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87" i="371" l="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9" i="431"/>
  <c r="D13" i="431"/>
  <c r="D17" i="431"/>
  <c r="D21" i="431"/>
  <c r="E9" i="431"/>
  <c r="E13" i="431"/>
  <c r="E17" i="431"/>
  <c r="E21" i="431"/>
  <c r="F9" i="431"/>
  <c r="F13" i="431"/>
  <c r="F17" i="431"/>
  <c r="F21" i="431"/>
  <c r="G9" i="431"/>
  <c r="G13" i="431"/>
  <c r="G17" i="431"/>
  <c r="G21" i="431"/>
  <c r="H9" i="431"/>
  <c r="H13" i="431"/>
  <c r="H17" i="431"/>
  <c r="H21" i="431"/>
  <c r="I9" i="431"/>
  <c r="I13" i="431"/>
  <c r="I17" i="431"/>
  <c r="I21" i="431"/>
  <c r="J9" i="431"/>
  <c r="J13" i="431"/>
  <c r="J17" i="431"/>
  <c r="J21" i="431"/>
  <c r="K9" i="431"/>
  <c r="K13" i="431"/>
  <c r="K17" i="431"/>
  <c r="K21" i="431"/>
  <c r="L9" i="431"/>
  <c r="L13" i="431"/>
  <c r="L17" i="431"/>
  <c r="L21" i="431"/>
  <c r="M9" i="431"/>
  <c r="M13" i="431"/>
  <c r="M17" i="431"/>
  <c r="M21" i="431"/>
  <c r="N9" i="431"/>
  <c r="N13" i="431"/>
  <c r="N17" i="431"/>
  <c r="N21" i="431"/>
  <c r="O9" i="431"/>
  <c r="O13" i="431"/>
  <c r="O17" i="431"/>
  <c r="O21" i="431"/>
  <c r="P9" i="431"/>
  <c r="P13" i="431"/>
  <c r="P17" i="431"/>
  <c r="P21" i="431"/>
  <c r="Q9" i="431"/>
  <c r="Q13" i="431"/>
  <c r="Q17" i="431"/>
  <c r="Q21" i="431"/>
  <c r="C10" i="431"/>
  <c r="D10" i="431"/>
  <c r="D18" i="431"/>
  <c r="E10" i="431"/>
  <c r="E18" i="431"/>
  <c r="F14" i="431"/>
  <c r="F22" i="431"/>
  <c r="G14" i="431"/>
  <c r="G22" i="431"/>
  <c r="H14" i="431"/>
  <c r="H22" i="431"/>
  <c r="I18" i="431"/>
  <c r="J10" i="431"/>
  <c r="J18" i="431"/>
  <c r="K10" i="431"/>
  <c r="K18" i="431"/>
  <c r="L10" i="431"/>
  <c r="L14" i="431"/>
  <c r="L22" i="431"/>
  <c r="M14" i="431"/>
  <c r="M22" i="431"/>
  <c r="N14" i="431"/>
  <c r="N22" i="431"/>
  <c r="O14" i="431"/>
  <c r="O22" i="431"/>
  <c r="P14" i="431"/>
  <c r="P22" i="431"/>
  <c r="Q14" i="431"/>
  <c r="Q22" i="431"/>
  <c r="C19" i="431"/>
  <c r="C23" i="431"/>
  <c r="D15" i="431"/>
  <c r="E11" i="431"/>
  <c r="E19" i="431"/>
  <c r="F11" i="431"/>
  <c r="F23" i="431"/>
  <c r="G15" i="431"/>
  <c r="H15" i="431"/>
  <c r="H23" i="431"/>
  <c r="I23" i="431"/>
  <c r="K11" i="431"/>
  <c r="K23" i="431"/>
  <c r="L19" i="431"/>
  <c r="M15" i="431"/>
  <c r="N15" i="431"/>
  <c r="O15" i="431"/>
  <c r="P11" i="431"/>
  <c r="P23" i="431"/>
  <c r="Q23" i="431"/>
  <c r="I10" i="431"/>
  <c r="H11" i="431"/>
  <c r="I19" i="431"/>
  <c r="J15" i="431"/>
  <c r="K15" i="431"/>
  <c r="L23" i="431"/>
  <c r="M23" i="431"/>
  <c r="N23" i="431"/>
  <c r="O23" i="431"/>
  <c r="Q11" i="431"/>
  <c r="C11" i="431"/>
  <c r="D23" i="431"/>
  <c r="F19" i="431"/>
  <c r="G23" i="431"/>
  <c r="I15" i="431"/>
  <c r="J19" i="431"/>
  <c r="L11" i="431"/>
  <c r="M11" i="431"/>
  <c r="N11" i="431"/>
  <c r="O11" i="431"/>
  <c r="P15" i="431"/>
  <c r="Q15" i="431"/>
  <c r="C12" i="431"/>
  <c r="C16" i="431"/>
  <c r="C20" i="431"/>
  <c r="C24" i="431"/>
  <c r="D12" i="431"/>
  <c r="D16" i="431"/>
  <c r="D20" i="431"/>
  <c r="D24" i="431"/>
  <c r="E12" i="431"/>
  <c r="E16" i="431"/>
  <c r="E20" i="431"/>
  <c r="E24" i="431"/>
  <c r="F12" i="431"/>
  <c r="F16" i="431"/>
  <c r="F20" i="431"/>
  <c r="F24" i="431"/>
  <c r="G12" i="431"/>
  <c r="G16" i="431"/>
  <c r="G20" i="431"/>
  <c r="G24" i="431"/>
  <c r="H12" i="431"/>
  <c r="H16" i="431"/>
  <c r="H20" i="431"/>
  <c r="H24" i="431"/>
  <c r="I12" i="431"/>
  <c r="I16" i="431"/>
  <c r="I20" i="431"/>
  <c r="I24" i="431"/>
  <c r="J12" i="431"/>
  <c r="J16" i="431"/>
  <c r="J20" i="431"/>
  <c r="J24" i="431"/>
  <c r="K12" i="431"/>
  <c r="K16" i="431"/>
  <c r="K20" i="431"/>
  <c r="K24" i="431"/>
  <c r="L12" i="431"/>
  <c r="L16" i="431"/>
  <c r="L20" i="431"/>
  <c r="L24" i="431"/>
  <c r="M12" i="431"/>
  <c r="M16" i="431"/>
  <c r="M20" i="431"/>
  <c r="M24" i="431"/>
  <c r="N12" i="431"/>
  <c r="N16" i="431"/>
  <c r="N20" i="431"/>
  <c r="N24" i="431"/>
  <c r="O12" i="431"/>
  <c r="O16" i="431"/>
  <c r="O20" i="431"/>
  <c r="O24" i="431"/>
  <c r="P12" i="431"/>
  <c r="P16" i="431"/>
  <c r="P20" i="431"/>
  <c r="P24" i="431"/>
  <c r="Q12" i="431"/>
  <c r="Q16" i="431"/>
  <c r="Q20" i="431"/>
  <c r="Q24" i="431"/>
  <c r="C14" i="431"/>
  <c r="C18" i="431"/>
  <c r="C22" i="431"/>
  <c r="D14" i="431"/>
  <c r="D22" i="431"/>
  <c r="E14" i="431"/>
  <c r="E22" i="431"/>
  <c r="F10" i="431"/>
  <c r="F18" i="431"/>
  <c r="G10" i="431"/>
  <c r="G18" i="431"/>
  <c r="H10" i="431"/>
  <c r="H18" i="431"/>
  <c r="I14" i="431"/>
  <c r="I22" i="431"/>
  <c r="J14" i="431"/>
  <c r="J22" i="431"/>
  <c r="K14" i="431"/>
  <c r="K22" i="431"/>
  <c r="L18" i="431"/>
  <c r="M10" i="431"/>
  <c r="M18" i="431"/>
  <c r="N10" i="431"/>
  <c r="N18" i="431"/>
  <c r="O10" i="431"/>
  <c r="O18" i="431"/>
  <c r="P10" i="431"/>
  <c r="P18" i="431"/>
  <c r="Q10" i="431"/>
  <c r="Q18" i="431"/>
  <c r="C15" i="431"/>
  <c r="D11" i="431"/>
  <c r="D19" i="431"/>
  <c r="E15" i="431"/>
  <c r="E23" i="431"/>
  <c r="F15" i="431"/>
  <c r="G11" i="431"/>
  <c r="G19" i="431"/>
  <c r="H19" i="431"/>
  <c r="I11" i="431"/>
  <c r="J11" i="431"/>
  <c r="J23" i="431"/>
  <c r="K19" i="431"/>
  <c r="L15" i="431"/>
  <c r="M19" i="431"/>
  <c r="N19" i="431"/>
  <c r="O19" i="431"/>
  <c r="P19" i="431"/>
  <c r="Q19" i="431"/>
  <c r="K8" i="431"/>
  <c r="H8" i="431"/>
  <c r="E8" i="431"/>
  <c r="N8" i="431"/>
  <c r="L8" i="431"/>
  <c r="J8" i="431"/>
  <c r="M8" i="431"/>
  <c r="O8" i="431"/>
  <c r="C8" i="431"/>
  <c r="G8" i="431"/>
  <c r="D8" i="431"/>
  <c r="F8" i="431"/>
  <c r="Q8" i="431"/>
  <c r="I8" i="431"/>
  <c r="P8" i="431"/>
  <c r="R19" i="431" l="1"/>
  <c r="S19" i="431"/>
  <c r="R18" i="431"/>
  <c r="S18" i="431"/>
  <c r="S10" i="431"/>
  <c r="R10" i="431"/>
  <c r="R24" i="431"/>
  <c r="S24" i="431"/>
  <c r="R20" i="431"/>
  <c r="S20" i="431"/>
  <c r="R16" i="431"/>
  <c r="S16" i="431"/>
  <c r="R12" i="431"/>
  <c r="S12" i="431"/>
  <c r="R15" i="431"/>
  <c r="S15" i="431"/>
  <c r="R11" i="431"/>
  <c r="S11" i="431"/>
  <c r="S23" i="431"/>
  <c r="R23" i="431"/>
  <c r="S22" i="431"/>
  <c r="R22" i="431"/>
  <c r="S14" i="431"/>
  <c r="R14" i="431"/>
  <c r="R21" i="431"/>
  <c r="S21" i="431"/>
  <c r="R17" i="431"/>
  <c r="S17" i="431"/>
  <c r="R13" i="431"/>
  <c r="S13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342" l="1"/>
  <c r="D31" i="414"/>
  <c r="D23" i="414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<sst xmlns="http://schemas.openxmlformats.org/spreadsheetml/2006/main" count="66415" uniqueCount="9101">
  <si>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</si>
  <si>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</si>
  <si>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</si>
  <si>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</si>
  <si>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</si>
  <si>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</si>
  <si>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</si>
  <si>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</si>
  <si>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</si>
  <si>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</si>
  <si>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</si>
  <si>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</si>
  <si>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</si>
  <si>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</si>
  <si>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</si>
  <si>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</si>
  <si>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</si>
  <si>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</si>
  <si>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</si>
  <si>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</si>
  <si>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</si>
  <si>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</si>
  <si>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</si>
  <si>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</si>
  <si>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</si>
  <si>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</si>
  <si>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</si>
  <si>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</si>
  <si>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</si>
  <si>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</si>
  <si>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</si>
  <si>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</si>
  <si>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</si>
  <si>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</si>
  <si>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</si>
  <si>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</si>
  <si>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</si>
  <si>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</si>
  <si>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</si>
  <si>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</si>
  <si>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</si>
  <si>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</si>
  <si>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</si>
  <si>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</si>
  <si>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</si>
  <si>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</si>
  <si>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</si>
  <si>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</si>
  <si>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</si>
  <si>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</si>
  <si>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</si>
  <si>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</si>
  <si>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</si>
  <si>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</si>
  <si>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</si>
  <si>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</si>
  <si>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</si>
  <si>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</si>
  <si>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</si>
  <si>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</si>
  <si>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</si>
  <si>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</si>
  <si>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</si>
  <si>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</si>
  <si>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</si>
  <si>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</si>
  <si>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</si>
  <si>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</si>
  <si>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</si>
  <si>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</si>
  <si>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</si>
  <si>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</si>
  <si>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</si>
  <si>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</si>
  <si>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</si>
  <si>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</si>
  <si>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</si>
  <si>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</si>
  <si>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</si>
  <si>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</si>
  <si>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</si>
  <si>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</si>
  <si>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</si>
  <si>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</si>
  <si>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</si>
  <si>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</si>
  <si>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</si>
  <si>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</si>
  <si>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</si>
  <si>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</si>
  <si>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</si>
  <si>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</si>
  <si>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</si>
  <si>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</si>
  <si>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</si>
  <si>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</si>
  <si>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</si>
  <si>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</si>
  <si>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</si>
  <si>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</si>
  <si>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</si>
  <si>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</si>
  <si>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</si>
  <si>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</si>
  <si>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</si>
  <si>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</si>
  <si>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</si>
  <si>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</si>
  <si>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</si>
  <si>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</si>
  <si>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</si>
  <si>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</si>
  <si>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</si>
  <si>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</si>
  <si>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</si>
  <si>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</si>
  <si>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</si>
  <si>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</si>
  <si>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</si>
  <si>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</si>
  <si>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</si>
  <si>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</si>
  <si>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</si>
  <si>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</si>
  <si>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</si>
  <si>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</si>
  <si>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</si>
  <si>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</si>
  <si>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</si>
  <si>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</si>
  <si>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</si>
  <si>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</si>
  <si>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</si>
  <si>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</si>
  <si>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</si>
  <si>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</si>
  <si>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</si>
  <si>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</si>
  <si>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</si>
  <si>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</si>
  <si>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</si>
  <si>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</si>
  <si>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</si>
  <si>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</si>
  <si>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</si>
  <si>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</si>
  <si>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</si>
  <si>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</si>
  <si>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</si>
  <si>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</si>
  <si>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</si>
  <si>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</si>
  <si>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</si>
  <si>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</si>
  <si>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</si>
  <si>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</si>
  <si>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</si>
  <si>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</si>
  <si>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</si>
  <si>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</si>
  <si>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</si>
  <si>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</si>
  <si>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</si>
  <si>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</si>
  <si>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</si>
  <si>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</si>
  <si>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</si>
  <si>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</si>
  <si>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</si>
  <si>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</si>
  <si>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</si>
  <si>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</si>
  <si>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</si>
  <si>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</si>
  <si>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</si>
  <si>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</si>
  <si>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</si>
  <si>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</si>
  <si>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</si>
  <si>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</si>
  <si>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</si>
  <si>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</si>
  <si>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</si>
  <si>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</si>
  <si>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</si>
  <si>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</si>
  <si>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</si>
  <si>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</si>
  <si>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</si>
  <si>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</si>
  <si>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</si>
  <si>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</si>
  <si>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</si>
  <si>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</si>
  <si>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</si>
  <si>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</si>
  <si>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</si>
  <si>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</si>
  <si>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</si>
  <si>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</si>
  <si>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</si>
  <si>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</si>
  <si>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</si>
  <si>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</si>
  <si>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</si>
  <si>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</si>
  <si>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</si>
  <si>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</si>
  <si>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</si>
  <si>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</si>
  <si>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</si>
  <si>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</si>
  <si>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</si>
  <si>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</si>
  <si>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</si>
  <si>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</si>
  <si>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</si>
  <si>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</si>
  <si>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</si>
  <si>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</si>
  <si>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</si>
  <si>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</si>
  <si>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</si>
  <si>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</si>
  <si>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</si>
  <si>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</si>
  <si>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</si>
  <si>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</si>
  <si>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</si>
  <si>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</si>
  <si>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</si>
  <si>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</si>
  <si>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</si>
  <si>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</si>
  <si>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</si>
  <si>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</si>
  <si>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</si>
  <si>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</si>
  <si>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</si>
  <si>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</si>
  <si>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</si>
  <si>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</si>
  <si>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</si>
  <si>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</si>
  <si>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</si>
  <si>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</si>
  <si>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</si>
  <si>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</si>
  <si>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</si>
  <si>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</si>
  <si>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</si>
  <si>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</si>
  <si>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</si>
  <si>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</si>
  <si>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</si>
  <si>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</si>
  <si>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</si>
  <si>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</si>
  <si>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</si>
  <si>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</si>
  <si>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</si>
  <si>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</si>
  <si>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</si>
  <si>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</si>
  <si>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</si>
  <si>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</si>
  <si>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</si>
  <si>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</si>
  <si>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</si>
  <si>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</si>
  <si>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</si>
  <si>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</si>
  <si>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</si>
  <si>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</si>
  <si>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</si>
  <si>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</si>
  <si>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</si>
  <si>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</si>
  <si>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</si>
  <si>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</si>
  <si>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</si>
  <si>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</si>
  <si>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</si>
  <si>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</si>
  <si>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</si>
  <si>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</si>
  <si>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</si>
  <si>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</si>
  <si>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</si>
  <si>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</si>
  <si>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</si>
  <si>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</si>
  <si>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</si>
  <si>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</si>
  <si>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</si>
  <si>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</si>
  <si>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</si>
  <si>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</si>
  <si>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</si>
  <si>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</si>
  <si>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</si>
  <si>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</si>
  <si>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</si>
  <si>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</si>
  <si>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</si>
  <si>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</si>
  <si>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</si>
  <si>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</si>
  <si>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</si>
  <si>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</si>
  <si>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</si>
  <si>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</si>
  <si>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</si>
  <si>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</si>
  <si>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</si>
  <si>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</si>
  <si>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</si>
  <si>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</si>
  <si>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</si>
  <si>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</si>
  <si>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</si>
  <si>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</si>
  <si>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</si>
  <si>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</si>
  <si>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</si>
  <si>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</si>
  <si>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</si>
  <si>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</si>
  <si>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</si>
  <si>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</si>
  <si>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</si>
  <si>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</si>
  <si>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</si>
  <si>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</si>
  <si>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</si>
  <si>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</si>
  <si>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</si>
  <si>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</si>
  <si>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</si>
  <si>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</si>
  <si>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</si>
  <si>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</si>
  <si>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</si>
  <si>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</si>
  <si>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</si>
  <si>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</si>
  <si>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</si>
  <si>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</si>
  <si>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</si>
  <si>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</si>
  <si>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</si>
  <si>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</si>
  <si>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50115003     TEP (Z518)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</si>
  <si>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</si>
  <si>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</si>
  <si>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</si>
  <si>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</si>
  <si>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</si>
  <si>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</si>
  <si>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</si>
  <si>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</si>
  <si>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</si>
  <si>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</si>
  <si>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</si>
  <si>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</si>
  <si>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</si>
  <si>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</si>
  <si>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</si>
  <si>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--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</si>
  <si>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</si>
  <si>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</si>
  <si>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</si>
  <si>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</si>
  <si>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</si>
  <si>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</si>
  <si>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</si>
  <si>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</si>
  <si>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</si>
  <si>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</si>
  <si>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</si>
  <si>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</si>
  <si>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</si>
  <si>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</si>
  <si>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</si>
  <si>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</si>
  <si>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</si>
  <si>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</si>
  <si>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</si>
  <si>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</si>
  <si>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</si>
  <si>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</si>
  <si>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</si>
  <si>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</si>
  <si>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</si>
  <si>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</si>
  <si>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</si>
  <si>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</si>
  <si>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</si>
  <si>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</si>
  <si>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</si>
  <si>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</si>
  <si>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</si>
  <si>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</si>
  <si>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</si>
  <si>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</si>
  <si>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</si>
  <si>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</si>
  <si>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</si>
  <si>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</si>
  <si>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</si>
  <si>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</si>
  <si>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</si>
  <si>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</si>
  <si>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</si>
  <si>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</si>
  <si>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</si>
  <si>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</si>
  <si>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</si>
  <si>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</si>
  <si>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</si>
  <si>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</si>
  <si>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</si>
  <si>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</si>
  <si>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</si>
  <si>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</si>
  <si>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</si>
  <si>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</si>
  <si>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</si>
  <si>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</si>
  <si>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</si>
  <si>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</si>
  <si>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</si>
  <si>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</si>
  <si>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</si>
  <si>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</si>
  <si>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</si>
  <si>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</si>
  <si>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</si>
  <si>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</si>
  <si>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</si>
  <si>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</si>
  <si>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</si>
  <si>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</si>
  <si>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</si>
  <si>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</si>
  <si>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</si>
  <si>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</si>
  <si>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51874003     znalecké posudky, odměny z klinických hodnocení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</si>
  <si>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</si>
  <si>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</si>
  <si>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</si>
  <si>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</si>
  <si>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</si>
  <si>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</si>
  <si>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</si>
  <si>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</si>
  <si>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</si>
  <si>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</si>
  <si>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</si>
  <si>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</si>
  <si>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</si>
  <si>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</si>
  <si>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</si>
  <si>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</si>
  <si>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</si>
  <si>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</si>
  <si>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</si>
  <si>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</si>
  <si>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</si>
  <si>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</si>
  <si>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</si>
  <si>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</si>
  <si>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</si>
  <si>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</si>
  <si>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</si>
  <si>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</si>
  <si>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</si>
  <si>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</si>
  <si>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</si>
  <si>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</si>
  <si>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</si>
  <si>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</si>
  <si>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</si>
  <si>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</si>
  <si>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</si>
  <si>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</si>
  <si>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</si>
  <si>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</si>
  <si>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</si>
  <si>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</si>
  <si>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</si>
  <si>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</si>
  <si>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</si>
  <si>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</si>
  <si>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</si>
  <si>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</si>
  <si>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</si>
  <si>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</si>
  <si>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</si>
  <si>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</si>
  <si>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</si>
  <si>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</si>
  <si>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</si>
  <si>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</si>
  <si>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</si>
  <si>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</si>
  <si>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</si>
  <si>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</si>
  <si>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</si>
  <si>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</si>
  <si>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</si>
  <si>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</si>
  <si>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</si>
  <si>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</si>
  <si>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</si>
  <si>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</si>
  <si>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</si>
  <si>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</si>
  <si>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</si>
  <si>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</si>
  <si>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</si>
  <si>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</si>
  <si>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</si>
  <si>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</si>
  <si>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</si>
  <si>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</si>
  <si>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</si>
  <si>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</si>
  <si>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</si>
  <si>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</si>
  <si>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</si>
  <si>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</si>
  <si>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</si>
  <si>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</si>
  <si>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</si>
  <si>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</si>
  <si>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</si>
  <si>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</si>
  <si>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</si>
  <si>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</si>
  <si>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</si>
  <si>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</si>
  <si>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</si>
  <si>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</si>
  <si>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</si>
  <si>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</si>
  <si>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</si>
  <si>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</si>
  <si>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</si>
  <si>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</si>
  <si>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</si>
  <si>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</si>
  <si>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</si>
  <si>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</si>
  <si>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</si>
  <si>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</si>
  <si>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</si>
  <si>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</si>
  <si>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</si>
  <si>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</si>
  <si>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</si>
  <si>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</si>
  <si>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</si>
  <si>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</si>
  <si>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</si>
  <si>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</si>
  <si>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</si>
  <si>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</si>
  <si>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</si>
  <si>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</si>
  <si>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</si>
  <si>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</si>
  <si>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</si>
  <si>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</si>
  <si>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</si>
  <si>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</si>
  <si>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</si>
  <si>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</si>
  <si>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</si>
  <si>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</si>
  <si>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</si>
  <si>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</si>
  <si>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</si>
  <si>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</si>
  <si>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</si>
  <si>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</si>
  <si>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</si>
  <si>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</si>
  <si>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</si>
  <si>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ORT: Ortopedická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</si>
  <si>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</si>
  <si>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</si>
  <si>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</si>
  <si>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</si>
  <si>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</si>
  <si>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</si>
  <si>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</si>
  <si>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</si>
  <si>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</si>
  <si>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</si>
  <si>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</si>
  <si>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</si>
  <si>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</si>
  <si>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</si>
  <si>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</si>
  <si>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</si>
  <si>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</si>
  <si>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</si>
  <si>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</si>
  <si>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</si>
  <si>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</si>
  <si>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</si>
  <si>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</si>
  <si>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</si>
  <si>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</si>
  <si>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</si>
  <si>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</si>
  <si>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</si>
  <si>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</si>
  <si>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</si>
  <si>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</si>
  <si>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léky - paušál (LEK)</t>
  </si>
  <si>
    <t>O</t>
  </si>
  <si>
    <t>ACIDUM ASCORBICUM</t>
  </si>
  <si>
    <t>INJ 5X5ML</t>
  </si>
  <si>
    <t>ACIDUM FOLICUM LECIVA</t>
  </si>
  <si>
    <t>DRG 30X10MG</t>
  </si>
  <si>
    <t>ADRENALIN LECIVA</t>
  </si>
  <si>
    <t>INJ 5X1ML/1MG</t>
  </si>
  <si>
    <t>AERIUS 2,5 MG</t>
  </si>
  <si>
    <t>POR TBL DIS 90X2.5MG</t>
  </si>
  <si>
    <t>POR TBL DIS 30X2.5MG</t>
  </si>
  <si>
    <t>POR TBL DIS 60X2.5MG</t>
  </si>
  <si>
    <t>AESCIN 30mg tbl.60 VULM</t>
  </si>
  <si>
    <t>AESCIN VULM tbl.20</t>
  </si>
  <si>
    <t>AESCIN-TEVA</t>
  </si>
  <si>
    <t>POR TBL ENT 90X20MG</t>
  </si>
  <si>
    <t>POR TBL FLM 30X20MG</t>
  </si>
  <si>
    <t>P</t>
  </si>
  <si>
    <t>AGEN 5</t>
  </si>
  <si>
    <t>POR TBL NOB 30X5MG</t>
  </si>
  <si>
    <t>ALGIFEN NEO</t>
  </si>
  <si>
    <t>POR GTT SOL 1X50ML</t>
  </si>
  <si>
    <t>ALMIRAL</t>
  </si>
  <si>
    <t>INJ 10X3ML/75MG</t>
  </si>
  <si>
    <t>ALOPURINOL SANDOZ</t>
  </si>
  <si>
    <t>100MG TBL NOB 30</t>
  </si>
  <si>
    <t>AMBROBENE 75 MG</t>
  </si>
  <si>
    <t>POR CPS PRO 20X75MG</t>
  </si>
  <si>
    <t>APAURIN</t>
  </si>
  <si>
    <t>INJ 10X2ML/10MG</t>
  </si>
  <si>
    <t>APO-IBUPROFEN 400 MG</t>
  </si>
  <si>
    <t>POR TBL FLM 100X400MG</t>
  </si>
  <si>
    <t>AULIN</t>
  </si>
  <si>
    <t>POR TBL NOB 30X100MG</t>
  </si>
  <si>
    <t>TBL 15X100MG</t>
  </si>
  <si>
    <t>BERODUAL</t>
  </si>
  <si>
    <t>INH LIQ 1X20ML</t>
  </si>
  <si>
    <t>BERODUAL N</t>
  </si>
  <si>
    <t>INH SOL PSS 200DÁV</t>
  </si>
  <si>
    <t>Biopron9 tob.60</t>
  </si>
  <si>
    <t>BISOPROLOL MYLAN 5 MG</t>
  </si>
  <si>
    <t>POR TBL FLM 30X5MG</t>
  </si>
  <si>
    <t>B-komplex forte 100tbl. Zentiva</t>
  </si>
  <si>
    <t>CALTRATE 600 MG/400 IU D3 POTAHOVANÁ TABLETA</t>
  </si>
  <si>
    <t>POR TBL FLM 90</t>
  </si>
  <si>
    <t>CARAMLO 5 MG/8 MG TABLETY</t>
  </si>
  <si>
    <t>POR TBL NOB 28</t>
  </si>
  <si>
    <t>Carbosorb tbl.20-blistr</t>
  </si>
  <si>
    <t>CARVESAN 6,25</t>
  </si>
  <si>
    <t>POR TBL NOB 30X6,25MG</t>
  </si>
  <si>
    <t>CITALEC 10 ZENTIVA</t>
  </si>
  <si>
    <t>POR TBL FLM30X10MG</t>
  </si>
  <si>
    <t>CITALOPRAM TEVA 20 MG</t>
  </si>
  <si>
    <t>CODEIN SLOVAKOFARMA 15MG</t>
  </si>
  <si>
    <t>TBL 10X15MG-BLISTR</t>
  </si>
  <si>
    <t>CODEIN SLOVAKOFARMA 30MG</t>
  </si>
  <si>
    <t>TBL 10X30MG-BLISTR</t>
  </si>
  <si>
    <t>CONCOR COMBI 5 MG/5 MG</t>
  </si>
  <si>
    <t>POR TBL NOB 30</t>
  </si>
  <si>
    <t>CONTROLOC 40 MG</t>
  </si>
  <si>
    <t>POR TBL ENT 28X40MG</t>
  </si>
  <si>
    <t>CONTROLOC I.V.</t>
  </si>
  <si>
    <t>INJ PLV SOL 1X40MG</t>
  </si>
  <si>
    <t>DAPRIL 20</t>
  </si>
  <si>
    <t>POR TBL NOB 30X20MG</t>
  </si>
  <si>
    <t>DEPO-MEDROL</t>
  </si>
  <si>
    <t>INJ 1X5ML 40MG/ML</t>
  </si>
  <si>
    <t>INJ 1X1ML/40MG</t>
  </si>
  <si>
    <t>DETRALEX</t>
  </si>
  <si>
    <t>POR TBL FLM 60</t>
  </si>
  <si>
    <t>TBL OBD 30</t>
  </si>
  <si>
    <t>POR TBL FLM 120X500MG</t>
  </si>
  <si>
    <t>DIAZEPAM SLOVAKOFARMA</t>
  </si>
  <si>
    <t>TBL 20X5MG</t>
  </si>
  <si>
    <t>TBL 20X10MG</t>
  </si>
  <si>
    <t>DICLOFENAC DUO PHARMASWISS 75 MG</t>
  </si>
  <si>
    <t>POR CPS RDR 30X75MG</t>
  </si>
  <si>
    <t>DIGOXIN 0.125 LECIVA</t>
  </si>
  <si>
    <t>TBL 30X0.125MG</t>
  </si>
  <si>
    <t>DIGOXIN 0.250 LECIVA</t>
  </si>
  <si>
    <t>TBL 30X0.25MG</t>
  </si>
  <si>
    <t>DIMEXOL</t>
  </si>
  <si>
    <t>TBL 30X200MG</t>
  </si>
  <si>
    <t>DIPROPHOS</t>
  </si>
  <si>
    <t>INJ SUS 5X1ML/7MG</t>
  </si>
  <si>
    <t>DIROTON 5MG</t>
  </si>
  <si>
    <t>TBL 28X5MG</t>
  </si>
  <si>
    <t>DITHIADEN</t>
  </si>
  <si>
    <t>TBL 20X2MG</t>
  </si>
  <si>
    <t>DOLMINA INJ.</t>
  </si>
  <si>
    <t>INJ 5X3ML/75MG</t>
  </si>
  <si>
    <t>DUPHALAC</t>
  </si>
  <si>
    <t>667MG/ML POR SOL 1X500ML HDP</t>
  </si>
  <si>
    <t>DZ OCTENISEPT 1 l</t>
  </si>
  <si>
    <t>DZ PRONTODERM PENA 200ml</t>
  </si>
  <si>
    <t>DZ PRONTODERM ROZTOK 500 ml</t>
  </si>
  <si>
    <t>ELENIUM</t>
  </si>
  <si>
    <t>TBL OBD 20X10MG</t>
  </si>
  <si>
    <t>ELOCOM</t>
  </si>
  <si>
    <t>DRM CRM 1X30GM 0.1%</t>
  </si>
  <si>
    <t>ENDIARON</t>
  </si>
  <si>
    <t>TBL OBD 20X250MG</t>
  </si>
  <si>
    <t>POR TBL FLM 10X250MG</t>
  </si>
  <si>
    <t>ENELBIN RETARD</t>
  </si>
  <si>
    <t>TBL OBD 50X100MG</t>
  </si>
  <si>
    <t>ENTEROL</t>
  </si>
  <si>
    <t>POR CPS DUR 30X250MG</t>
  </si>
  <si>
    <t>ERDOMED 300MG</t>
  </si>
  <si>
    <t>CPS 20X300MG</t>
  </si>
  <si>
    <t>CPS 10X300MG</t>
  </si>
  <si>
    <t>Espumisan cps.100x40mg-blistr</t>
  </si>
  <si>
    <t>0057585</t>
  </si>
  <si>
    <t>ESSENTIALE FORTE</t>
  </si>
  <si>
    <t>600MG CPS DUR 30</t>
  </si>
  <si>
    <t>EUPHYLLIN CR N 100</t>
  </si>
  <si>
    <t>POR CPS PRO 50X100MG</t>
  </si>
  <si>
    <t>EUPHYLLIN CR N 300</t>
  </si>
  <si>
    <t>POR CPS PRO 50X300MG</t>
  </si>
  <si>
    <t>EUTHYROX 50</t>
  </si>
  <si>
    <t>TBL 100X50RG</t>
  </si>
  <si>
    <t>EUTHYROX 75</t>
  </si>
  <si>
    <t>TBL 100X75RG</t>
  </si>
  <si>
    <t>FAKTU 50MG/G+20MG/G</t>
  </si>
  <si>
    <t>RCT UNG 20G</t>
  </si>
  <si>
    <t>FENISTIL</t>
  </si>
  <si>
    <t>DRM GEL 1X30GM/30MG</t>
  </si>
  <si>
    <t>FENISTIL 24</t>
  </si>
  <si>
    <t>POR CPS PRO 20X4MG</t>
  </si>
  <si>
    <t>FENOLAX</t>
  </si>
  <si>
    <t>POR TBL ENT 30X5MG</t>
  </si>
  <si>
    <t>FERRO-FOLGAMMA</t>
  </si>
  <si>
    <t>POR CPS MOL 100</t>
  </si>
  <si>
    <t>CPS 50</t>
  </si>
  <si>
    <t>FOKUSIN</t>
  </si>
  <si>
    <t>POR CPS RDR30X0.4MG</t>
  </si>
  <si>
    <t>FOSINOPRIL-TEVA 20 MG</t>
  </si>
  <si>
    <t>FRAXIPARINE</t>
  </si>
  <si>
    <t>INJ SOL 10X0.8ML</t>
  </si>
  <si>
    <t>INJ SOL 2X0.6ML</t>
  </si>
  <si>
    <t>INJ SOL 10X0.3ML</t>
  </si>
  <si>
    <t>INJ SOL 10X0.6ML</t>
  </si>
  <si>
    <t>INJ SOL 10X1ML</t>
  </si>
  <si>
    <t>INJ SOL 10X0.4ML</t>
  </si>
  <si>
    <t>FRAXIPARINE FORTE</t>
  </si>
  <si>
    <t>INJ 10X0.8ML/15.2KU</t>
  </si>
  <si>
    <t>FURON</t>
  </si>
  <si>
    <t>TBL 50X40MG</t>
  </si>
  <si>
    <t>FURORESE 40</t>
  </si>
  <si>
    <t>TBL 100X40MG</t>
  </si>
  <si>
    <t>GLUKÓZA 10 BRAUN</t>
  </si>
  <si>
    <t>INF SOL 10X500ML-PE</t>
  </si>
  <si>
    <t>GOPTEN 2 MG</t>
  </si>
  <si>
    <t>POR CPS DUR 28X2MG</t>
  </si>
  <si>
    <t>HELICID 20 ZENTIVA</t>
  </si>
  <si>
    <t>POR CPS ETD 28X20MG</t>
  </si>
  <si>
    <t>POR CPS ETD 90X20MG</t>
  </si>
  <si>
    <t>HELIDES 40 MG ENTEROSOLVENTNÍ TVRDÉ TOBOLKY</t>
  </si>
  <si>
    <t>POR CPS ETD 28X40MG</t>
  </si>
  <si>
    <t>POR CPS ETD 98X40MG</t>
  </si>
  <si>
    <t>HEPAROID LECIVA</t>
  </si>
  <si>
    <t>UNG 1X30GM</t>
  </si>
  <si>
    <t>HERPESIN</t>
  </si>
  <si>
    <t>CRM 1X5GM 5%</t>
  </si>
  <si>
    <t>HERPESIN 200</t>
  </si>
  <si>
    <t>POR TBL NOB 25X200MG</t>
  </si>
  <si>
    <t>HIRUDOID</t>
  </si>
  <si>
    <t>DRM CRM 1X40GM</t>
  </si>
  <si>
    <t>DRM GEL 1X40GM</t>
  </si>
  <si>
    <t>HYDROCORTISON 10MG</t>
  </si>
  <si>
    <t>HYDROCORTISON VUAB 100 MG</t>
  </si>
  <si>
    <t>INJ PLV SOL 1X100MG</t>
  </si>
  <si>
    <t>HYDROCHLOROTHIAZID LECIVA</t>
  </si>
  <si>
    <t>TBL 20X25MG</t>
  </si>
  <si>
    <t>CHLORID SODNÝ 0,9% BRAUN</t>
  </si>
  <si>
    <t>INF SOL 20X100MLPELAH</t>
  </si>
  <si>
    <t>IBALGIN 400 (IBUPROFEN 400)</t>
  </si>
  <si>
    <t>TBL OBD 100X400MG</t>
  </si>
  <si>
    <t>IBALGIN 400 TBL 36</t>
  </si>
  <si>
    <t xml:space="preserve">POR TBL FLM 36X400MG </t>
  </si>
  <si>
    <t>IBALGIN GEL 100G</t>
  </si>
  <si>
    <t>DRM GEL 1X100GM</t>
  </si>
  <si>
    <t>IBALGIN KRÉM 100G</t>
  </si>
  <si>
    <t xml:space="preserve">DRM CRM 1X100GM </t>
  </si>
  <si>
    <t>IMACORT</t>
  </si>
  <si>
    <t>DRM CRM 1X20GM</t>
  </si>
  <si>
    <t>IMODIUM</t>
  </si>
  <si>
    <t>2MG CPS DUR 20</t>
  </si>
  <si>
    <t>IR OG. OPHTHALMO-SEPTONEX</t>
  </si>
  <si>
    <t>GTT OPH 1X10ML</t>
  </si>
  <si>
    <t>ISOPTIN SR 240 MG</t>
  </si>
  <si>
    <t>POR TBL PRO 30X240MG</t>
  </si>
  <si>
    <t>JODID DRASELNY 2% UNIMED PHARMA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</si>
  <si>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</si>
  <si>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</si>
  <si>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</si>
  <si>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</si>
  <si>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</si>
  <si>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</si>
  <si>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INF CNC SOL 20X100ML</t>
  </si>
  <si>
    <t>KALNORMIN</t>
  </si>
  <si>
    <t>POR TBL PRO 30X1GM</t>
  </si>
  <si>
    <t>KANAVIT</t>
  </si>
  <si>
    <t>GTT 1X5ML 20MG/ML</t>
  </si>
  <si>
    <t>KAPIDIN 10 MG</t>
  </si>
  <si>
    <t>POR TBL FLM 30X10MG</t>
  </si>
  <si>
    <t>KL ETHANOLUM BENZ.DENAT. 500ml /400g/</t>
  </si>
  <si>
    <t>KL KAPSLE</t>
  </si>
  <si>
    <t>Klysma salinické 10x135ml</t>
  </si>
  <si>
    <t>Klysma salinické 135ml</t>
  </si>
  <si>
    <t>KORNAM 5MG</t>
  </si>
  <si>
    <t>TBL 30X5MG</t>
  </si>
  <si>
    <t>KREON 10 000</t>
  </si>
  <si>
    <t>POR CPS ETD 50</t>
  </si>
  <si>
    <t>LAMICTAL 50 MG</t>
  </si>
  <si>
    <t>POR TBL NOB 42X50MG</t>
  </si>
  <si>
    <t>LETROX 50</t>
  </si>
  <si>
    <t>POR TBL NOB 100X50RG II</t>
  </si>
  <si>
    <t>LEXAURIN 1,5</t>
  </si>
  <si>
    <t>POR TBL NOB 28X1.5MG</t>
  </si>
  <si>
    <t>LEXAURIN 3</t>
  </si>
  <si>
    <t>3MG TBL NOB 28</t>
  </si>
  <si>
    <t>LIOTON 100000 GEL</t>
  </si>
  <si>
    <t>GEL 1X50GM</t>
  </si>
  <si>
    <t>LOPERON CPS</t>
  </si>
  <si>
    <t>POR CPS DUR 20X2MG</t>
  </si>
  <si>
    <t>LORADUR MITE</t>
  </si>
  <si>
    <t>POR TBL NOB 50</t>
  </si>
  <si>
    <t>LOZAP 50 ZENTIVA</t>
  </si>
  <si>
    <t>POR TBL FLM 30X50MG</t>
  </si>
  <si>
    <t>LOZAP H</t>
  </si>
  <si>
    <t>POR TBL FLM 30</t>
  </si>
  <si>
    <t>MAALOX CITRON SUSPENZE</t>
  </si>
  <si>
    <t>POR SUS 20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</si>
  <si>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</si>
  <si>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</si>
  <si>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</si>
  <si>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</si>
  <si>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</si>
  <si>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</si>
  <si>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10%</t>
  </si>
  <si>
    <t>MAGNETRANS 375mg 50 tyčinek granulátu</t>
  </si>
  <si>
    <t>MAGNOSOLV</t>
  </si>
  <si>
    <t>GRA 30X6.1GM(SACKY)</t>
  </si>
  <si>
    <t>MESOCAIN</t>
  </si>
  <si>
    <t>INJ 10X10ML 1%</t>
  </si>
  <si>
    <t>GEL 1X20GM</t>
  </si>
  <si>
    <t>MILGAMMA N</t>
  </si>
  <si>
    <t>INJ 5X2ML</t>
  </si>
  <si>
    <t>MILURIT 100</t>
  </si>
  <si>
    <t>POR TBL NOB 50X100MG</t>
  </si>
  <si>
    <t>MIRTAZAPIN ORION 15 MG</t>
  </si>
  <si>
    <t>POR TBL DIS 30X15MG</t>
  </si>
  <si>
    <t>MUCOSOLVAN</t>
  </si>
  <si>
    <t>POR GTT SOL+INH SOL 60ML</t>
  </si>
  <si>
    <t>MYDOCALM 150MG</t>
  </si>
  <si>
    <t>TBL OBD 30X150MG</t>
  </si>
  <si>
    <t>NITRESAN 20 MG</t>
  </si>
  <si>
    <t>NOVALGIN</t>
  </si>
  <si>
    <t>INJ 10X2ML/1000MG</t>
  </si>
  <si>
    <t>TBL OBD 20X500MG</t>
  </si>
  <si>
    <t>INJ 5X5ML/2500MG</t>
  </si>
  <si>
    <t>PARALEN 500</t>
  </si>
  <si>
    <t>POR TBL NOB 12X500MG</t>
  </si>
  <si>
    <t>POR TBL NOB 24X500MG</t>
  </si>
  <si>
    <t>PREDNISON 20 LECIVA</t>
  </si>
  <si>
    <t>TBL 20X20MG(BLISTR)</t>
  </si>
  <si>
    <t>PREDNISON 5 LECIVA</t>
  </si>
  <si>
    <t>PREGABALIN SANDOZ 150 MG</t>
  </si>
  <si>
    <t>POR CPS DUR 14X150MG</t>
  </si>
  <si>
    <t xml:space="preserve">PREGABALIN TEVA 75MG </t>
  </si>
  <si>
    <t>CPS DUR 14</t>
  </si>
  <si>
    <t>PRESTANCE 10 MG/5 MG</t>
  </si>
  <si>
    <t>PRESTARIUM NEO</t>
  </si>
  <si>
    <t>PRESTARIUM NEO COMBI 5mg/1,25mg</t>
  </si>
  <si>
    <t>PROPAFENON AL 150</t>
  </si>
  <si>
    <t>TBL OBD 50X150MG</t>
  </si>
  <si>
    <t>PROSTAVASIN</t>
  </si>
  <si>
    <t>INJ SIC 10X20RG</t>
  </si>
  <si>
    <t>REASEC</t>
  </si>
  <si>
    <t>TBL 20X2.5MG</t>
  </si>
  <si>
    <t>RIVOCOR 10</t>
  </si>
  <si>
    <t>RIVOCOR 5</t>
  </si>
  <si>
    <t>RIVOTRIL 0.5 MG</t>
  </si>
  <si>
    <t>TBL 50X0.5MG</t>
  </si>
  <si>
    <t>ROSUCARD 40 MG POTAHOVANÉ TABLETY</t>
  </si>
  <si>
    <t>POR TBL FLM 30X40MG</t>
  </si>
  <si>
    <t>SANVAL 10 MG</t>
  </si>
  <si>
    <t>POR TBL FLM 100X10MG</t>
  </si>
  <si>
    <t>SECATOXIN /R/ FORTE</t>
  </si>
  <si>
    <t>GTT 25ML 25MG/10ML</t>
  </si>
  <si>
    <t>SECTRAL 400</t>
  </si>
  <si>
    <t>TBL OBD 30X400MG</t>
  </si>
  <si>
    <t>SEPTONEX</t>
  </si>
  <si>
    <t>DRM SPR SOL 1X30ML</t>
  </si>
  <si>
    <t>SERETIDE 25/50 INHALER</t>
  </si>
  <si>
    <t>INH SUS PSS 120X25/50MCG+POČ</t>
  </si>
  <si>
    <t>SIMVASTATIN MYLAN 20 MG</t>
  </si>
  <si>
    <t>POR TBL FLM 100X20MG</t>
  </si>
  <si>
    <t>SIRDALUD 4 MG</t>
  </si>
  <si>
    <t>POR TBL NOB 30X4MG</t>
  </si>
  <si>
    <t>SOLU-MEDROL</t>
  </si>
  <si>
    <t>INJ SIC 1X40MG+1ML</t>
  </si>
  <si>
    <t>SORBIFER DURULES</t>
  </si>
  <si>
    <t>TBL FLM 60X320MG/60MG</t>
  </si>
  <si>
    <t>POR TBL FLM 100X100MG</t>
  </si>
  <si>
    <t>SORTIS 80 MG</t>
  </si>
  <si>
    <t>POR TBL FLM 30X80MG</t>
  </si>
  <si>
    <t>STOPTUSSIN</t>
  </si>
  <si>
    <t>POR GTT SOL 1X25ML</t>
  </si>
  <si>
    <t>SUPPOSITORIA GLYCERINI LECIVA</t>
  </si>
  <si>
    <t>SUP 10X2.35GM</t>
  </si>
  <si>
    <t>SYNTOPHYLLIN</t>
  </si>
  <si>
    <t>INJ 5X10ML/240MG</t>
  </si>
  <si>
    <t>TANTUM VERDE</t>
  </si>
  <si>
    <t>LIQ 1X240ML-PET TR</t>
  </si>
  <si>
    <t>TANTUM VERDE SPRAY FORTE</t>
  </si>
  <si>
    <t>ORM SPR 15ML 0.30%</t>
  </si>
  <si>
    <t>TELMISARTAN SANDOZ 80 MG</t>
  </si>
  <si>
    <t>POR TBL NOB 30X80MG</t>
  </si>
  <si>
    <t>TENAXUM</t>
  </si>
  <si>
    <t>TBL 30X1MG</t>
  </si>
  <si>
    <t>TENOLOC 200</t>
  </si>
  <si>
    <t>POR TBL FLM 30X200MG</t>
  </si>
  <si>
    <t>TIAPRIDAL</t>
  </si>
  <si>
    <t>POR TBLNOB 50X100MG</t>
  </si>
  <si>
    <t>INJ SOL 12X2ML/100MG</t>
  </si>
  <si>
    <t>TORECAN</t>
  </si>
  <si>
    <t>SUP 6X6.5MG</t>
  </si>
  <si>
    <t>TRAJENTA 5 MG</t>
  </si>
  <si>
    <t>TRALGIT SR 100</t>
  </si>
  <si>
    <t>POR TBL RET30X100MG</t>
  </si>
  <si>
    <t>POR TBL RET50X100MG</t>
  </si>
  <si>
    <t>TRAUMAPLANT</t>
  </si>
  <si>
    <t>UNG 1X50GM</t>
  </si>
  <si>
    <t>TRENTAL 400</t>
  </si>
  <si>
    <t>POR TBL RET 100X400MG</t>
  </si>
  <si>
    <t>TRIAMCINOLON TEVA</t>
  </si>
  <si>
    <t>DRM EML 1X30GM</t>
  </si>
  <si>
    <t>TRITACE 1,25 MG</t>
  </si>
  <si>
    <t>POR TBL NOB 20X1.25MG</t>
  </si>
  <si>
    <t>TRITACE 5</t>
  </si>
  <si>
    <t>TRITTICO AC 150</t>
  </si>
  <si>
    <t>TBL RET 60X150MG</t>
  </si>
  <si>
    <t>TWYNSTA 80 MG/5 MG</t>
  </si>
  <si>
    <t>URALYT U</t>
  </si>
  <si>
    <t>POR GRA 1X280GM</t>
  </si>
  <si>
    <t>VALSACOMBI 160 MG/12,5 MG</t>
  </si>
  <si>
    <t>POR TBL FLM 28</t>
  </si>
  <si>
    <t>VASOCARDIN 50</t>
  </si>
  <si>
    <t>POR TBL NOB 50X50MG</t>
  </si>
  <si>
    <t>VENTOLIN INHALER N</t>
  </si>
  <si>
    <t>INHSUSPSS200X100RG</t>
  </si>
  <si>
    <t>VERAL 1% GEL</t>
  </si>
  <si>
    <t>DRM GEL 1X100GM II</t>
  </si>
  <si>
    <t>VEROSPIRON</t>
  </si>
  <si>
    <t>VEROSPIRON 100MG</t>
  </si>
  <si>
    <t>CPS 30X100MG</t>
  </si>
  <si>
    <t>VERTIBETIS 16MG</t>
  </si>
  <si>
    <t>TBL NOB 60</t>
  </si>
  <si>
    <t>VIGANTOL</t>
  </si>
  <si>
    <t>POR GTT SOL 1x10ML</t>
  </si>
  <si>
    <t>XADOS 20 MG TABLETY</t>
  </si>
  <si>
    <t>POR TBL NOB 50X20MG</t>
  </si>
  <si>
    <t>XARELTO 10 MG</t>
  </si>
  <si>
    <t>ZALDIAR</t>
  </si>
  <si>
    <t>POR TBL FLM 10</t>
  </si>
  <si>
    <t>POR TBL FLM 20</t>
  </si>
  <si>
    <t>ZIBOR 25 000 IU</t>
  </si>
  <si>
    <t>INJ SOL 2X0.4ML/10000IU</t>
  </si>
  <si>
    <t>ZODAC</t>
  </si>
  <si>
    <t>TBL OBD 10X10MG</t>
  </si>
  <si>
    <t>TBL OBD 30X10MG</t>
  </si>
  <si>
    <t>POR TBL FLM 90X10MG</t>
  </si>
  <si>
    <t>ZOLPIDEM MYLAN</t>
  </si>
  <si>
    <t>POR TBL FLM 20X10MG</t>
  </si>
  <si>
    <t>POR TBL FLM 50X10MG</t>
  </si>
  <si>
    <t>ZYLLT 75 MG</t>
  </si>
  <si>
    <t>POR TBL FLM 28X75MG</t>
  </si>
  <si>
    <t>léky - krev.deriváty ZUL (TO)</t>
  </si>
  <si>
    <t>ALBUNORM 20%</t>
  </si>
  <si>
    <t>200G/L INF SOL 1X100ML</t>
  </si>
  <si>
    <t>léky - antibiotika (LEK)</t>
  </si>
  <si>
    <t>AMOKSIKLAV 1.2GM</t>
  </si>
  <si>
    <t>INJ SIC 5X1.2GM</t>
  </si>
  <si>
    <t>ARCHIFAR 1 G</t>
  </si>
  <si>
    <t>INJ+INF PLV SOL 10X1GM</t>
  </si>
  <si>
    <t>AXETINE 1,5GM</t>
  </si>
  <si>
    <t>INJ SIC 10X1.5GM</t>
  </si>
  <si>
    <t>AZEPO 1 G</t>
  </si>
  <si>
    <t>AZITROMYCIN SANDOZ 500 MG</t>
  </si>
  <si>
    <t>POR TBL FLM 3X500MG</t>
  </si>
  <si>
    <t>BELOGENT KRÉM</t>
  </si>
  <si>
    <t>CRM 1X30GM</t>
  </si>
  <si>
    <t>BENEMICIN 300 MG</t>
  </si>
  <si>
    <t>CPS 100X300MG</t>
  </si>
  <si>
    <t>CEFTAZIDIM KABI 2 GM</t>
  </si>
  <si>
    <t>INJ+INF PLV SOL 10X2GM</t>
  </si>
  <si>
    <t>CEFUROXIM KABI 1500 MG</t>
  </si>
  <si>
    <t>INJ+INF PLV SOL 10X1.5GM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</si>
  <si>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</si>
  <si>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</si>
  <si>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</si>
  <si>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</si>
  <si>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</si>
  <si>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1000000 IU</t>
  </si>
  <si>
    <t>INJ PLV SOL 10X1MU</t>
  </si>
  <si>
    <t>FUCIDIN H</t>
  </si>
  <si>
    <t>DRM CRM 1X15GM</t>
  </si>
  <si>
    <t xml:space="preserve">GENTAMICIN B.BRAUN 3 MG/ML INFUZNÍ ROZTOK </t>
  </si>
  <si>
    <t>INF SOL 20X80ML</t>
  </si>
  <si>
    <t>MACMIROR COMPLEX</t>
  </si>
  <si>
    <t>SUP VAG 12</t>
  </si>
  <si>
    <t>METRONIDAZOLE 0.5% POLFA</t>
  </si>
  <si>
    <t>INJ 1X100ML 5MG/1ML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</si>
  <si>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</si>
  <si>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</si>
  <si>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</si>
  <si>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</si>
  <si>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</si>
  <si>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</si>
  <si>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VULMIZOLIN 1,0</t>
  </si>
  <si>
    <t>INJ PLV SOL 10X1GM</t>
  </si>
  <si>
    <t>ZINNAT 500 MG</t>
  </si>
  <si>
    <t>TBL OBD 10X500MG</t>
  </si>
  <si>
    <t>léky - antimykotika (LEK)</t>
  </si>
  <si>
    <t>FLUCONAZOL KABI 2 MG/ML</t>
  </si>
  <si>
    <t>INF SOL 10X100ML/200MG</t>
  </si>
  <si>
    <t>IMAZOL KRÉMPASTA</t>
  </si>
  <si>
    <t>DRM PST 1X30GM</t>
  </si>
  <si>
    <t>IMAZOL PLUS</t>
  </si>
  <si>
    <t>DRM CRM 1X30GM</t>
  </si>
  <si>
    <t>ANOPYRIN 100MG</t>
  </si>
  <si>
    <t>TBL 60X100 MG</t>
  </si>
  <si>
    <t>POR TBL FLM 30X400MG</t>
  </si>
  <si>
    <t>APO-PERINDO 4 MG</t>
  </si>
  <si>
    <t>ARDEANUTRISOL G 40</t>
  </si>
  <si>
    <t>400G/L INF SOL 20X80ML</t>
  </si>
  <si>
    <t>ARUTIMOL 0,50%</t>
  </si>
  <si>
    <t>OPH GTT SOL 1X5ML</t>
  </si>
  <si>
    <t>AUGMENTIN 1 G</t>
  </si>
  <si>
    <t>POR TBL FLM 14X1GM+SÁČ</t>
  </si>
  <si>
    <t>AULIN GEL</t>
  </si>
  <si>
    <t>DRM GEL 1X100GM/3GM</t>
  </si>
  <si>
    <t>BACLOFEN</t>
  </si>
  <si>
    <t>TBL 50X10MG</t>
  </si>
  <si>
    <t>BETADINE</t>
  </si>
  <si>
    <t>UNG 1X20GM</t>
  </si>
  <si>
    <t>DRM UNG 1X100GM 10%</t>
  </si>
  <si>
    <t>BETALOC ZOK 25 MG</t>
  </si>
  <si>
    <t>TBL RET 28X25MG</t>
  </si>
  <si>
    <t>BIOFENAC 100 MG POTAHOVANÉ TABLETY</t>
  </si>
  <si>
    <t>POR TBL FLM 20X100MG</t>
  </si>
  <si>
    <t>Biopron9  Premium tob.60</t>
  </si>
  <si>
    <t>BRAUNOVIDON MAST</t>
  </si>
  <si>
    <t>UNG 1X20GM-TUBA</t>
  </si>
  <si>
    <t>UNG 1X100GM-TUBA</t>
  </si>
  <si>
    <t>CADUET 5MG/10MG</t>
  </si>
  <si>
    <t>CALCICHEW D3</t>
  </si>
  <si>
    <t>CTB 20</t>
  </si>
  <si>
    <t>CALTRATE PLUS</t>
  </si>
  <si>
    <t>CARZAP 32 MG</t>
  </si>
  <si>
    <t>POR TBL NOB 28X32MG</t>
  </si>
  <si>
    <t>CARZAP HCT 32 MG/12,5 MG TABLETY</t>
  </si>
  <si>
    <t>CLEXANE</t>
  </si>
  <si>
    <t>inj sol  10x0,4ml/40 mg</t>
  </si>
  <si>
    <t>INJ SOL 10X0.6ML/6KU</t>
  </si>
  <si>
    <t>CONTROLOC 20 MG</t>
  </si>
  <si>
    <t>POR TBL ENT 28X20MG I</t>
  </si>
  <si>
    <t>CORVATON FORTE</t>
  </si>
  <si>
    <t>TBL 30X4MG</t>
  </si>
  <si>
    <t>CORYOL 3.125</t>
  </si>
  <si>
    <t>PORTBLNOB30X3.125MG</t>
  </si>
  <si>
    <t>DEGAN</t>
  </si>
  <si>
    <t>TBL 40X10MG</t>
  </si>
  <si>
    <t>INJ 50X2ML/10MG</t>
  </si>
  <si>
    <t>DEXAMED</t>
  </si>
  <si>
    <t>INJ 10X2ML/8MG</t>
  </si>
  <si>
    <t>DIACORDIN RETARD</t>
  </si>
  <si>
    <t>TBL OBD 30X90MG</t>
  </si>
  <si>
    <t>DIAPREL MR</t>
  </si>
  <si>
    <t>TBL RET 60X30MG</t>
  </si>
  <si>
    <t>DIPIDOLOR</t>
  </si>
  <si>
    <t>INJ 5X2ML 7.5MG/ML</t>
  </si>
  <si>
    <t>INJ 10X2ML</t>
  </si>
  <si>
    <t>DITUSTAT</t>
  </si>
  <si>
    <t>DORMICUM 7.5 MG</t>
  </si>
  <si>
    <t>TBL OBD 10X7.5MG</t>
  </si>
  <si>
    <t>DRETACEN 500 MG</t>
  </si>
  <si>
    <t>POR TBL FLM 100X500MG</t>
  </si>
  <si>
    <t>DZ TRIXO 500 ML</t>
  </si>
  <si>
    <t>DZ TRIXO LIND 500ML</t>
  </si>
  <si>
    <t>EGIRAMLON 10 MG/10 MG</t>
  </si>
  <si>
    <t>POR CPS DUR 30</t>
  </si>
  <si>
    <t>ERCEFURYL 200 MG CPS.</t>
  </si>
  <si>
    <t>POR CPS DUR 14X200MG</t>
  </si>
  <si>
    <t>EUTHYROX 112 MIKROGRAMŮ</t>
  </si>
  <si>
    <t>POR TBL NOB 100X112RG II</t>
  </si>
  <si>
    <t>EUTHYROX 150</t>
  </si>
  <si>
    <t>TBL 100X150RG</t>
  </si>
  <si>
    <t>FUROSEMID BIOTIKA</t>
  </si>
  <si>
    <t>INJ 5X2ML/20MG</t>
  </si>
  <si>
    <t>GLUKÓZA 5 BRAUN</t>
  </si>
  <si>
    <t>INF SOL 10X250ML-PE</t>
  </si>
  <si>
    <t>INF SOL 20X100ML-PE</t>
  </si>
  <si>
    <t>POR CPS ETD 14X20MG</t>
  </si>
  <si>
    <t>HUMULIN R 100 M.J./ML</t>
  </si>
  <si>
    <t>INJ 1X10ML/1KU</t>
  </si>
  <si>
    <t>INF SOL 10X250MLPELAH</t>
  </si>
  <si>
    <t>INF SOL 10X500MLPELAH</t>
  </si>
  <si>
    <t>IFIRMACOMBI 150 MG/12,5 MG</t>
  </si>
  <si>
    <t>INDAP</t>
  </si>
  <si>
    <t>CPS 30X2.5MG</t>
  </si>
  <si>
    <t>INDOMETACIN 100 BERLIN-CHEMIE</t>
  </si>
  <si>
    <t>SUP 10X100MG</t>
  </si>
  <si>
    <t>INHIBACE PLUS</t>
  </si>
  <si>
    <t>ISOLYTE BP - PLAST. LÁHEV</t>
  </si>
  <si>
    <t xml:space="preserve">INF SOL 10X1000ML KP </t>
  </si>
  <si>
    <t>JARDIANCE 10 MG</t>
  </si>
  <si>
    <t>POR TBL FLM 30X1X10MG</t>
  </si>
  <si>
    <t>INJ 5X1ML/10MG</t>
  </si>
  <si>
    <t>KINITO 50 MG, POTAHOVANÉ TABLETY</t>
  </si>
  <si>
    <t>POR TBL FLM 40X50MG</t>
  </si>
  <si>
    <t>KL CPS NATR.CHLOR. 1,0g</t>
  </si>
  <si>
    <t>KL KAL.PERMANGANAS 2G</t>
  </si>
  <si>
    <t>LIPANTHYL 267 M</t>
  </si>
  <si>
    <t>POR CPS DUR 30X267MG</t>
  </si>
  <si>
    <t>LYRICA 150 MG</t>
  </si>
  <si>
    <t>POR CPSDUR14X150MG</t>
  </si>
  <si>
    <t>MAALOX</t>
  </si>
  <si>
    <t>CTB 40</t>
  </si>
  <si>
    <t>MAXITROL</t>
  </si>
  <si>
    <t>SUS OPH 1X5ML</t>
  </si>
  <si>
    <t>MEDROL 4 MG</t>
  </si>
  <si>
    <t>POR TBL NOB30X4MG-L</t>
  </si>
  <si>
    <t>MICARDISPLUS 80/12.5 MG</t>
  </si>
  <si>
    <t>MILGAMMA</t>
  </si>
  <si>
    <t>POR TBL OBD 20</t>
  </si>
  <si>
    <t>MO LAHEV NA OXIPER 1 l</t>
  </si>
  <si>
    <t>NEODOLPASSE</t>
  </si>
  <si>
    <t>INF 10X250ML</t>
  </si>
  <si>
    <t>NEURONTIN 300MG</t>
  </si>
  <si>
    <t>CPS 50X300MG</t>
  </si>
  <si>
    <t>NITROGLYCERIN SLOVAKOFARMA</t>
  </si>
  <si>
    <t>TBL 20X0.5MG</t>
  </si>
  <si>
    <t>NITROMINT</t>
  </si>
  <si>
    <t>0,4MG/DÁV SPR SLG 10G II</t>
  </si>
  <si>
    <t>OPHTHALMO-SEPTONEX</t>
  </si>
  <si>
    <t>UNG OPH 1X5GM</t>
  </si>
  <si>
    <t>PALLADONE-SR 8 MG</t>
  </si>
  <si>
    <t>POR CPS PRO 30X8MG</t>
  </si>
  <si>
    <t>PAMBA</t>
  </si>
  <si>
    <t>TBL 10X250MG</t>
  </si>
  <si>
    <t>PARACETAMOL KABI 10 MG/ML</t>
  </si>
  <si>
    <t>INF SOL 10X50ML/500MG</t>
  </si>
  <si>
    <t>PARACETAMOL KABI 10MG/ML</t>
  </si>
  <si>
    <t>INF SOL 10X100ML/1000MG</t>
  </si>
  <si>
    <t>PEROXID VODÍKU 3% COO</t>
  </si>
  <si>
    <t>DRM SOL 1X100ML 3%</t>
  </si>
  <si>
    <t>PIRACETAM AL 800</t>
  </si>
  <si>
    <t>TBL OBD 30X800MG</t>
  </si>
  <si>
    <t xml:space="preserve">PREGABALIN TEVA 150MG </t>
  </si>
  <si>
    <t>PRESTARIUM NEO COMBI 10 MG/2,5 MG</t>
  </si>
  <si>
    <t>PYRIDOXIN LÉČIVA TBL</t>
  </si>
  <si>
    <t xml:space="preserve">POR TBL NOB 20X20MG </t>
  </si>
  <si>
    <t>RANITAL</t>
  </si>
  <si>
    <t>TBL 30X150MG</t>
  </si>
  <si>
    <t>RIVOTRIL 2 MG</t>
  </si>
  <si>
    <t>TBL 30X2MG</t>
  </si>
  <si>
    <t>ROSUMOP 40 MG</t>
  </si>
  <si>
    <t>RYTMONORM 150MG</t>
  </si>
  <si>
    <t>TBL FLM 50</t>
  </si>
  <si>
    <t>SANORIN 1 PM</t>
  </si>
  <si>
    <t>NAS SPR SOL 1X10ML</t>
  </si>
  <si>
    <t>DRM. SPR. SOL. 1x100ml</t>
  </si>
  <si>
    <t>SIOFOR 500</t>
  </si>
  <si>
    <t>TBL OBD 60X500MG</t>
  </si>
  <si>
    <t>SORTIS 20MG</t>
  </si>
  <si>
    <t>TBL OBD 30X20MG</t>
  </si>
  <si>
    <t>STOPTUSSIN TABLETY</t>
  </si>
  <si>
    <t>POR TBL NOB 20</t>
  </si>
  <si>
    <t>TANTUM VERDE MINT</t>
  </si>
  <si>
    <t>ORM PAS 20X3MG</t>
  </si>
  <si>
    <t>TETANOL PUR</t>
  </si>
  <si>
    <t>INJ SUS 1X0.5ML</t>
  </si>
  <si>
    <t>THIAMIN LECIVA</t>
  </si>
  <si>
    <t>TBL 20X50MG(BLISTR)</t>
  </si>
  <si>
    <t>TONANDA 8 MG/10 MG/2,5 MG</t>
  </si>
  <si>
    <t>INJ 5X1ML/6.5MG</t>
  </si>
  <si>
    <t>TORVACARD NEO 10 MG</t>
  </si>
  <si>
    <t>TRITACE 2,5 MG</t>
  </si>
  <si>
    <t>POR TBL NOB 20X2.5MG</t>
  </si>
  <si>
    <t>TRITTICO AC 75</t>
  </si>
  <si>
    <t>TBL RET 30X75MG</t>
  </si>
  <si>
    <t>TRITTICO PROLONG 150 MG TABLETY S PRODLOUŽENÝM UVO</t>
  </si>
  <si>
    <t>POR TBL PRO 14X150MG</t>
  </si>
  <si>
    <t>UNO</t>
  </si>
  <si>
    <t>TBL OBD 20X150MG</t>
  </si>
  <si>
    <t>VALSACOMBI 80 MG/12,5 MG</t>
  </si>
  <si>
    <t>VALSACOR 80 MG</t>
  </si>
  <si>
    <t>POR TBL FLM 28X80MG</t>
  </si>
  <si>
    <t>VENTOLIN ROZTOK K INHALACI</t>
  </si>
  <si>
    <t>INH SOL1X20ML/120MG</t>
  </si>
  <si>
    <t>VEROSPIRON 50MG</t>
  </si>
  <si>
    <t>CPS 30X50MG</t>
  </si>
  <si>
    <t>AMOKSIKLAV 1 G</t>
  </si>
  <si>
    <t>POR TBL FLM 21X1GM</t>
  </si>
  <si>
    <t>AMOKSIKLAV 1G</t>
  </si>
  <si>
    <t>TBL OBD 14X1GM</t>
  </si>
  <si>
    <t>BELOGENT MAST</t>
  </si>
  <si>
    <t>DALACIN C 300 MG</t>
  </si>
  <si>
    <t>POR CPS DUR 16X300MG</t>
  </si>
  <si>
    <t>FRAMYKOIN</t>
  </si>
  <si>
    <t>UNG 1X10GM</t>
  </si>
  <si>
    <t>KLACID I.V.</t>
  </si>
  <si>
    <t>KLACID SR</t>
  </si>
  <si>
    <t>500MG TBL RET 14 DOUBLE</t>
  </si>
  <si>
    <t>NORMIX</t>
  </si>
  <si>
    <t>POR TBL FLM 28X200MG</t>
  </si>
  <si>
    <t>OPHTHALMO-FRAMYKOIN</t>
  </si>
  <si>
    <t>PIMAFUCORT</t>
  </si>
  <si>
    <t>10MG/G+10MG/G+3,5MG/G CRM 15G</t>
  </si>
  <si>
    <t>SUMETROLIM</t>
  </si>
  <si>
    <t>TBL 20X480MG</t>
  </si>
  <si>
    <t>XORIMAX 500 MG POTAH.TABLETY</t>
  </si>
  <si>
    <t>PORTBLFLM10X500MG</t>
  </si>
  <si>
    <t>ZYVOXID</t>
  </si>
  <si>
    <t>INF SOL 10X300ML</t>
  </si>
  <si>
    <t>ALVESCO 160 INHALER</t>
  </si>
  <si>
    <t>INH SOL PSS 60X160RG</t>
  </si>
  <si>
    <t>AMESOS 20 MG/10 MG TABLETY</t>
  </si>
  <si>
    <t>ARIXTRA</t>
  </si>
  <si>
    <t>INJ SOL 10X0.5ML</t>
  </si>
  <si>
    <t>ATIMOS 12 MCG</t>
  </si>
  <si>
    <t>INH SOL PSS 100X12RG</t>
  </si>
  <si>
    <t>BELODERM</t>
  </si>
  <si>
    <t>DRM CRM1X30GM 0.05%</t>
  </si>
  <si>
    <t>BETALOC SR 200MG</t>
  </si>
  <si>
    <t>TBL RET 30X200MG</t>
  </si>
  <si>
    <t>BETALOC ZOK 50MG</t>
  </si>
  <si>
    <t>TBL RET 30X50MG</t>
  </si>
  <si>
    <t>Biopron9    PREMIUM tob.120</t>
  </si>
  <si>
    <t>BURONIL 25 MG</t>
  </si>
  <si>
    <t>POR TBL OBD 50X25MG</t>
  </si>
  <si>
    <t>CALCICHEW D3 LEMON 400 IU</t>
  </si>
  <si>
    <t>POR TBL MND 60</t>
  </si>
  <si>
    <t>CITALEC 20 ZENTIVA</t>
  </si>
  <si>
    <t>POR TBL FLM 60X20MG</t>
  </si>
  <si>
    <t>DASSELTA 5 MG</t>
  </si>
  <si>
    <t>POR TBL FLM 90X5MG</t>
  </si>
  <si>
    <t>DICYNONE 250</t>
  </si>
  <si>
    <t>INJ SOL 4X2ML/250MG</t>
  </si>
  <si>
    <t>667MG/ML POR SOL 1X200ML HDP</t>
  </si>
  <si>
    <t>DUROGESIC 25MCG/H</t>
  </si>
  <si>
    <t>EMP 5X2.5MG(10CM2)</t>
  </si>
  <si>
    <t>ENAP 10MG</t>
  </si>
  <si>
    <t>TBL 100X10MG</t>
  </si>
  <si>
    <t>ENAP 5MG</t>
  </si>
  <si>
    <t>POR CPS DUR 50X250MG</t>
  </si>
  <si>
    <t>EUCREAS 50 MG/1000 MG</t>
  </si>
  <si>
    <t>EZETROL 10 MG TABLETY</t>
  </si>
  <si>
    <t>POR TBL NOB 30X10MG B</t>
  </si>
  <si>
    <t>FAKTU</t>
  </si>
  <si>
    <t>FINANORM 5 MG</t>
  </si>
  <si>
    <t>TBL FLM 100X5MG I</t>
  </si>
  <si>
    <t>HALOPERIDOL</t>
  </si>
  <si>
    <t>INJ 5X1ML/5MG</t>
  </si>
  <si>
    <t>HELIDES 20 MG ENTEROSOLVENTNÍ TVRDÉ TOBOLKY</t>
  </si>
  <si>
    <t>INF SOL 10X1000MLPLAH</t>
  </si>
  <si>
    <t>IBALGIN 400</t>
  </si>
  <si>
    <t>POR TBL FLM 48X400MG</t>
  </si>
  <si>
    <t>KL SUPP.PREDNISON 0,001G,PAPAVERIN 0,02G</t>
  </si>
  <si>
    <t>30KS</t>
  </si>
  <si>
    <t>KL UNGUENTUM</t>
  </si>
  <si>
    <t>LANZUL</t>
  </si>
  <si>
    <t>CPS 14X30MG</t>
  </si>
  <si>
    <t>LEFLUNOPHARM 20 MG POTAHOVANÉ TABLETY</t>
  </si>
  <si>
    <t>LODOZ 5 MG</t>
  </si>
  <si>
    <t>LOMIR SRO</t>
  </si>
  <si>
    <t>POR CPS PRO 30X5MG</t>
  </si>
  <si>
    <t>MEDROL 16 MG</t>
  </si>
  <si>
    <t>POR TBLNOB50X16MG-B</t>
  </si>
  <si>
    <t>MELOXICAM-TEVA 15 MG</t>
  </si>
  <si>
    <t>POR TBL NOB 50X15MG I</t>
  </si>
  <si>
    <t>METOJECT PEN 25 MG INJEKČNÍ ROZTOK, PŘEDPLNĚNÉ PER</t>
  </si>
  <si>
    <t>INJ SOL 4X0.5ML/25MG</t>
  </si>
  <si>
    <t>MICARDISPLUS 80/25 MG</t>
  </si>
  <si>
    <t>MONOPRIL 20 MG</t>
  </si>
  <si>
    <t>POR TBL NOB 28X20MG</t>
  </si>
  <si>
    <t>NOVORAPID 100 U/ML</t>
  </si>
  <si>
    <t>INJ SOL 1X10ML</t>
  </si>
  <si>
    <t>OLFEN</t>
  </si>
  <si>
    <t>ORCAL NEO 5 MG</t>
  </si>
  <si>
    <t>PARALEN EXTRA PROTI BOLESTI</t>
  </si>
  <si>
    <t>POR TBL FLM 24</t>
  </si>
  <si>
    <t>PREGABALIN SANDOZ 75 MG</t>
  </si>
  <si>
    <t>POR CPS DUR 14X75MG</t>
  </si>
  <si>
    <t>PRESID 5 MG</t>
  </si>
  <si>
    <t>TBL RET 30X5MG</t>
  </si>
  <si>
    <t>QUETIAPINE POLPHARMA 25 MG POTAHOVANÉ TABLETY</t>
  </si>
  <si>
    <t>POR TBL FLM 30X25MG</t>
  </si>
  <si>
    <t>RECOXA 15</t>
  </si>
  <si>
    <t>POR TBL NOB20X15MG</t>
  </si>
  <si>
    <t>REQUIP-MODUTAB 4 MG</t>
  </si>
  <si>
    <t>POR TBL PRO 28X4MG</t>
  </si>
  <si>
    <t>ROSUCARD 10 MG POTAHOVANÉ TABLETY</t>
  </si>
  <si>
    <t>ROSUCARD 20 MG POTAHOVANÉ TABLETY</t>
  </si>
  <si>
    <t>SOLCOSERYL DENTAL ADHESIVE</t>
  </si>
  <si>
    <t>STM PST 1X5GM</t>
  </si>
  <si>
    <t>TARDYFERON</t>
  </si>
  <si>
    <t>TBL RET 30</t>
  </si>
  <si>
    <t>TRITACE 10</t>
  </si>
  <si>
    <t>POR TBL NOB 30X10MG</t>
  </si>
  <si>
    <t>VENLAFAXIN MYLAN 75 MG</t>
  </si>
  <si>
    <t>POR CPS PRO 30X75MG</t>
  </si>
  <si>
    <t>DRM GEL 1X50GM II</t>
  </si>
  <si>
    <t>VOLTAREN EMULGEL 10MG/G</t>
  </si>
  <si>
    <t xml:space="preserve">GEL 100G </t>
  </si>
  <si>
    <t>XALATAN</t>
  </si>
  <si>
    <t>GTT OPH 1X2.5ML</t>
  </si>
  <si>
    <t>ZOLOFT 50MG</t>
  </si>
  <si>
    <t>TBL OBD 28X50MG</t>
  </si>
  <si>
    <t>ZOVIRAX 800 MG</t>
  </si>
  <si>
    <t>POR TBL NOB35X800MG</t>
  </si>
  <si>
    <t>ATENATIV</t>
  </si>
  <si>
    <t>50IU/ML INF PSO LQF 1+1X10ML</t>
  </si>
  <si>
    <t>HAEMOCOMPLETTAN P</t>
  </si>
  <si>
    <t>20MG/ML INJ/INF PLV SOL 1X1000MG</t>
  </si>
  <si>
    <t>HUMAN ALBUMIN 200 G/L BAXTER</t>
  </si>
  <si>
    <t>ABAKTAL</t>
  </si>
  <si>
    <t>INJ 10X5ML/400MG</t>
  </si>
  <si>
    <t>AMIKACIN MEDOPHARM 500 MG/2 ML</t>
  </si>
  <si>
    <t>INJ+INF SOL 10X2ML/500MG</t>
  </si>
  <si>
    <t>BENEMICIN 150 MG</t>
  </si>
  <si>
    <t>CPS 100X150MG</t>
  </si>
  <si>
    <t>BISEPTOL 480</t>
  </si>
  <si>
    <t>INJ 10X5ML</t>
  </si>
  <si>
    <t>CEFUROXIM KABI 750 MG</t>
  </si>
  <si>
    <t>INJ+INF PLV SOL 10X750MG</t>
  </si>
  <si>
    <t>CIPLOX 500</t>
  </si>
  <si>
    <t>DOXYBENE 100MG</t>
  </si>
  <si>
    <t>CPS 10X100MG</t>
  </si>
  <si>
    <t>ENTIZOL</t>
  </si>
  <si>
    <t>TBL 20X250MG</t>
  </si>
  <si>
    <t>EREMFAT I.V. 600 MG</t>
  </si>
  <si>
    <t>INJ PLV SOL 1X600MG</t>
  </si>
  <si>
    <t>FUROLIN TABLETY</t>
  </si>
  <si>
    <t xml:space="preserve">Gentamicin B.Braun 1mg/ml </t>
  </si>
  <si>
    <t>inf.sol.20 x 80 ml</t>
  </si>
  <si>
    <t>GENTAMICIN LEK 80 MG/2 ML</t>
  </si>
  <si>
    <t>INJ SOL 10X2ML/80MG</t>
  </si>
  <si>
    <t>KLACID 500</t>
  </si>
  <si>
    <t>POR TBL FLM 14X500MG</t>
  </si>
  <si>
    <t>PIPERACILLIN/TAZOBACTAM KABI 4 G/0,5 G</t>
  </si>
  <si>
    <t>INF PLV SOL 10X4.5GM</t>
  </si>
  <si>
    <t>SEFOTAK 1 G</t>
  </si>
  <si>
    <t>INJ PLV SOL 1X1GM</t>
  </si>
  <si>
    <t>UNASYN</t>
  </si>
  <si>
    <t>POR TBL FLM12X375MG</t>
  </si>
  <si>
    <t>BATRAFEN</t>
  </si>
  <si>
    <t>CRM 1X20GM</t>
  </si>
  <si>
    <t>Carbocit tbl.20</t>
  </si>
  <si>
    <t>MARCAINE 0.5%</t>
  </si>
  <si>
    <t>INJ SOL5X20ML/100MG</t>
  </si>
  <si>
    <t xml:space="preserve">LINEZOLID SANDOZ 600 MG </t>
  </si>
  <si>
    <t>POR TBL FLM 10X600MG</t>
  </si>
  <si>
    <t>ACYLPYRIN</t>
  </si>
  <si>
    <t>TBL 10X500MG</t>
  </si>
  <si>
    <t>AKNEMYCIN</t>
  </si>
  <si>
    <t>LIQ 1X25ML</t>
  </si>
  <si>
    <t>AMARYL 2 MG</t>
  </si>
  <si>
    <t>POR TBL NOB 30X2MG</t>
  </si>
  <si>
    <t>ANACID 5ML</t>
  </si>
  <si>
    <t>SUS 30X5ML</t>
  </si>
  <si>
    <t>INF 1X80ML</t>
  </si>
  <si>
    <t>ATROVENT N</t>
  </si>
  <si>
    <t>INH SOL PSS200X20RG</t>
  </si>
  <si>
    <t>GRA 15X100MG(SACKY)</t>
  </si>
  <si>
    <t>BEPANTHEN</t>
  </si>
  <si>
    <t>CRM 1X30GM 5%</t>
  </si>
  <si>
    <t>BROMHEXIN 8</t>
  </si>
  <si>
    <t>GTT 20ML 8MG/ML</t>
  </si>
  <si>
    <t>BRUFEN 400</t>
  </si>
  <si>
    <t>400MG TBL FLM 100</t>
  </si>
  <si>
    <t>BRUFEN 600 MG</t>
  </si>
  <si>
    <t>GRA EFF 20X600MG</t>
  </si>
  <si>
    <t>CORDARONE</t>
  </si>
  <si>
    <t>INJ SOL 6X3ML/150MG</t>
  </si>
  <si>
    <t>DEPAKINE</t>
  </si>
  <si>
    <t>INJ PSO LQF 4X4ML/400MG</t>
  </si>
  <si>
    <t>DIGOXIN ORION INJ.-MIMOŘÁDNÝ DOVOZ!!</t>
  </si>
  <si>
    <t>INJ SOL 25X1ML/0.25MG</t>
  </si>
  <si>
    <t>DUROGESIC 50MCG/H</t>
  </si>
  <si>
    <t>EMP 5X5MG(20CM2)</t>
  </si>
  <si>
    <t>DZ OCTENISEPT 250 ml</t>
  </si>
  <si>
    <t>sprej</t>
  </si>
  <si>
    <t>FASTUM GEL</t>
  </si>
  <si>
    <t>GELASPAN 4% EBI20x500 ml</t>
  </si>
  <si>
    <t>INF SOL20X500ML VAK</t>
  </si>
  <si>
    <t>HEŘMÁNKOVÝ ČAJ LEROS</t>
  </si>
  <si>
    <t>SPC 20X1.5GM(SÁČKY)</t>
  </si>
  <si>
    <t>HYDROCORTISON M LECIVA</t>
  </si>
  <si>
    <t>UNG 10GM 1%</t>
  </si>
  <si>
    <t>Hypromeloza -P 10ml</t>
  </si>
  <si>
    <t>INJECTIO PROCAIN.CHLOR.0.2% ARD</t>
  </si>
  <si>
    <t>INJ 1X500ML 0.2%</t>
  </si>
  <si>
    <t>LAGOSA</t>
  </si>
  <si>
    <t>DRG 50X150MG</t>
  </si>
  <si>
    <t>LAMICTAL 100 MG</t>
  </si>
  <si>
    <t>POR TBL NOB 42X100MG</t>
  </si>
  <si>
    <t>LEKOPTIN</t>
  </si>
  <si>
    <t>INJ 50X2ML/5MG</t>
  </si>
  <si>
    <t>LEVOBUPIVACAINE KABI 5 MG/ML</t>
  </si>
  <si>
    <t>INJ+INF SOL 5X10ML</t>
  </si>
  <si>
    <t>LOKREN 20 MG</t>
  </si>
  <si>
    <t>POR TBL FLM 28X20MG</t>
  </si>
  <si>
    <t>MAGNE B6</t>
  </si>
  <si>
    <t>DRG 50</t>
  </si>
  <si>
    <t>MARCAINE SPINAL O.5%</t>
  </si>
  <si>
    <t>INJ 5X4ML 5MG/ML</t>
  </si>
  <si>
    <t>MÁTOVÝ ČAJ LEROS</t>
  </si>
  <si>
    <t>SPC 20X2.0GM(SÁČKY)</t>
  </si>
  <si>
    <t>MEDUŇKOVÝ ČAJ LEROS</t>
  </si>
  <si>
    <t>MUCONASAL PLUS</t>
  </si>
  <si>
    <t>SPR NAS 1X10ML</t>
  </si>
  <si>
    <t>NALOXONE POLFA</t>
  </si>
  <si>
    <t>INJ 10X1ML/0.4MG</t>
  </si>
  <si>
    <t>NATRIUM SALICYLICUM BIOTIKA</t>
  </si>
  <si>
    <t>INJ 10X10ML 10%</t>
  </si>
  <si>
    <t>NORADRENALIN LECIVA</t>
  </si>
  <si>
    <t>ONDANSETRON ACCORD</t>
  </si>
  <si>
    <t>2MG/ML INJ+INF SOL 5X4ML</t>
  </si>
  <si>
    <t>PENTOMER RETARD 600MG</t>
  </si>
  <si>
    <t>TBL OBD 20X600MG</t>
  </si>
  <si>
    <t xml:space="preserve">PROTAMIN MEDA AMPULLEN </t>
  </si>
  <si>
    <t>INJ 5X5ML/5KU</t>
  </si>
  <si>
    <t>INJ 5X2ML/50MG</t>
  </si>
  <si>
    <t>RINGERUV ROZTOK BRAUN</t>
  </si>
  <si>
    <t>INF 10X500ML(LDPE)</t>
  </si>
  <si>
    <t>SERETIDE DISKUS 50/100</t>
  </si>
  <si>
    <t>INH PLV 60X50/100RG</t>
  </si>
  <si>
    <t>SINGULAIR 10</t>
  </si>
  <si>
    <t>TBL OBD 28X10MG</t>
  </si>
  <si>
    <t>SIOFOR 1000</t>
  </si>
  <si>
    <t>POR TBL FLM 60X1000MG</t>
  </si>
  <si>
    <t>SMECTA</t>
  </si>
  <si>
    <t>PLV POR 1X10SACKU</t>
  </si>
  <si>
    <t>SPECIES UROLOGICAE PLANTA LEROS</t>
  </si>
  <si>
    <t xml:space="preserve">SUFENTANIL TORREX 5 MCG/ML </t>
  </si>
  <si>
    <t>INJ SOL 5X2ML/10RG</t>
  </si>
  <si>
    <t>SYMBICORT TURBUHALER 200 MIKROGRAMŮ/ 6 MIKROGRAMŮ/</t>
  </si>
  <si>
    <t>INH PLV 1X120DÁV</t>
  </si>
  <si>
    <t>Tiapridex 12x2ml/100mg inj.- Mimořádný dovoz!!</t>
  </si>
  <si>
    <t>TONANDA 4 MG/5 MG/1,25 MG</t>
  </si>
  <si>
    <t>TRANSMETIL 500 MG TABLETY</t>
  </si>
  <si>
    <t>POR TBL ENT 10X500MG</t>
  </si>
  <si>
    <t>TRANSTEC 52.5 MCG/H</t>
  </si>
  <si>
    <t>DRM EMP TDR 5X30MG</t>
  </si>
  <si>
    <t>TRUSOPT</t>
  </si>
  <si>
    <t>20MG/ML OPH GTT SOL 5ML</t>
  </si>
  <si>
    <t>VERAPAMIL AL 240 RETARD</t>
  </si>
  <si>
    <t>POR TBL RET50X240MG</t>
  </si>
  <si>
    <t>ZOVIRAX 200 MG</t>
  </si>
  <si>
    <t>POR TBL NOB25X200MG</t>
  </si>
  <si>
    <t>léky - parenterální výživa (LEK)</t>
  </si>
  <si>
    <t>INTRALIPID 20 %</t>
  </si>
  <si>
    <t>INF 10X250ML-VAK</t>
  </si>
  <si>
    <t>INF 10X100ML-VAK</t>
  </si>
  <si>
    <t>NUTRAMIN VLI</t>
  </si>
  <si>
    <t>INF 1X500ML</t>
  </si>
  <si>
    <t>léky - enterální výživa (LEK)</t>
  </si>
  <si>
    <t>CUBITAN S PŘÍCHUTÍ ČOKOLÁDOVOU</t>
  </si>
  <si>
    <t>POR SOL 4X200ML</t>
  </si>
  <si>
    <t>CUBITAN S PŘÍCHUTÍ ČOKOLÁDOVOU (SOL)</t>
  </si>
  <si>
    <t>POR SOL 1X200ML</t>
  </si>
  <si>
    <t>CUBITAN S PŘÍCHUTÍ JAHODOVOU</t>
  </si>
  <si>
    <t>CUBITAN S PŘÍCHUTÍ JAHODOVOU (SOL)</t>
  </si>
  <si>
    <t>CUBITAN S PŘÍCHUTÍ VANILKOVOU</t>
  </si>
  <si>
    <t>CUBITAN S PŘÍCHUTÍ VANILKOVOU (SOL)</t>
  </si>
  <si>
    <t>DIASIP S PŘÍCHUTÍ CAPPUCCINO</t>
  </si>
  <si>
    <t>DIASIP S PŘÍCHUTÍ JAHODOVOU</t>
  </si>
  <si>
    <t>DIASIP S PŘÍCHUTÍ VANILKOVOU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</si>
  <si>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</si>
  <si>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</si>
  <si>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</si>
  <si>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</si>
  <si>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</si>
  <si>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</si>
  <si>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</si>
  <si>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</si>
  <si>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</si>
  <si>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</si>
  <si>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</si>
  <si>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</si>
  <si>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</si>
  <si>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</si>
  <si>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</si>
  <si>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</si>
  <si>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</si>
  <si>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</si>
  <si>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</si>
  <si>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ČOKOLÁDOVOU</t>
  </si>
  <si>
    <t>NUTRIDRINK MULTI FIBRE S PŘÍCHUTÍ JAHODOVOU</t>
  </si>
  <si>
    <t>NUTRIDRINK PROTEIN S PŘÍCHUTÍ ČOKOLÁDOVOU</t>
  </si>
  <si>
    <t>NUTRIDRINK PROTEIN S PŘÍCHUTÍ LESNÍHO OVOCE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</si>
  <si>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</si>
  <si>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</si>
  <si>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</si>
  <si>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</si>
  <si>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</si>
  <si>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PROTIFAR</t>
  </si>
  <si>
    <t>POR PLV SOL 1X225GM</t>
  </si>
  <si>
    <t>UNG 1X15GM</t>
  </si>
  <si>
    <t>TARGOCID 400MG</t>
  </si>
  <si>
    <t>INJ SIC 1X400MG+SOL</t>
  </si>
  <si>
    <t>TOBREX</t>
  </si>
  <si>
    <t>GTT OPH 5ML 3MG/1ML</t>
  </si>
  <si>
    <t>XORIMAX 500 MG POTAHOVANÉ TABLETY</t>
  </si>
  <si>
    <t>POR TBL FLM 16X500MG</t>
  </si>
  <si>
    <t>DZ BRAUNOL 1 L</t>
  </si>
  <si>
    <t>EXACYL</t>
  </si>
  <si>
    <t>INJ 5X5ML/500MG</t>
  </si>
  <si>
    <t>FYZIOLOGICKÝ ROZTOK VIAFLO</t>
  </si>
  <si>
    <t>INF SOL 50X100ML</t>
  </si>
  <si>
    <t>INF SOL 10X1000ML</t>
  </si>
  <si>
    <t>IR  NaCl 0,9% 5000 ml vak Bieffe</t>
  </si>
  <si>
    <t>for irrig. 1x5000 ml 15%</t>
  </si>
  <si>
    <t>IR AC.BORICI AQ.OPHTAL.50 ML</t>
  </si>
  <si>
    <t>IR OČNI VODA 50 ml</t>
  </si>
  <si>
    <t>IR ETHANOLUM 96% 10ML</t>
  </si>
  <si>
    <t>IR 10ml</t>
  </si>
  <si>
    <t>KL ETHANOLUM BENZINO DEN. 4 kg</t>
  </si>
  <si>
    <t>UN 1170</t>
  </si>
  <si>
    <t>KL MS HYDROG.PEROX. 3% 1000g</t>
  </si>
  <si>
    <t>KL MS HYDROG.PEROX. 3% 500g</t>
  </si>
  <si>
    <t>KL PERSTERIL 10% 1000G</t>
  </si>
  <si>
    <t>KL SOL.FORMAL.K FIXACI TKANI,1000G</t>
  </si>
  <si>
    <t>LIDOCAIN</t>
  </si>
  <si>
    <t>INJ 10X2ML 2%</t>
  </si>
  <si>
    <t>RINGERŮV ROZTOK VIAFLO</t>
  </si>
  <si>
    <t>GARAMYCIN SCHWAMM</t>
  </si>
  <si>
    <t>DRM SPO 1X130MG</t>
  </si>
  <si>
    <t>130MG SPO MED 1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</si>
  <si>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</si>
  <si>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</si>
  <si>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</si>
  <si>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</si>
  <si>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</si>
  <si>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A02BA02 - RANITIDIN</t>
  </si>
  <si>
    <t>A02BC02 - PANTOPRAZOL</t>
  </si>
  <si>
    <t>A02BC03 - LANSOPRAZOL</t>
  </si>
  <si>
    <t>A02BC05 - ESOMEPRAZOL</t>
  </si>
  <si>
    <t>A06AD11 - LAKTULÓZA</t>
  </si>
  <si>
    <t>A07DA - ANTIPROPULZIVA</t>
  </si>
  <si>
    <t>A10AB05 - INZULIN ASPART</t>
  </si>
  <si>
    <t>A10BA02 - METFORMIN</t>
  </si>
  <si>
    <t>A10BB12 - GLIMEPIRID</t>
  </si>
  <si>
    <t>B01AB06 - NADROPARIN</t>
  </si>
  <si>
    <t>B01AC04 - KLOPIDOGREL</t>
  </si>
  <si>
    <t>C01BC03 - PROPAFENON</t>
  </si>
  <si>
    <t>C01BD01 - AMIODARON</t>
  </si>
  <si>
    <t>C03CA01 - FUROSEMID</t>
  </si>
  <si>
    <t>C05BA01 - ORGANO-HEPARINOID</t>
  </si>
  <si>
    <t>C07AB02 - METOPROLOL</t>
  </si>
  <si>
    <t>C07AB05 - BETAXOLOL</t>
  </si>
  <si>
    <t>C07AB07 - BISOPROLOL</t>
  </si>
  <si>
    <t>C07AG02 - KARVEDILOL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</si>
  <si>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</si>
  <si>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</si>
  <si>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</si>
  <si>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</si>
  <si>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</si>
  <si>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</si>
  <si>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</si>
  <si>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</si>
  <si>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</si>
  <si>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</si>
  <si>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</si>
  <si>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</si>
  <si>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</si>
  <si>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</si>
  <si>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</si>
  <si>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</si>
  <si>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</si>
  <si>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</si>
  <si>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</si>
  <si>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</si>
  <si>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</si>
  <si>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</si>
  <si>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</si>
  <si>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</si>
  <si>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</si>
  <si>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</si>
  <si>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</si>
  <si>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</si>
  <si>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</si>
  <si>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</si>
  <si>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</si>
  <si>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</si>
  <si>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</si>
  <si>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</si>
  <si>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</si>
  <si>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</si>
  <si>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</si>
  <si>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L04AA13 - LEFLUNOMID</t>
  </si>
  <si>
    <t>M01AC06 - MELOXIKAM</t>
  </si>
  <si>
    <t>M01AX17 - NIMESULID</t>
  </si>
  <si>
    <t>M04AA01 - ALOPURINOL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</si>
  <si>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</si>
  <si>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</si>
  <si>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</si>
  <si>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</si>
  <si>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</si>
  <si>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</si>
  <si>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</si>
  <si>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</si>
  <si>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</si>
  <si>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</si>
  <si>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N05AH04 - KVETIAPIN</t>
  </si>
  <si>
    <t>N05CD08 - MIDAZOLAM</t>
  </si>
  <si>
    <t>N05CF02 - ZOLPIDEM</t>
  </si>
  <si>
    <t>N06AB04 - CITALOPRAM</t>
  </si>
  <si>
    <t>N06AB06 - SERTRALIN</t>
  </si>
  <si>
    <t>N06AX11 - MIRTAZAPIN</t>
  </si>
  <si>
    <t>N06AX16 - VENLAFAXIN</t>
  </si>
  <si>
    <t>N07CA01 - BETAHISTIN</t>
  </si>
  <si>
    <t>R03AC02 - SALBUTAMOL</t>
  </si>
  <si>
    <t>R03DC03 - MONTELUKAST</t>
  </si>
  <si>
    <t>R06AE07 - CETIRIZIN</t>
  </si>
  <si>
    <t>R06AX27 - DESLORATADIN</t>
  </si>
  <si>
    <t>S01EE01 - LATANOPROST</t>
  </si>
  <si>
    <t>V06XX - POTRAVINY PRO ZVLÁŠTNÍ LÉKAŘSKÉ ÚČELY (PZLÚ)</t>
  </si>
  <si>
    <t>R03AK07 - FORMOTEROL A BUDESONID</t>
  </si>
  <si>
    <t>A03FA07 - ITOPRIDUM</t>
  </si>
  <si>
    <t>N01AH03 - SUFENTANIL</t>
  </si>
  <si>
    <t>A02BC02</t>
  </si>
  <si>
    <t>214427</t>
  </si>
  <si>
    <t>40MG INJ PLV SOL 1</t>
  </si>
  <si>
    <t>214525</t>
  </si>
  <si>
    <t>CONTROLOC</t>
  </si>
  <si>
    <t>40MG TBL ENT 28 I</t>
  </si>
  <si>
    <t>A02BC05</t>
  </si>
  <si>
    <t>180071</t>
  </si>
  <si>
    <t>HELIDES</t>
  </si>
  <si>
    <t>40MG CPS ETD 28</t>
  </si>
  <si>
    <t>180080</t>
  </si>
  <si>
    <t>40MG CPS ETD 98</t>
  </si>
  <si>
    <t>A06AD11</t>
  </si>
  <si>
    <t>215715</t>
  </si>
  <si>
    <t>667G/L POR SOL 1X500ML HDP</t>
  </si>
  <si>
    <t>81456</t>
  </si>
  <si>
    <t>A07DA</t>
  </si>
  <si>
    <t>30652</t>
  </si>
  <si>
    <t>2,5MG/0,025MG TBL NOB 20</t>
  </si>
  <si>
    <t>B01AB06</t>
  </si>
  <si>
    <t>213480</t>
  </si>
  <si>
    <t>19000IU/ML INJ SOL ISP 10X0,6ML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</si>
  <si>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</si>
  <si>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</si>
  <si>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</si>
  <si>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</si>
  <si>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</si>
  <si>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</si>
  <si>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</si>
  <si>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</si>
  <si>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</si>
  <si>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</si>
  <si>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32060</t>
  </si>
  <si>
    <t>9500IU/ML INJ SOL ISP 2X0,6ML</t>
  </si>
  <si>
    <t>32063</t>
  </si>
  <si>
    <t>59808</t>
  </si>
  <si>
    <t>19000IU/ML INJ SOL ISP 10X0,8ML</t>
  </si>
  <si>
    <t>B01AC04</t>
  </si>
  <si>
    <t>149480</t>
  </si>
  <si>
    <t>ZYLLT</t>
  </si>
  <si>
    <t>75MG TBL FLM 28</t>
  </si>
  <si>
    <t>C01BC03</t>
  </si>
  <si>
    <t>53535</t>
  </si>
  <si>
    <t>150MG TBL FLM 50</t>
  </si>
  <si>
    <t>C03CA01</t>
  </si>
  <si>
    <t>56805</t>
  </si>
  <si>
    <t>40MG TBL NOB 100</t>
  </si>
  <si>
    <t>C05BA01</t>
  </si>
  <si>
    <t>100304</t>
  </si>
  <si>
    <t>300MG/100G GEL 40G</t>
  </si>
  <si>
    <t>100308</t>
  </si>
  <si>
    <t>300MG/100G CRM 40G</t>
  </si>
  <si>
    <t>C07AB02</t>
  </si>
  <si>
    <t>214628</t>
  </si>
  <si>
    <t>50MG TBL NOB 50</t>
  </si>
  <si>
    <t>C07AB07</t>
  </si>
  <si>
    <t>158692</t>
  </si>
  <si>
    <t>BISOPROLOL MYLAN</t>
  </si>
  <si>
    <t>5MG TBL FLM 30</t>
  </si>
  <si>
    <t>47740</t>
  </si>
  <si>
    <t>47741</t>
  </si>
  <si>
    <t>10MG TBL FLM 30</t>
  </si>
  <si>
    <t>C07AG02</t>
  </si>
  <si>
    <t>102596</t>
  </si>
  <si>
    <t>6,25MG TBL NOB 30</t>
  </si>
  <si>
    <t>C08CA01</t>
  </si>
  <si>
    <t>2945</t>
  </si>
  <si>
    <t>5MG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</si>
  <si>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</si>
  <si>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</si>
  <si>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</si>
  <si>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</si>
  <si>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</si>
  <si>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</si>
  <si>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</si>
  <si>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</si>
  <si>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C09AA04</t>
  </si>
  <si>
    <t>101205</t>
  </si>
  <si>
    <t>C09AA05</t>
  </si>
  <si>
    <t>56972</t>
  </si>
  <si>
    <t>TRITACE</t>
  </si>
  <si>
    <t>1,25MG TBL NOB 20</t>
  </si>
  <si>
    <t>56981</t>
  </si>
  <si>
    <t>C09BA04</t>
  </si>
  <si>
    <t>122685</t>
  </si>
  <si>
    <t>PRESTARIUM NEO COMBI</t>
  </si>
  <si>
    <t>5MG/1,25MG TBL FLM 30</t>
  </si>
  <si>
    <t>122690</t>
  </si>
  <si>
    <t>5MG/1,25MG TBL FLM 90</t>
  </si>
  <si>
    <t>C09BB04</t>
  </si>
  <si>
    <t>124115</t>
  </si>
  <si>
    <t>PRESTANCE</t>
  </si>
  <si>
    <t>10MG/5MG TBL NOB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</si>
  <si>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</si>
  <si>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</si>
  <si>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</si>
  <si>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</si>
  <si>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</si>
  <si>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</si>
  <si>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</si>
  <si>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</si>
  <si>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</si>
  <si>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</si>
  <si>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C10AA01</t>
  </si>
  <si>
    <t>144127</t>
  </si>
  <si>
    <t>SIMVASTATIN MYLAN</t>
  </si>
  <si>
    <t>20MG TBL FLM 100PVCD</t>
  </si>
  <si>
    <t>C10AA05</t>
  </si>
  <si>
    <t>122632</t>
  </si>
  <si>
    <t>SORTIS</t>
  </si>
  <si>
    <t>80MG TBL FLM 30</t>
  </si>
  <si>
    <t>C10AA07</t>
  </si>
  <si>
    <t>148076</t>
  </si>
  <si>
    <t>ROSUCARD</t>
  </si>
  <si>
    <t>40MG TBL FLM 30</t>
  </si>
  <si>
    <t>G04CA02</t>
  </si>
  <si>
    <t>14439</t>
  </si>
  <si>
    <t>0,4MG CPS RDR 30</t>
  </si>
  <si>
    <t>H02AB04</t>
  </si>
  <si>
    <t>40536</t>
  </si>
  <si>
    <t>40MG/ML INJ SUS 1X5ML</t>
  </si>
  <si>
    <t>90044</t>
  </si>
  <si>
    <t>40MG/ML INJ SUS 1X1ML</t>
  </si>
  <si>
    <t>9709</t>
  </si>
  <si>
    <t>40MG/ML INJ PSO LQF 40MG+1ML</t>
  </si>
  <si>
    <t>H03AA01</t>
  </si>
  <si>
    <t>187425</t>
  </si>
  <si>
    <t>LETROX</t>
  </si>
  <si>
    <t>50MCG TBL NOB 100</t>
  </si>
  <si>
    <t>46692</t>
  </si>
  <si>
    <t>EUTHYROX</t>
  </si>
  <si>
    <t>75MCG TBL NOB 100</t>
  </si>
  <si>
    <t>69189</t>
  </si>
  <si>
    <t>J01AA12</t>
  </si>
  <si>
    <t>26127</t>
  </si>
  <si>
    <t>TYGACIL</t>
  </si>
  <si>
    <t>50MG INF PLV SOL 10</t>
  </si>
  <si>
    <t>J01DC02</t>
  </si>
  <si>
    <t>47727</t>
  </si>
  <si>
    <t>ZINNAT</t>
  </si>
  <si>
    <t>500MG TBL FLM 10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</si>
  <si>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</si>
  <si>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</si>
  <si>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</si>
  <si>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</si>
  <si>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</si>
  <si>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</si>
  <si>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</si>
  <si>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</si>
  <si>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</si>
  <si>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</si>
  <si>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</si>
  <si>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</si>
  <si>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</si>
  <si>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</si>
  <si>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</si>
  <si>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</si>
  <si>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</si>
  <si>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</si>
  <si>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</si>
  <si>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</si>
  <si>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</si>
  <si>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</si>
  <si>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</si>
  <si>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</si>
  <si>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</si>
  <si>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</si>
  <si>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</si>
  <si>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</si>
  <si>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M01AX17</t>
  </si>
  <si>
    <t>12891</t>
  </si>
  <si>
    <t>100MG TBL NOB 15</t>
  </si>
  <si>
    <t>12892</t>
  </si>
  <si>
    <t>132853</t>
  </si>
  <si>
    <t>M04AA01</t>
  </si>
  <si>
    <t>127260</t>
  </si>
  <si>
    <t>2592</t>
  </si>
  <si>
    <t>100MG TBL NOB 50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</si>
  <si>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</si>
  <si>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</si>
  <si>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</si>
  <si>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</si>
  <si>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</si>
  <si>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</si>
  <si>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</si>
  <si>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</si>
  <si>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</si>
  <si>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N03AX09</t>
  </si>
  <si>
    <t>17139</t>
  </si>
  <si>
    <t>LAMICTAL</t>
  </si>
  <si>
    <t>50MG TBL NOB 42</t>
  </si>
  <si>
    <t>N03AX16</t>
  </si>
  <si>
    <t>210565</t>
  </si>
  <si>
    <t>PREGABALIN SANDOZ</t>
  </si>
  <si>
    <t>150MG CPS DUR 14</t>
  </si>
  <si>
    <t>211462</t>
  </si>
  <si>
    <t>PREGABALIN TEVA</t>
  </si>
  <si>
    <t>75MG CPS DUR 14</t>
  </si>
  <si>
    <t>N05CF02</t>
  </si>
  <si>
    <t>146894</t>
  </si>
  <si>
    <t>10MG TBL FLM 20</t>
  </si>
  <si>
    <t>146899</t>
  </si>
  <si>
    <t>10MG TBL FLM 50</t>
  </si>
  <si>
    <t>N06AB04</t>
  </si>
  <si>
    <t>17425</t>
  </si>
  <si>
    <t>80427</t>
  </si>
  <si>
    <t>CITALOPRAM-TEVA</t>
  </si>
  <si>
    <t>20MG TBL FLM 30</t>
  </si>
  <si>
    <t>N06AX11</t>
  </si>
  <si>
    <t>105844</t>
  </si>
  <si>
    <t>MIRTAZAPIN ORION</t>
  </si>
  <si>
    <t>15MG POR TBL DIS 30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</si>
  <si>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</si>
  <si>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</si>
  <si>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</si>
  <si>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</si>
  <si>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</si>
  <si>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</si>
  <si>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</si>
  <si>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R06AE07</t>
  </si>
  <si>
    <t>66029</t>
  </si>
  <si>
    <t>10MG TBL FLM 10</t>
  </si>
  <si>
    <t>66030</t>
  </si>
  <si>
    <t>99600</t>
  </si>
  <si>
    <t>10MG TBL FLM 90</t>
  </si>
  <si>
    <t>A02BA02</t>
  </si>
  <si>
    <t>91280</t>
  </si>
  <si>
    <t>150MG TBL FLM 30</t>
  </si>
  <si>
    <t>214433</t>
  </si>
  <si>
    <t>20MG TBL ENT 28 I</t>
  </si>
  <si>
    <t>A03FA07</t>
  </si>
  <si>
    <t>166759</t>
  </si>
  <si>
    <t>KINITO</t>
  </si>
  <si>
    <t>50MG TBL FLM 40</t>
  </si>
  <si>
    <t>A10BA02</t>
  </si>
  <si>
    <t>56503</t>
  </si>
  <si>
    <t>500MG TBL FLM 60 I</t>
  </si>
  <si>
    <t>215904</t>
  </si>
  <si>
    <t>RYTMONORM</t>
  </si>
  <si>
    <t>120791</t>
  </si>
  <si>
    <t>APO-PERINDO</t>
  </si>
  <si>
    <t>4MG TBL NOB 30</t>
  </si>
  <si>
    <t>56976</t>
  </si>
  <si>
    <t>2,5MG TBL NOB 20</t>
  </si>
  <si>
    <t>162008</t>
  </si>
  <si>
    <t>10MG/2,5MG TBL FLM 30</t>
  </si>
  <si>
    <t>C09DA07</t>
  </si>
  <si>
    <t>26578</t>
  </si>
  <si>
    <t>MICARDISPLUS</t>
  </si>
  <si>
    <t>80MG/12,5MG TBL NOB 28</t>
  </si>
  <si>
    <t>204666</t>
  </si>
  <si>
    <t>TORVACARD NEO</t>
  </si>
  <si>
    <t>93016</t>
  </si>
  <si>
    <t>145583</t>
  </si>
  <si>
    <t>ROSUMOP</t>
  </si>
  <si>
    <t>C10AB05</t>
  </si>
  <si>
    <t>207098</t>
  </si>
  <si>
    <t>267MG CPS DUR 30</t>
  </si>
  <si>
    <t>C10BX03</t>
  </si>
  <si>
    <t>30543</t>
  </si>
  <si>
    <t>CADUET</t>
  </si>
  <si>
    <t>5MG/10MG TBL FLM 30</t>
  </si>
  <si>
    <t>40368</t>
  </si>
  <si>
    <t>MEDROL</t>
  </si>
  <si>
    <t>4MG TBL NOB 30 I</t>
  </si>
  <si>
    <t>147458</t>
  </si>
  <si>
    <t>112MCG TBL NOB 100 II</t>
  </si>
  <si>
    <t>69191</t>
  </si>
  <si>
    <t>150MCG TBL NOB 100</t>
  </si>
  <si>
    <t>J01CR02</t>
  </si>
  <si>
    <t>203097</t>
  </si>
  <si>
    <t>875MG/125MG TBL FLM 21</t>
  </si>
  <si>
    <t>5951</t>
  </si>
  <si>
    <t>875MG/125MG TBL FLM 14</t>
  </si>
  <si>
    <t>94933</t>
  </si>
  <si>
    <t>875MG/125MG TBL FLM 14 II</t>
  </si>
  <si>
    <t>18547</t>
  </si>
  <si>
    <t>XORIMAX</t>
  </si>
  <si>
    <t>J01XX08</t>
  </si>
  <si>
    <t>3708</t>
  </si>
  <si>
    <t>2MG/ML INF SOL 10X300ML I</t>
  </si>
  <si>
    <t>132670</t>
  </si>
  <si>
    <t>N02BE01</t>
  </si>
  <si>
    <t>157871</t>
  </si>
  <si>
    <t>PARACETAMOL KABI</t>
  </si>
  <si>
    <t>10MG/ML INF SOL 10X50ML</t>
  </si>
  <si>
    <t>157875</t>
  </si>
  <si>
    <t>10MG/ML INF SOL 10X100ML</t>
  </si>
  <si>
    <t>N03AX14</t>
  </si>
  <si>
    <t>175091</t>
  </si>
  <si>
    <t>DRETACEN</t>
  </si>
  <si>
    <t>500MG TBL FLM 100</t>
  </si>
  <si>
    <t>211472</t>
  </si>
  <si>
    <t>N05CD08</t>
  </si>
  <si>
    <t>15013</t>
  </si>
  <si>
    <t>DORMICUM</t>
  </si>
  <si>
    <t>7,5MG TBL FLM 10X1</t>
  </si>
  <si>
    <t>58380</t>
  </si>
  <si>
    <t>VENTOLIN</t>
  </si>
  <si>
    <t>5MG/ML INH SOL 1X20ML</t>
  </si>
  <si>
    <t>A02BC03</t>
  </si>
  <si>
    <t>56102</t>
  </si>
  <si>
    <t>30MG CPS DUR 14</t>
  </si>
  <si>
    <t>180050</t>
  </si>
  <si>
    <t>20MG CPS ETD 28</t>
  </si>
  <si>
    <t>215713</t>
  </si>
  <si>
    <t>667G/L POR SOL 1X200ML HDP</t>
  </si>
  <si>
    <t>A10AB05</t>
  </si>
  <si>
    <t>26786</t>
  </si>
  <si>
    <t>NOVORAPID</t>
  </si>
  <si>
    <t>100U/ML INJ SOL 1X10ML</t>
  </si>
  <si>
    <t>C07BB07</t>
  </si>
  <si>
    <t>13603</t>
  </si>
  <si>
    <t>LODOZ</t>
  </si>
  <si>
    <t>5MG/6,25MG TBL FLM 30</t>
  </si>
  <si>
    <t>15864</t>
  </si>
  <si>
    <t>10MG TBL NOB 30</t>
  </si>
  <si>
    <t>C09AA09</t>
  </si>
  <si>
    <t>200207</t>
  </si>
  <si>
    <t>MONOPRIL</t>
  </si>
  <si>
    <t>20MG TBL NOB 28</t>
  </si>
  <si>
    <t>148068</t>
  </si>
  <si>
    <t>148072</t>
  </si>
  <si>
    <t>40373</t>
  </si>
  <si>
    <t>16MG TBL NOB 50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</si>
  <si>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</si>
  <si>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</si>
  <si>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</si>
  <si>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</si>
  <si>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</si>
  <si>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</si>
  <si>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</si>
  <si>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 PLV SOL 1</t>
  </si>
  <si>
    <t>J01EE01</t>
  </si>
  <si>
    <t>11706</t>
  </si>
  <si>
    <t>80MG/16MG/ML INF CNC SOL 10X5ML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</si>
  <si>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</si>
  <si>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</si>
  <si>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</si>
  <si>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</si>
  <si>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</si>
  <si>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</si>
  <si>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</si>
  <si>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L04AA13</t>
  </si>
  <si>
    <t>186176</t>
  </si>
  <si>
    <t>LEFLUNOPHARM</t>
  </si>
  <si>
    <t>M01AC06</t>
  </si>
  <si>
    <t>13281</t>
  </si>
  <si>
    <t>RECOXA</t>
  </si>
  <si>
    <t>15MG TBL NOB 20</t>
  </si>
  <si>
    <t>N02AB03</t>
  </si>
  <si>
    <t>59448</t>
  </si>
  <si>
    <t>DUROGESIC</t>
  </si>
  <si>
    <t>25MCG/H TDR EMP 5X4,2MG</t>
  </si>
  <si>
    <t>210541</t>
  </si>
  <si>
    <t>N04BC04</t>
  </si>
  <si>
    <t>176193</t>
  </si>
  <si>
    <t>REQUIP-MODUTAB</t>
  </si>
  <si>
    <t>4MG TBL PRO 28 II</t>
  </si>
  <si>
    <t>N05AH04</t>
  </si>
  <si>
    <t>142865</t>
  </si>
  <si>
    <t>QUETIAPINE POLPHARMA</t>
  </si>
  <si>
    <t>25MG TBL FLM 3X10</t>
  </si>
  <si>
    <t>198054</t>
  </si>
  <si>
    <t>SANVAL</t>
  </si>
  <si>
    <t>17431</t>
  </si>
  <si>
    <t>17433</t>
  </si>
  <si>
    <t>20MG TBL FLM 60</t>
  </si>
  <si>
    <t>N06AB06</t>
  </si>
  <si>
    <t>53950</t>
  </si>
  <si>
    <t>ZOLOFT</t>
  </si>
  <si>
    <t>50MG TBL FLM 28</t>
  </si>
  <si>
    <t>N06AX16</t>
  </si>
  <si>
    <t>115551</t>
  </si>
  <si>
    <t>VENLAFAXIN MYLAN</t>
  </si>
  <si>
    <t>75MG CPS PRO 30</t>
  </si>
  <si>
    <t>R06AX27</t>
  </si>
  <si>
    <t>168836</t>
  </si>
  <si>
    <t>DASSELTA</t>
  </si>
  <si>
    <t>168838</t>
  </si>
  <si>
    <t>5MG TBL FLM 90</t>
  </si>
  <si>
    <t>S01EE01</t>
  </si>
  <si>
    <t>58893</t>
  </si>
  <si>
    <t>0,05MG/ML OPH GTT SOL 2,5ML I</t>
  </si>
  <si>
    <t>197699</t>
  </si>
  <si>
    <t>LINEZOLID SANDOZ</t>
  </si>
  <si>
    <t>600MG TBL FLM 10</t>
  </si>
  <si>
    <t>93969</t>
  </si>
  <si>
    <t>50MG/2ML INJ SOL 5X2ML</t>
  </si>
  <si>
    <t>191922</t>
  </si>
  <si>
    <t>1000MG TBL FLM 60</t>
  </si>
  <si>
    <t>A10BB12</t>
  </si>
  <si>
    <t>163077</t>
  </si>
  <si>
    <t>AMARYL</t>
  </si>
  <si>
    <t>2MG TBL NOB 30</t>
  </si>
  <si>
    <t>213484</t>
  </si>
  <si>
    <t>19000IU/ML INJ SOL ISP 10X1ML</t>
  </si>
  <si>
    <t>C01BD01</t>
  </si>
  <si>
    <t>107938</t>
  </si>
  <si>
    <t>150MG/3ML INJ SOL 6X3ML</t>
  </si>
  <si>
    <t>C07AB05</t>
  </si>
  <si>
    <t>49909</t>
  </si>
  <si>
    <t>LOKREN</t>
  </si>
  <si>
    <t>20MG TBL FLM 28</t>
  </si>
  <si>
    <t>C08DA01</t>
  </si>
  <si>
    <t>54032</t>
  </si>
  <si>
    <t>240MG TBL RET 50</t>
  </si>
  <si>
    <t>169033</t>
  </si>
  <si>
    <t>500MG TBL FLM 16</t>
  </si>
  <si>
    <t>N01AH03</t>
  </si>
  <si>
    <t>162444</t>
  </si>
  <si>
    <t>SUFENTANIL TORREX</t>
  </si>
  <si>
    <t>5MCG/ML INJ SOL 5X2ML</t>
  </si>
  <si>
    <t>N01BB10</t>
  </si>
  <si>
    <t>197125</t>
  </si>
  <si>
    <t>LEVOBUPIVACAINE KABI</t>
  </si>
  <si>
    <t>5MG/ML INJ/INF SOL 5X10ML</t>
  </si>
  <si>
    <t>59449</t>
  </si>
  <si>
    <t>50MCG/H TDR EMP 5X8,4MG</t>
  </si>
  <si>
    <t>N02AE01</t>
  </si>
  <si>
    <t>42758</t>
  </si>
  <si>
    <t>TRANSTEC</t>
  </si>
  <si>
    <t>52,5MCG/H TDR EMP 5</t>
  </si>
  <si>
    <t>N03AG01</t>
  </si>
  <si>
    <t>151050</t>
  </si>
  <si>
    <t>400MG/4ML INJ PSO LQF 4+4X4ML</t>
  </si>
  <si>
    <t>151056</t>
  </si>
  <si>
    <t>100MG TBL NOB 42</t>
  </si>
  <si>
    <t>R03AK07</t>
  </si>
  <si>
    <t>180087</t>
  </si>
  <si>
    <t>SYMBICORT TURBUHALER 200 MIKROGRAMŮ/ 6 MIKROGRAMŮ/ INHALACE</t>
  </si>
  <si>
    <t>160MCG/4,5MCG INH PLV 1X120DÁV</t>
  </si>
  <si>
    <t>R03DC03</t>
  </si>
  <si>
    <t>53077</t>
  </si>
  <si>
    <t>10MG TBL FLM 28</t>
  </si>
  <si>
    <t>V06XX</t>
  </si>
  <si>
    <t>217109</t>
  </si>
  <si>
    <t>217110</t>
  </si>
  <si>
    <t>33220</t>
  </si>
  <si>
    <t>POR SOL 1X225G</t>
  </si>
  <si>
    <t>33339</t>
  </si>
  <si>
    <t>33340</t>
  </si>
  <si>
    <t>33341</t>
  </si>
  <si>
    <t>33342</t>
  </si>
  <si>
    <t>33343</t>
  </si>
  <si>
    <t>33418</t>
  </si>
  <si>
    <t>33419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</si>
  <si>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</si>
  <si>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</si>
  <si>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</si>
  <si>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</si>
  <si>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</si>
  <si>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</si>
  <si>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</si>
  <si>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</si>
  <si>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</si>
  <si>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</si>
  <si>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</si>
  <si>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</si>
  <si>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</si>
  <si>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</si>
  <si>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</si>
  <si>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</si>
  <si>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33856</t>
  </si>
  <si>
    <t>33857</t>
  </si>
  <si>
    <t>33858</t>
  </si>
  <si>
    <t>33859</t>
  </si>
  <si>
    <t>33863</t>
  </si>
  <si>
    <t>33865</t>
  </si>
  <si>
    <t>33866</t>
  </si>
  <si>
    <t>33897</t>
  </si>
  <si>
    <t>NUTRIDRINK COMPACT PROTEIN S PŘÍCHUTÍ BROSKEV A MANGO</t>
  </si>
  <si>
    <t>33934</t>
  </si>
  <si>
    <t>33935</t>
  </si>
  <si>
    <t>Přehled plnění pozitivního listu - spotřeba léčivých přípravků - orientační přehled</t>
  </si>
  <si>
    <t>11 - Ortopedická klinika</t>
  </si>
  <si>
    <t>1111 - lůžkové oddělení 29A</t>
  </si>
  <si>
    <t>1112 - lůžkové oddělení 29B</t>
  </si>
  <si>
    <t>1113 - lůžkové oddělení 29C (6 lůžek KÚČOCH)</t>
  </si>
  <si>
    <t>1121 - ambulance</t>
  </si>
  <si>
    <t>1131 - JIP 29A</t>
  </si>
  <si>
    <t>1162 - operační sál - lokální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</si>
  <si>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</si>
  <si>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</si>
  <si>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</si>
  <si>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</si>
  <si>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</si>
  <si>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</si>
  <si>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</si>
  <si>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</si>
  <si>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89301113</t>
  </si>
  <si>
    <t>Lůžkové oddělení intenzivní péče Celkem</t>
  </si>
  <si>
    <t>89301114</t>
  </si>
  <si>
    <t>Příjmová ambulance Celkem</t>
  </si>
  <si>
    <t>Ortopedická klinika Celkem</t>
  </si>
  <si>
    <t>* Legenda</t>
  </si>
  <si>
    <t>DIAPZT = Pomůcky pro diabetiky, jejichž název začíná slovem "Pumpa"</t>
  </si>
  <si>
    <t>Béreš Maroš</t>
  </si>
  <si>
    <t>Čech Libor</t>
  </si>
  <si>
    <t>Čechová Ivana</t>
  </si>
  <si>
    <t>Ditmar Rudolf</t>
  </si>
  <si>
    <t>Doubek Tomáš</t>
  </si>
  <si>
    <t>Dygrýnová Martina</t>
  </si>
  <si>
    <t>Fidler Erik</t>
  </si>
  <si>
    <t>Gallo Jiří</t>
  </si>
  <si>
    <t>Hobza Martin</t>
  </si>
  <si>
    <t>Holibka Radomír</t>
  </si>
  <si>
    <t>Kalina Radim</t>
  </si>
  <si>
    <t>Kamínek Petr</t>
  </si>
  <si>
    <t>Lošťák Jiří</t>
  </si>
  <si>
    <t>Mrňková Miroslava</t>
  </si>
  <si>
    <t>Neoral Petr</t>
  </si>
  <si>
    <t>Nieslaniková Eva</t>
  </si>
  <si>
    <t>Obhlídal Martin</t>
  </si>
  <si>
    <t>Pach Miroslav</t>
  </si>
  <si>
    <t>Radiměřský Karel</t>
  </si>
  <si>
    <t>Smižanský Matej</t>
  </si>
  <si>
    <t>Spáčil Aleš</t>
  </si>
  <si>
    <t>Svoboda Michal</t>
  </si>
  <si>
    <t>Špička Jan</t>
  </si>
  <si>
    <t>Uvízl Miroslav</t>
  </si>
  <si>
    <t>Večeřa Marek</t>
  </si>
  <si>
    <t>AMOXICILIN A ENZYMOVÝ INHIBITOR</t>
  </si>
  <si>
    <t>CEFUROXIM</t>
  </si>
  <si>
    <t>47728</t>
  </si>
  <si>
    <t>500MG TBL FLM 14</t>
  </si>
  <si>
    <t>NADROPARIN</t>
  </si>
  <si>
    <t>32061</t>
  </si>
  <si>
    <t>RIVAROXABAN</t>
  </si>
  <si>
    <t>500717</t>
  </si>
  <si>
    <t>XARELTO</t>
  </si>
  <si>
    <t>10MG TBL FLM 10 II</t>
  </si>
  <si>
    <t>SODNÁ SŮL METAMIZOLU</t>
  </si>
  <si>
    <t>SULFAMETHOXAZOL A TRIMETHOPRIM</t>
  </si>
  <si>
    <t>3377</t>
  </si>
  <si>
    <t>400MG/80MG TBL NOB 20</t>
  </si>
  <si>
    <t>Obuv ortopedická</t>
  </si>
  <si>
    <t>960</t>
  </si>
  <si>
    <t>OBUV STANDARDNÍ-ORTOPEDICKÉ ÚPRAVY</t>
  </si>
  <si>
    <t>Obvazový materiál, náplasti</t>
  </si>
  <si>
    <t>80986</t>
  </si>
  <si>
    <t>OBINADLO ELASTICKÉ FIXA CREP</t>
  </si>
  <si>
    <t>8CMX4M,TAŽNOST 160%,20KS</t>
  </si>
  <si>
    <t>80153</t>
  </si>
  <si>
    <t>KOMPRESY KOMBINOVANÉ SAVÉ ZETUVIT</t>
  </si>
  <si>
    <t>10X10CM 25X1KS</t>
  </si>
  <si>
    <t>Kompresní punčochy a návleky</t>
  </si>
  <si>
    <t>45630</t>
  </si>
  <si>
    <t>POMŮCKA PRO NAVLÉKÁNÍ KOMPRESNÍCH PUNČOCH</t>
  </si>
  <si>
    <t>MAXIS-ANNA KOVOVOVÝ MATERIÁL PRO KEP UZAVŘENÁ ŠPIČKA III.K.T. IV.K.T.</t>
  </si>
  <si>
    <t>Ortopedicko protetické pomůcky sériově vyráběné</t>
  </si>
  <si>
    <t>140335</t>
  </si>
  <si>
    <t>BANDÁŽ RAMENNÍ ZÁVĚSNÁ</t>
  </si>
  <si>
    <t>RB 037</t>
  </si>
  <si>
    <t>Kompenzační pomůcky pro tělesně postižené</t>
  </si>
  <si>
    <t>140090</t>
  </si>
  <si>
    <t>CHODÍTKO ČTYŘKOLOVÉ SKLÁDACÍ 106</t>
  </si>
  <si>
    <t>DURALOVÉ, SKLÁDACÍ RÁM, NAST. VÝŠKA, SEDÁTKO, OPĚRKA, BRZDY, KOŠÍK</t>
  </si>
  <si>
    <t>Ortopedicko protetické pomůcky individuálně zhotovené</t>
  </si>
  <si>
    <t>957</t>
  </si>
  <si>
    <t>ORTÉZA TRUPOVÁ</t>
  </si>
  <si>
    <t>S KONSTRUK.ZÁKLADEM Z PEV.MAT.(PE,LAM.KOV)ZHOTOV.NA ZÁKL.SEJMUTÍ MĚR.PODKLADŮ</t>
  </si>
  <si>
    <t>192354</t>
  </si>
  <si>
    <t>CITALOPRAM</t>
  </si>
  <si>
    <t>DIKLOFENAK</t>
  </si>
  <si>
    <t>16031</t>
  </si>
  <si>
    <t>VOLTAREN 50</t>
  </si>
  <si>
    <t>50MG TBL ENT 20</t>
  </si>
  <si>
    <t>DOSULEPIN</t>
  </si>
  <si>
    <t>4207</t>
  </si>
  <si>
    <t>PROTHIADEN</t>
  </si>
  <si>
    <t>25MG TBL OBD 30</t>
  </si>
  <si>
    <t>GABAPENTIN</t>
  </si>
  <si>
    <t>84399</t>
  </si>
  <si>
    <t>NEURONTIN</t>
  </si>
  <si>
    <t>300MG CPS DUR 50</t>
  </si>
  <si>
    <t>JINÁ KAPILÁRY STABILIZUJÍCÍ LÁTKY</t>
  </si>
  <si>
    <t>202701</t>
  </si>
  <si>
    <t>20MG TBL ENT 90</t>
  </si>
  <si>
    <t>NIMESULID</t>
  </si>
  <si>
    <t>PIROXIKAM</t>
  </si>
  <si>
    <t>49522</t>
  </si>
  <si>
    <t>FLAMEXIN</t>
  </si>
  <si>
    <t>168897</t>
  </si>
  <si>
    <t>15MG TBL FLM 28 II</t>
  </si>
  <si>
    <t>RŮZNÉ JINÉ KOMBINACE ŽELEZA</t>
  </si>
  <si>
    <t>115714</t>
  </si>
  <si>
    <t>320MG/60MG TBL FLM 50</t>
  </si>
  <si>
    <t>TRAMADOL A PARACETAMOL</t>
  </si>
  <si>
    <t>209688</t>
  </si>
  <si>
    <t>DORETA PROLONG</t>
  </si>
  <si>
    <t>75MG/650MG TBL PRO 30 II</t>
  </si>
  <si>
    <t>11662</t>
  </si>
  <si>
    <t>ORTÉZA PRSTŮ RUKY PAN 5.04</t>
  </si>
  <si>
    <t>S DLAHOU, VELIKOST S,M,L, UNIVERZÁLNÍ PRO PRAVOU A LEVOU RUKU</t>
  </si>
  <si>
    <t>11648</t>
  </si>
  <si>
    <t>ORTÉZA RAMENNÍHO KLOUBU-DESSAULTŮV OBVAZ PAN 2.01</t>
  </si>
  <si>
    <t>UNIVERZÁLNÍ PRO PRAVÉ A LEVÉ RAMENO,VELIKOSTI XXS,XS,S,M,L,XL,XXL</t>
  </si>
  <si>
    <t>136223</t>
  </si>
  <si>
    <t>STOLIČKA DO SPRCHY ETAC SMART (81951010)</t>
  </si>
  <si>
    <t>PERFOROVANÝ OBDÉLNÍKOVÝ SEDÁK, NASTAVITELNÁ VÝŠKA, NOSNOST 150 KG</t>
  </si>
  <si>
    <t>93894</t>
  </si>
  <si>
    <t>NÁSTAVEC NA WC  MĚKČENÝ THUASNE W1550</t>
  </si>
  <si>
    <t>VYMĚKČENÝ NÁSTAVEC, VÝŠKA 11 CM, NOSNOST 150KG</t>
  </si>
  <si>
    <t>HOŘČÍK (RŮZNÉ SOLE V KOMBINACI)</t>
  </si>
  <si>
    <t>66555</t>
  </si>
  <si>
    <t>365MG POR GRA SOL SCC 30</t>
  </si>
  <si>
    <t>INDOMETACIN</t>
  </si>
  <si>
    <t>93724</t>
  </si>
  <si>
    <t>INDOMETACIN BERLIN-CHEMIE</t>
  </si>
  <si>
    <t>100MG SUP 10</t>
  </si>
  <si>
    <t>93896</t>
  </si>
  <si>
    <t>BERLE PŘEDLOKETNÍ SPECIÁLNÍ THUASNE W2017</t>
  </si>
  <si>
    <t>VYMĚKČENÁ,VÝŠKOVĚ NASTAVITELNÁ,NOSNOST 150KG,ODRAZKY</t>
  </si>
  <si>
    <t>ENOXAPARIN</t>
  </si>
  <si>
    <t>115402</t>
  </si>
  <si>
    <t>6000IU(60MG)/0,6ML INJ SOL ISP</t>
  </si>
  <si>
    <t>32059</t>
  </si>
  <si>
    <t>140316</t>
  </si>
  <si>
    <t>ORTÉZA KOLENNÍ RIGIDNÍ, ÚHEL 20.</t>
  </si>
  <si>
    <t>KR 005</t>
  </si>
  <si>
    <t>62919</t>
  </si>
  <si>
    <t>ORTÉZA KOLENNÍ FIXAČNÍ S FLEXÍ 20.,PANOPFLEX PAN 7</t>
  </si>
  <si>
    <t>ZADNÍ ANATOMICKY TVAROVANÁ DLAHA A DVĚ BOČNÍ DLAHY VE 20.,VEL.XS,S,M,L,XL</t>
  </si>
  <si>
    <t>3956</t>
  </si>
  <si>
    <t>DLAHA KOLENNÍHO KLOUBU FIXAČNÍ</t>
  </si>
  <si>
    <t>S FLEXÍ 20ST.</t>
  </si>
  <si>
    <t>93526</t>
  </si>
  <si>
    <t>BERLE PODPAŽNÍ THUASNE W2010</t>
  </si>
  <si>
    <t>KRÁTKÁ/STŘEDNÍ/DLOUHÁ, VÝŠKOVĚ STAVITELNÉ, POHODLNÉ ČALOUNĚNÍ, DO 130KG</t>
  </si>
  <si>
    <t>MAGNESIUM-LAKTÁT</t>
  </si>
  <si>
    <t>88630</t>
  </si>
  <si>
    <t>TBL.MAGNESII LACTICI 0,5 GLO</t>
  </si>
  <si>
    <t>0,5G TBL NOB 100</t>
  </si>
  <si>
    <t>500718</t>
  </si>
  <si>
    <t>11799</t>
  </si>
  <si>
    <t>NÁSTAVEC NA WC VT 1840</t>
  </si>
  <si>
    <t>VÝŠKA 15CM</t>
  </si>
  <si>
    <t>OMEPRAZOL</t>
  </si>
  <si>
    <t>25366</t>
  </si>
  <si>
    <t>20MG CPS ETD 90</t>
  </si>
  <si>
    <t>PREDNISON</t>
  </si>
  <si>
    <t>2963</t>
  </si>
  <si>
    <t>PREDNISON 20 LÉČIVA</t>
  </si>
  <si>
    <t>20MG TBL NOB 20</t>
  </si>
  <si>
    <t>TRAMADOL</t>
  </si>
  <si>
    <t>12473</t>
  </si>
  <si>
    <t>TRAMABENE</t>
  </si>
  <si>
    <t>100MG/ML POR GTT SOL 1X100ML</t>
  </si>
  <si>
    <t>132870</t>
  </si>
  <si>
    <t>TRAMAL KAPKY 100 MG/1 ML</t>
  </si>
  <si>
    <t>100MG/ML POR GTT SOL 1X96ML</t>
  </si>
  <si>
    <t>179327</t>
  </si>
  <si>
    <t>DORETA</t>
  </si>
  <si>
    <t>75MG/650MG TBL FLM 30 I</t>
  </si>
  <si>
    <t>132872</t>
  </si>
  <si>
    <t>37,5MG/325MG TBL FLM 30</t>
  </si>
  <si>
    <t>11671</t>
  </si>
  <si>
    <t>ORTÉZA HLEZNA S TŘEMI DLAHAMI A FIXAČNÍM PÁSKEM PA</t>
  </si>
  <si>
    <t>FIXACE HLEZNA,3 DLAHY,OSMIČKOVÝ TAH,VEL.XS,S,M,L,XL,XXL</t>
  </si>
  <si>
    <t>140328</t>
  </si>
  <si>
    <t>FIXACE ZÁPĚSTÍ BEZ FIXACE PALCE</t>
  </si>
  <si>
    <t>FZ 030</t>
  </si>
  <si>
    <t>78090</t>
  </si>
  <si>
    <t>ORTÉZA BÉRCE A STEHNA POLOHOVATELNÁ ORTEX 010</t>
  </si>
  <si>
    <t>140314</t>
  </si>
  <si>
    <t>ORTÉZA KOLENNÍ RIGIDNÍ 0.</t>
  </si>
  <si>
    <t>KR 003</t>
  </si>
  <si>
    <t>119672</t>
  </si>
  <si>
    <t>DICLOFENAC DUO PHARMASWISS</t>
  </si>
  <si>
    <t>75MG CPS RDR 30 I</t>
  </si>
  <si>
    <t>125121</t>
  </si>
  <si>
    <t>APO-DICLO SR 100</t>
  </si>
  <si>
    <t>100MG TBL RET 30</t>
  </si>
  <si>
    <t>DIOSMIN, KOMBINACE</t>
  </si>
  <si>
    <t>97522</t>
  </si>
  <si>
    <t>500MG TBL FLM 30</t>
  </si>
  <si>
    <t>132633</t>
  </si>
  <si>
    <t>132908</t>
  </si>
  <si>
    <t>500MG TBL FLM 120</t>
  </si>
  <si>
    <t>Hydrogenované námelové alkaloidy</t>
  </si>
  <si>
    <t>91032</t>
  </si>
  <si>
    <t>SECATOXIN FORTE</t>
  </si>
  <si>
    <t>2,5MG/ML POR GTT SOL 25ML</t>
  </si>
  <si>
    <t>17992</t>
  </si>
  <si>
    <t>86393</t>
  </si>
  <si>
    <t>0,5G TBL NOB 50</t>
  </si>
  <si>
    <t>97402</t>
  </si>
  <si>
    <t>6264</t>
  </si>
  <si>
    <t>32086</t>
  </si>
  <si>
    <t>TRALGIT</t>
  </si>
  <si>
    <t>50MG CPS DUR 20</t>
  </si>
  <si>
    <t>17926</t>
  </si>
  <si>
    <t>201609</t>
  </si>
  <si>
    <t>37,5MG/325MG TBL FLM 30X1</t>
  </si>
  <si>
    <t>11649</t>
  </si>
  <si>
    <t>ORTÉZA RAMENNÍHO KLOUBU UNIFIX PAN 2.02</t>
  </si>
  <si>
    <t>UNIVERZÁLNÍ PRO PRAVÉ A LEVÉ RAMENO,VELIKOSTI S,M,L</t>
  </si>
  <si>
    <t>17187</t>
  </si>
  <si>
    <t>NIMESIL</t>
  </si>
  <si>
    <t>100MG POR GRA SUS 30</t>
  </si>
  <si>
    <t>DOXYCYKLIN</t>
  </si>
  <si>
    <t>97654</t>
  </si>
  <si>
    <t>DOXYBENE</t>
  </si>
  <si>
    <t>100MG CPS MOL 10</t>
  </si>
  <si>
    <t>107806</t>
  </si>
  <si>
    <t>20MG TBL ENT 30</t>
  </si>
  <si>
    <t>KLINDAMYCIN</t>
  </si>
  <si>
    <t>100339</t>
  </si>
  <si>
    <t>DALACIN C</t>
  </si>
  <si>
    <t>300MG CPS DUR 16</t>
  </si>
  <si>
    <t>107135</t>
  </si>
  <si>
    <t>150MG CPS DUR 16</t>
  </si>
  <si>
    <t>Meloxikam</t>
  </si>
  <si>
    <t>112562</t>
  </si>
  <si>
    <t>15MG TBL NOB 60</t>
  </si>
  <si>
    <t>78982</t>
  </si>
  <si>
    <t>SEDAČKA NA VANU VT 1820</t>
  </si>
  <si>
    <t>NASTAVITELNÁ ŠÍŘKA,NOSNOST 190KG</t>
  </si>
  <si>
    <t>Aciklovir</t>
  </si>
  <si>
    <t>13703</t>
  </si>
  <si>
    <t>ZOVIRAX</t>
  </si>
  <si>
    <t>200MG TBL NOB 25</t>
  </si>
  <si>
    <t>140336</t>
  </si>
  <si>
    <t>FIXACE RAMENNÍHO PLETENCE</t>
  </si>
  <si>
    <t>FD 038</t>
  </si>
  <si>
    <t>14075</t>
  </si>
  <si>
    <t>500MG TBL FLM 60</t>
  </si>
  <si>
    <t>202700</t>
  </si>
  <si>
    <t>20MG TBL ENT 60</t>
  </si>
  <si>
    <t>TOLPERISON</t>
  </si>
  <si>
    <t>57525</t>
  </si>
  <si>
    <t>MYDOCALM</t>
  </si>
  <si>
    <t>59671</t>
  </si>
  <si>
    <t>100MG TBL PRO 10</t>
  </si>
  <si>
    <t>AVOKÁDOVÝ A SÓJOVÝ OLEJ, NEZMÝDELNITELNÉ</t>
  </si>
  <si>
    <t>49688</t>
  </si>
  <si>
    <t>PIASCLEDINE 300</t>
  </si>
  <si>
    <t>CPS DUR 30</t>
  </si>
  <si>
    <t>132710</t>
  </si>
  <si>
    <t>CIPROFLOXACIN</t>
  </si>
  <si>
    <t>15658</t>
  </si>
  <si>
    <t>CIPLOX</t>
  </si>
  <si>
    <t>132671</t>
  </si>
  <si>
    <t>LINEZOLID</t>
  </si>
  <si>
    <t>MEFENOXALON</t>
  </si>
  <si>
    <t>85656</t>
  </si>
  <si>
    <t>DORSIFLEX</t>
  </si>
  <si>
    <t>200MG TBL NOB 30</t>
  </si>
  <si>
    <t>32064</t>
  </si>
  <si>
    <t>19000IU/ML INJ SOL ISP 10X0,8M</t>
  </si>
  <si>
    <t>12895</t>
  </si>
  <si>
    <t>100MG POR GRA SUS 30 I</t>
  </si>
  <si>
    <t>NITROFURANTOIN</t>
  </si>
  <si>
    <t>207280</t>
  </si>
  <si>
    <t>FUROLIN</t>
  </si>
  <si>
    <t>PEFLOXACIN</t>
  </si>
  <si>
    <t>94156</t>
  </si>
  <si>
    <t>ABAKTAL 400 MG TABLETY</t>
  </si>
  <si>
    <t>400MG TBL FLM 10</t>
  </si>
  <si>
    <t>203954</t>
  </si>
  <si>
    <t>400MG/80MG TBL NOB 28</t>
  </si>
  <si>
    <t>ORTÉZA HLEZNA S PELOTAMI PAN 8.01</t>
  </si>
  <si>
    <t>ROZEPINATELNÁ,SE TŘEMI DLAHAMI,VEL. S,M,L,XL, UNIV. P-L</t>
  </si>
  <si>
    <t>136070</t>
  </si>
  <si>
    <t>ZÁVĚS RAMENNÍ</t>
  </si>
  <si>
    <t>DISTANČNÍ PODLOŽKA</t>
  </si>
  <si>
    <t>62920</t>
  </si>
  <si>
    <t>ORTÉZA KOLENNÍ KRÁTKÁ S LIMITACÍ PAN 7.08</t>
  </si>
  <si>
    <t>S JEDNOOSÝM NASTAVITELNÝM KLOUBEM,UNIV.P-L</t>
  </si>
  <si>
    <t>IBUPROFEN</t>
  </si>
  <si>
    <t>99579</t>
  </si>
  <si>
    <t>400MG TBL FLM 30</t>
  </si>
  <si>
    <t>59810</t>
  </si>
  <si>
    <t>12687</t>
  </si>
  <si>
    <t>TRAMAL RETARD TABLETY 100 MG</t>
  </si>
  <si>
    <t>100MG TBL PRO 30</t>
  </si>
  <si>
    <t>59672</t>
  </si>
  <si>
    <t>18523</t>
  </si>
  <si>
    <t>250MG TBL FLM 10</t>
  </si>
  <si>
    <t>132647</t>
  </si>
  <si>
    <t>132632</t>
  </si>
  <si>
    <t>17925</t>
  </si>
  <si>
    <t>37,5MG/325MG TBL FLM 20</t>
  </si>
  <si>
    <t>78601</t>
  </si>
  <si>
    <t>ORTÉZA HLEZENNÉHO KLOUBU RIGIDNÍ OR 15</t>
  </si>
  <si>
    <t>BEMIPARIN</t>
  </si>
  <si>
    <t>30526</t>
  </si>
  <si>
    <t>ZIBOR</t>
  </si>
  <si>
    <t>3500IU INJ SOL ISP 10X0,2ML</t>
  </si>
  <si>
    <t>BETAHISTIN</t>
  </si>
  <si>
    <t>205942</t>
  </si>
  <si>
    <t>BETAHISTIN AUROBINDO</t>
  </si>
  <si>
    <t>8MG TBL NOB 100</t>
  </si>
  <si>
    <t>47725</t>
  </si>
  <si>
    <t>89024</t>
  </si>
  <si>
    <t>DICLOFENAC AL 50</t>
  </si>
  <si>
    <t>Escitalopram</t>
  </si>
  <si>
    <t>135928</t>
  </si>
  <si>
    <t>ESOPREX</t>
  </si>
  <si>
    <t>186334</t>
  </si>
  <si>
    <t>MAGNESIUM LACTATE BIOMEDICA</t>
  </si>
  <si>
    <t>500MG TBL NOB 100</t>
  </si>
  <si>
    <t>32058</t>
  </si>
  <si>
    <t>59806</t>
  </si>
  <si>
    <t>19000IU/ML INJ SOL ISP 10X0,6M</t>
  </si>
  <si>
    <t>Vitamin B1 v kombinaci s vitaminem B6 a/nebo B12</t>
  </si>
  <si>
    <t>42476</t>
  </si>
  <si>
    <t>50MG/250MCG TBL OBD 50</t>
  </si>
  <si>
    <t>216669</t>
  </si>
  <si>
    <t>75MG CPS RDR 30 II</t>
  </si>
  <si>
    <t>PERINDOPRIL A DIURETIKA</t>
  </si>
  <si>
    <t>119653</t>
  </si>
  <si>
    <t>320MG/60MG TBL FLM 60</t>
  </si>
  <si>
    <t>BETAMETHASON A ANTIBIOTIKA</t>
  </si>
  <si>
    <t>17171</t>
  </si>
  <si>
    <t>BELOGENT</t>
  </si>
  <si>
    <t>0,5MG/G+1MG/G UNG 30G</t>
  </si>
  <si>
    <t>75631</t>
  </si>
  <si>
    <t>DICLOFENAC AL RETARD</t>
  </si>
  <si>
    <t>100MG TBL PRO 20</t>
  </si>
  <si>
    <t>CHLORHEXIDIN, KOMBINACE</t>
  </si>
  <si>
    <t>98190</t>
  </si>
  <si>
    <t>CYTEAL</t>
  </si>
  <si>
    <t>0,25G/0,25G/0,75G DRM LIQ 250M</t>
  </si>
  <si>
    <t>CHLORID DRASELNÝ</t>
  </si>
  <si>
    <t>125599</t>
  </si>
  <si>
    <t>1G TBL PRO 30</t>
  </si>
  <si>
    <t>KLARITHROMYCIN</t>
  </si>
  <si>
    <t>203854</t>
  </si>
  <si>
    <t>12475</t>
  </si>
  <si>
    <t>50MG CPS DUR 30</t>
  </si>
  <si>
    <t>39709</t>
  </si>
  <si>
    <t>DLAHA PRO FIXACI PRSTŮ RUKY TYP A</t>
  </si>
  <si>
    <t>VELIKOST A2</t>
  </si>
  <si>
    <t>132811</t>
  </si>
  <si>
    <t>58425</t>
  </si>
  <si>
    <t>DOLMINA 50</t>
  </si>
  <si>
    <t>50MG TBL FLM 30</t>
  </si>
  <si>
    <t>93723</t>
  </si>
  <si>
    <t>50MG SUP 10</t>
  </si>
  <si>
    <t>53190</t>
  </si>
  <si>
    <t>500MG TBL RET 14</t>
  </si>
  <si>
    <t>KLONAZEPAM</t>
  </si>
  <si>
    <t>14957</t>
  </si>
  <si>
    <t>RIVOTRIL</t>
  </si>
  <si>
    <t>0,5MG TBL NOB 50</t>
  </si>
  <si>
    <t>171577</t>
  </si>
  <si>
    <t>500MG TBL NOB 50</t>
  </si>
  <si>
    <t>32062</t>
  </si>
  <si>
    <t>9500IU/ML INJ SOL ISP 2X0,8ML</t>
  </si>
  <si>
    <t>ZOLPIDEM</t>
  </si>
  <si>
    <t>198051</t>
  </si>
  <si>
    <t>63808</t>
  </si>
  <si>
    <t>SEDAČKA VANOVÁ PROFILO-V</t>
  </si>
  <si>
    <t>MULTIFUNKČNÍ, NASTAVITELNÁ</t>
  </si>
  <si>
    <t>15659</t>
  </si>
  <si>
    <t>500MG TBL FLM 50(5X10)</t>
  </si>
  <si>
    <t>97655</t>
  </si>
  <si>
    <t>100MG CPS MOL 20</t>
  </si>
  <si>
    <t>83459</t>
  </si>
  <si>
    <t>300MG CPS DUR 100</t>
  </si>
  <si>
    <t>132718</t>
  </si>
  <si>
    <t>MOVALIS</t>
  </si>
  <si>
    <t>12894</t>
  </si>
  <si>
    <t>100MG POR GRA SUS 15 I</t>
  </si>
  <si>
    <t>201131</t>
  </si>
  <si>
    <t>100MG/ML POR GTT SOL 1X10ML</t>
  </si>
  <si>
    <t>132871</t>
  </si>
  <si>
    <t>37,5MG/325MG TBL FLM 10</t>
  </si>
  <si>
    <t>Další osteosyntetický materiál</t>
  </si>
  <si>
    <t>8</t>
  </si>
  <si>
    <t>ŠROUB KORTIKÁLNÍ VELKÝ FRAGMENT OCEL</t>
  </si>
  <si>
    <t>ŠROUB KORTIKÁLNÍ PR. 4.5 MM, DÉLKA 125-140 MM, OCEL   214.125-140</t>
  </si>
  <si>
    <t>93529</t>
  </si>
  <si>
    <t>HŮL SKLÁDACÍ VYCHÁZKOVÁ THUASNE W2070</t>
  </si>
  <si>
    <t>VÝŠKOVĚ NASTAVITELNÁ 83-93CM, DO 100KG</t>
  </si>
  <si>
    <t>216478</t>
  </si>
  <si>
    <t>216479</t>
  </si>
  <si>
    <t>CPS DUR 15</t>
  </si>
  <si>
    <t>DIHYDROKODEIN</t>
  </si>
  <si>
    <t>41824</t>
  </si>
  <si>
    <t>DHC CONTINUS</t>
  </si>
  <si>
    <t>60MG TBL RET 60</t>
  </si>
  <si>
    <t>46621</t>
  </si>
  <si>
    <t>150MG TBL PRO 20</t>
  </si>
  <si>
    <t>75632</t>
  </si>
  <si>
    <t>100MG TBL PRO 50</t>
  </si>
  <si>
    <t>Erdostein</t>
  </si>
  <si>
    <t>87073</t>
  </si>
  <si>
    <t>ERDOMED</t>
  </si>
  <si>
    <t>225MG POR GRA SUS 20</t>
  </si>
  <si>
    <t>FENTERMIN</t>
  </si>
  <si>
    <t>97375</t>
  </si>
  <si>
    <t>ADIPEX RETARD</t>
  </si>
  <si>
    <t>15MG CPS RML 30</t>
  </si>
  <si>
    <t>FYTOFARMAKA A ŽIVOČIŠNÉ PRODUKTY (ČESKÁ ATC SKUPINA)</t>
  </si>
  <si>
    <t>43980</t>
  </si>
  <si>
    <t>UNG 100G</t>
  </si>
  <si>
    <t>Chondroitin-sulfát</t>
  </si>
  <si>
    <t>14821</t>
  </si>
  <si>
    <t>CONDROSULF</t>
  </si>
  <si>
    <t>800MG TBL FLM 30</t>
  </si>
  <si>
    <t>14823</t>
  </si>
  <si>
    <t>800MG POR GRA SOL 30</t>
  </si>
  <si>
    <t>14817</t>
  </si>
  <si>
    <t>400MG CPS DUR 60</t>
  </si>
  <si>
    <t>160154</t>
  </si>
  <si>
    <t>CONDROSULF 800 TABLETY</t>
  </si>
  <si>
    <t>800MG TBL NOB 30</t>
  </si>
  <si>
    <t>15486</t>
  </si>
  <si>
    <t>IBUMAX</t>
  </si>
  <si>
    <t>600MG TBL FLM 100</t>
  </si>
  <si>
    <t>KYSELINA ALENDRONOVÁ A CHOLEKALCIFEROL</t>
  </si>
  <si>
    <t>29955</t>
  </si>
  <si>
    <t>FOSAVANCE</t>
  </si>
  <si>
    <t>70MG/5600IU TBL NOB 12</t>
  </si>
  <si>
    <t>LÉČIVA K TERAPII ONEMOCNĚNÍ JATER</t>
  </si>
  <si>
    <t>125752</t>
  </si>
  <si>
    <t>ESSENTIALE FORTE N</t>
  </si>
  <si>
    <t>112561</t>
  </si>
  <si>
    <t>15MG TBL NOB 30</t>
  </si>
  <si>
    <t>22901</t>
  </si>
  <si>
    <t>MELOXICAM TEVA</t>
  </si>
  <si>
    <t>15MG TBL NOB 50 I</t>
  </si>
  <si>
    <t>184368</t>
  </si>
  <si>
    <t>MELOCOX</t>
  </si>
  <si>
    <t>SULODEXID</t>
  </si>
  <si>
    <t>173400</t>
  </si>
  <si>
    <t>VESSEL DUE F</t>
  </si>
  <si>
    <t>250SU CPS MOL 60</t>
  </si>
  <si>
    <t>Tizanidin</t>
  </si>
  <si>
    <t>16052</t>
  </si>
  <si>
    <t>SIRDALUD</t>
  </si>
  <si>
    <t>4311</t>
  </si>
  <si>
    <t>48429</t>
  </si>
  <si>
    <t>MABRON RETARD</t>
  </si>
  <si>
    <t>100MG TBL PRO 30 I</t>
  </si>
  <si>
    <t>VÁPNÍK, KOMBINACE S VITAMINEM D A/NEBO JINÝMI LÉČIVY</t>
  </si>
  <si>
    <t>189079</t>
  </si>
  <si>
    <t>CALCICHEW D3 LEMON</t>
  </si>
  <si>
    <t>500MG/400IU TBL MND 60</t>
  </si>
  <si>
    <t>189098</t>
  </si>
  <si>
    <t>1000MG/800IU TBL MND 60</t>
  </si>
  <si>
    <t>201290</t>
  </si>
  <si>
    <t>MEDRACET</t>
  </si>
  <si>
    <t>37,5MG/325MG TBL NOB 30</t>
  </si>
  <si>
    <t>971</t>
  </si>
  <si>
    <t>VLOŽKY ORTOPEDICKÉ-SPECIÁLNÍ</t>
  </si>
  <si>
    <t>80%</t>
  </si>
  <si>
    <t>78857</t>
  </si>
  <si>
    <t>OBUV ZDRAVOTNÍ DĚTSKÁ VZOR 015-ZIMNÍ</t>
  </si>
  <si>
    <t>VEL.23-34</t>
  </si>
  <si>
    <t>23642</t>
  </si>
  <si>
    <t>ORTÉZA KOLENNÍ S KOVOVÝMI DLAHAMI</t>
  </si>
  <si>
    <t>DRYTEX ECONOMY HINGED KNEE SUPPORT- S DVOUOSÝM KLOUBEM (0670)</t>
  </si>
  <si>
    <t>5113</t>
  </si>
  <si>
    <t>PÁS BŘIŠNÍ VERBA 932 520 5</t>
  </si>
  <si>
    <t>OBDVOD TRUPU 95-105CM,VEL.4</t>
  </si>
  <si>
    <t>78911</t>
  </si>
  <si>
    <t>PÁSKA EPIKONDYLÁRNÍ - TYP 202</t>
  </si>
  <si>
    <t>VELIKOSTI M,L</t>
  </si>
  <si>
    <t>78945</t>
  </si>
  <si>
    <t>ORTÉZA KOLENNÍ GENUMEDI</t>
  </si>
  <si>
    <t>93884</t>
  </si>
  <si>
    <t>PÁS BEDERNÍ LOMBASKIN 0870</t>
  </si>
  <si>
    <t>EXTRA TENKÝ BEDERNÍ PÁS S PEVNÝMI VÝZTUHAMI</t>
  </si>
  <si>
    <t>93655</t>
  </si>
  <si>
    <t>ORTÉZA KOLENNÍ</t>
  </si>
  <si>
    <t>PROTECT.ST PRO</t>
  </si>
  <si>
    <t>140304</t>
  </si>
  <si>
    <t>ORTÉZA KOLENNÍHO KLOUBU S KOVOVÝMI DLAHAMI</t>
  </si>
  <si>
    <t>STABIMED PRO - PRODYŠNÝ MATERIÁL, KOVOVÉ DLAHY</t>
  </si>
  <si>
    <t>78923</t>
  </si>
  <si>
    <t>ORTÉZA KOLENNÍ - TYP 503</t>
  </si>
  <si>
    <t>DVOUOSÝ KOLENNÍ KLOUB KOVOVÝ, PRODYŠNÝ MATERIÁL</t>
  </si>
  <si>
    <t>6919</t>
  </si>
  <si>
    <t>ORTÉZA HLEZENNÍHO KLOUBU</t>
  </si>
  <si>
    <t>MALLEOLOC 2 VELIKOSTI NA LEVÉ A PRAVÉ HLEZNO</t>
  </si>
  <si>
    <t>21928</t>
  </si>
  <si>
    <t>BANDÁŽ KOLENNÍ JASPER 1005</t>
  </si>
  <si>
    <t>VELIKOST 1,2</t>
  </si>
  <si>
    <t>21985</t>
  </si>
  <si>
    <t>BANDÁŽ KOLENNÍ NEOPRÉNOVÁ ZPEVNĚNÁ SNÍŽEK 101A</t>
  </si>
  <si>
    <t>VEL.OBV.KOLENA S-35-36CM,M-37-38CM,L-39-40CM,XL-41-42CM,XXL-43-44CM</t>
  </si>
  <si>
    <t>93145</t>
  </si>
  <si>
    <t>PÁS BEDERNÍ S POMOCNÝM TAHEM A VÝZTUHAMI OR 11F</t>
  </si>
  <si>
    <t>VELIKOST S,M,L,XL</t>
  </si>
  <si>
    <t>93987</t>
  </si>
  <si>
    <t>ORTÉZA KOLENNÍ GENUMEDI PLUS</t>
  </si>
  <si>
    <t>BANDÁŽ KOLENE SE ZPEVNĚNÍM POD KOLENEM A NA STEHNĚ</t>
  </si>
  <si>
    <t>78609</t>
  </si>
  <si>
    <t>PÁS BEDERNÍ OR 11B</t>
  </si>
  <si>
    <t>S VÝZTUHAMI</t>
  </si>
  <si>
    <t>140588</t>
  </si>
  <si>
    <t>ORTÉZA KOLENNÍ PRODYŠNÁ S NASTAVITELNOU FLEXÍ 0.-9</t>
  </si>
  <si>
    <t>PROTECT.ST PIN</t>
  </si>
  <si>
    <t>140333</t>
  </si>
  <si>
    <t>BANDÁŽ LOKETNÍ S NASTAVITELNÝM KLOUBEM</t>
  </si>
  <si>
    <t>LK 035</t>
  </si>
  <si>
    <t>78920</t>
  </si>
  <si>
    <t>ORTÉZA BEDERNÍ S VÝZTUHAMI - TYP 407</t>
  </si>
  <si>
    <t>ORTÉZA BEDERNÍ S VÝZTUHAMI A KŘÍŽOVÝMI TAHY</t>
  </si>
  <si>
    <t>78047</t>
  </si>
  <si>
    <t>BANDÁŽ KOTNÍKU ELASTICKÁ</t>
  </si>
  <si>
    <t>VELIKOSTI:S:19-20CM, M:22-23CM, L:26-27CM, XL:30-31CM</t>
  </si>
  <si>
    <t>23735</t>
  </si>
  <si>
    <t>CHODÍTKO ČTYŘKOLOVÉ SKLÁDACÍ SHOPPER 100</t>
  </si>
  <si>
    <t>NASTAVITELNÉ 87-98CM,SEDÁTKO,NÁKUPNÍ KOŠÍK,PODNOS,BRZDY</t>
  </si>
  <si>
    <t>140468</t>
  </si>
  <si>
    <t>BERLE PŘEDLOKETNÍ SPECIÁLNÍ OPTI-COMFORT</t>
  </si>
  <si>
    <t>NASTAVITELNÁ VÝŠKA,VYMĚKČENÉ DRŽADLO A VYMĚKČ.LOKETNÍ OPĚRKA,NOSNOST DO 130KG</t>
  </si>
  <si>
    <t>23886</t>
  </si>
  <si>
    <t>NÁSTAVEC NA WC PLASTOVÝ 508 B</t>
  </si>
  <si>
    <t>VÝŠKA 10CM</t>
  </si>
  <si>
    <t>23902</t>
  </si>
  <si>
    <t>SEDAČKA NA VANU 528</t>
  </si>
  <si>
    <t>PLASTOVÁ,ŠÍŘKA 25CM,NASTAVITELNÁ DLE ŠÍŘKY VANY</t>
  </si>
  <si>
    <t>78957</t>
  </si>
  <si>
    <t>HŮL SKLÁDACÍ DURALOVÁ HS 01</t>
  </si>
  <si>
    <t>949</t>
  </si>
  <si>
    <t>ORTÉZA-DĚTSKÁ DO 18TI LET-STANDARDNÍ</t>
  </si>
  <si>
    <t>S KONSTR.ZÁKL.Z PEV.MAT.(PE,LAMINÁT,KOV)ZHOTOV.NA PODKLADĚ SEJMUTÍ MĚR.PODKLADŮ</t>
  </si>
  <si>
    <t>Dále nespecifikované pomůcky</t>
  </si>
  <si>
    <t>93328</t>
  </si>
  <si>
    <t>ROZTOK ELASTOVISKOZNÍ SYNOCROM FORTE</t>
  </si>
  <si>
    <t>INJ.1X2ML (2% ROZTOK NATRIUM HYALURONÁTU),HRAZENY 3 APLIKACE DO 1 KLOUBU/6 MĚS.</t>
  </si>
  <si>
    <t>93329</t>
  </si>
  <si>
    <t>INJ.3X2ML (2% ROZTOK NATRIUM HYALURONÁTU),HRAZENY 3 APLIKACE DO 1 KLOUBU/6MĚS.</t>
  </si>
  <si>
    <t>Vozíky invalidní včetně příslušenství</t>
  </si>
  <si>
    <t>23958</t>
  </si>
  <si>
    <t>VOZÍK MECHANICKÝ ZESÍLENÝ DMA 218-23 WHD</t>
  </si>
  <si>
    <t>KOVOVÉ STUPAČKY A POSTRANICE, DVOJITÝ KŘÍŽ, ZESÍLENÁ NOSNOST 140 KG, ŠÍŘKA SEDU</t>
  </si>
  <si>
    <t>ACEKLOFENAK</t>
  </si>
  <si>
    <t>191730</t>
  </si>
  <si>
    <t>BIOFENAC</t>
  </si>
  <si>
    <t>100MG TBL FLM 60</t>
  </si>
  <si>
    <t>Alprazolam</t>
  </si>
  <si>
    <t>91788</t>
  </si>
  <si>
    <t>NEUROL 0,25</t>
  </si>
  <si>
    <t>0,25MG TBL NOB 30</t>
  </si>
  <si>
    <t>12494</t>
  </si>
  <si>
    <t>875MG/125MG TBL FLM 14 I</t>
  </si>
  <si>
    <t>Betamethason</t>
  </si>
  <si>
    <t>192143</t>
  </si>
  <si>
    <t>7MG/ML INJ SUS 5X1ML</t>
  </si>
  <si>
    <t>BETAXOLOL</t>
  </si>
  <si>
    <t>49910</t>
  </si>
  <si>
    <t>20MG TBL FLM 98</t>
  </si>
  <si>
    <t>BROMAZEPAM</t>
  </si>
  <si>
    <t>88217</t>
  </si>
  <si>
    <t>1,5MG TBL NOB 30</t>
  </si>
  <si>
    <t>216708</t>
  </si>
  <si>
    <t>DIACEREIN</t>
  </si>
  <si>
    <t>21671</t>
  </si>
  <si>
    <t>ARTRODAR</t>
  </si>
  <si>
    <t>50MG CPS DUR 50</t>
  </si>
  <si>
    <t>125122</t>
  </si>
  <si>
    <t>100MG TBL RET 100</t>
  </si>
  <si>
    <t>75633</t>
  </si>
  <si>
    <t>100MG TBL PRO 100</t>
  </si>
  <si>
    <t>67550</t>
  </si>
  <si>
    <t>10MG/G GEL 250G</t>
  </si>
  <si>
    <t>201992</t>
  </si>
  <si>
    <t>FENOFIBRÁT</t>
  </si>
  <si>
    <t>88488</t>
  </si>
  <si>
    <t>LIPANTHYL S</t>
  </si>
  <si>
    <t>215MG TBL FLM 100</t>
  </si>
  <si>
    <t>14822</t>
  </si>
  <si>
    <t>800MG TBL FLM 90</t>
  </si>
  <si>
    <t>160155</t>
  </si>
  <si>
    <t>800MG TBL NOB 90</t>
  </si>
  <si>
    <t>11063</t>
  </si>
  <si>
    <t>IBALGIN 600</t>
  </si>
  <si>
    <t>600MG TBL FLM 30</t>
  </si>
  <si>
    <t>107189</t>
  </si>
  <si>
    <t>ELMETACIN</t>
  </si>
  <si>
    <t>8MG/ML DRM SPR SOL 1X100ML</t>
  </si>
  <si>
    <t>Jiná antibiotika pro lokální aplikaci</t>
  </si>
  <si>
    <t>1066</t>
  </si>
  <si>
    <t>250IU/G+5,2MG/G UNG 10G</t>
  </si>
  <si>
    <t>KETOPROFEN</t>
  </si>
  <si>
    <t>119940</t>
  </si>
  <si>
    <t>PRONTOFLEX 10%</t>
  </si>
  <si>
    <t>100MG/ML DRM SPR SOL 25ML</t>
  </si>
  <si>
    <t>16287</t>
  </si>
  <si>
    <t>FASTUM</t>
  </si>
  <si>
    <t>25MG/G GEL 100G</t>
  </si>
  <si>
    <t>76653</t>
  </si>
  <si>
    <t>KETONAL FORTE</t>
  </si>
  <si>
    <t>100MG TBL FLM 20</t>
  </si>
  <si>
    <t>25416</t>
  </si>
  <si>
    <t>70MG/2800IU TBL NOB 12</t>
  </si>
  <si>
    <t>25414</t>
  </si>
  <si>
    <t>70MG/2800IU TBL NOB 4</t>
  </si>
  <si>
    <t>KYSELINA IBANDRONOVÁ</t>
  </si>
  <si>
    <t>25422</t>
  </si>
  <si>
    <t>BONVIVA</t>
  </si>
  <si>
    <t>150MG TBL FLM 3</t>
  </si>
  <si>
    <t>KYSELINA RISEDRONOVÁ</t>
  </si>
  <si>
    <t>187318</t>
  </si>
  <si>
    <t>RISMYL</t>
  </si>
  <si>
    <t>35MG TBL FLM 12</t>
  </si>
  <si>
    <t>LOSARTAN A DIURETIKA</t>
  </si>
  <si>
    <t>104713</t>
  </si>
  <si>
    <t>LORISTA H</t>
  </si>
  <si>
    <t>50MG/12,5MG TBL FLM 98</t>
  </si>
  <si>
    <t>104712</t>
  </si>
  <si>
    <t>50MG/12,5MG TBL FLM 84</t>
  </si>
  <si>
    <t>97027</t>
  </si>
  <si>
    <t>50MG/12,5MG TBL FLM 28</t>
  </si>
  <si>
    <t>Norethisteron</t>
  </si>
  <si>
    <t>125226</t>
  </si>
  <si>
    <t>NORETHISTERON ZENTIVA</t>
  </si>
  <si>
    <t>NYSTATIN, KOMBINACE</t>
  </si>
  <si>
    <t>41146</t>
  </si>
  <si>
    <t>MACMIROR COMPLEX 500</t>
  </si>
  <si>
    <t>500MG/200000IU VAG CPS MOL 12</t>
  </si>
  <si>
    <t>25363</t>
  </si>
  <si>
    <t>HELICID 10 ZENTIVA</t>
  </si>
  <si>
    <t>10MG CPS ETD 90</t>
  </si>
  <si>
    <t>Pitofenon a analgetika</t>
  </si>
  <si>
    <t>176954</t>
  </si>
  <si>
    <t>500MG/ML+5MG/ML POR GTT SOL 1X</t>
  </si>
  <si>
    <t>Sildenafil</t>
  </si>
  <si>
    <t>166801</t>
  </si>
  <si>
    <t>OLVION</t>
  </si>
  <si>
    <t>100MG TBL FLM 8</t>
  </si>
  <si>
    <t>132873</t>
  </si>
  <si>
    <t>67558</t>
  </si>
  <si>
    <t>100MG/2ML INJ SOL 5X2ML</t>
  </si>
  <si>
    <t>164888</t>
  </si>
  <si>
    <t>600MG/400IU TBL FLM 90</t>
  </si>
  <si>
    <t>189099</t>
  </si>
  <si>
    <t>1000MG/800IU TBL MND 90</t>
  </si>
  <si>
    <t>186538</t>
  </si>
  <si>
    <t>TBL FLM 90</t>
  </si>
  <si>
    <t>PERINDOPRIL, AMLODIPIN A INDAPAMID</t>
  </si>
  <si>
    <t>190975</t>
  </si>
  <si>
    <t>TRIPLIXAM</t>
  </si>
  <si>
    <t>10MG/2,5MG/10MG TBL FLM 90(3X3</t>
  </si>
  <si>
    <t>138841</t>
  </si>
  <si>
    <t>37,5MG/325MG TBL FLM 30 I</t>
  </si>
  <si>
    <t>138847</t>
  </si>
  <si>
    <t>37,5MG/325MG TBL FLM 90 I</t>
  </si>
  <si>
    <t>197863</t>
  </si>
  <si>
    <t>PALGOTAL</t>
  </si>
  <si>
    <t>75MG/650MG TBL FLM 30</t>
  </si>
  <si>
    <t>45552</t>
  </si>
  <si>
    <t>NÁVLEK KOTNÍKOVÝ III.K.T.</t>
  </si>
  <si>
    <t>MAXIS C A-B</t>
  </si>
  <si>
    <t>19007</t>
  </si>
  <si>
    <t>ORTÉZA ZÁPĚSTÍ DYNASTAB 7040-7041</t>
  </si>
  <si>
    <t>DYNASTAB 7040-7041 ORTÉZA S DLAHOU</t>
  </si>
  <si>
    <t>78917</t>
  </si>
  <si>
    <t>BANDÁŽ ZÁPĚSTÍ BUMERANG - TYP 308</t>
  </si>
  <si>
    <t>UNIVERZÁLNÍ VELIKOST</t>
  </si>
  <si>
    <t>78942</t>
  </si>
  <si>
    <t>BANDÁŽ ACHILOVKY ACHIMED</t>
  </si>
  <si>
    <t>11661</t>
  </si>
  <si>
    <t>ORTÉZA PALCE RUKY PAN 5.03</t>
  </si>
  <si>
    <t>S DLAHOU, VELIKOST S,M,L, UNIVERZÁLNÍ PRO PRAVÝ A LEVÝ PALEC</t>
  </si>
  <si>
    <t>140338</t>
  </si>
  <si>
    <t>ORTÉZA ZÁPĚSTÍ RIGIDNÍ S FIXACÍ PALCE</t>
  </si>
  <si>
    <t>FP 040</t>
  </si>
  <si>
    <t>140669</t>
  </si>
  <si>
    <t>ORTÉZA ZÁPĚSTÍ - MANUSAN</t>
  </si>
  <si>
    <t>ORTÉZA ZÁPĚSTÍ PLETENINOVÁ, PRODYŠNÁ, LEVÁ, PRAVÁ</t>
  </si>
  <si>
    <t>140671</t>
  </si>
  <si>
    <t>ORTÉZA PALCE DE QUERVAIN - TYP 316</t>
  </si>
  <si>
    <t>136045</t>
  </si>
  <si>
    <t>ORTÉZA ZÁPĚSTÍ</t>
  </si>
  <si>
    <t>FIXACE PALCE, 2 DLAHY, T 25</t>
  </si>
  <si>
    <t>78013</t>
  </si>
  <si>
    <t>KOREKTOR KLADÍVKOVÉHO PRSTU</t>
  </si>
  <si>
    <t>BERKEMANN 6037</t>
  </si>
  <si>
    <t>12002</t>
  </si>
  <si>
    <t>BANDÁŽ NOČNÍ HALLUX VALGUS ORTEX 024</t>
  </si>
  <si>
    <t>140701</t>
  </si>
  <si>
    <t>ORTÉZA KOLENNÍ S KŘÍŽOVÝM TAHEM PAN 7.13</t>
  </si>
  <si>
    <t>KRÁTKÁ ELASTICKÁ S DVOUOSÝMI KLOUBY, VEL. S,M,L,XL,XXL,XXXL</t>
  </si>
  <si>
    <t>6913</t>
  </si>
  <si>
    <t>BANDÁŽ KOTNÍKOVÁ ELASTICKÁ S VÝSTUHOU</t>
  </si>
  <si>
    <t>MALLEOTRAIN 5 VELIKOSTÍ</t>
  </si>
  <si>
    <t>19249</t>
  </si>
  <si>
    <t>HŮL DŘEVĚNÁ HD 95/2</t>
  </si>
  <si>
    <t>ZAHNUTÁ DŘEVĚNÁ RUKOJEŤ</t>
  </si>
  <si>
    <t>140258</t>
  </si>
  <si>
    <t>ROZTOK ELASTOVISKOZNÍ MONOVISC</t>
  </si>
  <si>
    <t>INJ.1X4ML,ROZ.MODIFIKOVANÉ NAHA 25MG/1ML,HRAZENA 1 APLIKACE DO 1 KLOUBU/6 MĚS.</t>
  </si>
  <si>
    <t>93433</t>
  </si>
  <si>
    <t>ROZTOK VISKOELASTICKÝ ERECTUS</t>
  </si>
  <si>
    <t>INJ 1X2ML,HRAZENY 3 APLIKACE DO 1 KLOUBU/6 MĚS.</t>
  </si>
  <si>
    <t>DOXAZOSIN</t>
  </si>
  <si>
    <t>103403</t>
  </si>
  <si>
    <t>CARDURA XL</t>
  </si>
  <si>
    <t>4MG TBL PRO 100PA</t>
  </si>
  <si>
    <t>97374</t>
  </si>
  <si>
    <t>15MG CPS RML 100</t>
  </si>
  <si>
    <t>GLUKOSAMIN</t>
  </si>
  <si>
    <t>59645</t>
  </si>
  <si>
    <t>DONA</t>
  </si>
  <si>
    <t>1500MG POR PLV SOL 20</t>
  </si>
  <si>
    <t>215978</t>
  </si>
  <si>
    <t>SERENOVÝ PLOD</t>
  </si>
  <si>
    <t>203255</t>
  </si>
  <si>
    <t>PROSTAMOL UNO</t>
  </si>
  <si>
    <t>CPS MOL 90</t>
  </si>
  <si>
    <t>AVANAFIL</t>
  </si>
  <si>
    <t>194282</t>
  </si>
  <si>
    <t>SPEDRA</t>
  </si>
  <si>
    <t>100MG TBL NOB 12</t>
  </si>
  <si>
    <t>39708</t>
  </si>
  <si>
    <t>VELIKOST A1</t>
  </si>
  <si>
    <t>15764</t>
  </si>
  <si>
    <t>BERLE PŘEDLOKETNÍ DURALOVÁ FD 93</t>
  </si>
  <si>
    <t>NOSNOST 150KG</t>
  </si>
  <si>
    <t>93497</t>
  </si>
  <si>
    <t>BERLE PŘEDLOKETNÍ SPECIÁLNÍ SKLOPNÁ BSF 07</t>
  </si>
  <si>
    <t>VYMĚKČENÁ RUKOJEŤ,2X STAVITELNÁ,ODRAZKY,NOSNOST 100KG</t>
  </si>
  <si>
    <t>191729</t>
  </si>
  <si>
    <t>86656</t>
  </si>
  <si>
    <t>NEUROL 1,0</t>
  </si>
  <si>
    <t>1MG TBL NOB 30</t>
  </si>
  <si>
    <t>90959</t>
  </si>
  <si>
    <t>XANAX</t>
  </si>
  <si>
    <t>0,5MG TBL NOB 30</t>
  </si>
  <si>
    <t>186189</t>
  </si>
  <si>
    <t>OLFEN-100 SR</t>
  </si>
  <si>
    <t>100MG CPS PRO 20</t>
  </si>
  <si>
    <t>4013</t>
  </si>
  <si>
    <t>200MG TBL NOB 10</t>
  </si>
  <si>
    <t>DROTAVERIN</t>
  </si>
  <si>
    <t>192729</t>
  </si>
  <si>
    <t>NO-SPA</t>
  </si>
  <si>
    <t>40MG TBL NOB 24</t>
  </si>
  <si>
    <t>ERGOKALCIFEROL</t>
  </si>
  <si>
    <t>353</t>
  </si>
  <si>
    <t>VITAMIN D SLOVAKOFARMA</t>
  </si>
  <si>
    <t>300000IU CPS MOL 1</t>
  </si>
  <si>
    <t>84396</t>
  </si>
  <si>
    <t>100MG CPS DUR 20</t>
  </si>
  <si>
    <t>GUAJFENESIN</t>
  </si>
  <si>
    <t>58249</t>
  </si>
  <si>
    <t>GUAJACURAN 5%</t>
  </si>
  <si>
    <t>50MG/ML INJ SOL 10X10ML</t>
  </si>
  <si>
    <t>125266</t>
  </si>
  <si>
    <t>DOLGIT</t>
  </si>
  <si>
    <t>50MG/G CRM 150G</t>
  </si>
  <si>
    <t>185634</t>
  </si>
  <si>
    <t>BRUFEN</t>
  </si>
  <si>
    <t>600MG GRA EFF 20</t>
  </si>
  <si>
    <t>59443</t>
  </si>
  <si>
    <t>KETONAL</t>
  </si>
  <si>
    <t>100MG INJ SOL 5X2ML</t>
  </si>
  <si>
    <t>10081</t>
  </si>
  <si>
    <t>216199</t>
  </si>
  <si>
    <t>KLOTRIMAZOL</t>
  </si>
  <si>
    <t>59185</t>
  </si>
  <si>
    <t>CANDIBENE</t>
  </si>
  <si>
    <t>10MG/G CRM 20G</t>
  </si>
  <si>
    <t>29954</t>
  </si>
  <si>
    <t>70MG/5600IU TBL NOB 4</t>
  </si>
  <si>
    <t>3645</t>
  </si>
  <si>
    <t>88708</t>
  </si>
  <si>
    <t>ALGIFEN</t>
  </si>
  <si>
    <t>500MG/5,25MG/0,1MG TBL NOB 20</t>
  </si>
  <si>
    <t>32083</t>
  </si>
  <si>
    <t>TRALGIT GTT.</t>
  </si>
  <si>
    <t>201138</t>
  </si>
  <si>
    <t>100MG TBL PRO 30 II</t>
  </si>
  <si>
    <t>TRYPSIN, KOMBINACE</t>
  </si>
  <si>
    <t>207333</t>
  </si>
  <si>
    <t>PHLOGENZYM</t>
  </si>
  <si>
    <t>90MG/48MG/100MG TBL FLM 200 II</t>
  </si>
  <si>
    <t>86781</t>
  </si>
  <si>
    <t>90MG/48MG/100MG TBL FLM 100 I</t>
  </si>
  <si>
    <t>206529</t>
  </si>
  <si>
    <t>CALCICHEW D3 JAHODA</t>
  </si>
  <si>
    <t>207594</t>
  </si>
  <si>
    <t>BIOMIN H</t>
  </si>
  <si>
    <t>1110MG/15MG/1,8MG POR PLV 60X3</t>
  </si>
  <si>
    <t>16286</t>
  </si>
  <si>
    <t>STILNOX</t>
  </si>
  <si>
    <t>132642</t>
  </si>
  <si>
    <t>209690</t>
  </si>
  <si>
    <t>75MG/650MG TBL PRO 60 II</t>
  </si>
  <si>
    <t>964</t>
  </si>
  <si>
    <t>OBUV ORTOPEDICKÁ-SLOŽITĚJŠÍ-INDIV.ZHOTOVOVANÁ</t>
  </si>
  <si>
    <t>90%</t>
  </si>
  <si>
    <t>962</t>
  </si>
  <si>
    <t>OBUV ORTOPEDICKÁ-JEDNODUCHÁ-INDIV.ZHOTOVOVANÁ</t>
  </si>
  <si>
    <t>50%</t>
  </si>
  <si>
    <t>78930</t>
  </si>
  <si>
    <t>PÁSKA PERONEÁLNÍ - TYP 702</t>
  </si>
  <si>
    <t>PÁSKA PERONEÁLNÍ, KRÁTKÁ, DLOUHÁ</t>
  </si>
  <si>
    <t>11811</t>
  </si>
  <si>
    <t>ORTÉZA LOKETNÍ SILISTAB EPI 2305</t>
  </si>
  <si>
    <t>PRUŽNÝ MATERIÁL, SILIK.PELOTY, PŘEDLOKETNÍ EPI PÁSKA</t>
  </si>
  <si>
    <t>23918</t>
  </si>
  <si>
    <t>SEDAČKA POD SPRCHU 539 A</t>
  </si>
  <si>
    <t>NASTAVITELNÁ VÝŠKA 50-65CM,PLASTOVÉ SEDÁTKO</t>
  </si>
  <si>
    <t>23343</t>
  </si>
  <si>
    <t>ÚPRAVA PROTÉZY</t>
  </si>
  <si>
    <t>ATORVASTATIN</t>
  </si>
  <si>
    <t>93018</t>
  </si>
  <si>
    <t>20MG TBL FLM 100</t>
  </si>
  <si>
    <t>AZITHROMYCIN</t>
  </si>
  <si>
    <t>155859</t>
  </si>
  <si>
    <t>SUMAMED</t>
  </si>
  <si>
    <t>216679</t>
  </si>
  <si>
    <t>1,5MG TBL NOB 28</t>
  </si>
  <si>
    <t>CELEKOXIB</t>
  </si>
  <si>
    <t>196149</t>
  </si>
  <si>
    <t>ACLEXA</t>
  </si>
  <si>
    <t>200MG CPS DUR 30</t>
  </si>
  <si>
    <t>196145</t>
  </si>
  <si>
    <t>100MG CPS DUR 90</t>
  </si>
  <si>
    <t>CETIRIZIN</t>
  </si>
  <si>
    <t>DIAZEPAM</t>
  </si>
  <si>
    <t>2477</t>
  </si>
  <si>
    <t>5MG TBL NOB 20(2X10)</t>
  </si>
  <si>
    <t>208695</t>
  </si>
  <si>
    <t>10MG TBL NOB 20(1X20)</t>
  </si>
  <si>
    <t>208694</t>
  </si>
  <si>
    <t>5MG TBL NOB 20(1X20)</t>
  </si>
  <si>
    <t>107918</t>
  </si>
  <si>
    <t>APO-DICLO</t>
  </si>
  <si>
    <t>50MG TBL ENT 100</t>
  </si>
  <si>
    <t>15613</t>
  </si>
  <si>
    <t>VOLTAREN EMULGEL</t>
  </si>
  <si>
    <t>10MG/G GEL 100G I</t>
  </si>
  <si>
    <t>2146</t>
  </si>
  <si>
    <t>89026</t>
  </si>
  <si>
    <t>14828</t>
  </si>
  <si>
    <t>FLECTOR EP RAPID</t>
  </si>
  <si>
    <t>50MG POR GRA SOL SCC 20</t>
  </si>
  <si>
    <t>100097</t>
  </si>
  <si>
    <t>10MG/G GEL 100G II</t>
  </si>
  <si>
    <t>162211</t>
  </si>
  <si>
    <t>10MG/G GEL 150G II</t>
  </si>
  <si>
    <t>46620</t>
  </si>
  <si>
    <t>150MG TBL PRO 10</t>
  </si>
  <si>
    <t>132634</t>
  </si>
  <si>
    <t>132786</t>
  </si>
  <si>
    <t>132659</t>
  </si>
  <si>
    <t>176921</t>
  </si>
  <si>
    <t>400MG CPS DUR 180</t>
  </si>
  <si>
    <t>66991</t>
  </si>
  <si>
    <t>DOLGIT 800</t>
  </si>
  <si>
    <t>800MG TBL FLM 100</t>
  </si>
  <si>
    <t>100014</t>
  </si>
  <si>
    <t>IBALGIN 200</t>
  </si>
  <si>
    <t>200MG TBL FLM 24</t>
  </si>
  <si>
    <t>57352</t>
  </si>
  <si>
    <t>REPARIL- DRAGÉES</t>
  </si>
  <si>
    <t>20MG TBL ENT 40</t>
  </si>
  <si>
    <t>32546</t>
  </si>
  <si>
    <t>500MG TBL RET 14 DOUBLE BLI</t>
  </si>
  <si>
    <t>203290</t>
  </si>
  <si>
    <t>203293</t>
  </si>
  <si>
    <t>216186</t>
  </si>
  <si>
    <t>216189</t>
  </si>
  <si>
    <t>KYSELINA ACETYLSALICYLOVÁ</t>
  </si>
  <si>
    <t>151142</t>
  </si>
  <si>
    <t>ANOPYRIN</t>
  </si>
  <si>
    <t>KYSELINA ALENDRONOVÁ</t>
  </si>
  <si>
    <t>112476</t>
  </si>
  <si>
    <t>ALENDRONAT SANDOZ 70</t>
  </si>
  <si>
    <t>70MG TBL NOB 12</t>
  </si>
  <si>
    <t>41671</t>
  </si>
  <si>
    <t>ALENDRONATE-TEVA</t>
  </si>
  <si>
    <t>199162</t>
  </si>
  <si>
    <t>FOSAMAX 70 MG 1X TÝDNĚ</t>
  </si>
  <si>
    <t>70MG TBL NOB 12 II</t>
  </si>
  <si>
    <t>199161</t>
  </si>
  <si>
    <t>70MG TBL NOB 4 II</t>
  </si>
  <si>
    <t>KYSELINA HYALURONOVÁ</t>
  </si>
  <si>
    <t>59840</t>
  </si>
  <si>
    <t>HYALGAN</t>
  </si>
  <si>
    <t>20MG/2ML INJ SOL 1X2ML</t>
  </si>
  <si>
    <t>125753</t>
  </si>
  <si>
    <t>66046</t>
  </si>
  <si>
    <t>30MG/G GEL 100</t>
  </si>
  <si>
    <t>132723</t>
  </si>
  <si>
    <t>Organo-heparinoid</t>
  </si>
  <si>
    <t>3575</t>
  </si>
  <si>
    <t>HEPAROID LÉČIVA</t>
  </si>
  <si>
    <t>2MG/G CRM 30G</t>
  </si>
  <si>
    <t>PROMETHAZIN</t>
  </si>
  <si>
    <t>122197</t>
  </si>
  <si>
    <t>PROTHAZIN</t>
  </si>
  <si>
    <t>25MG TBL FLM 20X1</t>
  </si>
  <si>
    <t>172476</t>
  </si>
  <si>
    <t>PYRIDOXIN (VITAMIN B6)</t>
  </si>
  <si>
    <t>280</t>
  </si>
  <si>
    <t>PYRIDOXIN LÉČIVA</t>
  </si>
  <si>
    <t>TELMISARTAN</t>
  </si>
  <si>
    <t>26556</t>
  </si>
  <si>
    <t>MICARDIS</t>
  </si>
  <si>
    <t>80MG TBL NOB 98</t>
  </si>
  <si>
    <t>THIAMIN (VITAMIN B1)</t>
  </si>
  <si>
    <t>75025</t>
  </si>
  <si>
    <t>THIAMIN LÉČIVA</t>
  </si>
  <si>
    <t>50MG TBL NOB 20</t>
  </si>
  <si>
    <t>TIANEPTIN</t>
  </si>
  <si>
    <t>207067</t>
  </si>
  <si>
    <t>TIANEPTIN MYLAN</t>
  </si>
  <si>
    <t>12,5MG TBL FLM 90 I</t>
  </si>
  <si>
    <t>207068</t>
  </si>
  <si>
    <t>12,5MG TBL FLM 90 II</t>
  </si>
  <si>
    <t>164889</t>
  </si>
  <si>
    <t>600MG/400IU TBL FLM 180</t>
  </si>
  <si>
    <t>47516</t>
  </si>
  <si>
    <t>500MG/200IU TBL MND 100</t>
  </si>
  <si>
    <t>57610</t>
  </si>
  <si>
    <t>KOMBI-KALZ 1000/880</t>
  </si>
  <si>
    <t>1000MG/880IU POR GRA SOL SCC 3</t>
  </si>
  <si>
    <t>215744</t>
  </si>
  <si>
    <t>206542</t>
  </si>
  <si>
    <t>500MG/1000IU TBL MND 90</t>
  </si>
  <si>
    <t>189089</t>
  </si>
  <si>
    <t>500MG/400IU TBL MND 90</t>
  </si>
  <si>
    <t>132603</t>
  </si>
  <si>
    <t>132803</t>
  </si>
  <si>
    <t>KODEIN A PARACETAMOL</t>
  </si>
  <si>
    <t>87906</t>
  </si>
  <si>
    <t>KORYLAN</t>
  </si>
  <si>
    <t>325MG/28,73MG TBL NOB 10</t>
  </si>
  <si>
    <t>109797</t>
  </si>
  <si>
    <t>ULTRACOD</t>
  </si>
  <si>
    <t>500MG/30MG TBL NOB 10</t>
  </si>
  <si>
    <t>72769</t>
  </si>
  <si>
    <t>3-D DLAHA FIXAČNÍ, VELIKOST XS, TITAN</t>
  </si>
  <si>
    <t>57-05192,1,0,5,7</t>
  </si>
  <si>
    <t>21988</t>
  </si>
  <si>
    <t>ORTÉZA KOLENNÍ NEOPRÉNOVÁ ROZEPÍNACÍ SNÍŽEK 101C</t>
  </si>
  <si>
    <t>11782</t>
  </si>
  <si>
    <t>ORTÉZA KOLENNÍ ČTYŘBODOVÁ - ARMOR</t>
  </si>
  <si>
    <t>S VELMI PEVNÝM SKELETEM, PRO INSTABILITU ACL,PCL,CI</t>
  </si>
  <si>
    <t>23828</t>
  </si>
  <si>
    <t>ORTÉZA RAMENNÍ 107A</t>
  </si>
  <si>
    <t>VEL.S-80-90CM,M-91-100CM,L-101-110CM,XL-111-120CM,XXL-121-130CM,PR/LE</t>
  </si>
  <si>
    <t>78943</t>
  </si>
  <si>
    <t>BANDÁŽ EPIKONDYLÁRNÍ EPICOMED</t>
  </si>
  <si>
    <t>11669</t>
  </si>
  <si>
    <t>NÁVLEK S FIX. PÁSEM, VEL. S,M,L,XL, UNIV. P-L</t>
  </si>
  <si>
    <t>11705</t>
  </si>
  <si>
    <t>ORTÉZA - INFRAPATELÁRNÍ PÁSKA TYP 510</t>
  </si>
  <si>
    <t>23641</t>
  </si>
  <si>
    <t>DRYTEX HINGED KNEE SUPPORT- S DVOUOSÝM KLOUBEM (0555)</t>
  </si>
  <si>
    <t>78345</t>
  </si>
  <si>
    <t>ORTÉZA KOLENNÍ ČTYŘBODOVÁ - 4 TITUDE</t>
  </si>
  <si>
    <t>ORTÉZA PRO INSTBILITU ACL,PCL,CI (830,832,834,836,838,840)</t>
  </si>
  <si>
    <t>93816</t>
  </si>
  <si>
    <t>PROTECT.CO</t>
  </si>
  <si>
    <t>140273</t>
  </si>
  <si>
    <t>ORTÉZA KLAVIKULÁRNÍ</t>
  </si>
  <si>
    <t>PROTECT.CLAVICLE SUPPORT</t>
  </si>
  <si>
    <t>23645</t>
  </si>
  <si>
    <t>PODPORA KOTNÍKOVÁ S VÝZTUHOU</t>
  </si>
  <si>
    <t>DRYTEX ROCKETSOC (0665, 0667)</t>
  </si>
  <si>
    <t>62916</t>
  </si>
  <si>
    <t>ORTÉZA PRO KOREKCI AC LUXACE ORTEX 025</t>
  </si>
  <si>
    <t>140276</t>
  </si>
  <si>
    <t>PÁS BEDERNÍ LUMBAFORTE S VÝZTUHAMI</t>
  </si>
  <si>
    <t>PROTECT.LUMBAFORTE-PÁS BEDERNÍ PRODYŠNÝ</t>
  </si>
  <si>
    <t>93528</t>
  </si>
  <si>
    <t>BERLE PŘEDLOKETNÍ SPECIÁLNÍ DĚTSKÁ THUASNE W2015</t>
  </si>
  <si>
    <t>VÝŠKOVĚ NASTAVITELNÁ 58-75CM,NASTAVITELNÉ PŘEDLOKTÍ,ODRAZKY,DO 60KG</t>
  </si>
  <si>
    <t>93527</t>
  </si>
  <si>
    <t>BERLE PŘEDLOKETNÍ THUASNE W2013</t>
  </si>
  <si>
    <t>VÝŠKOVĚ NASTAVITELNÁ 73-95CM,ODRAZKY,DO 130KG</t>
  </si>
  <si>
    <t>11615</t>
  </si>
  <si>
    <t>SEDAČKA NA VANU 555</t>
  </si>
  <si>
    <t>PLASTOVÁ, ŠÍŘKA 33 CM, NASTAVITELNÁ DLE ŠÍŘKY VANY, PODPŮRNÉ MADLO</t>
  </si>
  <si>
    <t>136082</t>
  </si>
  <si>
    <t>ROZTOK ELASTOVISKÓZNÍ BIOVISC ORTHO SINGLE</t>
  </si>
  <si>
    <t>INJ 1X3 ML/90 MG, 3% NATRIUM HYALURONÁT,HRAZENA 1 APLIKACE DO 1 KLOUBU/6 MĚS.</t>
  </si>
  <si>
    <t>Implantáty kostní, urologické, mammární</t>
  </si>
  <si>
    <t>193653</t>
  </si>
  <si>
    <t>IMPLANTÁT NÁHRADA PRO OBNOVU DEFEKTU KLOUBNÍ CHRUP</t>
  </si>
  <si>
    <t>BIOADHEZIVNÍ,BIODEGRADOVATELNÝ POLYMER VYROBENÝ Z HYAFF 20X20X2MM</t>
  </si>
  <si>
    <t>85030</t>
  </si>
  <si>
    <t>CELEBREX</t>
  </si>
  <si>
    <t>200MG CPS DUR 30 I</t>
  </si>
  <si>
    <t>41799</t>
  </si>
  <si>
    <t>60MG TBL RET 30</t>
  </si>
  <si>
    <t>15612</t>
  </si>
  <si>
    <t>10MG/G GEL 50G I</t>
  </si>
  <si>
    <t>15539</t>
  </si>
  <si>
    <t>GUAJAZULEN</t>
  </si>
  <si>
    <t>874</t>
  </si>
  <si>
    <t>OPHTHALMO-AZULEN</t>
  </si>
  <si>
    <t>1,5MG/G OPH UNG 5G</t>
  </si>
  <si>
    <t>HEPARIN</t>
  </si>
  <si>
    <t>11265</t>
  </si>
  <si>
    <t>LIOTON 100 000 GEL</t>
  </si>
  <si>
    <t>1000IU/G GEL 30G</t>
  </si>
  <si>
    <t>17165</t>
  </si>
  <si>
    <t>1000IU/G GEL 100G</t>
  </si>
  <si>
    <t>83106</t>
  </si>
  <si>
    <t>1000IU/G GEL 50G</t>
  </si>
  <si>
    <t>202362</t>
  </si>
  <si>
    <t>400MG TBL FLM 48</t>
  </si>
  <si>
    <t>67409</t>
  </si>
  <si>
    <t>INDOBENE</t>
  </si>
  <si>
    <t>10MG/G GEL 100G</t>
  </si>
  <si>
    <t>67408</t>
  </si>
  <si>
    <t>10MG/G GEL 50G</t>
  </si>
  <si>
    <t>NAPROXEN</t>
  </si>
  <si>
    <t>207253</t>
  </si>
  <si>
    <t>NALGESIN</t>
  </si>
  <si>
    <t>550MG TBL FLM 30</t>
  </si>
  <si>
    <t>66045</t>
  </si>
  <si>
    <t>30MG/G GEL 50</t>
  </si>
  <si>
    <t>132650</t>
  </si>
  <si>
    <t>132721</t>
  </si>
  <si>
    <t>100MG POR GRA SUS 15</t>
  </si>
  <si>
    <t>104494</t>
  </si>
  <si>
    <t>150MG TBL PRO 60 I</t>
  </si>
  <si>
    <t>45553</t>
  </si>
  <si>
    <t>NÁVLEK KOLENNÍ III.K.T.</t>
  </si>
  <si>
    <t>93955</t>
  </si>
  <si>
    <t>ORTÉZA HLEZENNÍ ZPEVŇUJÍCÍ 104C</t>
  </si>
  <si>
    <t>ORTÉZA S VÝŘ.PRO PATU,VEL.OBUVI S-22-23,M-24-25,L-26-27,XL-28-29,XXL-30-31</t>
  </si>
  <si>
    <t>78931</t>
  </si>
  <si>
    <t>KOREKTOR VBOČENÉHO PALCE - TYP 703</t>
  </si>
  <si>
    <t>BANDÁŽ NA HALLUX VALGUS</t>
  </si>
  <si>
    <t>93818</t>
  </si>
  <si>
    <t>PROTECT.4</t>
  </si>
  <si>
    <t>140756</t>
  </si>
  <si>
    <t>ORTÉZA KOLENNÍHO KLOUBU KRÁTKÁ S PRUŽINOVÝMI VÝZTU</t>
  </si>
  <si>
    <t>NÁVLEKOVÁ ÚPLETOVÁ S BOČNÍMI PRUŽINOVÝMI VÝZTUHAMI,VEL.XS,S,M,L,XL,XXL,XXXL</t>
  </si>
  <si>
    <t>23643</t>
  </si>
  <si>
    <t>PODPORA KOLENNÍ S LATERÁLNÍ J VÝZTUHOU PATELY</t>
  </si>
  <si>
    <t>DRYTEX LATERAL PATELLA KNEE (0659,0660)</t>
  </si>
  <si>
    <t>78160</t>
  </si>
  <si>
    <t>ORTÉZA KONČETINOVÁ-SPECIÁLNÍ</t>
  </si>
  <si>
    <t>S KONSTRUK.ZÁKL.Z ODLEH.MAT.(TITAN,KARBON)NEBO VYUŽITÍM ATYP.KONSTR.DÍLŮ</t>
  </si>
  <si>
    <t>140257</t>
  </si>
  <si>
    <t>ROZTOK ELASTOVISKOZNÍ ORTHOVISC</t>
  </si>
  <si>
    <t>INJ.1X2ML,ROZ.NATRIUM HYALURONÁTU 30MG/2ML,HRAZENY 3 APLIKACE DO 1 KLOUBU/6 MĚS.</t>
  </si>
  <si>
    <t>135138</t>
  </si>
  <si>
    <t>VOZÍK MECHANICKÝ ODLEHČENÝ SM BREEZY RUBIX</t>
  </si>
  <si>
    <t>Š.SEDU 38-52CM PO 2,5CM,NOSNOST 125KG</t>
  </si>
  <si>
    <t>2478</t>
  </si>
  <si>
    <t>10MG TBL NOB 20(2X10)</t>
  </si>
  <si>
    <t>53853</t>
  </si>
  <si>
    <t>75490</t>
  </si>
  <si>
    <t>KLACID 250</t>
  </si>
  <si>
    <t>250MG TBL FLM 14</t>
  </si>
  <si>
    <t>216196</t>
  </si>
  <si>
    <t>188849</t>
  </si>
  <si>
    <t>STACYL</t>
  </si>
  <si>
    <t>100MG TBL ENT 90 I</t>
  </si>
  <si>
    <t>188850</t>
  </si>
  <si>
    <t>100MG TBL ENT 100 I</t>
  </si>
  <si>
    <t>Lornoxikam</t>
  </si>
  <si>
    <t>119899</t>
  </si>
  <si>
    <t>XEFO RAPID</t>
  </si>
  <si>
    <t>8MG TBL FLM 30</t>
  </si>
  <si>
    <t>METOPROLOL</t>
  </si>
  <si>
    <t>163154</t>
  </si>
  <si>
    <t>VASOCARDIN SR 200</t>
  </si>
  <si>
    <t>200MG TBL PRO 100</t>
  </si>
  <si>
    <t>Perindopril</t>
  </si>
  <si>
    <t>101211</t>
  </si>
  <si>
    <t>101233</t>
  </si>
  <si>
    <t>PRESTARIUM NEO FORTE</t>
  </si>
  <si>
    <t>PERINDOPRIL A AMLODIPIN</t>
  </si>
  <si>
    <t>124129</t>
  </si>
  <si>
    <t>10MG/10MG TBL NOB 30</t>
  </si>
  <si>
    <t>124133</t>
  </si>
  <si>
    <t>10MG/10MG TBL NOB 90</t>
  </si>
  <si>
    <t>TOBRAMYCIN</t>
  </si>
  <si>
    <t>86264</t>
  </si>
  <si>
    <t>3MG/ML OPH GTT SOL 1X5ML</t>
  </si>
  <si>
    <t>93207</t>
  </si>
  <si>
    <t>3MG/G OPH UNG 3,5G</t>
  </si>
  <si>
    <t>FORMOTEROL A BUDESONID</t>
  </si>
  <si>
    <t>212646</t>
  </si>
  <si>
    <t>SYMBICORT 160 MIKROGRAMŮ/4,5 MIKROGRAMU</t>
  </si>
  <si>
    <t xml:space="preserve">160MCG/4,5MCG/DÁV INH SUS PSS </t>
  </si>
  <si>
    <t>5250</t>
  </si>
  <si>
    <t>VLOŽKY ORTOPEDICKÉ DĚTSKÉ-INDIVIDUÁLNÍ</t>
  </si>
  <si>
    <t>PŘÍSPĚVEK POJIŠŤOVNY DO VÝŠE</t>
  </si>
  <si>
    <t>78856</t>
  </si>
  <si>
    <t>OBUV ZDRAVOTNÍ DĚTSKÁ VZOR 014-CELOROČNÍ</t>
  </si>
  <si>
    <t>78853</t>
  </si>
  <si>
    <t>OBUV ZDRAVOTNÍ DĚTSKÁ VZOR 011-LETNÍ SANDÁLOVÁ</t>
  </si>
  <si>
    <t>VEL.18-34</t>
  </si>
  <si>
    <t>78854</t>
  </si>
  <si>
    <t>OBUV ZDRAVOTNÍ DĚTSKÁ VZOR 012-CELOROČNÍ VYCHÁZ.</t>
  </si>
  <si>
    <t>11571</t>
  </si>
  <si>
    <t>VEL.35-41</t>
  </si>
  <si>
    <t>19983</t>
  </si>
  <si>
    <t>OBUV ZDRAVOTNÍ DĚTSKÁ VZ.002-SANDÁLOVÁ</t>
  </si>
  <si>
    <t>S PEVNÝM VEDENÍM PATY A MOŽNOU APLIKACÍ INDIVID.STÉLKY(VEL.24-35)</t>
  </si>
  <si>
    <t>11575</t>
  </si>
  <si>
    <t>22441</t>
  </si>
  <si>
    <t>OBINADLO ELASTICKÉ IDEALTEX</t>
  </si>
  <si>
    <t>12CMX5M,1KS</t>
  </si>
  <si>
    <t>23639</t>
  </si>
  <si>
    <t>TŘMENY ABDUKČNÍ PAVLÍKOVY VZOR BRNO</t>
  </si>
  <si>
    <t>VEL. 0-2</t>
  </si>
  <si>
    <t>93813</t>
  </si>
  <si>
    <t>BANDÁŽ LOKETNÍ</t>
  </si>
  <si>
    <t>PROTECT.EPI</t>
  </si>
  <si>
    <t>140968</t>
  </si>
  <si>
    <t>LÍMEC FIXAČNÍ MĚKKÝ (NÍZKÝ-ROVNÝ) OR 20B/I</t>
  </si>
  <si>
    <t>VELIKOST XXS,XS,S,M,L,XL</t>
  </si>
  <si>
    <t>23344</t>
  </si>
  <si>
    <t>ÚPRAVA ORTÉZY INVIDUÁLNĚ ZHOTOVENÉ</t>
  </si>
  <si>
    <t>298</t>
  </si>
  <si>
    <t>OPRAVA ORTÉZY INDIVIDUÁLNĚ ZHOTOVENÉ</t>
  </si>
  <si>
    <t>132654</t>
  </si>
  <si>
    <t>196141</t>
  </si>
  <si>
    <t>100MG CPS DUR 30</t>
  </si>
  <si>
    <t>196436</t>
  </si>
  <si>
    <t>CELEKOXIB MYLAN</t>
  </si>
  <si>
    <t>DEXAMETHASON A ANTIINFEKTIVA</t>
  </si>
  <si>
    <t>2546</t>
  </si>
  <si>
    <t>OPH GTT SUS 1X5ML</t>
  </si>
  <si>
    <t>14825</t>
  </si>
  <si>
    <t>FLECTOR EP</t>
  </si>
  <si>
    <t>10MG/G GEL 60G</t>
  </si>
  <si>
    <t>169567</t>
  </si>
  <si>
    <t>DIKY 4%</t>
  </si>
  <si>
    <t>40MG/G DRM SPR SOL 25G</t>
  </si>
  <si>
    <t>54539</t>
  </si>
  <si>
    <t>DOLMINA INJ</t>
  </si>
  <si>
    <t>75MG/3ML INJ SOL 5X3ML</t>
  </si>
  <si>
    <t>PREDNISOLON A ANTISEPTIKA</t>
  </si>
  <si>
    <t>16467</t>
  </si>
  <si>
    <t>10MG/G+2,5MG/G+5MG/G CRM 20G</t>
  </si>
  <si>
    <t>RIFAXIMIN</t>
  </si>
  <si>
    <t>44285</t>
  </si>
  <si>
    <t>200MG TBL FLM 12</t>
  </si>
  <si>
    <t>47515</t>
  </si>
  <si>
    <t>500MG/200IU TBL MND 60</t>
  </si>
  <si>
    <t>Jiná</t>
  </si>
  <si>
    <t>*3009</t>
  </si>
  <si>
    <t>Jiný</t>
  </si>
  <si>
    <t>140591</t>
  </si>
  <si>
    <t>BANDÁŽ HLEZENNÍ PLETENINOVÁ SE ZVÝŠENOU STABILIZAC</t>
  </si>
  <si>
    <t>LEVAMED ACTIVE</t>
  </si>
  <si>
    <t>11664</t>
  </si>
  <si>
    <t>ORTÉZA KOLENNÍHO KLOUBU S LIMITACÍ PAN 7.01</t>
  </si>
  <si>
    <t>FLEXE A EXTENZE PO 10 ST. VEL. S,M,L,XL UNIV. PRO PRAVOU A LEVOU KONČ.</t>
  </si>
  <si>
    <t>63773</t>
  </si>
  <si>
    <t>PÁSKA INFRAPATELÁRNÍ ORTEX 026</t>
  </si>
  <si>
    <t>93657</t>
  </si>
  <si>
    <t>DLAHA PERONEÁLNÍ</t>
  </si>
  <si>
    <t>CVO 400</t>
  </si>
  <si>
    <t>93903</t>
  </si>
  <si>
    <t>BANDÁŽ KOLENNÍ ÚPLETOVÁ AKTIVNÍ</t>
  </si>
  <si>
    <t>ORTEX 04K</t>
  </si>
  <si>
    <t>23913</t>
  </si>
  <si>
    <t>SEDAČKA POD SPRCHU 537 A</t>
  </si>
  <si>
    <t>NASTAVITELNÁ VÝŠKA 49-60CM,PLASTOVÉ HYGIENICKÉ SEDÁTKO,OPĚRKA ZAD</t>
  </si>
  <si>
    <t>63701</t>
  </si>
  <si>
    <t>ROZTOK ELASTOVISKOZNÍ SYNOCROM</t>
  </si>
  <si>
    <t>INJ.1X2 ML,1% ROZ. NATRIUM HYALURONÁTU,HRAZENO 3-5 APLIKACÍ DO 1 KLOUBU/6 MĚS.</t>
  </si>
  <si>
    <t>74991</t>
  </si>
  <si>
    <t>AMOKSIKLAV 156,25 MG/5 ML SUSPENZE</t>
  </si>
  <si>
    <t>125/31,25MG/5ML POR PLV SUS 1</t>
  </si>
  <si>
    <t>180988</t>
  </si>
  <si>
    <t>GENTADEX</t>
  </si>
  <si>
    <t>5MG/ML+1MG/ML OPH GTT SOL 1X5M</t>
  </si>
  <si>
    <t>14830</t>
  </si>
  <si>
    <t>FLECTOR EP TISSUGEL</t>
  </si>
  <si>
    <t>180MG TDR EMP 5</t>
  </si>
  <si>
    <t>14831</t>
  </si>
  <si>
    <t>180MG TDR EMP 10</t>
  </si>
  <si>
    <t>DIMETINDEN</t>
  </si>
  <si>
    <t>15520</t>
  </si>
  <si>
    <t>1MG/ML POR GTT SOL 1X20ML</t>
  </si>
  <si>
    <t>47033</t>
  </si>
  <si>
    <t>35MG/ML POR PLV SUS 100ML</t>
  </si>
  <si>
    <t>87076</t>
  </si>
  <si>
    <t>300MG CPS DUR 20</t>
  </si>
  <si>
    <t>JINÁ ANTIINFEKTIVA</t>
  </si>
  <si>
    <t>876</t>
  </si>
  <si>
    <t>1MG/G OPH UNG 5G</t>
  </si>
  <si>
    <t>200863</t>
  </si>
  <si>
    <t>OPH GTT SOL 1X10ML PLAST</t>
  </si>
  <si>
    <t>203300</t>
  </si>
  <si>
    <t>KLACID</t>
  </si>
  <si>
    <t>125MG/5ML POR GRA SUS 100ML</t>
  </si>
  <si>
    <t>KLENBUTEROL</t>
  </si>
  <si>
    <t>55449</t>
  </si>
  <si>
    <t>SPIROPENT</t>
  </si>
  <si>
    <t>5MCG/5ML SIR 1X100ML</t>
  </si>
  <si>
    <t>KOMBINACE RŮZNÝCH ANTIBIOTIK</t>
  </si>
  <si>
    <t>1076</t>
  </si>
  <si>
    <t>OPH UNG 5G</t>
  </si>
  <si>
    <t>KYSELINA TIAPROFENOVÁ</t>
  </si>
  <si>
    <t>96484</t>
  </si>
  <si>
    <t>SURGAM LÉČIVA</t>
  </si>
  <si>
    <t>300MG TBL NOB 20</t>
  </si>
  <si>
    <t>LEVOCETIRIZIN</t>
  </si>
  <si>
    <t>62806</t>
  </si>
  <si>
    <t>XYZAL</t>
  </si>
  <si>
    <t>0,5MG/ML POR SOL 1X200ML</t>
  </si>
  <si>
    <t>150983</t>
  </si>
  <si>
    <t>MELOXICAM MYLAN</t>
  </si>
  <si>
    <t>15MG TBL NOB 100</t>
  </si>
  <si>
    <t>METHYLPREDNISOLON</t>
  </si>
  <si>
    <t>Pregabalin</t>
  </si>
  <si>
    <t>28219</t>
  </si>
  <si>
    <t>LYRICA</t>
  </si>
  <si>
    <t>100MG CPS DUR 21</t>
  </si>
  <si>
    <t>28213</t>
  </si>
  <si>
    <t>50MG CPS DUR 56</t>
  </si>
  <si>
    <t>210544</t>
  </si>
  <si>
    <t>75MG CPS DUR 56</t>
  </si>
  <si>
    <t>167735</t>
  </si>
  <si>
    <t>20MG/ML POR SOL 1X473ML</t>
  </si>
  <si>
    <t>Salbutamol</t>
  </si>
  <si>
    <t>SÍRAN HOŘEČNATÝ</t>
  </si>
  <si>
    <t>498</t>
  </si>
  <si>
    <t>MAGNESIUM SULFURICUM BIOTIKA 10%</t>
  </si>
  <si>
    <t>100MG/ML INJ SOL 5X10ML</t>
  </si>
  <si>
    <t>42780</t>
  </si>
  <si>
    <t>TRALGIT SR 200</t>
  </si>
  <si>
    <t>200MG TBL PRO 30</t>
  </si>
  <si>
    <t>TRAZODON</t>
  </si>
  <si>
    <t>54094</t>
  </si>
  <si>
    <t>75MG TBL RET 30</t>
  </si>
  <si>
    <t>11485</t>
  </si>
  <si>
    <t>13818</t>
  </si>
  <si>
    <t>40/90/0,25MG CPS MOL 100</t>
  </si>
  <si>
    <t>42478</t>
  </si>
  <si>
    <t>50MG/250MCG TBL OBD 500 H</t>
  </si>
  <si>
    <t>13819</t>
  </si>
  <si>
    <t>40/90/0,25MG CPS MOL 500</t>
  </si>
  <si>
    <t>SALMETEROL A FLUTIKASON</t>
  </si>
  <si>
    <t>107826</t>
  </si>
  <si>
    <t>25MCG/50MCG/DÁV INH SUS PSS 12</t>
  </si>
  <si>
    <t>140312</t>
  </si>
  <si>
    <t>ORTÉZA KOLENNÍ SE STAVITELNÝM KLOUBEM</t>
  </si>
  <si>
    <t>KK 001</t>
  </si>
  <si>
    <t>12003</t>
  </si>
  <si>
    <t>ORTÉZA RAMENNÍHO KLOUBU STABILIZAČNÍ OR 2D</t>
  </si>
  <si>
    <t>19399</t>
  </si>
  <si>
    <t>BANDÁŽ ELAST.KOLENNÍ S INTEGR.KOREKČNÍ VLOŽKOU</t>
  </si>
  <si>
    <t>GENUTRAIN P 3,7 VEL.NA L NEBO P KOLENO,3430</t>
  </si>
  <si>
    <t>6914</t>
  </si>
  <si>
    <t>BANDÁŽ LOKETNÍ ELASTICKÁ S VÝZTUHAMI</t>
  </si>
  <si>
    <t>EPITRAIN 7 VELIKOSTÍ</t>
  </si>
  <si>
    <t>140553</t>
  </si>
  <si>
    <t>BANDÁŽ KOLENNÍ ÚPLETOVÁ SE SILIKONOVOU STABILIZACÍ</t>
  </si>
  <si>
    <t>B 02 OBOUSTRANNÁ</t>
  </si>
  <si>
    <t>78914</t>
  </si>
  <si>
    <t>ORTÉZA PALCE S VÝZTUHOU - TYP 305</t>
  </si>
  <si>
    <t>PRODYŠNÝ MATERIÁL,VÝZTUHA,ZAPÍNÁNÍ NA VELCRO</t>
  </si>
  <si>
    <t>63674</t>
  </si>
  <si>
    <t>BANDÁŽ NA ZÁPĚSTÍ, PUSH MED, 2.10.1</t>
  </si>
  <si>
    <t>VEL.: 1 - 4, PRAVÁ NEBO LEVÁ</t>
  </si>
  <si>
    <t>23497</t>
  </si>
  <si>
    <t>ORTÉZA KOLENNÍ S KOVOVOU VÝSTUHOU A KLOUBEM</t>
  </si>
  <si>
    <t>GENUTRAIN-S 7 VELIKOSTÍ</t>
  </si>
  <si>
    <t>136194</t>
  </si>
  <si>
    <t>ROZTOK ELASTOVISKÓZNÍ OPTIVISC SINGLE</t>
  </si>
  <si>
    <t>INJ.1X3ML (3% ROZTOK HYALURONÁTU SODNÉHO),HRAZENA 1 APLIKACE DO 1 KLOUBU/6 MĚS.</t>
  </si>
  <si>
    <t>136195</t>
  </si>
  <si>
    <t>ROZTOK ELASTOVISKÓZNÍ OPTIVISC PLUS</t>
  </si>
  <si>
    <t>INJ.1X2ML (2% ROZTOK HYALURONÁTU SODNÉHO),HRAZENY 3 APLIKACE DO 1 KLOUBU/6 MĚS.</t>
  </si>
  <si>
    <t>Ambroxol</t>
  </si>
  <si>
    <t>94920</t>
  </si>
  <si>
    <t>AMBROBENE</t>
  </si>
  <si>
    <t>7,5MG/ML POR SOL 100ML</t>
  </si>
  <si>
    <t>192854</t>
  </si>
  <si>
    <t>216146</t>
  </si>
  <si>
    <t>196152</t>
  </si>
  <si>
    <t>200MG CPS DUR 60</t>
  </si>
  <si>
    <t>196140</t>
  </si>
  <si>
    <t>CYPROTERON A ESTROGEN</t>
  </si>
  <si>
    <t>164235</t>
  </si>
  <si>
    <t>VREYA</t>
  </si>
  <si>
    <t>0,035MG/2MG TBL FLM 3X21</t>
  </si>
  <si>
    <t>DESLORATADIN</t>
  </si>
  <si>
    <t>21668</t>
  </si>
  <si>
    <t>MONTELUKAST</t>
  </si>
  <si>
    <t>140097</t>
  </si>
  <si>
    <t>CASTISPIR</t>
  </si>
  <si>
    <t>115317</t>
  </si>
  <si>
    <t>Pentoxifylin</t>
  </si>
  <si>
    <t>20028</t>
  </si>
  <si>
    <t>AGAPURIN SR 400</t>
  </si>
  <si>
    <t>400MG TBL PRO 100</t>
  </si>
  <si>
    <t>50335</t>
  </si>
  <si>
    <t>Rifampicin</t>
  </si>
  <si>
    <t>93922</t>
  </si>
  <si>
    <t>BENEMICIN</t>
  </si>
  <si>
    <t>59673</t>
  </si>
  <si>
    <t>178236</t>
  </si>
  <si>
    <t>TRAMADOL MYLAN</t>
  </si>
  <si>
    <t>DIENOGEST A ETHINYLESTRADIOL</t>
  </si>
  <si>
    <t>200928</t>
  </si>
  <si>
    <t>JEANINE</t>
  </si>
  <si>
    <t>2MG/0,03MG TBL OBD 3X21</t>
  </si>
  <si>
    <t>179333</t>
  </si>
  <si>
    <t>75MG/650MG TBL FLM 90 I</t>
  </si>
  <si>
    <t>201612</t>
  </si>
  <si>
    <t>37,5MG/325MG TBL FLM 60X1</t>
  </si>
  <si>
    <t>201611</t>
  </si>
  <si>
    <t>37,5MG/325MG TBL FLM 50X1</t>
  </si>
  <si>
    <t>HOŘČÍK</t>
  </si>
  <si>
    <t>96635</t>
  </si>
  <si>
    <t>470MG/5MG TBL OBD 50</t>
  </si>
  <si>
    <t>959</t>
  </si>
  <si>
    <t>OBUV ORTOPEDICKÁ</t>
  </si>
  <si>
    <t>PŘÍMÁ SOUČÁST PROT.POMŮCKY NEBO OBUV NAHRAZUJÍCÍ PŘÍSTROJ</t>
  </si>
  <si>
    <t>93283</t>
  </si>
  <si>
    <t>BANDÁŽ KOLENNÍ, LUXACE PATELLY</t>
  </si>
  <si>
    <t>PROTECT.PT SOFT</t>
  </si>
  <si>
    <t>22742</t>
  </si>
  <si>
    <t>ORTÉZA HK-ZÁPĚSTÍ TYP 045</t>
  </si>
  <si>
    <t>VELIKOST STŘEDNÍ,VELKÁ,PRO DÍTĚ 10-15LET,</t>
  </si>
  <si>
    <t>140310</t>
  </si>
  <si>
    <t>BANDÁŽ HLEZNA S OSMIČKOU</t>
  </si>
  <si>
    <t>MALLEOTRAIN S</t>
  </si>
  <si>
    <t>93653</t>
  </si>
  <si>
    <t>PÁSKA EPIKONDYLÁRNÍ</t>
  </si>
  <si>
    <t>EPIBRACE</t>
  </si>
  <si>
    <t>140587</t>
  </si>
  <si>
    <t>ORTÉZA KOLENNÍ PRODYŠNÁ S POSTRANNÍMI DLAHAMI</t>
  </si>
  <si>
    <t>GENUMEDI PRO</t>
  </si>
  <si>
    <t>140410</t>
  </si>
  <si>
    <t>ORTÉZA PALCE RUKY POLFIX</t>
  </si>
  <si>
    <t>VYZTUŽENA PLANŽETOU, 3 VEL.,OBVOD ZÁPĚSTÍ V ROZSAHU 12-24 CM, PROVEDENÍ L A P</t>
  </si>
  <si>
    <t>93988</t>
  </si>
  <si>
    <t>ORTÉZA ZÁPĚSTÍ MANUMED ACTIVE</t>
  </si>
  <si>
    <t>ORTÉZA ZÁPĚSTÍ S VÝZTUHOU</t>
  </si>
  <si>
    <t>58880</t>
  </si>
  <si>
    <t>DOLMINA 100 SR</t>
  </si>
  <si>
    <t>16051</t>
  </si>
  <si>
    <t>11974</t>
  </si>
  <si>
    <t>BERLE PŘEDLOKETNí SPECIÁLNÍ 222 KL-SC</t>
  </si>
  <si>
    <t>VYMĚKČENÉ DRŽADLO,BAREVNÁ,NASTAVITELNÁ 76-96CM,DO 130KG</t>
  </si>
  <si>
    <t>11634</t>
  </si>
  <si>
    <t>SEDAČKA NA VANU 4628 H</t>
  </si>
  <si>
    <t>PLASTOVÁ, ŠÍŘKA 23 CM, NASTAVITELNÁ DLE ŠÍŘKY VANY, PODPŮRNÉ MADLO</t>
  </si>
  <si>
    <t>23904</t>
  </si>
  <si>
    <t>SEDAČKA DO VANY ZÁVĚSNÁ 530 P</t>
  </si>
  <si>
    <t>PLASTOVÉ SEDÁTKO,NASTAVITELNÁ DLE ŠÍŘKY VANY</t>
  </si>
  <si>
    <t>136295</t>
  </si>
  <si>
    <t>HŮL SKLÁDACÍ VCBP0022</t>
  </si>
  <si>
    <t>VÝŠKA 80-90CM, DO 100KG</t>
  </si>
  <si>
    <t>140728</t>
  </si>
  <si>
    <t>ROZTOK ELASTOVISKÓZNÍ SINOVIAL ONE</t>
  </si>
  <si>
    <t>INJ.1X2,5ML, HRAZENA 1 APLIKACE DO 1 KLOUBU/6 MĚS.</t>
  </si>
  <si>
    <t>191728</t>
  </si>
  <si>
    <t>100MG POR PLV SUS 20</t>
  </si>
  <si>
    <t>49674</t>
  </si>
  <si>
    <t>88219</t>
  </si>
  <si>
    <t>3MG TBL NOB 30</t>
  </si>
  <si>
    <t>85026</t>
  </si>
  <si>
    <t>100MG CPS DUR 30 I</t>
  </si>
  <si>
    <t>16032</t>
  </si>
  <si>
    <t>VOLTAREN RAPID</t>
  </si>
  <si>
    <t>50MG TBL OBD 10</t>
  </si>
  <si>
    <t>182633</t>
  </si>
  <si>
    <t>KODEIN</t>
  </si>
  <si>
    <t>56992</t>
  </si>
  <si>
    <t>CODEIN SLOVAKOFARMA</t>
  </si>
  <si>
    <t>15MG TBL NOB 10</t>
  </si>
  <si>
    <t>OFLOXACIN</t>
  </si>
  <si>
    <t>59687</t>
  </si>
  <si>
    <t>OFLOXIN 200</t>
  </si>
  <si>
    <t>200MG TBL FLM 14</t>
  </si>
  <si>
    <t>101793</t>
  </si>
  <si>
    <t>NOAX UNO</t>
  </si>
  <si>
    <t>200MG TBL PRO 30 I</t>
  </si>
  <si>
    <t>57793</t>
  </si>
  <si>
    <t>201133</t>
  </si>
  <si>
    <t>56844</t>
  </si>
  <si>
    <t>TRAMAL RETARD TABLETY 150 MG</t>
  </si>
  <si>
    <t>150MG TBL PRO 30</t>
  </si>
  <si>
    <t>216870</t>
  </si>
  <si>
    <t>TRAMAL RETARD TABLETY 200 MG</t>
  </si>
  <si>
    <t>200MG TBL PRO 30 II</t>
  </si>
  <si>
    <t>201145</t>
  </si>
  <si>
    <t>101808</t>
  </si>
  <si>
    <t>300MG TBL PRO 100</t>
  </si>
  <si>
    <t>132869</t>
  </si>
  <si>
    <t>MAGNESIUM-OROTÁT</t>
  </si>
  <si>
    <t>32889</t>
  </si>
  <si>
    <t>MAGNEROT</t>
  </si>
  <si>
    <t>500MG TBL NOB 100 I</t>
  </si>
  <si>
    <t>966</t>
  </si>
  <si>
    <t>OBUV ORTOPEDICKÁ-VELMI SLOŽITÁ-INDIV.ZHOT.</t>
  </si>
  <si>
    <t>78604</t>
  </si>
  <si>
    <t>ORTÉZA HLEZNA OR 6</t>
  </si>
  <si>
    <t>PROFYLAKTICKÁ</t>
  </si>
  <si>
    <t>23883</t>
  </si>
  <si>
    <t>NÁSTAVEC NA WC PLASTOVÝ 508 A</t>
  </si>
  <si>
    <t>140098</t>
  </si>
  <si>
    <t>PODLOŽKA ANTIDEKUBITNÍ PĚNOVÁ S PAMĚTÍ 361C VISCOF</t>
  </si>
  <si>
    <t>PU PĚNA S PAMĚŤOVÝM EFEKTEM, ANATOMICKÝ TVAR, VÝŠKA: 8 CM, 7 VELIKOSTÍ</t>
  </si>
  <si>
    <t>78375</t>
  </si>
  <si>
    <t>VOZÍK MECHANICKÝ ZÁKLADNÍ 708</t>
  </si>
  <si>
    <t>SKLÁDACÍ,Š.SED.39,42,44,46,48,50CM,NOSNOST 90KG</t>
  </si>
  <si>
    <t>62147</t>
  </si>
  <si>
    <t>PŘÍSLUŠENSTVÍ K VOZÍKŮM JAY BASIC</t>
  </si>
  <si>
    <t>POLŠTÁŘ MÍRNĚ KONTUROVANÝ S INKON. POTAHEM</t>
  </si>
  <si>
    <t>96039</t>
  </si>
  <si>
    <t>CIPRINOL 500</t>
  </si>
  <si>
    <t>46622</t>
  </si>
  <si>
    <t>150MG TBL PRO 50</t>
  </si>
  <si>
    <t>169568</t>
  </si>
  <si>
    <t>40MG/G DRM SPR SOL 12,5G</t>
  </si>
  <si>
    <t>90986</t>
  </si>
  <si>
    <t>DEOXYMYKOIN</t>
  </si>
  <si>
    <t>100MG TBL NOB 10</t>
  </si>
  <si>
    <t>Duloxetin</t>
  </si>
  <si>
    <t>28389</t>
  </si>
  <si>
    <t>CYMBALTA</t>
  </si>
  <si>
    <t>60MG CPS ETD 28</t>
  </si>
  <si>
    <t>142606</t>
  </si>
  <si>
    <t>BAYFLEX</t>
  </si>
  <si>
    <t>1178MG TBL FLM 30</t>
  </si>
  <si>
    <t>169888</t>
  </si>
  <si>
    <t>169885</t>
  </si>
  <si>
    <t>1178MG TBL FLM 60</t>
  </si>
  <si>
    <t>180794</t>
  </si>
  <si>
    <t>IBALGIN DUO EFFECT</t>
  </si>
  <si>
    <t>50MG/G+2MG/G CRM 100G</t>
  </si>
  <si>
    <t>LEVOTHYROXIN, SODNÁ SŮL</t>
  </si>
  <si>
    <t>PYRIDOSTIGMIN</t>
  </si>
  <si>
    <t>136398</t>
  </si>
  <si>
    <t>MESTINON</t>
  </si>
  <si>
    <t>60MG TBL OBD 150</t>
  </si>
  <si>
    <t>42776</t>
  </si>
  <si>
    <t>TRALGIT SR 150</t>
  </si>
  <si>
    <t>84262</t>
  </si>
  <si>
    <t>100MG/ML POR GTT SOL 96ML</t>
  </si>
  <si>
    <t>104485</t>
  </si>
  <si>
    <t>100MG TBL PRO 60 I</t>
  </si>
  <si>
    <t>TRIAMCINOLON</t>
  </si>
  <si>
    <t>203637</t>
  </si>
  <si>
    <t>TRISPAN</t>
  </si>
  <si>
    <t>20MG/ML INJ SUS 10X1ML</t>
  </si>
  <si>
    <t>ORFENADRIN, KOMBINACE</t>
  </si>
  <si>
    <t>10085</t>
  </si>
  <si>
    <t>0,3MG/ML+0,12MG/ML INF SOL 1X2</t>
  </si>
  <si>
    <t>80173</t>
  </si>
  <si>
    <t>GÁZA SKLÁDANÁ KOMPRESY STERILNÍ STERILUX</t>
  </si>
  <si>
    <t>10X10CM,8 VRSTEV,25X2KS</t>
  </si>
  <si>
    <t>882</t>
  </si>
  <si>
    <t>OBINADLO ELASTICKÉ IDEAL</t>
  </si>
  <si>
    <t>12CMX5M,PÁSKOVANÁ DO SUPERIORU,1KS</t>
  </si>
  <si>
    <t>39710</t>
  </si>
  <si>
    <t>VELIKOST A3</t>
  </si>
  <si>
    <t>11655</t>
  </si>
  <si>
    <t>PÁS BEDERNÍ S VÝZTUHAMI A PODPŮRNÝM TAHEM PAN 3.03</t>
  </si>
  <si>
    <t>93168</t>
  </si>
  <si>
    <t>ORTÉZA HLEZNA RIGIDNÍ S PNEUMATICKÝM VYMĚKČENÍM</t>
  </si>
  <si>
    <t>PROTECT.AIR WALKER BOOT</t>
  </si>
  <si>
    <t>23498</t>
  </si>
  <si>
    <t>DLAHA EPICONDYLÁRNÍ</t>
  </si>
  <si>
    <t>EPIPOINT UNIVERSÁLNÍ VELIKOST</t>
  </si>
  <si>
    <t>23747</t>
  </si>
  <si>
    <t>CHODÍTKO ČTYŘKOLOVÉ S PODPŮRNOU DESKOU 203</t>
  </si>
  <si>
    <t>NASTAVITELNÉ 97-142CM,PODPŮRNÁ DESKA,POLOHOVÁNÍ DRŽADEL</t>
  </si>
  <si>
    <t>23797</t>
  </si>
  <si>
    <t>KŘESLO KLOZETOVÉ PEVNÉ 513</t>
  </si>
  <si>
    <t>NASTAVITELNÁ VÝŠKA,PEVNÁ  MADLA,PLASTOVÁ NÁDOBA S VÍKEM</t>
  </si>
  <si>
    <t>954</t>
  </si>
  <si>
    <t>ORTÉZA KONČETINOVÁ-STANDARDNÍ</t>
  </si>
  <si>
    <t>S KONSTRUK.ZÁKL.Z PEV.MAT.(PE,LAMINÁT,KOV) ZHOTOV.NA PODKL.SEJMUTÍ MĚR.PODKLADŮ</t>
  </si>
  <si>
    <t>11536</t>
  </si>
  <si>
    <t>PROTÉZA DK PRO VYSOKOU AMP.-PRVOVYBAVENÍ</t>
  </si>
  <si>
    <t>INDIKAČNÍ STUPEŇ 1-4,MAX DO VÝŠE 70.000KČ</t>
  </si>
  <si>
    <t>62685</t>
  </si>
  <si>
    <t>MATRACE ANTIDEKUBITNÍ CASACARE 1</t>
  </si>
  <si>
    <t>PU PĚNA,ROZMĚR 90X197X12CM,PROŘEZÁVANÝ POVRCH,PAROPRODYŠNÝ A OMYVATELNÝ POTAH</t>
  </si>
  <si>
    <t>ALOPURINOL</t>
  </si>
  <si>
    <t>127263</t>
  </si>
  <si>
    <t>100MG TBL NOB 100</t>
  </si>
  <si>
    <t>84895</t>
  </si>
  <si>
    <t>125MG TBL FLM 10</t>
  </si>
  <si>
    <t>DEXPANTHENOL</t>
  </si>
  <si>
    <t>132694</t>
  </si>
  <si>
    <t>50MG/G UNG 100G</t>
  </si>
  <si>
    <t>14826</t>
  </si>
  <si>
    <t>202789</t>
  </si>
  <si>
    <t>10MG/G GEL 50G II</t>
  </si>
  <si>
    <t>FLUOCINOLON-ACETONID</t>
  </si>
  <si>
    <t>3388</t>
  </si>
  <si>
    <t>FLUCINAR</t>
  </si>
  <si>
    <t>0,25MG/G UNG 15G</t>
  </si>
  <si>
    <t>CHOLEKALCIFEROL</t>
  </si>
  <si>
    <t>103788</t>
  </si>
  <si>
    <t>0,5MG/ML POR GTT SOL 1X10ML</t>
  </si>
  <si>
    <t>JODOVANÝ POVIDON</t>
  </si>
  <si>
    <t>16320</t>
  </si>
  <si>
    <t>BRAUNOVIDON</t>
  </si>
  <si>
    <t>100MG/G UNG 100G</t>
  </si>
  <si>
    <t>105178</t>
  </si>
  <si>
    <t>RISENDROS</t>
  </si>
  <si>
    <t>TETANOVÝ TOXOID</t>
  </si>
  <si>
    <t>83443</t>
  </si>
  <si>
    <t>TETAVAX</t>
  </si>
  <si>
    <t>INJ SUS ISP 1X0,5ML</t>
  </si>
  <si>
    <t>16050</t>
  </si>
  <si>
    <t>2MG TBL NOB 20</t>
  </si>
  <si>
    <t>TROXERUTIN, KOMBINACE</t>
  </si>
  <si>
    <t>69481</t>
  </si>
  <si>
    <t>GINKOR FORT</t>
  </si>
  <si>
    <t>14MG/300MG/300MG CPS DUR 30 I</t>
  </si>
  <si>
    <t>UHLIČITAN VÁPENATÝ</t>
  </si>
  <si>
    <t>53439</t>
  </si>
  <si>
    <t>VITACALCIN</t>
  </si>
  <si>
    <t>250MG TBL NOB 60</t>
  </si>
  <si>
    <t>10086</t>
  </si>
  <si>
    <t>0,3MG/ML+0,12MG/ML INF SOL 10X</t>
  </si>
  <si>
    <t>78952</t>
  </si>
  <si>
    <t>ORTÉZA PRSTOVÁ - TYP 309</t>
  </si>
  <si>
    <t>93814</t>
  </si>
  <si>
    <t>BANDÁŽ ACHILLOVKY</t>
  </si>
  <si>
    <t>PROTECT.ACHI</t>
  </si>
  <si>
    <t>140687</t>
  </si>
  <si>
    <t>BANDÁŽ KOLENE - GENUSAN</t>
  </si>
  <si>
    <t>PLETENINOVÁ BANDÁŽ, PATELÁRNÍ SILIKONOVÁ PELOTA</t>
  </si>
  <si>
    <t>12136</t>
  </si>
  <si>
    <t>BANDÁŽ ACHILOVY ŠLACHY 3440</t>
  </si>
  <si>
    <t>ACHILLOTRAIN</t>
  </si>
  <si>
    <t>93817</t>
  </si>
  <si>
    <t>PROTECT.WRIST</t>
  </si>
  <si>
    <t>136077</t>
  </si>
  <si>
    <t>BANDÁŽ LOKETNÍ EPISAN</t>
  </si>
  <si>
    <t>SE SILIKONOVÝMI PELOTAMI</t>
  </si>
  <si>
    <t>140672</t>
  </si>
  <si>
    <t>ORTÉZA PRSTOVÁ S DLAHOU - TYP 317</t>
  </si>
  <si>
    <t>23543</t>
  </si>
  <si>
    <t>ORTÉZA HLEZENNÍ LÉČEBNÁ - RIGIDNÍ 065</t>
  </si>
  <si>
    <t>VELIKOSTI M,S,V</t>
  </si>
  <si>
    <t>93893</t>
  </si>
  <si>
    <t>CHODTÍKO ČTYŘKOLKA QUATRO MARATHON</t>
  </si>
  <si>
    <t>VÝŠKOVĚ STAVITELNÉ, SEDÁTKO, VČ. DOPLŇKŮ - KOŠÍK,  PODNOS, NOSNOST 130KG</t>
  </si>
  <si>
    <t>63903</t>
  </si>
  <si>
    <t>HŮL VYCHÁZKOVÁ SKLÁDACÍ 90-1050</t>
  </si>
  <si>
    <t>NASTAVITELNÁ VÝŠKA</t>
  </si>
  <si>
    <t>140463</t>
  </si>
  <si>
    <t>ROZTOK ELASTOVISKÓZNÍ FERMATHRON S</t>
  </si>
  <si>
    <t>PREPARÁT PRO KOLENNÍ KLOUB-INJEKCE 69MG/3,0ML,HRAZENA 1 APLIKACE DO 1 KLOUBU/6 M</t>
  </si>
  <si>
    <t>150080</t>
  </si>
  <si>
    <t>201970</t>
  </si>
  <si>
    <t>PAMYCON NA PŘÍPRAVU KAPEK</t>
  </si>
  <si>
    <t>33000IU/2500IU DRM PLV SOL 1</t>
  </si>
  <si>
    <t>Sumatriptan</t>
  </si>
  <si>
    <t>107976</t>
  </si>
  <si>
    <t>SUMAMIGREN</t>
  </si>
  <si>
    <t>50MG TBL FLM 6</t>
  </si>
  <si>
    <t>179365</t>
  </si>
  <si>
    <t>FOXIS</t>
  </si>
  <si>
    <t>23739</t>
  </si>
  <si>
    <t>CHODÍTKO ČTYŘKOLOVÉ SKLÁDACÍ 103</t>
  </si>
  <si>
    <t>DURALOVÉ,NASTAVITELNÉ 84-92CM,SEDÁTKO,NÁKUPNÍ KOŠÍK,BRZDY DELUXE</t>
  </si>
  <si>
    <t>78337</t>
  </si>
  <si>
    <t>CHODÍTKO ČTYŘKOLOVÉ MEYRA ROLLATOR</t>
  </si>
  <si>
    <t>ČTYŘKOLOVÉ,S BRZDAMI,KOŠÍKEM A STOLEČKEM,SKLÁDACÍ</t>
  </si>
  <si>
    <t>23939</t>
  </si>
  <si>
    <t>NÁSTAVEC NA WC PLASTOVÝ 580</t>
  </si>
  <si>
    <t>NASTAVITELNÉ TŘI POLOHY VÝŠKY 5,10,15CM,ODKLOPNÁ MADLA,POKLOP</t>
  </si>
  <si>
    <t>11520</t>
  </si>
  <si>
    <t>BERLE PŘEDLOKETNÍ DURALOVÁ 119</t>
  </si>
  <si>
    <t>ZESÍLENÁ,PEVNÁ VÝŠKA,MAX.100CM,NOSNOST 190KG</t>
  </si>
  <si>
    <t>23967</t>
  </si>
  <si>
    <t>VOZÍK MECHANICKÝ DĚTSKÝ ODLEHČENÝ DMA 228-24 J(4PT</t>
  </si>
  <si>
    <t>NAST. MADLA PRO DOPROVOD, KRYTY KOL, STABIL. KOLEČKA, ADAPTÉR TĚŽIŠTĚ</t>
  </si>
  <si>
    <t>196153</t>
  </si>
  <si>
    <t>200MG CPS DUR 90</t>
  </si>
  <si>
    <t>15653</t>
  </si>
  <si>
    <t>155782</t>
  </si>
  <si>
    <t>GODASAL 100</t>
  </si>
  <si>
    <t>100MG/50MG TBL NOB 100</t>
  </si>
  <si>
    <t>198059</t>
  </si>
  <si>
    <t>CALCIUM/VITAMIN D3 SANDOZ</t>
  </si>
  <si>
    <t>1000MG/880IU TBL MND 90</t>
  </si>
  <si>
    <t>209524</t>
  </si>
  <si>
    <t>37,5MG/325MG TBL FLM 30 II</t>
  </si>
  <si>
    <t>8951</t>
  </si>
  <si>
    <t>11701</t>
  </si>
  <si>
    <t>ORTÉZA KLAVIKULÁRNÍ TYP 455</t>
  </si>
  <si>
    <t>OSMIČKOVÁ BANDÁŽ</t>
  </si>
  <si>
    <t>93284</t>
  </si>
  <si>
    <t>BANDÁŽ HLEZENNÍ, ŠNĚROVACÍ</t>
  </si>
  <si>
    <t>PROTECT.ANKLE LACE UP</t>
  </si>
  <si>
    <t>11976</t>
  </si>
  <si>
    <t>BERLE PŘEDLOKETNí SPECIÁLNÍ 222 KL-ASC</t>
  </si>
  <si>
    <t>ANATOMICKY TVAROVANÉ VYMĚKČENÉ DRŽADLO,NASTAVITELNÁ 76-96CM,DO 130KG</t>
  </si>
  <si>
    <t>63702</t>
  </si>
  <si>
    <t>INJ.3X2 ML(1% ROZTOK NATRIUM HYALURONÁTU),HRAZENO 3-5 APLIKACÍ DO 1 KLOUBU/6MĚS.</t>
  </si>
  <si>
    <t>89025</t>
  </si>
  <si>
    <t>50MG TBL ENT 50</t>
  </si>
  <si>
    <t>75604</t>
  </si>
  <si>
    <t>DICLOFENAC AL 25</t>
  </si>
  <si>
    <t>25MG TBL ENT 50</t>
  </si>
  <si>
    <t>12023</t>
  </si>
  <si>
    <t>13280</t>
  </si>
  <si>
    <t>Pseudoefedrin, kombinace</t>
  </si>
  <si>
    <t>202893</t>
  </si>
  <si>
    <t>CLARINASE REPETABS</t>
  </si>
  <si>
    <t>5MG/120MG TBL PRO 14 II</t>
  </si>
  <si>
    <t>201608</t>
  </si>
  <si>
    <t>37,5MG/325MG TBL FLM 20X1</t>
  </si>
  <si>
    <t>967</t>
  </si>
  <si>
    <t>OBUV ORTOPEDICKÁ-OPRAVY PROTETICKÉ ČÁSTI</t>
  </si>
  <si>
    <t>POUZE OPRAVY OBUVI, KTERÁ SLOUŽÍ JAKO LÉČEBNÁ ČÁST</t>
  </si>
  <si>
    <t>93109</t>
  </si>
  <si>
    <t>ORTÉZA ZÁPĚSTÍ A PALCE LIGAFLEX MANU 2430 P/L</t>
  </si>
  <si>
    <t>PEVNÁ ORTÉZA, ODSTRANITELNÉ DLAHY PROSTUPNÉ RTG</t>
  </si>
  <si>
    <t>11535</t>
  </si>
  <si>
    <t>PROTÉZA DK PRO AMP.V BÉRCI A NÍŽE-SPECIÁLNÍ VYB.</t>
  </si>
  <si>
    <t>INDIKAČNÍ STUPEŇ 3-4</t>
  </si>
  <si>
    <t>13704</t>
  </si>
  <si>
    <t>400MG TBL NOB 70</t>
  </si>
  <si>
    <t>AMIDY</t>
  </si>
  <si>
    <t>502</t>
  </si>
  <si>
    <t>MESOCAIN 1%</t>
  </si>
  <si>
    <t>10MG/ML INJ SOL 10X10ML</t>
  </si>
  <si>
    <t>196147</t>
  </si>
  <si>
    <t>200MG CPS DUR 10</t>
  </si>
  <si>
    <t>196139</t>
  </si>
  <si>
    <t>100MG CPS DUR 10</t>
  </si>
  <si>
    <t>FENOXYMETHYLPENICILIN</t>
  </si>
  <si>
    <t>66359</t>
  </si>
  <si>
    <t>OSPEN 1000</t>
  </si>
  <si>
    <t>1000000IU TBL FLM 12</t>
  </si>
  <si>
    <t>17929</t>
  </si>
  <si>
    <t>76655</t>
  </si>
  <si>
    <t>50MG CPS DUR 25</t>
  </si>
  <si>
    <t>203295</t>
  </si>
  <si>
    <t>500MG TBL RET 20 DOUBLE BLI</t>
  </si>
  <si>
    <t>KOLCHICIN</t>
  </si>
  <si>
    <t>119697</t>
  </si>
  <si>
    <t>COLCHICUM-DISPERT</t>
  </si>
  <si>
    <t>0,5MG TBL OBD 20</t>
  </si>
  <si>
    <t>KOMPLEX ŽELEZA S ISOMALTOSOU A KYSELINA LISTOVÁ</t>
  </si>
  <si>
    <t>16593</t>
  </si>
  <si>
    <t>MALTOFER FOL TABLETY</t>
  </si>
  <si>
    <t>100MG/0,35MG TBL MND 30</t>
  </si>
  <si>
    <t>25413</t>
  </si>
  <si>
    <t>70MG/2800IU TBL NOB 2</t>
  </si>
  <si>
    <t>200688</t>
  </si>
  <si>
    <t>GEROUSIA</t>
  </si>
  <si>
    <t>115318</t>
  </si>
  <si>
    <t>25365</t>
  </si>
  <si>
    <t>215606</t>
  </si>
  <si>
    <t>215605</t>
  </si>
  <si>
    <t>OXAZEPAM</t>
  </si>
  <si>
    <t>1940</t>
  </si>
  <si>
    <t>OXAZEPAM LÉČIVA</t>
  </si>
  <si>
    <t>10MG TBL NOB 20</t>
  </si>
  <si>
    <t>Oxykodon</t>
  </si>
  <si>
    <t>180349</t>
  </si>
  <si>
    <t>OXYCODON LANNACHER</t>
  </si>
  <si>
    <t>10MG TBL PRO 60</t>
  </si>
  <si>
    <t>PARACETAMOL, KOMBINACE KROMĚ PSYCHOLEPTIK</t>
  </si>
  <si>
    <t>186250</t>
  </si>
  <si>
    <t>ATARALGIN</t>
  </si>
  <si>
    <t>325MG/130MG/70MG TBL NOB 30</t>
  </si>
  <si>
    <t>155873</t>
  </si>
  <si>
    <t>400MG TBL RET 100</t>
  </si>
  <si>
    <t>155872</t>
  </si>
  <si>
    <t>400MG TBL RET 20</t>
  </si>
  <si>
    <t>168903</t>
  </si>
  <si>
    <t>20MG TBL FLM 28 II</t>
  </si>
  <si>
    <t>SULTAMICILIN</t>
  </si>
  <si>
    <t>17149</t>
  </si>
  <si>
    <t>375MG TBL FLM 12</t>
  </si>
  <si>
    <t>13816</t>
  </si>
  <si>
    <t>40/90/0,25MG CPS MOL 50</t>
  </si>
  <si>
    <t>179326</t>
  </si>
  <si>
    <t>75MG/650MG TBL FLM 20 I</t>
  </si>
  <si>
    <t>62906</t>
  </si>
  <si>
    <t>BOTA POOPERAČNÍ SEMIKA</t>
  </si>
  <si>
    <t>793137131000, 4 VELIKOSTI, OBOUSTRANNÁ, ODLEHČENÉ PŘEDNOŽÍ</t>
  </si>
  <si>
    <t>86760</t>
  </si>
  <si>
    <t>ROZTOK PRONTOSAN 400416</t>
  </si>
  <si>
    <t>STERILNÍ LAHVIČKA,350ML</t>
  </si>
  <si>
    <t>45436</t>
  </si>
  <si>
    <t>PUNČOCHY KOMPRESNÍ POLOSTEHENNÍ II.K.T.</t>
  </si>
  <si>
    <t>GLORIAMED 242 COTTON-OTEVŘENÁ ŠPIČKA A-F NEKLOUZAVÉ UKONČENÍ</t>
  </si>
  <si>
    <t>93815</t>
  </si>
  <si>
    <t>PROTECT.ST</t>
  </si>
  <si>
    <t>78922</t>
  </si>
  <si>
    <t>PÁS TĚHOTENSKÝ - TYP 409</t>
  </si>
  <si>
    <t>PÁS TĚHOTENSKÝ, ZAPÍNÁNÍ NA SUCHÝ ZIP, PRODYŠNÝ MATERIÁL</t>
  </si>
  <si>
    <t>22325</t>
  </si>
  <si>
    <t>ORTÉZA KOLENNÍHO KLOUBU</t>
  </si>
  <si>
    <t>S LIMITOVANÝM ROZSAHEM POHYBU,ORTIKA OR 1,VELIKOSTI S,M,L,XL.</t>
  </si>
  <si>
    <t>78558</t>
  </si>
  <si>
    <t>INFRAPATELÁRNÍ PÁSKA</t>
  </si>
  <si>
    <t>78612</t>
  </si>
  <si>
    <t>ORTÉZA ZÁPĚSTNÍ TYP 301</t>
  </si>
  <si>
    <t>TYP 301</t>
  </si>
  <si>
    <t>140586</t>
  </si>
  <si>
    <t>BANDÁŽ KOLENNÍ PRODYŠNÁ - LUXACE PATELY</t>
  </si>
  <si>
    <t>GENUMEDI PT</t>
  </si>
  <si>
    <t>63769</t>
  </si>
  <si>
    <t>PÁSKA PERONEÁLNÍ OR 18</t>
  </si>
  <si>
    <t>VELIKOST UNI</t>
  </si>
  <si>
    <t>78575</t>
  </si>
  <si>
    <t>ORTÉZA PÁTEŘE - TYP JEWETT KORZET</t>
  </si>
  <si>
    <t>STAVEBNICE</t>
  </si>
  <si>
    <t>140362</t>
  </si>
  <si>
    <t>ROZTOK ELASTOVISKÓZNÍ FERMATHRON PLUS</t>
  </si>
  <si>
    <t>PREPARÁT PRO KOLENNÍ KLOUB,INJ.30MG/2,0ML,HRAZENY 3 APLIKACE DO 1 KLOUBU/6 MĚS.</t>
  </si>
  <si>
    <t>FLUVASTATIN</t>
  </si>
  <si>
    <t>16055</t>
  </si>
  <si>
    <t>LESCOL XL</t>
  </si>
  <si>
    <t>80MG TBL PRO 4X7</t>
  </si>
  <si>
    <t>58491</t>
  </si>
  <si>
    <t>FROMILID</t>
  </si>
  <si>
    <t>125MG/5ML POR GRA SUS 1X60ML</t>
  </si>
  <si>
    <t>203299</t>
  </si>
  <si>
    <t>125MG/5ML POR GRA SUS 60ML</t>
  </si>
  <si>
    <t>25415</t>
  </si>
  <si>
    <t>70MG/2800IU TBL NOB 6</t>
  </si>
  <si>
    <t>MEBENDAZOL</t>
  </si>
  <si>
    <t>122198</t>
  </si>
  <si>
    <t>VERMOX</t>
  </si>
  <si>
    <t>100MG TBL NOB 6</t>
  </si>
  <si>
    <t>MUPIROCIN</t>
  </si>
  <si>
    <t>90778</t>
  </si>
  <si>
    <t>BACTROBAN</t>
  </si>
  <si>
    <t>20MG/G UNG 15G</t>
  </si>
  <si>
    <t>50768</t>
  </si>
  <si>
    <t>AGAPURIN SR 600</t>
  </si>
  <si>
    <t>600MG TBL PRO 20</t>
  </si>
  <si>
    <t>119115</t>
  </si>
  <si>
    <t>SUMATRIPTAN ACTAVIS</t>
  </si>
  <si>
    <t>50MG TBL OBD 6 I</t>
  </si>
  <si>
    <t>206536</t>
  </si>
  <si>
    <t>500MG/1000IU TBL MND 60</t>
  </si>
  <si>
    <t>206537</t>
  </si>
  <si>
    <t>132915</t>
  </si>
  <si>
    <t>MISTRA</t>
  </si>
  <si>
    <t>2MG/0,03MG TBL FLM 3X21</t>
  </si>
  <si>
    <t>80577</t>
  </si>
  <si>
    <t>NÁPLAST HYPOALERGENNÍ CURAPOR STERILNÍ</t>
  </si>
  <si>
    <t>8X10CM,SAMOLEPÍCÍ,S POLŠTÁŘKEM,1KS</t>
  </si>
  <si>
    <t>80240</t>
  </si>
  <si>
    <t>OBINADLO ELASTICKÉ FIXAČNÍ PEHA CREPP</t>
  </si>
  <si>
    <t>8CMX4M,V NAPN.STAVU,20KS</t>
  </si>
  <si>
    <t>81750</t>
  </si>
  <si>
    <t>NÁPLAST HYPOALERGENNÍ CURAPOR</t>
  </si>
  <si>
    <t>15X10CM,S POLŠTÁŘKEM,1KS</t>
  </si>
  <si>
    <t>19759</t>
  </si>
  <si>
    <t>0,5MG/G CRM 30G</t>
  </si>
  <si>
    <t>75605</t>
  </si>
  <si>
    <t>25MG TBL ENT 100</t>
  </si>
  <si>
    <t>LIDOKAIN</t>
  </si>
  <si>
    <t>85812</t>
  </si>
  <si>
    <t>LIDOCAIN 2%</t>
  </si>
  <si>
    <t>20MG/ML INJ SOL 10X2ML</t>
  </si>
  <si>
    <t>25364</t>
  </si>
  <si>
    <t>20MG CPS ETD 14</t>
  </si>
  <si>
    <t>115308</t>
  </si>
  <si>
    <t>215604</t>
  </si>
  <si>
    <t>189080</t>
  </si>
  <si>
    <t>198056</t>
  </si>
  <si>
    <t>17924</t>
  </si>
  <si>
    <t>109799</t>
  </si>
  <si>
    <t>500MG/30MG TBL NOB 30</t>
  </si>
  <si>
    <t>140295</t>
  </si>
  <si>
    <t>KOREKTOR MEZIPRSTNÍ - SILIKON</t>
  </si>
  <si>
    <t>PROTECT.TOE SPREADER - VELIKOST S, M, L</t>
  </si>
  <si>
    <t>93656</t>
  </si>
  <si>
    <t>ORTÉZA HLEZENNÍ S OSMIČKOU</t>
  </si>
  <si>
    <t>PROTECT.LEVA STRAP</t>
  </si>
  <si>
    <t>23204</t>
  </si>
  <si>
    <t>KRÁTKÁ LÉČEBNÁ S KLOUBEM</t>
  </si>
  <si>
    <t>23882</t>
  </si>
  <si>
    <t>NÁSTAVEC NA WC VYMĚKČENÝ 508</t>
  </si>
  <si>
    <t>VÝŠKA 3CM,NASAZOVACÍ NA TOALETNÍ SEDÁTKO</t>
  </si>
  <si>
    <t>216680</t>
  </si>
  <si>
    <t>14829</t>
  </si>
  <si>
    <t>180MG TDR EMP 2</t>
  </si>
  <si>
    <t>98191</t>
  </si>
  <si>
    <t>0,5G/0,5G/1,5G DRM LIQ 500ML</t>
  </si>
  <si>
    <t>NIFUROXAZID</t>
  </si>
  <si>
    <t>155871</t>
  </si>
  <si>
    <t>200MG CPS DUR 14</t>
  </si>
  <si>
    <t>PŘÍPRAVKY PRO LÉČBU BRADAVIC A KUŘÍCH OK</t>
  </si>
  <si>
    <t>60890</t>
  </si>
  <si>
    <t>VERRUMAL</t>
  </si>
  <si>
    <t>5MG/G+100MG/G DRM SOL 13ML</t>
  </si>
  <si>
    <t>32085</t>
  </si>
  <si>
    <t>50MG CPS DUR 10</t>
  </si>
  <si>
    <t>42475</t>
  </si>
  <si>
    <t>50MG/250MCG TBL OBD 20</t>
  </si>
  <si>
    <t>23887</t>
  </si>
  <si>
    <t>NÁSTAVEC NA WC PLASTOVÝ 508 B/SUPER</t>
  </si>
  <si>
    <t>VÝŠKA 10CM,DVA FIXAČNÍ ŠROUBY</t>
  </si>
  <si>
    <t>10309</t>
  </si>
  <si>
    <t>BERLE PŘEDLOKETNÍ DURAL.DĚTSKÁ FDD 91</t>
  </si>
  <si>
    <t>NOSNOST 100KG</t>
  </si>
  <si>
    <t>140999</t>
  </si>
  <si>
    <t>ORTÉZA KRANIÁLNÍ REMODELAČNÍ</t>
  </si>
  <si>
    <t>PEVNÉ A PĚNOVÉ PLASTOVÉ MATERIÁLY</t>
  </si>
  <si>
    <t>45011</t>
  </si>
  <si>
    <t>500MG TBL FLM 6</t>
  </si>
  <si>
    <t>207100</t>
  </si>
  <si>
    <t>267MG CPS DUR 90</t>
  </si>
  <si>
    <t>206547</t>
  </si>
  <si>
    <t>CONDRODIN</t>
  </si>
  <si>
    <t>4234</t>
  </si>
  <si>
    <t>150MG/ML INJ SOL 1X2ML</t>
  </si>
  <si>
    <t>Losartan</t>
  </si>
  <si>
    <t>107173</t>
  </si>
  <si>
    <t>LORISTA 25</t>
  </si>
  <si>
    <t>25MG TBL FLM 28</t>
  </si>
  <si>
    <t>32888</t>
  </si>
  <si>
    <t>500MG TBL NOB 50 I</t>
  </si>
  <si>
    <t>138846</t>
  </si>
  <si>
    <t>37,5MG/325MG TBL FLM 80 I</t>
  </si>
  <si>
    <t>6912</t>
  </si>
  <si>
    <t>BANDÁŽ KOLENNÍ ELASTICKÁ S OCHRANOU PRO PATELU</t>
  </si>
  <si>
    <t>GENUTRAIN 7 VELIKOSTÍ</t>
  </si>
  <si>
    <t>140685</t>
  </si>
  <si>
    <t>BANDÁŽ HLEZNA - MALLEOSAN</t>
  </si>
  <si>
    <t>PLETENINOVÁ BANDÁŽ, SILIKONOVÉ PELOTY</t>
  </si>
  <si>
    <t>93904</t>
  </si>
  <si>
    <t>BANDÁŽ HLEZENNÍHO KLOUBU ÚPLETOVÁ</t>
  </si>
  <si>
    <t>SE SILIKONOVOU VÝZTUHOU ORTEX 06E</t>
  </si>
  <si>
    <t>140677</t>
  </si>
  <si>
    <t>PÁS BEDERNÍ - LUMBOSAN</t>
  </si>
  <si>
    <t>PÁS BEDERNÍ PLETENINOVÝ S VÝZTUHAMI</t>
  </si>
  <si>
    <t>6618</t>
  </si>
  <si>
    <t>NEUROL 0,5</t>
  </si>
  <si>
    <t>Cefprozil</t>
  </si>
  <si>
    <t>199797</t>
  </si>
  <si>
    <t>CEFZIL</t>
  </si>
  <si>
    <t>196142</t>
  </si>
  <si>
    <t>100MG CPS DUR 40</t>
  </si>
  <si>
    <t>69418</t>
  </si>
  <si>
    <t>DIAZEPAM DESITIN RECTAL TUBE</t>
  </si>
  <si>
    <t>10MG RCT SOL 5X2,5ML</t>
  </si>
  <si>
    <t>21728</t>
  </si>
  <si>
    <t>VERAL 75 RETARD</t>
  </si>
  <si>
    <t>75MG TBL RET 20</t>
  </si>
  <si>
    <t>21717</t>
  </si>
  <si>
    <t>VERAL</t>
  </si>
  <si>
    <t>50MG TBL ENT 20X1</t>
  </si>
  <si>
    <t>75289</t>
  </si>
  <si>
    <t>50MG/G CRM 100G</t>
  </si>
  <si>
    <t>91587</t>
  </si>
  <si>
    <t>50MG/G CRM 50G</t>
  </si>
  <si>
    <t>125526</t>
  </si>
  <si>
    <t>APO-IBUPROFEN</t>
  </si>
  <si>
    <t>84114</t>
  </si>
  <si>
    <t>25MG/G GEL 50G</t>
  </si>
  <si>
    <t>65976</t>
  </si>
  <si>
    <t>25MG/G GEL 30G</t>
  </si>
  <si>
    <t>65975</t>
  </si>
  <si>
    <t>25MG/G GEL 20G</t>
  </si>
  <si>
    <t>PARACETAMOL</t>
  </si>
  <si>
    <t>162142</t>
  </si>
  <si>
    <t>500MG TBL NOB 24</t>
  </si>
  <si>
    <t>PROGESTERON</t>
  </si>
  <si>
    <t>76921</t>
  </si>
  <si>
    <t>UTROGESTAN</t>
  </si>
  <si>
    <t>100MG CPS MOL 30</t>
  </si>
  <si>
    <t>STRONCIUM-RANELÁT</t>
  </si>
  <si>
    <t>28270</t>
  </si>
  <si>
    <t>PROTELOS</t>
  </si>
  <si>
    <t>2G POR GRA SUS 56</t>
  </si>
  <si>
    <t>96118</t>
  </si>
  <si>
    <t>250SU CPS MOL 50</t>
  </si>
  <si>
    <t>Thiethylperazin</t>
  </si>
  <si>
    <t>9844</t>
  </si>
  <si>
    <t>6,5MG TBL OBD 50</t>
  </si>
  <si>
    <t>12474</t>
  </si>
  <si>
    <t>156716</t>
  </si>
  <si>
    <t>TRALGIT OROTAB</t>
  </si>
  <si>
    <t>50MG POR TBL DIS 10 I</t>
  </si>
  <si>
    <t>164886</t>
  </si>
  <si>
    <t>600MG/400IU TBL FLM 30</t>
  </si>
  <si>
    <t>47514</t>
  </si>
  <si>
    <t>500MG/200IU TBL MND 20</t>
  </si>
  <si>
    <t>189103</t>
  </si>
  <si>
    <t>1000MG/800IU TBL MND 50X1</t>
  </si>
  <si>
    <t>189107</t>
  </si>
  <si>
    <t>1000MG/800IU TBL MND 140</t>
  </si>
  <si>
    <t>78145</t>
  </si>
  <si>
    <t>NÁKRČNÍK ANATOMICKÝ SNÍŽEK 109C</t>
  </si>
  <si>
    <t>VEL.DÉLKA 45 A 50CM, VÝŠKA 7,8,9,10CM</t>
  </si>
  <si>
    <t>78941</t>
  </si>
  <si>
    <t>BANDÁŽ HLEZENNÍ LEVAMED</t>
  </si>
  <si>
    <t>78607</t>
  </si>
  <si>
    <t>ORTÉZA ZÁPĚSTÍ RIGIDNÍ OR 26</t>
  </si>
  <si>
    <t>93170</t>
  </si>
  <si>
    <t>ORTÉZA HLEZNA RIGIDNÍ</t>
  </si>
  <si>
    <t>PROTECT.WALKER BOOT</t>
  </si>
  <si>
    <t>136066</t>
  </si>
  <si>
    <t>PÁSKA EPICONDYLÁRNÍ</t>
  </si>
  <si>
    <t>UNIVERSÁLNÍ</t>
  </si>
  <si>
    <t>78016</t>
  </si>
  <si>
    <t>ORTÉZA ZÁPĚSTNÍ</t>
  </si>
  <si>
    <t>ELASTICKÝ MATERIÁL, UNIVERSÁLNÍ VELIKOST</t>
  </si>
  <si>
    <t>93171</t>
  </si>
  <si>
    <t>PÁSKA INFRAPATELÁRNÍ</t>
  </si>
  <si>
    <t>MEDI PATELLA</t>
  </si>
  <si>
    <t>140309</t>
  </si>
  <si>
    <t>BANDÁŽ ACHILOVY ŠLACHY</t>
  </si>
  <si>
    <t>ACHILLOTRAIN PRO</t>
  </si>
  <si>
    <t>78339</t>
  </si>
  <si>
    <t>ORTÉZA PALCE RUKY</t>
  </si>
  <si>
    <t>RHIZOLOC, 2 VELIKOSTI</t>
  </si>
  <si>
    <t>141000</t>
  </si>
  <si>
    <t>ORTÉZA KOLENNÍ GENU LIGAFLEX 2375</t>
  </si>
  <si>
    <t>S DVOUOSÝMI KLOUBOVÝMI DLAHAMI,LEVÁ A PRAVÁ,6 VELIKOSTÍ</t>
  </si>
  <si>
    <t>140670</t>
  </si>
  <si>
    <t>ORTÉZA ZÁPĚSTÍ A PALCE - TYP 301T</t>
  </si>
  <si>
    <t>NASTAVITELNÁ KOVOVÁ VÝZTUHA</t>
  </si>
  <si>
    <t>63912</t>
  </si>
  <si>
    <t>ZVEDÁK ELEKTRICKÝ MANIPULAČNÍ 1006</t>
  </si>
  <si>
    <t>NOSNOST 150 KG, VÝŠE ZDVIHU 155 CM, BATERIOVÝ, BRZDĚNÁ POJEZDOVÁ KOLA</t>
  </si>
  <si>
    <t>63913</t>
  </si>
  <si>
    <t>PŘÍSLUŠENSTVÍ KE ZVEDÁKU 1006</t>
  </si>
  <si>
    <t>ZÁVĚS RYCHLOÚVAZNÝ 1202, NOSNOST 175 KG</t>
  </si>
  <si>
    <t>FUROSEMID</t>
  </si>
  <si>
    <t>98218</t>
  </si>
  <si>
    <t>40MG TBL NOB 20</t>
  </si>
  <si>
    <t>29953</t>
  </si>
  <si>
    <t>70MG/5600IU TBL NOB 2</t>
  </si>
  <si>
    <t>157258</t>
  </si>
  <si>
    <t>OMEPRAZOL ACTAVIS</t>
  </si>
  <si>
    <t>20MG CPS ETD 100</t>
  </si>
  <si>
    <t>157254</t>
  </si>
  <si>
    <t>20MG CPS ETD 30</t>
  </si>
  <si>
    <t>PANTOPRAZOL</t>
  </si>
  <si>
    <t>49112</t>
  </si>
  <si>
    <t>20MG TBL ENT 14 I</t>
  </si>
  <si>
    <t>30229</t>
  </si>
  <si>
    <t>PARALEN PLUS</t>
  </si>
  <si>
    <t>325MG/30MG/15MG TBL FLM 24</t>
  </si>
  <si>
    <t>499</t>
  </si>
  <si>
    <t>MAGNESIUM SULFURICUM BIOTIKA 20%</t>
  </si>
  <si>
    <t>200MG/ML INJ SOL 5X10ML</t>
  </si>
  <si>
    <t>969</t>
  </si>
  <si>
    <t>VLOŽKY ORTOPEDICKÉ-INDIVIDUÁLNÍ</t>
  </si>
  <si>
    <t>11658</t>
  </si>
  <si>
    <t>PÁSKA EPIKONDYLÁRNÍ PAN 4.03</t>
  </si>
  <si>
    <t>VELIKOST M,L UNIVERZÁLNÍ PRO PRAVOU A LEVOU RUKU</t>
  </si>
  <si>
    <t>136071</t>
  </si>
  <si>
    <t>107605</t>
  </si>
  <si>
    <t>25000IU INJ SOL ISP 10X0,2ML</t>
  </si>
  <si>
    <t>17170</t>
  </si>
  <si>
    <t>0,5MG/G+1MG/G CRM 30G</t>
  </si>
  <si>
    <t>75603</t>
  </si>
  <si>
    <t>25MG TBL ENT 20</t>
  </si>
  <si>
    <t>Gestoden a ethinylestradiol</t>
  </si>
  <si>
    <t>97557</t>
  </si>
  <si>
    <t>LINDYNETTE 20</t>
  </si>
  <si>
    <t>75MCG/20MCG TBL OBD 3X21</t>
  </si>
  <si>
    <t>14824</t>
  </si>
  <si>
    <t>800MG POR GRA SOL 90</t>
  </si>
  <si>
    <t>62320</t>
  </si>
  <si>
    <t>100MG/G UNG 20G</t>
  </si>
  <si>
    <t>11652</t>
  </si>
  <si>
    <t>ORTÉZA KLAVIKULÁRNÍ PAN 2.05</t>
  </si>
  <si>
    <t>VELIKOST S,M,L,XL, UNIVERZÁLNÍ PRO PRAVÉ A LEVÉ RAMENO</t>
  </si>
  <si>
    <t>62917</t>
  </si>
  <si>
    <t>ORTÉZA RAMENNÍHO KLOUBU PAN 2.06</t>
  </si>
  <si>
    <t>VELIKOST S,M,L</t>
  </si>
  <si>
    <t>93600</t>
  </si>
  <si>
    <t>ORTÉZA HLEZNA,AB 2000</t>
  </si>
  <si>
    <t>PEVNÁ ORTÉZA HLEZNA S DLAHAMI A SUCHÝMI ZIPY,S - XL</t>
  </si>
  <si>
    <t>Standardní lůžková péče</t>
  </si>
  <si>
    <t>Ambulance ortopedická</t>
  </si>
  <si>
    <t>Příjmová ambulance</t>
  </si>
  <si>
    <t>Lůžkové oddělení intenzivní péče</t>
  </si>
  <si>
    <t>Preskripce a záchyt receptů a poukazů - orientační přehled</t>
  </si>
  <si>
    <t>Přehled plnění pozitivního listu (PL) - 
   preskripce léčivých přípravků dle objemu Kč mimo PL</t>
  </si>
  <si>
    <t>N02AJ13 - TRAMADOL A PARACETAMOL</t>
  </si>
  <si>
    <t>C02CA04 - DOXAZOSIN</t>
  </si>
  <si>
    <t>N02CC01 - SUMATRIPTAN</t>
  </si>
  <si>
    <t>N05BA12 - ALPRAZOLAM</t>
  </si>
  <si>
    <t>N06AB10 - ESCITALOPRAM</t>
  </si>
  <si>
    <t>N06AX21 - DULOXETIN</t>
  </si>
  <si>
    <t>M05BA07 - KYSELINA RISEDRONOVÁ</t>
  </si>
  <si>
    <t>N02AJ06 - KODEIN A PARACETAMOL</t>
  </si>
  <si>
    <t>N02AA05 - OXYKODON</t>
  </si>
  <si>
    <t>N02CC01</t>
  </si>
  <si>
    <t>N02AJ13</t>
  </si>
  <si>
    <t>N05BA12</t>
  </si>
  <si>
    <t>C02CA04</t>
  </si>
  <si>
    <t>M05BA07</t>
  </si>
  <si>
    <t>N02AJ06</t>
  </si>
  <si>
    <t>160MCG/4,5MCG/DÁV INH SUS PSS 1X120DÁV</t>
  </si>
  <si>
    <t>N06AB10</t>
  </si>
  <si>
    <t>N06AX21</t>
  </si>
  <si>
    <t>N02AA05</t>
  </si>
  <si>
    <t>Přehled plnění PL - Preskripce léčivých přípravků - orientační přehled</t>
  </si>
  <si>
    <t>50115002 - kardiovertery (Z516)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</si>
  <si>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</si>
  <si>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</si>
  <si>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</si>
  <si>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</si>
  <si>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</si>
  <si>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</si>
  <si>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</si>
  <si>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</si>
  <si>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</si>
  <si>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</si>
  <si>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</si>
  <si>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</si>
  <si>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</si>
  <si>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</si>
  <si>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</si>
  <si>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</si>
  <si>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</si>
  <si>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</si>
  <si>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</si>
  <si>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</si>
  <si>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</si>
  <si>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DH284</t>
  </si>
  <si>
    <t>Histological Davidson Marking System, modrá, 60 ml</t>
  </si>
  <si>
    <t>50115050</t>
  </si>
  <si>
    <t>obvazový materiál (Z502)</t>
  </si>
  <si>
    <t>ZA614</t>
  </si>
  <si>
    <t>Gáza přířezy 48 cm x 50 cm 17 nití karton á 750 ks 07012+</t>
  </si>
  <si>
    <t>ZL977</t>
  </si>
  <si>
    <t>Kanystr renasys GO 750 ml 66800916</t>
  </si>
  <si>
    <t>ZA454</t>
  </si>
  <si>
    <t>Kompresa AB 10 x 10 cm/1 ks sterilní NT savá (1230114011) 1327114011</t>
  </si>
  <si>
    <t>Kompresa AB 10 x 10 cm/1 ks sterilní NT savá 1230114011</t>
  </si>
  <si>
    <t>ZA459</t>
  </si>
  <si>
    <t>Kompresa AB 10 x 20 cm/1 ks sterilní NT savá 1230114021</t>
  </si>
  <si>
    <t>ZC846</t>
  </si>
  <si>
    <t>Kompresa AB 15 x 25 cm/1 ks sterilní NT savá 1230114031</t>
  </si>
  <si>
    <t>ZD668</t>
  </si>
  <si>
    <t>Kompresa gáza 10 x 10 cm/5 ks sterilní 1325019275</t>
  </si>
  <si>
    <t>ZA557</t>
  </si>
  <si>
    <t>Kompresa gáza 10 x 20 cm/5 ks sterilní 26013</t>
  </si>
  <si>
    <t>ZA498</t>
  </si>
  <si>
    <t>Krytí bactigras 10 x 10 cm bal. á 10 ks 7457</t>
  </si>
  <si>
    <t>ZD482</t>
  </si>
  <si>
    <t>Krytí filmové transparentní Opsite spray 240 ml bal. á 12 ks 66004980</t>
  </si>
  <si>
    <t>ZL410</t>
  </si>
  <si>
    <t>Krytí gelové Hemagel 100 g A2681147</t>
  </si>
  <si>
    <t>ZE505</t>
  </si>
  <si>
    <t>Krytí hydrofilm 12 x 25 cm, á 25 ks 6857640</t>
  </si>
  <si>
    <t>ZO033</t>
  </si>
  <si>
    <t>Krytí hypoalergenní Cosmopor antibacterial Ag 20 x 10 cm bal. á 25 ks 9010051</t>
  </si>
  <si>
    <t>ZI488</t>
  </si>
  <si>
    <t>Krytí hypoalergenní Cosmopor antibacterial Ag 7,2 x 5 cm bal. á 25 ks 9010001</t>
  </si>
  <si>
    <t>ZA544</t>
  </si>
  <si>
    <t>Krytí inadine nepřilnavé 5,0 x 5,0 cm 1/10 SYS01481EE</t>
  </si>
  <si>
    <t>ZN201</t>
  </si>
  <si>
    <t>Krytí mepilex border heel 18,5 x 24,5 cm bal. á 5 ks 283250</t>
  </si>
  <si>
    <t>ZD633</t>
  </si>
  <si>
    <t>Krytí mepilex border sacrum 18 x 18 cm bal. á 5 ks 282000-01</t>
  </si>
  <si>
    <t>ZM334</t>
  </si>
  <si>
    <t>Krytí pooperační a fixační s absorpční pěnou OPSITE Post-Op Visible omyvatelné průhledné vel. 20 x 10 cm bal. á 20 ks 66800138</t>
  </si>
  <si>
    <t>ZM335</t>
  </si>
  <si>
    <t>Krytí pooperační a fixační s absorpční pěnou OPSITE Post-Op Visible omyvatelné průhledné vel. 25 x 10 cm bal. á 20 ks 66800139</t>
  </si>
  <si>
    <t>ZK404</t>
  </si>
  <si>
    <t>Krytí prontosan roztok 350 ml 400416</t>
  </si>
  <si>
    <t>ZL667</t>
  </si>
  <si>
    <t>Krytí tegaderm i.v. advanced 6,5 cm x 7,0 cm bal. á 400 ks 1683</t>
  </si>
  <si>
    <t>ZI558</t>
  </si>
  <si>
    <t>Náplast curapor   7 x   5 cm 32912  (22120,  náhrada za cosmopor )</t>
  </si>
  <si>
    <t>ZB084</t>
  </si>
  <si>
    <t>Náplast transpore 2,50 cm x 9,14 m 1527-1</t>
  </si>
  <si>
    <t>ZN477</t>
  </si>
  <si>
    <t>Obinadlo elastické universal 12 cm x 5 m 1323100314</t>
  </si>
  <si>
    <t>ZL997</t>
  </si>
  <si>
    <t>Obinadlo hyrofilní sterilní 10 cm x 5 m  004310174</t>
  </si>
  <si>
    <t>ZA576</t>
  </si>
  <si>
    <t>Set sterilní pro močovou katetrizaci Mediset bal. á 10 ks 4552710</t>
  </si>
  <si>
    <t>ZA593</t>
  </si>
  <si>
    <t>Tampon sterilní stáčený 20 x 20 cm / 5 ks 28003+</t>
  </si>
  <si>
    <t>ZA589</t>
  </si>
  <si>
    <t>Tampon sterilní stáčený 30 x 30 cm / 5 ks karton á 1500 ks 28007</t>
  </si>
  <si>
    <t>ZA090</t>
  </si>
  <si>
    <t>Vata buničitá přířezy 37 x 57 cm 2730152</t>
  </si>
  <si>
    <t>50115060</t>
  </si>
  <si>
    <t>ZPr - ostatní (Z503)</t>
  </si>
  <si>
    <t>ZB771</t>
  </si>
  <si>
    <t>Držák jehly základní 450201</t>
  </si>
  <si>
    <t>ZC498</t>
  </si>
  <si>
    <t>Držák močových sáčků UH 800800100</t>
  </si>
  <si>
    <t>ZA737</t>
  </si>
  <si>
    <t>Filtr mini spike modrý 4550234</t>
  </si>
  <si>
    <t>ZA738</t>
  </si>
  <si>
    <t>Filtr mini spike zelený 4550242</t>
  </si>
  <si>
    <t>ZN297</t>
  </si>
  <si>
    <t>Hadička spojovací Gamaplus 1,8 x 450 LL NO DOP 606301-ND</t>
  </si>
  <si>
    <t>ZB320</t>
  </si>
  <si>
    <t>Irigátor z PVC kompl</t>
  </si>
  <si>
    <t>ZD980</t>
  </si>
  <si>
    <t>Kanyla vasofix 18G zelená safety 4269136S-01</t>
  </si>
  <si>
    <t>ZD809</t>
  </si>
  <si>
    <t>Kanyla vasofix 20G růžová safety 4269110S-01</t>
  </si>
  <si>
    <t>ZD808</t>
  </si>
  <si>
    <t>Kanyla vasofix 22G modrá safety 4269098S-01</t>
  </si>
  <si>
    <t>ZB724</t>
  </si>
  <si>
    <t>Kapilára sedimentační kalibrovaná 727111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</si>
  <si>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</si>
  <si>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</si>
  <si>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</si>
  <si>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</si>
  <si>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</si>
  <si>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</si>
  <si>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</si>
  <si>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</si>
  <si>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ZC743</t>
  </si>
  <si>
    <t>Katetr močový tiemann CH14 s balonkem bal. á 12 ks K02-9814-02</t>
  </si>
  <si>
    <t>ZO372</t>
  </si>
  <si>
    <t>Konektor bezjehlový OptiSyte JIM:JSM4001</t>
  </si>
  <si>
    <t>ZM405</t>
  </si>
  <si>
    <t>Kontejner ze styrofoamu na přepravu zkumavek kompletní bal. á 6 ks 95.1123</t>
  </si>
  <si>
    <t>ZB117</t>
  </si>
  <si>
    <t>Lanceta haemolance modrá plus low flow bal. á 100 ks DIS7371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</si>
  <si>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</si>
  <si>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</si>
  <si>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</si>
  <si>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</si>
  <si>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</si>
  <si>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</si>
  <si>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ZA897</t>
  </si>
  <si>
    <t>Nůž na stehy sterilní  krátký bal. á 100 ks 11.000.00.010</t>
  </si>
  <si>
    <t>ZB439</t>
  </si>
  <si>
    <t>Odstraňovač náplastí Convacare á 100 ks 0011279 37443</t>
  </si>
  <si>
    <t>ZB949</t>
  </si>
  <si>
    <t>Pinzeta UH sterilní HAR478 165 (HAR999565)</t>
  </si>
  <si>
    <t>ZL688</t>
  </si>
  <si>
    <t>Proužky Accu-Check Inform IIStrip 50 EU1 á 50 ks 05942861041</t>
  </si>
  <si>
    <t>ZB804</t>
  </si>
  <si>
    <t>Regulátor průtoku infúze dosicair DF 100</t>
  </si>
  <si>
    <t>ZA883</t>
  </si>
  <si>
    <t>Rourka rektální CH18 délka 40 cm 19-18.100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</si>
  <si>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</si>
  <si>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</si>
  <si>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</si>
  <si>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</si>
  <si>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</si>
  <si>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</si>
  <si>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</si>
  <si>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</si>
  <si>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</si>
  <si>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</si>
  <si>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ZO543</t>
  </si>
  <si>
    <t>Stříkačka injekční předplněná 0,9% NaCl 10 ml BD PosiFlush SP EMA bal. á 30 ks 306585</t>
  </si>
  <si>
    <t>ZB893</t>
  </si>
  <si>
    <t>Stříkačka inzulinová omnican 0,5 ml 100j s jehlou 30 G 9151125S</t>
  </si>
  <si>
    <t>ZH845</t>
  </si>
  <si>
    <t>Tyčinka vatová medcomfort + glyc. citónová příchuť bal. á 75 ks 09157-100</t>
  </si>
  <si>
    <t>ZI182</t>
  </si>
  <si>
    <t>Zkumavka + aplikátor s chem.stabilizátorem UriSwab žlutá 802CE.A</t>
  </si>
  <si>
    <t>ZB756</t>
  </si>
  <si>
    <t>Zkumavka 3 ml K3 edta fialová 454086</t>
  </si>
  <si>
    <t>ZB757</t>
  </si>
  <si>
    <t>Zkumavka 6 ml K3 edta fialová 456036</t>
  </si>
  <si>
    <t>ZB754</t>
  </si>
  <si>
    <t>Zkumavka černá 2 ml 454073</t>
  </si>
  <si>
    <t>ZB777</t>
  </si>
  <si>
    <t>Zkumavka červená 4 ml gel 454071</t>
  </si>
  <si>
    <t>ZB762</t>
  </si>
  <si>
    <t>Zkumavka červená 6 ml 456092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</si>
  <si>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</si>
  <si>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</si>
  <si>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</si>
  <si>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</si>
  <si>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</si>
  <si>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</si>
  <si>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</si>
  <si>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</si>
  <si>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</si>
  <si>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</si>
  <si>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</si>
  <si>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</si>
  <si>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</si>
  <si>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</si>
  <si>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</si>
  <si>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ZA833</t>
  </si>
  <si>
    <t>Jehla injekční 0,8 x 40 mm zelená 4657527</t>
  </si>
  <si>
    <t>ZB556</t>
  </si>
  <si>
    <t>Jehla injekční 1,2 x 40 mm růžová 4665120</t>
  </si>
  <si>
    <t>ZB768</t>
  </si>
  <si>
    <t>Jehla vakuová 216/38 mm zelená 450076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</si>
  <si>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</si>
  <si>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</si>
  <si>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</si>
  <si>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</si>
  <si>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</si>
  <si>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</si>
  <si>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</si>
  <si>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</si>
  <si>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ZI758</t>
  </si>
  <si>
    <t>Rukavice vinyl bez p. M á 100 ks EFEKTVR03</t>
  </si>
  <si>
    <t>ZD829</t>
  </si>
  <si>
    <t>Bandáž evelína pod sádru 1321303125</t>
  </si>
  <si>
    <t>Kompresa AB 10 x 20 cm/1 ks sterilní NT savá (1230114021) 1327114021</t>
  </si>
  <si>
    <t>Kompresa AB 15 x 25 cm/1 ks sterilní NT savá (1230114031) 1327114031</t>
  </si>
  <si>
    <t>ZA464</t>
  </si>
  <si>
    <t>Kompresa NT 10 x 10 cm/2 ks sterilní 26520</t>
  </si>
  <si>
    <t>ZA463</t>
  </si>
  <si>
    <t>Kompresa NT 10 x 20 cm/2 ks sterilní 26620</t>
  </si>
  <si>
    <t>ZN103</t>
  </si>
  <si>
    <t>Kompresa NT standard s RTG vláknem sterilní 10 x 10 cm 70g/m2 bal. á 10 ks 185310-08</t>
  </si>
  <si>
    <t>ZO101</t>
  </si>
  <si>
    <t>Krytí filmové transparentní INTEGUSEAL 100 bal. á 10 ks 33736</t>
  </si>
  <si>
    <t>ZO032</t>
  </si>
  <si>
    <t>Krytí hypoalergenní Cosmopor antibacterial Ag 15 x 8 cm bal. á 25 ks 9010041</t>
  </si>
  <si>
    <t>ZA547</t>
  </si>
  <si>
    <t>Krytí inadine nepřilnavé 9,5 x 9,5 cm 1/10 SYS01512EE</t>
  </si>
  <si>
    <t>ZA537</t>
  </si>
  <si>
    <t>Krytí mepilex heel 13 x 20 cm bal. á 5 ks 288100-01</t>
  </si>
  <si>
    <t>ZI599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</si>
  <si>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</si>
  <si>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</si>
  <si>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</si>
  <si>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</si>
  <si>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</si>
  <si>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ZA319</t>
  </si>
  <si>
    <t>Náplast durapore 2,50 cm x 9,14 m bal. á 12 ks 1538-1</t>
  </si>
  <si>
    <t>ZH012</t>
  </si>
  <si>
    <t>Náplast micropore 2,50 cm x 9,10 m 840W-1</t>
  </si>
  <si>
    <t>ZA540</t>
  </si>
  <si>
    <t>Náplast omnifix E 15 cm x 10 m 9006513</t>
  </si>
  <si>
    <t>ZA451</t>
  </si>
  <si>
    <t>Náplast omniplast 5,0 cm x 9,2 m 9004540 (900429)</t>
  </si>
  <si>
    <t>ZL668</t>
  </si>
  <si>
    <t>Náplast silikon tape 2,5 cm x 5 m bal. á 12 ks 2770-1</t>
  </si>
  <si>
    <t>ZF352</t>
  </si>
  <si>
    <t>Náplast transpore bílá 2,50 cm x 9,14 m bal. á 12 ks 1534-1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</si>
  <si>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</si>
  <si>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</si>
  <si>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</si>
  <si>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</si>
  <si>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ZA329</t>
  </si>
  <si>
    <t>Obinadlo fixa crep   6 cm x 4 m 1323100102</t>
  </si>
  <si>
    <t>ZA331</t>
  </si>
  <si>
    <t>Obinadlo fixa crep 10 cm x 4 m 1323100104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</si>
  <si>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</si>
  <si>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</si>
  <si>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</si>
  <si>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</si>
  <si>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</si>
  <si>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</si>
  <si>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ZA340</t>
  </si>
  <si>
    <t>Obinadlo hydrofilní 12 cm x   5 m 13008</t>
  </si>
  <si>
    <t>ZA427</t>
  </si>
  <si>
    <t>Obinadlo hydrofilní 14 cm x   5 m 13009</t>
  </si>
  <si>
    <t>ZL789</t>
  </si>
  <si>
    <t>Obvaz sterilní hotový č. 2 A4091360</t>
  </si>
  <si>
    <t>ZL975</t>
  </si>
  <si>
    <t>Pěna renasys-F malý set (S) 66800794</t>
  </si>
  <si>
    <t>ZL973</t>
  </si>
  <si>
    <t>Pěna renasys-F střední set (M) 66800795</t>
  </si>
  <si>
    <t>ZN105</t>
  </si>
  <si>
    <t>Rouška břišní NT Special s RTG vláknem sterilní 30 x 30 cm 130g/m2/5ks  bal. á 180 ks 187705-08</t>
  </si>
  <si>
    <t>ZL999</t>
  </si>
  <si>
    <t>Rychloobvaz 8 x 4 cm 001445510</t>
  </si>
  <si>
    <t>ZP167</t>
  </si>
  <si>
    <t>Set pro instilační terapii V.A.C. Ulta Veraflo krytí vel. L 25 x 18 x 1,8 cm ULTVFL05LG/1</t>
  </si>
  <si>
    <t>ZA599</t>
  </si>
  <si>
    <t>Steh náplasťový Steri-strip 6 x 75 mm bal. á 50 ks elast. E4541</t>
  </si>
  <si>
    <t>ZA443</t>
  </si>
  <si>
    <t>Šátek trojcípý NT 136 x 96 x 96 cm 20002</t>
  </si>
  <si>
    <t>ZA502</t>
  </si>
  <si>
    <t>Tampon nesterilní stáčený 30 x 60 cm 1320300406</t>
  </si>
  <si>
    <t>ZC100</t>
  </si>
  <si>
    <t>Vata buničitá dělená 2 role / 500 ks 40 x 50 mm 1230200310</t>
  </si>
  <si>
    <t>ZM000</t>
  </si>
  <si>
    <t>Vata obvazová skládaná 50g 004307667</t>
  </si>
  <si>
    <t>ZN618</t>
  </si>
  <si>
    <t>Brýle kyslíkové pro dospělé bal. á 100 ks A0100</t>
  </si>
  <si>
    <t>ZB770</t>
  </si>
  <si>
    <t>Držák jehly excentrický Holdex 450263</t>
  </si>
  <si>
    <t>ZB844</t>
  </si>
  <si>
    <t>Esmarch 60 x 1250 KVS 06125</t>
  </si>
  <si>
    <t>ZO930</t>
  </si>
  <si>
    <t>Kontejner 100 ml PP 72/62 mm s přiloženým uzávěrem bílé víčko sterilní na tekutý materiál 75.562.105</t>
  </si>
  <si>
    <t>ZD903</t>
  </si>
  <si>
    <t>Kontejner+ lopatka 30 ml nesterilní FLME25133</t>
  </si>
  <si>
    <t>ZC994</t>
  </si>
  <si>
    <t>Láhev náhradní hi-vac 400 ml 05.000.22.802</t>
  </si>
  <si>
    <t>ZD814</t>
  </si>
  <si>
    <t>Manžeta TK k monitoru Philips obézní 17 x 60 cm KVS M1 6ZOM</t>
  </si>
  <si>
    <t>ZO171</t>
  </si>
  <si>
    <t>Manžeta TK k tonometru Omron dospělá obvod paže 22 cm - 42 cm COMFORT 101 00015</t>
  </si>
  <si>
    <t>ZP509</t>
  </si>
  <si>
    <t>Pinzeta UH sterilní I0600</t>
  </si>
  <si>
    <t>ZJ672</t>
  </si>
  <si>
    <t>Pohár na moč 250 ml UH GAMA204809</t>
  </si>
  <si>
    <t>ZL689</t>
  </si>
  <si>
    <t>Roztok Accu-Check Performa Int´l Controls 1+2 level 04861736</t>
  </si>
  <si>
    <t>ZB755</t>
  </si>
  <si>
    <t>Zkumavka 1,0 ml K3 edta fialová 454034</t>
  </si>
  <si>
    <t>ZO932</t>
  </si>
  <si>
    <t>Zkumavka 13 ml PP 101/16,5 mm bílý uzávěr sterilní 60.540.012</t>
  </si>
  <si>
    <t>ZP077</t>
  </si>
  <si>
    <t>Zkumavka 15 ml PP 101/16,5 mm bílý šroubový uzávěr sterilní jednotlivě balená 10362/MO/SG/CS</t>
  </si>
  <si>
    <t>Zkumavka koagulace modrá Quick 4 ml modrá 454329</t>
  </si>
  <si>
    <t>Zkumavka s mediem+ flovakovaný tampon eSwab růžový nos,krk,vagina,konečník,rány,fekální vzo) 490CE.A</t>
  </si>
  <si>
    <t>ZB209</t>
  </si>
  <si>
    <t>Set transfúzní BLLP pro přetlakovou transfuzi bez vzdušného filtru hemomed 05123</t>
  </si>
  <si>
    <t>ZA834</t>
  </si>
  <si>
    <t>Jehla injekční 0,7 x 40 mm černá 4660021</t>
  </si>
  <si>
    <t>50115079</t>
  </si>
  <si>
    <t>ZPr - internzivní péče (Z542)</t>
  </si>
  <si>
    <t>ZC698</t>
  </si>
  <si>
    <t>Maska kyslíková + hadička pro dosp.1105000</t>
  </si>
  <si>
    <t>ZN808</t>
  </si>
  <si>
    <t>Krytí gelové hydrokoloidní Flamigel 50 ml FLAM050</t>
  </si>
  <si>
    <t>ZO429</t>
  </si>
  <si>
    <t>Krytí Lavanid 1 roztok 0,02% Polyhexanid 1000 ml bal. á 6 ks 014127</t>
  </si>
  <si>
    <t>ZO430</t>
  </si>
  <si>
    <t>Krytí Lavanid 2 roztok 0,04% Polyhexanid 1000 ml bal. á 6 ks 014227</t>
  </si>
  <si>
    <t>ZD634</t>
  </si>
  <si>
    <t>Krytí mepilex border sacrum 23 x 23 cm bal. á 5 ks 282400-01</t>
  </si>
  <si>
    <t>ZA503</t>
  </si>
  <si>
    <t>Krytí suprasorb F 10 x 25 cm fóliové sterilní bal. á 10 ks 20464</t>
  </si>
  <si>
    <t>ZA595</t>
  </si>
  <si>
    <t>Krytí tegaderm 6,0 cm x 7,0 cm bal. á 100 ks s výřezem 1623W</t>
  </si>
  <si>
    <t>ZI327</t>
  </si>
  <si>
    <t>Náplast cosmopor antibacterial 10,0 x 6 cm sterilní á 25 ks 9010010</t>
  </si>
  <si>
    <t>ZI555</t>
  </si>
  <si>
    <t>Náplast cosmopor antibacterial 10,0 x 8 cm á 25 ks 0082185</t>
  </si>
  <si>
    <t>ZI602</t>
  </si>
  <si>
    <t>Náplast curapor 10 x 34 cm 22126 ( náhrada za cosmopor )</t>
  </si>
  <si>
    <t>ZH011</t>
  </si>
  <si>
    <t>Náplast micropore 1,25 cm x 9,14 m bal. á 24 ks 1530-0</t>
  </si>
  <si>
    <t>ZC885</t>
  </si>
  <si>
    <t>Náplast omnifix E 10 cm x 10 m 900650</t>
  </si>
  <si>
    <t>ZD111</t>
  </si>
  <si>
    <t>Náplast omnifix E 5 cm x 10 m 9006493</t>
  </si>
  <si>
    <t>ZA436</t>
  </si>
  <si>
    <t>Obvaz elastický síťový pruban č. 12 427312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</si>
  <si>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</si>
  <si>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</si>
  <si>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</si>
  <si>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</si>
  <si>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ZM769</t>
  </si>
  <si>
    <t>Ubrousky cavilon pro péči při inkontinenci 8 ubrousků 20 x 30 cm bal. á 96 ks 9274 DH888843488</t>
  </si>
  <si>
    <t>ZN472</t>
  </si>
  <si>
    <t>Vata obvazová 1000 g vinutá nest. 100% ba. 1321901305</t>
  </si>
  <si>
    <t>ZB905</t>
  </si>
  <si>
    <t>Elektroda defibrilační CPR-D Zoll 8900-0800-01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</si>
  <si>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</si>
  <si>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</si>
  <si>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</si>
  <si>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</si>
  <si>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ZD010</t>
  </si>
  <si>
    <t>Set sterilní pro žilní katetrizaci Mediset bal. á 22 ks 4752003</t>
  </si>
  <si>
    <t>ZB268</t>
  </si>
  <si>
    <t>Stojan sedimentační 836072</t>
  </si>
  <si>
    <t>ZO765</t>
  </si>
  <si>
    <t>Stříkačka injekční předplněná 0,9% NaCl 10 ml Omniflush bal. á 100 ks EM3513576- přechodně uzavřena , cena</t>
  </si>
  <si>
    <t>ZO766</t>
  </si>
  <si>
    <t>Stříkačka injekční předplněná 0,9% NaCl 10 ml Omniflush dezinfekčním uzávěrem SwabCap bal. á 100 ks EM3513576SC (domluvená cena s Dr. Štěpán B/B)</t>
  </si>
  <si>
    <t>ZC906</t>
  </si>
  <si>
    <t>Škrtidlo se sponou pro dospělé 25 x 500 mm KVS25500</t>
  </si>
  <si>
    <t>ZP300</t>
  </si>
  <si>
    <t>Škrtidlo se sponou pro dospělé bez latexu modré délka 400 mm 09820-B</t>
  </si>
  <si>
    <t>ZB759</t>
  </si>
  <si>
    <t>Zkumavka červená 8 ml gel 455071</t>
  </si>
  <si>
    <t>ZB763</t>
  </si>
  <si>
    <t>Zkumavka červená 9 ml 455092</t>
  </si>
  <si>
    <t>ZA832</t>
  </si>
  <si>
    <t>Jehla injekční 0,9 x 40 mm žlutá 4657519</t>
  </si>
  <si>
    <t>50115070</t>
  </si>
  <si>
    <t>ZPr - katetry ostatní (Z513)</t>
  </si>
  <si>
    <t>ZC588</t>
  </si>
  <si>
    <t>Katetr CVC 2 lumen 8 Fr x 30 cm certofix duo Protekt V730 bal. á 10 ks 4161319P</t>
  </si>
  <si>
    <t>ZP178</t>
  </si>
  <si>
    <t>Kanystr s gelem V.A.C. Ulta INFO 1000 ml bal. á 5 ks M8275093/5</t>
  </si>
  <si>
    <t>ZL802</t>
  </si>
  <si>
    <t>Kazeta V.A.C. Veralink Cassette ULTLNK0500/1</t>
  </si>
  <si>
    <t>ZA333</t>
  </si>
  <si>
    <t>Krytí aquacel Ag hydrofibre 10 x 10 cm á 10 ks 0081082 403708</t>
  </si>
  <si>
    <t>ZA064</t>
  </si>
  <si>
    <t>Krytí sorbalgon 5 x  5 cm  bal. á 10  ks 999598</t>
  </si>
  <si>
    <t>ZB404</t>
  </si>
  <si>
    <t>Náplast cosmos 8 cm x 1 m 5403353</t>
  </si>
  <si>
    <t>ZA450</t>
  </si>
  <si>
    <t>Náplast omniplast 1,25 cm x 9,1 m 9004520</t>
  </si>
  <si>
    <t>ZN366</t>
  </si>
  <si>
    <t>Náplast poinjekční elastická tkaná jednotl. baleno 19 mm x 72 mm P-CURE1972ELAST</t>
  </si>
  <si>
    <t>ZO434</t>
  </si>
  <si>
    <t>Návlek na končetiny pro podtlakovou terapii Suprasorb CNP EasyDress vel. M 65 x 40 x 85 cm bal. á 5 ks 31691</t>
  </si>
  <si>
    <t>ZO433</t>
  </si>
  <si>
    <t>Návlek na končetiny pro podtlakovou terapii Suprasorb CNP EasyDress vel. S 50 x 30 x 70 cm bal. á 5 ks 31690</t>
  </si>
  <si>
    <t>ZD934</t>
  </si>
  <si>
    <t>Obinadlo elastické idealflex krátkotažné 12 cm x 5 m bal. á 10 ks 931324</t>
  </si>
  <si>
    <t>ZN475</t>
  </si>
  <si>
    <t>Obinadlo elastické universal   8 cm x 5 m 1323100312</t>
  </si>
  <si>
    <t>ZA330</t>
  </si>
  <si>
    <t>Obinadlo fixa crep   8 cm x 4 m 1323100103</t>
  </si>
  <si>
    <t>ZA601</t>
  </si>
  <si>
    <t>Obinadlo fixa crep 12 cm x 4 m 1323100105</t>
  </si>
  <si>
    <t>ZA426</t>
  </si>
  <si>
    <t>Obinadlo hydrofilní 16 cm x 10 m 13014</t>
  </si>
  <si>
    <t>ZE139</t>
  </si>
  <si>
    <t>Obinadlo idealast color modrá 4 cm x 4 m podpůrný a odlehčovací 9310900</t>
  </si>
  <si>
    <t>ZA538</t>
  </si>
  <si>
    <t>Obinadlo sádrové gipsan 12 cm x 3 m bal. á 48 ks 1321701104</t>
  </si>
  <si>
    <t>ZA555</t>
  </si>
  <si>
    <t>Obinadlo sádrové gipsan 14 cm x 3 m bal. á 40 ks 1321701105</t>
  </si>
  <si>
    <t>ZA433</t>
  </si>
  <si>
    <t>Obinadlo sádrové gipsan 8 cm x 3 m bal. á 72 ks 1321701102</t>
  </si>
  <si>
    <t>ZC725</t>
  </si>
  <si>
    <t>Obvaz ortho-pad 15 cm x 3 m pod sádru á 6 ks 1320105005</t>
  </si>
  <si>
    <t>ZB068</t>
  </si>
  <si>
    <t>Obvaz ortho-pad 5 cm x 3 m 1320105001</t>
  </si>
  <si>
    <t>ZA590</t>
  </si>
  <si>
    <t>Obvaz sádrový safix plus   6 cm x 2 m bal.á 56 ks 3327300</t>
  </si>
  <si>
    <t>ZL790</t>
  </si>
  <si>
    <t>Obvaz sterilní hotový č. 3 A4101144</t>
  </si>
  <si>
    <t>ZL974</t>
  </si>
  <si>
    <t>Pěna renasys-F velký set (L) 66800796</t>
  </si>
  <si>
    <t>ZA835</t>
  </si>
  <si>
    <t>Jehla injekční 0,6 x 25 mm modrá 4657667</t>
  </si>
  <si>
    <t>ZA836</t>
  </si>
  <si>
    <t>Jehla injekční 0,9 x 70 mm žlutá 4665791</t>
  </si>
  <si>
    <t>ZD833</t>
  </si>
  <si>
    <t>Jehla vakuová 25 mm zelená 450072</t>
  </si>
  <si>
    <t>DG395</t>
  </si>
  <si>
    <t>Diagnostická souprava AB0 set monoklonální na 30</t>
  </si>
  <si>
    <t>ZA561</t>
  </si>
  <si>
    <t>Kompresa AB 20 x 40 cm/1 ks sterilní NT savá (1230114051) 1327114051</t>
  </si>
  <si>
    <t>ZO080</t>
  </si>
  <si>
    <t>Krytí biokeramické WoundEx 6 x 10 cm bal. á 5 ks 2664911 (1230711113)</t>
  </si>
  <si>
    <t>ZJ730</t>
  </si>
  <si>
    <t>Krytí granuflex extra thin 10 x 10 cm á 5 ks 0021659 187954</t>
  </si>
  <si>
    <t>ZE894</t>
  </si>
  <si>
    <t>Krytí mepilex transfer Ag 7,5 x 8,5 cm bal. á 10 ks 394000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</si>
  <si>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</si>
  <si>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</si>
  <si>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</si>
  <si>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</si>
  <si>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ZD650</t>
  </si>
  <si>
    <t>Aquapak - sterilní voda 340 ml s adaptérem bal. á 20 ks 400340</t>
  </si>
  <si>
    <t>ZK977</t>
  </si>
  <si>
    <t>Cévka odsávací CH14 s přerušovačem sání P01173a</t>
  </si>
  <si>
    <t>ZK979</t>
  </si>
  <si>
    <t>Cévka odsávací CH18 s přerušovačem sání P01177a</t>
  </si>
  <si>
    <t>ZC757</t>
  </si>
  <si>
    <t>Čepelka skalpelová 24 BB524</t>
  </si>
  <si>
    <t>ZE841</t>
  </si>
  <si>
    <t>Elektroda defibrilační pro dospělé multifun. stat - padz 8900-4003/4004-Ks</t>
  </si>
  <si>
    <t>ZA696</t>
  </si>
  <si>
    <t>Elektroda EKG ARBO H92 31.1925.21</t>
  </si>
  <si>
    <t>ZC648</t>
  </si>
  <si>
    <t>Elektroda EKG pěnová pr. 55 mm pro dospělé H-108002</t>
  </si>
  <si>
    <t>ZB253</t>
  </si>
  <si>
    <t>Filtr iso-gard bakteriální virový čistý bal. á 25 ks 19212</t>
  </si>
  <si>
    <t>ZL951</t>
  </si>
  <si>
    <t>Hadička prodlužovací PVC 150 cm pro světlocitlivé léky NO DOP bal. á 20  ks V686423-ND</t>
  </si>
  <si>
    <t>ZN298</t>
  </si>
  <si>
    <t>Hadička spojovací Gamaplus 1,8 x 1800 LL NO DOP 606304-ND</t>
  </si>
  <si>
    <t>ZN296</t>
  </si>
  <si>
    <t>Hadička spojovací Gamaplus 1,8 x 450 UNIV NO DOP 606306-ND</t>
  </si>
  <si>
    <t>ZK884</t>
  </si>
  <si>
    <t>Kohout trojcestný discofix modrý 4095111</t>
  </si>
  <si>
    <t>ZF045</t>
  </si>
  <si>
    <t>Konektor k tonometru KVS LD7 mezi LD7 a manžetou</t>
  </si>
  <si>
    <t>ZP078</t>
  </si>
  <si>
    <t>Kontejner 25 ml PP šroubový sterilní uzávěr 2680/EST/SG</t>
  </si>
  <si>
    <t>ZN206</t>
  </si>
  <si>
    <t>Lopatka ústní dřevěná lékařská sterilní 150 x 17 mm bal. á 500 ks 4002/SG/CS/L</t>
  </si>
  <si>
    <t>ZB947</t>
  </si>
  <si>
    <t>Manžeta TK dospělá 27-35 cm M1574A</t>
  </si>
  <si>
    <t>ZB337</t>
  </si>
  <si>
    <t>Manžeta TK dospělá 34-43 cm velká M1575A</t>
  </si>
  <si>
    <t>ZB448</t>
  </si>
  <si>
    <t>Manžeta TK dvouhadičková pro dospělé 14 x 50 cm KVS M2 K 50</t>
  </si>
  <si>
    <t>ZD815</t>
  </si>
  <si>
    <t>Manžeta TK tonometru KVS LD7 + k monitoru Philips dospělá 14 x 50 cm KVS M1 5ZOM</t>
  </si>
  <si>
    <t>ZA894</t>
  </si>
  <si>
    <t>Mikronebulizátor + maska (GL) bal. á 20 ks P01069</t>
  </si>
  <si>
    <t>ZF192</t>
  </si>
  <si>
    <t>Nádoba na kontaminovaný odpad 4 l 15-0004</t>
  </si>
  <si>
    <t>ZD616</t>
  </si>
  <si>
    <t>Set sterilní pro močovou katetrizaci+ aqua permanent 4 Mediset bal. á 54 ks 753882</t>
  </si>
  <si>
    <t>ZB488</t>
  </si>
  <si>
    <t>Sprej cavilon 28 ml bal. á 12 ks 3346E</t>
  </si>
  <si>
    <t>ZN854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</si>
  <si>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</si>
  <si>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</si>
  <si>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</si>
  <si>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ZP357</t>
  </si>
  <si>
    <t>Tyčinka vatová zvlhčující glycerín + citron bal. á 75 ks FTL-LS-15</t>
  </si>
  <si>
    <t>ZA668</t>
  </si>
  <si>
    <t>Vak sběrný odsávací ASPIRATOR 27 024</t>
  </si>
  <si>
    <t>ZK799</t>
  </si>
  <si>
    <t>Zátka combi červená 4495101</t>
  </si>
  <si>
    <t>ZK798</t>
  </si>
  <si>
    <t>Zátka combi modrá 4495152</t>
  </si>
  <si>
    <t>ZE468</t>
  </si>
  <si>
    <t>Zkumavka koagulace modrá Quick 1 ml 454320</t>
  </si>
  <si>
    <t>Zkumavka modrá 1 ml 454320</t>
  </si>
  <si>
    <t>ZM294</t>
  </si>
  <si>
    <t>Rukavice nitril sempercare bez p. XL bal. á 180 ks 30818</t>
  </si>
  <si>
    <t>ZB669</t>
  </si>
  <si>
    <t>Hadice odsávací 2 kohouty 7/11, délka 180 cm Softub TA 7181</t>
  </si>
  <si>
    <t>ZB867</t>
  </si>
  <si>
    <t>Maska anesteziologická č.3 7193</t>
  </si>
  <si>
    <t>ZB232</t>
  </si>
  <si>
    <t>Maska anesteziologická č.4 EcoMask ( s proužky ) 7094</t>
  </si>
  <si>
    <t>ZB236</t>
  </si>
  <si>
    <t>Maska anesteziologická vel. 4 bal. á 30 ks MP01504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</si>
  <si>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</si>
  <si>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</si>
  <si>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</si>
  <si>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</si>
  <si>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50115003</t>
  </si>
  <si>
    <t>TEP (Z518)</t>
  </si>
  <si>
    <t>KF783</t>
  </si>
  <si>
    <t>adaptér 5 960781</t>
  </si>
  <si>
    <t>KH744</t>
  </si>
  <si>
    <t>adaptér neutrální 1330.15.270</t>
  </si>
  <si>
    <t>KI106</t>
  </si>
  <si>
    <t>allofit IT  vel. 60/MM 00-8755-060-00</t>
  </si>
  <si>
    <t>KF811</t>
  </si>
  <si>
    <t>as columbus tibie NN077Z</t>
  </si>
  <si>
    <t>KG598</t>
  </si>
  <si>
    <t>as obturator tibial D12 mm x 7 mm NN261Z</t>
  </si>
  <si>
    <t>KF862</t>
  </si>
  <si>
    <t>bicon plus-rexpol insert 3/32 75101929</t>
  </si>
  <si>
    <t>KF863</t>
  </si>
  <si>
    <t>bicon plus-rexpol insert 4/32 75003759</t>
  </si>
  <si>
    <t>KF870</t>
  </si>
  <si>
    <t>bicon plus-rexpol insert 4/36 75000217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</si>
  <si>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</si>
  <si>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</si>
  <si>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</si>
  <si>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</si>
  <si>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</si>
  <si>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</si>
  <si>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</si>
  <si>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</si>
  <si>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KA575</t>
  </si>
  <si>
    <t>centralizer MS-30 16/18 01.00351.618</t>
  </si>
  <si>
    <t>KD113</t>
  </si>
  <si>
    <t>columbus koleno FL3 NN003K</t>
  </si>
  <si>
    <t>KD114</t>
  </si>
  <si>
    <t>columbus koleno FL4 NN004K</t>
  </si>
  <si>
    <t>KD115</t>
  </si>
  <si>
    <t>columbus koleno FL5 NN005K</t>
  </si>
  <si>
    <t>KD116</t>
  </si>
  <si>
    <t>columbus koleno FL6 NN006K</t>
  </si>
  <si>
    <t>KD105</t>
  </si>
  <si>
    <t>columbus koleno FR2 NN012K</t>
  </si>
  <si>
    <t>KD106</t>
  </si>
  <si>
    <t>columbus koleno FR3 NN013K</t>
  </si>
  <si>
    <t>KD107</t>
  </si>
  <si>
    <t>columbus koleno FR4 NN014K</t>
  </si>
  <si>
    <t>KD108</t>
  </si>
  <si>
    <t>columbus koleno FR5 NN015K</t>
  </si>
  <si>
    <t>KD109</t>
  </si>
  <si>
    <t>columbus koleno FR6 NN016K</t>
  </si>
  <si>
    <t>KA488</t>
  </si>
  <si>
    <t>dlaha burch-schneider 50P 01.00191.250</t>
  </si>
  <si>
    <t>KD219</t>
  </si>
  <si>
    <t>dlaha burch-schneider 56L 01.00191.156</t>
  </si>
  <si>
    <t>KB897</t>
  </si>
  <si>
    <t>dlaha burch-schneider 56P 01.00191.256</t>
  </si>
  <si>
    <t>KF819</t>
  </si>
  <si>
    <t>dlaha burch-schneider 62L 01.00191.162</t>
  </si>
  <si>
    <t>KF820</t>
  </si>
  <si>
    <t>dlaha burch-schneider 62P 01.00191.262</t>
  </si>
  <si>
    <t>KH345</t>
  </si>
  <si>
    <t>dřík Alloclassic-SLO-1 01.00121.010</t>
  </si>
  <si>
    <t>KH346</t>
  </si>
  <si>
    <t>dřík Alloclassic-SLO-2 01.00121.020</t>
  </si>
  <si>
    <t>KH347</t>
  </si>
  <si>
    <t>dřík Alloclassic-SLO-3 01.00121.030</t>
  </si>
  <si>
    <t>KH348</t>
  </si>
  <si>
    <t>dřík Alloclassic-SLO-4 01.00121.040</t>
  </si>
  <si>
    <t>KH349</t>
  </si>
  <si>
    <t>dřík Alloclassic-SLO-5 01.00121.050</t>
  </si>
  <si>
    <t>KH350</t>
  </si>
  <si>
    <t>dřík Alloclassic-SLO-6 01.00121.060</t>
  </si>
  <si>
    <t>KH351</t>
  </si>
  <si>
    <t>dřík Alloclassic-SLO-7 01.00121.070</t>
  </si>
  <si>
    <t>KH352</t>
  </si>
  <si>
    <t>dřík Alloclassic-SLO-8 01.00121.080</t>
  </si>
  <si>
    <t>KH512</t>
  </si>
  <si>
    <t>dřík femorální Fitmore B s offsetem č.9 01.00551.309</t>
  </si>
  <si>
    <t>KG917</t>
  </si>
  <si>
    <t>dřík femuru fitmore 12/14 B/6 01.00551.206</t>
  </si>
  <si>
    <t>KH368</t>
  </si>
  <si>
    <t>dřík Fitmore B 8 01.00551.308</t>
  </si>
  <si>
    <t>KI791</t>
  </si>
  <si>
    <t>dřík fitmore B vel. 3 01.00551.203</t>
  </si>
  <si>
    <t>KH658</t>
  </si>
  <si>
    <t>dřík fitmore B/10+ offset 01.00551.310</t>
  </si>
  <si>
    <t>KH300</t>
  </si>
  <si>
    <t>dřík fitmore B/4 12/14 01.00551.204</t>
  </si>
  <si>
    <t>KG871</t>
  </si>
  <si>
    <t>dřík fitmore B/5 01.00551.205</t>
  </si>
  <si>
    <t>KI062</t>
  </si>
  <si>
    <t>dřík fitmore B/8 12/14 01.00551.208</t>
  </si>
  <si>
    <t>KH595</t>
  </si>
  <si>
    <t>dřík fitmore B+ offset 6 01.00551.306</t>
  </si>
  <si>
    <t>KA567</t>
  </si>
  <si>
    <t>dřík MS-30 kyč. kloubu č.12 30.00.49-120</t>
  </si>
  <si>
    <t>KA568</t>
  </si>
  <si>
    <t>dřík MS-30 kyč. kloubu č.14 30.00.49-140</t>
  </si>
  <si>
    <t>KA569</t>
  </si>
  <si>
    <t>dřík MS-30 kyč. kloubu č.16 30.00.49-160</t>
  </si>
  <si>
    <t>KA565</t>
  </si>
  <si>
    <t>dřík MS-30 velikost   8 30.00.49-080</t>
  </si>
  <si>
    <t>KA566</t>
  </si>
  <si>
    <t>dřík MS-30 velikost 10 30.00.49-100</t>
  </si>
  <si>
    <t>KH367</t>
  </si>
  <si>
    <t>dřík rameno 1304.15.160</t>
  </si>
  <si>
    <t>KI196</t>
  </si>
  <si>
    <t>dřík rev.tibiální 17x92mm NR177K</t>
  </si>
  <si>
    <t>KH229</t>
  </si>
  <si>
    <t>dřík revizní femurální F4R  NR014K</t>
  </si>
  <si>
    <t>KH651</t>
  </si>
  <si>
    <t>dřík revizní neutrální 20x117mm NR410K</t>
  </si>
  <si>
    <t>KG616</t>
  </si>
  <si>
    <t>dřík tibiální 15 x   92 mm NR175K</t>
  </si>
  <si>
    <t>KH650</t>
  </si>
  <si>
    <t>dřík tibiální 19x92 mm NR179K</t>
  </si>
  <si>
    <t>KH362</t>
  </si>
  <si>
    <t>dřík tibiální NR178K</t>
  </si>
  <si>
    <t>KH681</t>
  </si>
  <si>
    <t>dřík universální 75mmx18mm 86-7418</t>
  </si>
  <si>
    <t>KH868</t>
  </si>
  <si>
    <t>dřík univerzální 75mmx14mm 867414</t>
  </si>
  <si>
    <t>KH698</t>
  </si>
  <si>
    <t>dřík univerzální 75x16mm 86-7416</t>
  </si>
  <si>
    <t>KH442</t>
  </si>
  <si>
    <t>dřík velikost 17 1304.15.170</t>
  </si>
  <si>
    <t>KA497</t>
  </si>
  <si>
    <t>dřík wagner 14/225 01.00102.214</t>
  </si>
  <si>
    <t>KA500</t>
  </si>
  <si>
    <t>dřík wagner 15/265 01.00102.615</t>
  </si>
  <si>
    <t>KA510</t>
  </si>
  <si>
    <t>dřík wagner 18/225 01.00102.218</t>
  </si>
  <si>
    <t>KA503</t>
  </si>
  <si>
    <t>dřík wagner 18/265 01.00102.618</t>
  </si>
  <si>
    <t>KA486</t>
  </si>
  <si>
    <t>dřík Zwemuller   0 2840</t>
  </si>
  <si>
    <t>KA471</t>
  </si>
  <si>
    <t>dřík Zwemuller   1 2841</t>
  </si>
  <si>
    <t>KA473</t>
  </si>
  <si>
    <t>dřík Zwemuller   2 2842</t>
  </si>
  <si>
    <t>KA474</t>
  </si>
  <si>
    <t>dřík Zwemuller   3 2843</t>
  </si>
  <si>
    <t>KA475</t>
  </si>
  <si>
    <t>dřík Zwemuller   4 2844</t>
  </si>
  <si>
    <t>KA476</t>
  </si>
  <si>
    <t>dřík Zwemuller   5 2845</t>
  </si>
  <si>
    <t>KA477</t>
  </si>
  <si>
    <t>dřík Zwemuller   6 2846</t>
  </si>
  <si>
    <t>KA478</t>
  </si>
  <si>
    <t>dřík Zwemuller   7 2847</t>
  </si>
  <si>
    <t>KA479</t>
  </si>
  <si>
    <t>dřík Zwemuller   8 2848</t>
  </si>
  <si>
    <t>KA472</t>
  </si>
  <si>
    <t>dřík Zwemuller   9 2849</t>
  </si>
  <si>
    <t>KA487</t>
  </si>
  <si>
    <t>dřík Zwemuller 01 2839</t>
  </si>
  <si>
    <t>KA480</t>
  </si>
  <si>
    <t>dřík Zwemuller 10 2850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</si>
  <si>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</si>
  <si>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</si>
  <si>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</si>
  <si>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</si>
  <si>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</si>
  <si>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</si>
  <si>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</si>
  <si>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</si>
  <si>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</si>
  <si>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</si>
  <si>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</si>
  <si>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</si>
  <si>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KA924</t>
  </si>
  <si>
    <t>end.cerviko CKP 56 315800</t>
  </si>
  <si>
    <t>KI055</t>
  </si>
  <si>
    <t>femorální adapter +2/-2 96-0784</t>
  </si>
  <si>
    <t>KE030</t>
  </si>
  <si>
    <t>femorální komponenta levá vel. 5 96-0005</t>
  </si>
  <si>
    <t>KF790</t>
  </si>
  <si>
    <t>femorální podložka F4/10 mm NR574K</t>
  </si>
  <si>
    <t>KH873</t>
  </si>
  <si>
    <t>femorální sleev 40mm 1294-53-235</t>
  </si>
  <si>
    <t>KE671</t>
  </si>
  <si>
    <t>femur 62-3401R</t>
  </si>
  <si>
    <t>KE164</t>
  </si>
  <si>
    <t>femur revizní 623421R</t>
  </si>
  <si>
    <t>KI161</t>
  </si>
  <si>
    <t>femur spacer distal F2 4mm NR864K</t>
  </si>
  <si>
    <t>KI160</t>
  </si>
  <si>
    <t>femur spacer pos/dist F2 4x4mm NR376K</t>
  </si>
  <si>
    <t>KI163</t>
  </si>
  <si>
    <t>femur stem 15/117mm NR405K</t>
  </si>
  <si>
    <t>KH043</t>
  </si>
  <si>
    <t>fitmoreB/4+offset 01.00551.304</t>
  </si>
  <si>
    <t>KE166</t>
  </si>
  <si>
    <t>fitmoreB/5+offset 01.00551.305</t>
  </si>
  <si>
    <t>KG996</t>
  </si>
  <si>
    <t>glenosféra 44 mm 137450440</t>
  </si>
  <si>
    <t>KH437</t>
  </si>
  <si>
    <t>hlavice durasul kov.L/32 14.32.07-20</t>
  </si>
  <si>
    <t>KH436</t>
  </si>
  <si>
    <t>hlavice durasul kov.M/32 14.32.06-20</t>
  </si>
  <si>
    <t>KE512</t>
  </si>
  <si>
    <t>hlavice femorální kovová 3,5 x 28 mm 00-8018-028-03</t>
  </si>
  <si>
    <t>KA563</t>
  </si>
  <si>
    <t>hlavice femorální kovová NON-SK 7 x 28 00-8018-028-14</t>
  </si>
  <si>
    <t>KA484</t>
  </si>
  <si>
    <t>hlavice keramická 28/M 17.28.06</t>
  </si>
  <si>
    <t>KH377</t>
  </si>
  <si>
    <t>hlavice kovová 10,5x32mm 00-8018-032-05</t>
  </si>
  <si>
    <t>KH378</t>
  </si>
  <si>
    <t>hlavice kovová 7x32mm  00-8018-032-14</t>
  </si>
  <si>
    <t>KE652</t>
  </si>
  <si>
    <t>hlavice kovová S30/32 00-8018-032-01</t>
  </si>
  <si>
    <t>KE654</t>
  </si>
  <si>
    <t>hlavice kovová S30/L32 00-8018-032-03</t>
  </si>
  <si>
    <t>KE511</t>
  </si>
  <si>
    <t>hlavice kovová S30/M28 00-8018-028-02</t>
  </si>
  <si>
    <t>KE653</t>
  </si>
  <si>
    <t>hlavice kovová S30/M32 00-8018-032-02</t>
  </si>
  <si>
    <t>KE510</t>
  </si>
  <si>
    <t>hlavice kovová S30/S28 00-8018-028-01</t>
  </si>
  <si>
    <t>KF883</t>
  </si>
  <si>
    <t>hlavice oxi fem 12/14 32 mm +0 71343200</t>
  </si>
  <si>
    <t>KF888</t>
  </si>
  <si>
    <t>hlavice oxi fem 12/14 32 mm +16 71343216</t>
  </si>
  <si>
    <t>KF893</t>
  </si>
  <si>
    <t>hlavice oxi fem 12/14 36 mm +12 71343612</t>
  </si>
  <si>
    <t>KE002</t>
  </si>
  <si>
    <t>hlavička dur. allocl.  L/28/+4 14.28.07-20</t>
  </si>
  <si>
    <t>KE001</t>
  </si>
  <si>
    <t>hlavička dur. allocl.  S/28/-4 14.28.05-20</t>
  </si>
  <si>
    <t>KE049</t>
  </si>
  <si>
    <t>hlavička durasel L 36/+4 01.01012.367</t>
  </si>
  <si>
    <t>KE038</t>
  </si>
  <si>
    <t>hlavička durasel M/36 01.01012.366</t>
  </si>
  <si>
    <t>KE050</t>
  </si>
  <si>
    <t>hlavička durasel XL 36/+8XL 01.01012.368</t>
  </si>
  <si>
    <t>KB844</t>
  </si>
  <si>
    <t>hlavička k. CoCr 28/M12/14 14.28.06-20</t>
  </si>
  <si>
    <t>KG161</t>
  </si>
  <si>
    <t>hlavička oxi fem head 12/14 28 mm +  0 71342800</t>
  </si>
  <si>
    <t>KG163</t>
  </si>
  <si>
    <t>hlavička oxi fem head 12/14 28 mm +  4 71342804</t>
  </si>
  <si>
    <t>KG165</t>
  </si>
  <si>
    <t>hlavička oxi fem head 12/14 28 mm +12 71342812</t>
  </si>
  <si>
    <t>KK659</t>
  </si>
  <si>
    <t>KK660</t>
  </si>
  <si>
    <t>hlavička oxi fem head 12/14 28 mm +16 71342816</t>
  </si>
  <si>
    <t>ZP828</t>
  </si>
  <si>
    <t>Hřeb ALTERNA pro artrodézu kolenního kloubu cementovaný 10 x 150 mm I0400010</t>
  </si>
  <si>
    <t>ZP353</t>
  </si>
  <si>
    <t>Hřeb ALTERNA pro artrodézu kolenního kloubu cementovaný 11 x 150 mm I0400011</t>
  </si>
  <si>
    <t>ZP249</t>
  </si>
  <si>
    <t>Hřeb ALTERNA pro artrodézu kolenního kloubu cementovaný 13 x 150 mm I0400013</t>
  </si>
  <si>
    <t>ZP266</t>
  </si>
  <si>
    <t>Hřeb ALTERNA pro artrodézu kolenního kloubu cementovaný 14 x 150 mm I0400014</t>
  </si>
  <si>
    <t>ZP337</t>
  </si>
  <si>
    <t>Hřeb ALTERNA pro artrodézu kolenního kloubu cementovaný 16 x 150 mm I0400016</t>
  </si>
  <si>
    <t>ZP250</t>
  </si>
  <si>
    <t>Hřeb ALTERNA pro artrodézu kolenního kloubu cementovaný 20 x 150 mm I0400020</t>
  </si>
  <si>
    <t>ZP827</t>
  </si>
  <si>
    <t>Hřeb ALTERNA pro artrodézu kolenního kloubu cementovaný 9 x 150 mm I0400009</t>
  </si>
  <si>
    <t>ZP279</t>
  </si>
  <si>
    <t>Hřeb ALTERNA pro artrodézu kolenního kloubu cementovaný tělo hřebu levé 50 I0400001</t>
  </si>
  <si>
    <t>ZP251</t>
  </si>
  <si>
    <t>Hřeb ALTERNA pro artrodézu kolenního kloubu cementovaný tělo hřebu levé 60 I0400021</t>
  </si>
  <si>
    <t>ZP843</t>
  </si>
  <si>
    <t>Hřeb ALTERNA pro artrodézu kolenního kloubu cementovaný tělo hřebu levé 70 I0400023</t>
  </si>
  <si>
    <t>ZP267</t>
  </si>
  <si>
    <t>Hřeb ALTERNA pro artrodézu kolenního kloubu cementovaný tělo hřebu pravé 50 I0400002</t>
  </si>
  <si>
    <t>ZP829</t>
  </si>
  <si>
    <t>Hřeb ALTERNA pro artrodézu kolenního kloubu tělo hřebu pravé 70 I0400024</t>
  </si>
  <si>
    <t>KE098</t>
  </si>
  <si>
    <t>insert tibiál.rotač.S4 10.0 962041</t>
  </si>
  <si>
    <t>KA512</t>
  </si>
  <si>
    <t>jamka 52 alloclassic 3532</t>
  </si>
  <si>
    <t>KA513</t>
  </si>
  <si>
    <t>jamka 55 alloclassic 3533</t>
  </si>
  <si>
    <t>KA514</t>
  </si>
  <si>
    <t>jamka 58 alloclassic 3534</t>
  </si>
  <si>
    <t>KA515</t>
  </si>
  <si>
    <t>jamka 61 alloclassic 3535</t>
  </si>
  <si>
    <t>KA516</t>
  </si>
  <si>
    <t>jamka 64 alloclassic 3536</t>
  </si>
  <si>
    <t>KA517</t>
  </si>
  <si>
    <t>jamka 68 alloclassic 3538</t>
  </si>
  <si>
    <t>KA518</t>
  </si>
  <si>
    <t>jamka 72 alloclassic 3539</t>
  </si>
  <si>
    <t>KH694</t>
  </si>
  <si>
    <t>jamka cementovaná durasul 44/32mm 01.00324.044</t>
  </si>
  <si>
    <t>KH695</t>
  </si>
  <si>
    <t>jamka cementovaná durasul 46/32mm 01.00324.046</t>
  </si>
  <si>
    <t>KF034</t>
  </si>
  <si>
    <t>jamka durasul 48/36 05.95001.050</t>
  </si>
  <si>
    <t>KF035</t>
  </si>
  <si>
    <t>jamka durasul 50/36 05.95001.051</t>
  </si>
  <si>
    <t>KF036</t>
  </si>
  <si>
    <t>jamka durasul 52/36 05.95001.052</t>
  </si>
  <si>
    <t>KF038</t>
  </si>
  <si>
    <t>jamka durasul 56/36 05.95001.054</t>
  </si>
  <si>
    <t>KF039</t>
  </si>
  <si>
    <t>jamka durasul 58/36 05.95001.055</t>
  </si>
  <si>
    <t>KE644</t>
  </si>
  <si>
    <t>jamka muller 46/28 63.28.46</t>
  </si>
  <si>
    <t>KE645</t>
  </si>
  <si>
    <t>jamka muller 48/28 63.28.48</t>
  </si>
  <si>
    <t>KE647</t>
  </si>
  <si>
    <t>jamka muller 52/28 63.28.52</t>
  </si>
  <si>
    <t>KE648</t>
  </si>
  <si>
    <t>jamka muller 54/28 63.28.54</t>
  </si>
  <si>
    <t>KF796</t>
  </si>
  <si>
    <t>jamka mullerova 42/28 63.28.42</t>
  </si>
  <si>
    <t>KH701</t>
  </si>
  <si>
    <t>jamka mullerova cementová 44/28 mm 63.28.44</t>
  </si>
  <si>
    <t>KE655</t>
  </si>
  <si>
    <t>jamka ZCA č.32/49 00-8005-546-32</t>
  </si>
  <si>
    <t>KE656</t>
  </si>
  <si>
    <t>jamka ZCA č.32/51 00-8005-548-32</t>
  </si>
  <si>
    <t>KE657</t>
  </si>
  <si>
    <t>jamka ZCA č.32/53 00-8005-550-32</t>
  </si>
  <si>
    <t>KE658</t>
  </si>
  <si>
    <t>jamka ZCA č.32/55 00-8005-552-32</t>
  </si>
  <si>
    <t>KE659</t>
  </si>
  <si>
    <t>jamka ZCA č.32/57 00-8005-554-32</t>
  </si>
  <si>
    <t>KE661</t>
  </si>
  <si>
    <t>jamka ZCA č.32/61 00-8005-558-32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</si>
  <si>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</si>
  <si>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</si>
  <si>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</si>
  <si>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</si>
  <si>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</si>
  <si>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</si>
  <si>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</si>
  <si>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</si>
  <si>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KA584</t>
  </si>
  <si>
    <t>jamka ZCA č.55 00-8005-552-28</t>
  </si>
  <si>
    <t>KA585</t>
  </si>
  <si>
    <t>jamka ZCA č.57 00-8005-554-28</t>
  </si>
  <si>
    <t>KA586</t>
  </si>
  <si>
    <t>jamka ZCA č.59 00-8005-556-28</t>
  </si>
  <si>
    <t>KI108</t>
  </si>
  <si>
    <t>keramická hlavička biolog delta hlavička 36 mm vel.L 00-8775-036-03</t>
  </si>
  <si>
    <t>KE587</t>
  </si>
  <si>
    <t>koleno columbus PS FL3 NN163K</t>
  </si>
  <si>
    <t>KE588</t>
  </si>
  <si>
    <t>koleno columbus PS FL4 NN164K</t>
  </si>
  <si>
    <t>KE589</t>
  </si>
  <si>
    <t>koleno columbus PS FL5 NN165K</t>
  </si>
  <si>
    <t>KE590</t>
  </si>
  <si>
    <t>koleno columbus PS FL6 NN166K</t>
  </si>
  <si>
    <t>KD514</t>
  </si>
  <si>
    <t>koleno columbus T2 18NN224</t>
  </si>
  <si>
    <t>KD517</t>
  </si>
  <si>
    <t>koleno columbus T3 20NN235</t>
  </si>
  <si>
    <t>KI188</t>
  </si>
  <si>
    <t>komponenta femorální pravá D 00-5966- 014-02</t>
  </si>
  <si>
    <t>KI189</t>
  </si>
  <si>
    <t>komponenta femorální pravá E 5966-15-02</t>
  </si>
  <si>
    <t>KI187</t>
  </si>
  <si>
    <t>komponenta femorální pravá F 5966-16-02</t>
  </si>
  <si>
    <t>KI829</t>
  </si>
  <si>
    <t>komponenta femorální revizní AS Columbus F6 L NR006Z</t>
  </si>
  <si>
    <t>KI831</t>
  </si>
  <si>
    <t>komponenta femorální revizní spacer.post. AS Columbus F6 5mm NR566Z</t>
  </si>
  <si>
    <t>KG666</t>
  </si>
  <si>
    <t>komponenta femurální revizní 71 x 65 mm pravá FR5R NR015K</t>
  </si>
  <si>
    <t>KE564</t>
  </si>
  <si>
    <t>komponenta Metis 1 NWD250101s</t>
  </si>
  <si>
    <t>KE565</t>
  </si>
  <si>
    <t>komponenta Metis 2 NWD250102s</t>
  </si>
  <si>
    <t>KE566</t>
  </si>
  <si>
    <t>komponenta Metis 3 NWD250103s</t>
  </si>
  <si>
    <t>KE567</t>
  </si>
  <si>
    <t>komponenta Metis 4 NWD250104s</t>
  </si>
  <si>
    <t>KE568</t>
  </si>
  <si>
    <t>komponenta Phalan.1 NWD250201s</t>
  </si>
  <si>
    <t>KE569</t>
  </si>
  <si>
    <t>komponenta Phalan.2 NWD250202s</t>
  </si>
  <si>
    <t>KE570</t>
  </si>
  <si>
    <t>komponenta Phalan.3 NWD250203s</t>
  </si>
  <si>
    <t>KG575</t>
  </si>
  <si>
    <t>komponenta revizní tibiální NR077K</t>
  </si>
  <si>
    <t>KI190</t>
  </si>
  <si>
    <t>komponenta tibiální 5 5980-047-01</t>
  </si>
  <si>
    <t>KI192</t>
  </si>
  <si>
    <t>komponenta tibiální 7 5980-57-01</t>
  </si>
  <si>
    <t>KH877</t>
  </si>
  <si>
    <t>komponenta tibiální vel.4 5980-37-02</t>
  </si>
  <si>
    <t>KA663</t>
  </si>
  <si>
    <t>kotv.komp.porose bicon č.3 75003776,1351</t>
  </si>
  <si>
    <t>KA654</t>
  </si>
  <si>
    <t>kotv.komp.stand. bicon č.2/28 75003739</t>
  </si>
  <si>
    <t>KA653</t>
  </si>
  <si>
    <t>kotv.komp.stand.bicon č.1 75003738</t>
  </si>
  <si>
    <t>KA655</t>
  </si>
  <si>
    <t>kotv.komp.stand.bicon č.3 75003740,1421</t>
  </si>
  <si>
    <t>KA656</t>
  </si>
  <si>
    <t>kotv.komp.stand.bicon č.4 75003741,14212</t>
  </si>
  <si>
    <t>KJ070</t>
  </si>
  <si>
    <t>kotvička vstřebatelná Healix ADR.BR s návlekem 6,5 mm 222332</t>
  </si>
  <si>
    <t>KF404</t>
  </si>
  <si>
    <t>matice femurální F1-F7 offset NR401K</t>
  </si>
  <si>
    <t>KI833</t>
  </si>
  <si>
    <t>matka femuralní AS extens.stem NR400Z</t>
  </si>
  <si>
    <t>KK344</t>
  </si>
  <si>
    <t>náhrada hlezna HINTEGRA plato 3/7 mm 300307ND</t>
  </si>
  <si>
    <t>KK343</t>
  </si>
  <si>
    <t>náhrada hlezna HINTEGRA talární komponenta pravá S3 301203ND</t>
  </si>
  <si>
    <t>KK342</t>
  </si>
  <si>
    <t>náhrada hlezna HINTEGRA tibiální komponenta  pravá S3 301113ND</t>
  </si>
  <si>
    <t>KJ134</t>
  </si>
  <si>
    <t>náhrada kloubu palce nohy metatarsal komponenta METIS 5 NWD250105s</t>
  </si>
  <si>
    <t>KK524</t>
  </si>
  <si>
    <t>náhrada kolenního kloubu ALLOFIT hlavice BIOLOX DELTA keramika 28/- 3,5 mm 00-8775-028-01</t>
  </si>
  <si>
    <t>KJ645</t>
  </si>
  <si>
    <t>náhrada kolenního kloubu ALLOFIT hlavice BIOLOX DELTA keramika 32/0 mm 00-8775-032-02</t>
  </si>
  <si>
    <t>KJ644</t>
  </si>
  <si>
    <t>náhrada kolenního kloubu ALLOFIT vložka BIOLOX DELTA keramika HH/32 mm 00-8775-009-32</t>
  </si>
  <si>
    <t>KK678</t>
  </si>
  <si>
    <t>náhrada kolenního kloubu Columbus AS femorální komponenta pravá F5 NN015Z</t>
  </si>
  <si>
    <t>KJ325</t>
  </si>
  <si>
    <t>náhrada kolenního kloubu Columbus CR femorální komponenta levá F6 L NN006Z</t>
  </si>
  <si>
    <t>KJ388</t>
  </si>
  <si>
    <t>náhrada kolenního kloubu COLUMBUS dřík femorální 5° D 18 x 177 mm NR438Z</t>
  </si>
  <si>
    <t>KK371</t>
  </si>
  <si>
    <t>náhrada kolenního kloubu Columbus dřík femorální revizní medial 19 x 117 mm NR519K</t>
  </si>
  <si>
    <t>KI450</t>
  </si>
  <si>
    <t>náhrada kolenního kloubu COLUMBUS dřík tibiální T1 NN072K</t>
  </si>
  <si>
    <t>KI451</t>
  </si>
  <si>
    <t>náhrada kolenního kloubu COLUMBUS dřík tibiální T2 NN074K</t>
  </si>
  <si>
    <t>KI452</t>
  </si>
  <si>
    <t>náhrada kolenního kloubu COLUMBUS dřík tibiální T3 NN076K</t>
  </si>
  <si>
    <t>KI453</t>
  </si>
  <si>
    <t>náhrada kolenního kloubu COLUMBUS dřík tibiální T4 NN078K</t>
  </si>
  <si>
    <t>KK711</t>
  </si>
  <si>
    <t>náhrada kolenního kloubu Columbus F plato tibiální revizní T5 x 14 mm NR652M</t>
  </si>
  <si>
    <t>KJ564</t>
  </si>
  <si>
    <t>náhrada kolenního kloubu COLUMBUS Patella P3 průměr 33 x 9 mm NN483</t>
  </si>
  <si>
    <t>KK365</t>
  </si>
  <si>
    <t>náhrada kolenního kloubu Columbus plato tibiální revizní T2 x 16 mm NR123M</t>
  </si>
  <si>
    <t>KK372</t>
  </si>
  <si>
    <t>náhrada kolenního kloubu Columbus plato tibiální revizní T2/18 mm NR624M</t>
  </si>
  <si>
    <t>KK373</t>
  </si>
  <si>
    <t>náhrada kolenního kloubu Columbus plato tibiální revizní T4/16 mm NR143M</t>
  </si>
  <si>
    <t>KK374</t>
  </si>
  <si>
    <t>náhrada kolenního kloubu Columbus podložka tibiální revizní RL/LM 5 mm T4 NR256K</t>
  </si>
  <si>
    <t>KK366</t>
  </si>
  <si>
    <t>náhrada kolenního kloubu Columbus podložka tibiální revizní RL/LM T2 x 10 mm NR249K</t>
  </si>
  <si>
    <t>KK375</t>
  </si>
  <si>
    <t>náhrada kolenního kloubu Columbus podložka tibiální revizní RM/LL 5 mm T4 NR056K</t>
  </si>
  <si>
    <t>KK713</t>
  </si>
  <si>
    <t>náhrada kolenního kloubu Columbus revizní komponenta tibiální cementovaná T5 s ofsetem NR079Z</t>
  </si>
  <si>
    <t>KK367</t>
  </si>
  <si>
    <t>náhrada kolenního kloubu ENDURO dřík femorální revizní 18 x 117 mm NR508K</t>
  </si>
  <si>
    <t>KI466</t>
  </si>
  <si>
    <t>náhrada kolenního kloubu ENDURO dřík revizní neutrální 19x117 mm NR409K</t>
  </si>
  <si>
    <t>KI576</t>
  </si>
  <si>
    <t>Náhrada kolenního kloubu ENDURO dřík tibiální revizní 16 x 92 mm NR176K</t>
  </si>
  <si>
    <t>KK712</t>
  </si>
  <si>
    <t>náhrada kolenního kloubu ENDURO dřík tibiální revizní cementovaný s ofsetem D17 x 132 mm  NR187Z</t>
  </si>
  <si>
    <t>KI103</t>
  </si>
  <si>
    <t>náhrada kolenního kloubu ENDURO komponenta femorální F2 R NB018K</t>
  </si>
  <si>
    <t>KK370</t>
  </si>
  <si>
    <t>náhrada kolenního kloubu ENDURO komponenta meniskální F2 x 10 mm NR880M</t>
  </si>
  <si>
    <t>KH361</t>
  </si>
  <si>
    <t>Náhrada kolenního kloubu ENDURO komponenta tibiální revizní T1 NB011K</t>
  </si>
  <si>
    <t>KK715</t>
  </si>
  <si>
    <t>náhrada kolenního kloubu ENDURO podložka tibiální revizní  T1 x 4 mm RL / LM NB035K</t>
  </si>
  <si>
    <t>KK714</t>
  </si>
  <si>
    <t>náhrada kolenního kloubu ENDURO podložka tibiální revizní  T1 x 4 mm RM / LL NB025K</t>
  </si>
  <si>
    <t>KG054</t>
  </si>
  <si>
    <t>Náhrada kolenního kloubu ENDURO spojka dříku femorálního revizní neutrální NR400K</t>
  </si>
  <si>
    <t>KJ636</t>
  </si>
  <si>
    <t>náhrada kolenního kloubu NEXGEN komponenta femorální levá vel. D 90-5966-14-01</t>
  </si>
  <si>
    <t>KJ397</t>
  </si>
  <si>
    <t>náhrada kolenního kloubu NEXGEN komponenta femorální levá vel. E 90-5966-15-01</t>
  </si>
  <si>
    <t>KJ533</t>
  </si>
  <si>
    <t>náhrada kolenního kloubu NEXGEN komponenta femorální levá vel. F 90-5966-16-01</t>
  </si>
  <si>
    <t>KJ534</t>
  </si>
  <si>
    <t>náhrada kolenního kloubu NEXGEN komponenta femorální levá vel. G 90-5966-17-01</t>
  </si>
  <si>
    <t>KJ531</t>
  </si>
  <si>
    <t>náhrada kolenního kloubu NEXGEN komponenta femorální levá vel. H 90-5970-18-01</t>
  </si>
  <si>
    <t>KJ991</t>
  </si>
  <si>
    <t>náhrada kolenního kloubu NEXGEN komponenta femorální levá vel.C 90-5966-13-01</t>
  </si>
  <si>
    <t>KJ971</t>
  </si>
  <si>
    <t>náhrada kolenního kloubu NEXGEN komponenta femorální LPS levá stabilizovanaá vel. F 90-5996-16-01</t>
  </si>
  <si>
    <t>KK681</t>
  </si>
  <si>
    <t>náhrada kolenního kloubu NEXGEN komponenta femorální LPS pravá stabilizovaná vel. G 90-5996-17-02</t>
  </si>
  <si>
    <t>KK400</t>
  </si>
  <si>
    <t>náhrada kolenního kloubu NEXGEN komponenta femorální pravá vel. D 00-5950-14-02</t>
  </si>
  <si>
    <t>KK380</t>
  </si>
  <si>
    <t>náhrada kolenního kloubu NEXGEN komponenta femorální pravá vel. F 00-5950-16-02</t>
  </si>
  <si>
    <t>KJ414</t>
  </si>
  <si>
    <t>náhrada kolenního kloubu NEXGEN komponenta femorální pravá vel. G 90-5966-17-02</t>
  </si>
  <si>
    <t>KJ561</t>
  </si>
  <si>
    <t>náhrada kolenního kloubu NexGen komponenta femorální pravá vel. H 90-5970-18-02</t>
  </si>
  <si>
    <t>KK475</t>
  </si>
  <si>
    <t>náhrada kolenního kloubu NEXGEN komponenta tibiální MIS CR flex pravá vel. 4 mm mobilní 00-5930-040-02</t>
  </si>
  <si>
    <t>KK401</t>
  </si>
  <si>
    <t>náhrada kolenního kloubu NEXGEN komponenta tibiální MIS CR pravá vel. 3 00-5930-030-02</t>
  </si>
  <si>
    <t>KK381</t>
  </si>
  <si>
    <t>náhrada kolenního kloubu NEXGEN komponenta tibiální MIS CR pravá vel. 6 00-5930-060-02</t>
  </si>
  <si>
    <t>KJ992</t>
  </si>
  <si>
    <t>náhrada kolenního kloubu NEXGEN komponenta tibiální precoat vel. 2 90-5980-27-02</t>
  </si>
  <si>
    <t>KJ395</t>
  </si>
  <si>
    <t>náhrada kolenního kloubu NEXGEN komponenta tibiální precoat vel. 3 90-5980-37-01</t>
  </si>
  <si>
    <t>KJ412</t>
  </si>
  <si>
    <t>náhrada kolenního kloubu NEXGEN komponenta tibiální precoat vel. 6 90-5980-47-02</t>
  </si>
  <si>
    <t>KJ532</t>
  </si>
  <si>
    <t>náhrada kolenního kloubu NEXGEN komponenta tibiální precoat vel. 8 90-5980-57-02</t>
  </si>
  <si>
    <t>KJ563</t>
  </si>
  <si>
    <t>náhrada kolenního kloubu NexGen komponenta tibiální precoat vel. 9 90-5980-57-03</t>
  </si>
  <si>
    <t>KJ413</t>
  </si>
  <si>
    <t>náhrada kolenního kloubu NEXGEN komponenta tibiální Prolong modré 7 x 10 mm 5952-50-10</t>
  </si>
  <si>
    <t>KK402</t>
  </si>
  <si>
    <t>náhrada kolenního kloubu NEXGEN plato tibiální CR D pravé 12 mm 00-5933-042-12</t>
  </si>
  <si>
    <t>KK382</t>
  </si>
  <si>
    <t>náhrada kolenního kloubu NEXGEN plato tibiální CR F/567 10 mm 00-5933-062-10</t>
  </si>
  <si>
    <t>KK474</t>
  </si>
  <si>
    <t>náhrada kolenního kloubu NEXGEN plato tibiální CR flex pravá vel. E 14 mm 00-5933-052-14</t>
  </si>
  <si>
    <t>KK599</t>
  </si>
  <si>
    <t>náhrada kolenního kloubu NEXGEN plato tibiální LPS - Flex G, H 10 mm 90-5964-50-10</t>
  </si>
  <si>
    <t>KK676</t>
  </si>
  <si>
    <t>náhrada kolenního kloubu NEXGEN plato tibiální LPS - Flex vel G,H 17 mm 90-5964 -50-17</t>
  </si>
  <si>
    <t>KK693</t>
  </si>
  <si>
    <t>náhrada kolenního kloubu NEXGEN plato tibiální LPS - Flex vel. C,D 14 mm 90-5964-41-14</t>
  </si>
  <si>
    <t>KK583</t>
  </si>
  <si>
    <t>náhrada kolenního kloubu NEXGEN plato tibiální LPS - Flex vel. E, F 20 mm 90-5964-30-10</t>
  </si>
  <si>
    <t>KK503</t>
  </si>
  <si>
    <t>náhrada kolenního kloubu NEXGEN plato tibiální LPS - Flex vel. E, F 20 mm 90-5964-32-20</t>
  </si>
  <si>
    <t>KK702</t>
  </si>
  <si>
    <t>náhrada kolenního kloubu NEXGEN plato tibiální LPS - Flex vel. E,F 10 mm 90-5964-51-10</t>
  </si>
  <si>
    <t>KJ879</t>
  </si>
  <si>
    <t>náhrada kolenního kloubu NEXGEN plato tibiální LPS-Flex C,D 17 mm 90-5964-30-17</t>
  </si>
  <si>
    <t>KK522</t>
  </si>
  <si>
    <t>náhrada kolenního kloubu NEXGEN plato tibiální modré C-H 20 mm 90-5970-50-20</t>
  </si>
  <si>
    <t>KJ844</t>
  </si>
  <si>
    <t>náhrada kolenního kloubu NexGen plato tibiální Prlong modré 7,8,9,10 5,6 x 14 mm 90-5970-50-14</t>
  </si>
  <si>
    <t>KJ410</t>
  </si>
  <si>
    <t>náhrada kolenního kloubu NEXGEN plato tibiální Prolong CR žluté 3,4 x 17 mm 90-5952-30-17</t>
  </si>
  <si>
    <t>KJ843</t>
  </si>
  <si>
    <t>náhrada kolenního kloubu NEXGEN plato tibiální Prolong LPS - Flex vel. C,H 14 mm 90-5952-50-14</t>
  </si>
  <si>
    <t>KJ639</t>
  </si>
  <si>
    <t>náhrada kolenního kloubu NEXGEN plato tibiální Prolong LPS - Flex vel. E, F 14 mm 90-5964-40-14</t>
  </si>
  <si>
    <t>KJ842</t>
  </si>
  <si>
    <t>náhrada kolenního kloubu NEXGEN plato tibiální Prolong LPS - Flex vel. E,F 10 mm 90-5962-40-10</t>
  </si>
  <si>
    <t>KJ640</t>
  </si>
  <si>
    <t>náhrada kolenního kloubu NEXGEN plato tibiální Prolong LPS - Flex vel. G, H 12 mm 90-5964-42-12</t>
  </si>
  <si>
    <t>KJ641</t>
  </si>
  <si>
    <t>náhrada kolenního kloubu NEXGEN plato tibiální Prolong LPS levá stabilizovaná vel. G 90-5996-17-01</t>
  </si>
  <si>
    <t>KJ560</t>
  </si>
  <si>
    <t>náhrada kolenního kloubu NexGen plato tibiální Prolong modré 50 x 12 mm 90-5952-50-12</t>
  </si>
  <si>
    <t>KJ993</t>
  </si>
  <si>
    <t>náhrada kolenního kloubu NEXGEN plato tibiální Prolong růžové 2,1 x 12 mm 90-5970-21-12</t>
  </si>
  <si>
    <t>KJ559</t>
  </si>
  <si>
    <t>náhrada kolenního kloubu NexGen plato tibiální Prolong zelené 10 mm 90-5952-40-10</t>
  </si>
  <si>
    <t>KJ549</t>
  </si>
  <si>
    <t>náhrada kolenního kloubu NEXGEN plato tibiální Prolong zelené 5,6 x 12 mm 90-5952-40-12</t>
  </si>
  <si>
    <t>KJ537</t>
  </si>
  <si>
    <t>náhrada kolenního kloubu NEXGEN plato tibiální Prolong zelené 5,6 x 14 mm 90-5952-40-14</t>
  </si>
  <si>
    <t>KJ536</t>
  </si>
  <si>
    <t>náhrada kolenního kloubu NEXGEN plato tibiální Prolong žluté 3,4 x 10 mm 90-5952-30-10</t>
  </si>
  <si>
    <t>KJ535</t>
  </si>
  <si>
    <t>náhrada kolenního kloubu NEXGEN plato tibiální Prolong žluté 3,4 x 12 mm 90-5952-30-12</t>
  </si>
  <si>
    <t>KJ706</t>
  </si>
  <si>
    <t>náhrada kolenního kloubu NexGen plato tibiální Prolong žluté 3,4 x 14 90-5970-30-14</t>
  </si>
  <si>
    <t>KJ654</t>
  </si>
  <si>
    <t>náhrada kolenního kloubu NexGen plato tibiální Prolong žluté 3,4 x 14 žluté 90-5952-30-14</t>
  </si>
  <si>
    <t>KJ415</t>
  </si>
  <si>
    <t>náhrada kolenního kloubu NEXGEN plato tibiální Prolong žluté 3,4 x 17 mm 90-5970-30-17</t>
  </si>
  <si>
    <t>KK512</t>
  </si>
  <si>
    <t>náhrada kolenního kloubu NEXGEN plato tibiální růžové 1,2 x 14 mm 90-5970-21-14</t>
  </si>
  <si>
    <t>KJ539</t>
  </si>
  <si>
    <t>náhrada kolenního kloubu NEXGEN plato tibiální zelené 5,6 x 10 mm 90-5970-40-10</t>
  </si>
  <si>
    <t>KJ550</t>
  </si>
  <si>
    <t>náhrada kolenního kloubu NEXGEN plato tibiální zelené 5,6 x 12 mm 90-5970-40-12</t>
  </si>
  <si>
    <t>KJ635</t>
  </si>
  <si>
    <t>náhrada kolenního kloubu NEXGEN plato tibiální zelené 5,6 x 14 mm 90-5970-40-14</t>
  </si>
  <si>
    <t>KJ538</t>
  </si>
  <si>
    <t>náhrada kolenního kloubu NEXGEN plato tibiální zelené 5,6 x 17 mm 90-5970-40-17</t>
  </si>
  <si>
    <t>KJ396</t>
  </si>
  <si>
    <t>náhrada kolenního kloubu NEXGEN plato tibiální žluté 3,4 x 12 mm 90-5970-30-12</t>
  </si>
  <si>
    <t>KJ989</t>
  </si>
  <si>
    <t>náhrada kolenního kloubu NXGEN plato tibiální Prolong CR žluté 3,4 x 20 mm 90-5952-30-20</t>
  </si>
  <si>
    <t>ZO193</t>
  </si>
  <si>
    <t>Náhrada kolenního kloubu OXFORD komponenta tibiální laterální pravá vel. D 154725</t>
  </si>
  <si>
    <t>ZP420</t>
  </si>
  <si>
    <t>Náhrada kolenního kloubu OXFORD plato small left 5 mm 159542</t>
  </si>
  <si>
    <t>ZO194</t>
  </si>
  <si>
    <t>Náhrada kolenního kloubu OXFORD unikompartmentální komponenta femorální vel. Large 166943</t>
  </si>
  <si>
    <t>ZO890</t>
  </si>
  <si>
    <t>Náhrada kolenního kloubu OXFORD unikompartmentální komponenta femorální vel. medium 166942</t>
  </si>
  <si>
    <t>ZO852</t>
  </si>
  <si>
    <t>Náhrada kolenního kloubu OXFORD unikompartmentální komponenta femorální vel. Small 166941</t>
  </si>
  <si>
    <t>ZP421</t>
  </si>
  <si>
    <t>Náhrada kolenního kloubu OXFORD unikompartmentální tibiální komponenta levá mediální 154720</t>
  </si>
  <si>
    <t>ZO877</t>
  </si>
  <si>
    <t>Náhrada kolenního kloubu OXFORD unikompartmentální tibiální komponenta levá mediální A 154718</t>
  </si>
  <si>
    <t>ZO950</t>
  </si>
  <si>
    <t>Náhrada kolenního kloubu OXFORD unikompartmentální tibiální komponenta pravá mediální 154723</t>
  </si>
  <si>
    <t>ZP104</t>
  </si>
  <si>
    <t>Náhrada kolenního kloubu OXFORD unikompartmentální tibiální komponenta pravá mediální B 154721</t>
  </si>
  <si>
    <t>ZO876</t>
  </si>
  <si>
    <t>Náhrada kolenního kloubu OXFORD unikompartmentální vložka meniskální anatomická levá 3 mm 159540</t>
  </si>
  <si>
    <t>ZO951</t>
  </si>
  <si>
    <t>Náhrada kolenního kloubu OXFORD unikompartmentální vložka meniskální anatomická pravá mediální 159575</t>
  </si>
  <si>
    <t>ZP146</t>
  </si>
  <si>
    <t>Náhrada kolenního kloubu OXFORD unikompartmentální vložka meniskální anatomická pravá mediální Large 159582</t>
  </si>
  <si>
    <t>ZP210</t>
  </si>
  <si>
    <t>Náhrada kolenního kloubu OXFORD unikompartmentální vložka meniskální anatomická pravá mediální Large 159584</t>
  </si>
  <si>
    <t>ZN334</t>
  </si>
  <si>
    <t>Náhrada kolenního kloubu ProSpon komponenta femorální vektor 3L Z01180-0300-65044</t>
  </si>
  <si>
    <t>ZP070</t>
  </si>
  <si>
    <t>Náhrada kolenního kloubu ProSpon komponenta femorální vektor 4+ L Z01180-0400-73046</t>
  </si>
  <si>
    <t>ZO263</t>
  </si>
  <si>
    <t>Náhrada kolenního kloubu ProSpon komponenta femorální vektor 4+ R Z01170-0400-73046</t>
  </si>
  <si>
    <t>ZN341</t>
  </si>
  <si>
    <t>Náhrada kolenního kloubu ProSpon komponenta femorální vektor 4L Z01180-0400-67046</t>
  </si>
  <si>
    <t>ZN345</t>
  </si>
  <si>
    <t>Náhrada kolenního kloubu ProSpon komponenta femorální vektor 4R Z01170-0400-67046</t>
  </si>
  <si>
    <t>ZN340</t>
  </si>
  <si>
    <t>Náhrada kolenního kloubu ProSpon komponenta femorální vektor 5+R Z01170-0500-76050</t>
  </si>
  <si>
    <t>ZN331</t>
  </si>
  <si>
    <t>Náhrada kolenního kloubu ProSpon komponenta femorální vektor 5L Z01180-0500-76050</t>
  </si>
  <si>
    <t>ZO105</t>
  </si>
  <si>
    <t>Náhrada kolenního kloubu ProSpon komponenta femorální vektor 6 R Z01170-0600-80054</t>
  </si>
  <si>
    <t>ZN336</t>
  </si>
  <si>
    <t>Náhrada kolenního kloubu ProSpon plato tibiální vektor 3+ Z01240-0300-69046</t>
  </si>
  <si>
    <t>ZP338</t>
  </si>
  <si>
    <t>Náhrada kolenního kloubu ProSpon plato tibiální vektor 4 Z01240-0400-66046</t>
  </si>
  <si>
    <t>ZN342</t>
  </si>
  <si>
    <t>Náhrada kolenního kloubu ProSpon plato tibiální vektor 4+ Z01240-0400-72048</t>
  </si>
  <si>
    <t>ZN339</t>
  </si>
  <si>
    <t>Náhrada kolenního kloubu ProSpon plato tibiální vektor 5+ Z01240-0500-75051</t>
  </si>
  <si>
    <t>ZN329</t>
  </si>
  <si>
    <t>Náhrada kolenního kloubu ProSpon plato tibiální vektor 5+ Z01240-0500-79053</t>
  </si>
  <si>
    <t>ZO103</t>
  </si>
  <si>
    <t>Náhrada kolenního kloubu ProSpon plato tibiální vektor 6 Z01240-0600-79053</t>
  </si>
  <si>
    <t>ZP071</t>
  </si>
  <si>
    <t>Náhrada kolenního kloubu ProSpon vložka tibiální 4+/10L Z01240-0433-72010</t>
  </si>
  <si>
    <t>ZN330</t>
  </si>
  <si>
    <t>Náhrada kolenního kloubu ProSpon vložka tibiální 5/10L Z01240-0533-75010</t>
  </si>
  <si>
    <t>ZN338</t>
  </si>
  <si>
    <t>Náhrada kolenního kloubu ProSpon vložka tibiální 5/10R Z01240-0532-75010</t>
  </si>
  <si>
    <t>ZP510</t>
  </si>
  <si>
    <t>Náhrada kolenního kloubu ProSpon vložka tibiální 5/12L Z01240-0533-75012</t>
  </si>
  <si>
    <t>ZO106</t>
  </si>
  <si>
    <t>Náhrada kolenního kloubu ProSpon vložka tibiální vektor 3/10L Z01240-0333-64010</t>
  </si>
  <si>
    <t>ZO417</t>
  </si>
  <si>
    <t>Náhrada kolenního kloubu ProSpon vložka tibiální vektor 4/10L Z01240-0433-66010</t>
  </si>
  <si>
    <t>ZO253</t>
  </si>
  <si>
    <t>Náhrada kolenního kloubu ProSpon vložka tibiální vektor 4/10R Z01240-0432-66010</t>
  </si>
  <si>
    <t>ZO262</t>
  </si>
  <si>
    <t>Náhrada kolenního kloubu ProSpon vložka tibiální vektor 4/10R Z01240-0432-72010</t>
  </si>
  <si>
    <t>ZP362</t>
  </si>
  <si>
    <t>Náhrada kolenního kloubu ProSpon vložka tibiální vektor 4/14L Z01240-0433-66014</t>
  </si>
  <si>
    <t>ZO104</t>
  </si>
  <si>
    <t>Náhrada kolenního kloubu ProSpon vložka tibiální vektor 6/10R Z01240-0632-79010</t>
  </si>
  <si>
    <t>KK236</t>
  </si>
  <si>
    <t>náhrada kolenního kloubu revizní S-ROM femorální komponenta pravá Himge PinS 66 x 62 mm 62-3411R</t>
  </si>
  <si>
    <t>KJ547</t>
  </si>
  <si>
    <t>náhrada kolenního kloubu Sigma LPS dřík komponenta tibiální závěsná M 12 mm revizní 1987-27-312</t>
  </si>
  <si>
    <t>KK239</t>
  </si>
  <si>
    <t>náhrada kolenního kloubu SIGMA P.F.C. komponenta femorální TC3 cementovaná levá vel. 5 96-0084</t>
  </si>
  <si>
    <t>KJ881</t>
  </si>
  <si>
    <t>náhrada kolenního kloubu SIGMA P.F.C. komponenta femorální TC3 cementovaná pravá vel. 2 96-0087</t>
  </si>
  <si>
    <t>KJ548</t>
  </si>
  <si>
    <t>náhrada kolenního kloubu Sigma P.F.C. komponenta tibiální necementovaná 53 mm revizní 1294-54-120</t>
  </si>
  <si>
    <t>KI986</t>
  </si>
  <si>
    <t>náhrada kolenního kloubu SIGMA P.F.C. nástavec tibiální s drážkami vel. 75 x 12 mm 86-7412</t>
  </si>
  <si>
    <t>KK238</t>
  </si>
  <si>
    <t>náhrada kolenního kloubu SIGMA P.F.C. TC3 plato tibiální rotační 2 x 20,0 mm revizní 96-2325</t>
  </si>
  <si>
    <t>KK237</t>
  </si>
  <si>
    <t>náhrada kolenního kloubu SIGMA P.F.C. TC3 plato tibiální rotační 5 x 17,5 mm revizní 96-2364</t>
  </si>
  <si>
    <t>KI503</t>
  </si>
  <si>
    <t>náhrada kyčelní hlavičky keramická Biolog Delta +9 36 mm 1365-36-240</t>
  </si>
  <si>
    <t>KJ949</t>
  </si>
  <si>
    <t>náhrada kyčelního  kloubu Alofit vložka s vit. E neutral II/32 mm 00-8851-010-32</t>
  </si>
  <si>
    <t>KJ186</t>
  </si>
  <si>
    <t>náhrada kyčelního kloubu Allofit IT hlavice Biolox Delta Ceramic 28+0 M 00-8775-028-02</t>
  </si>
  <si>
    <t>KJ184</t>
  </si>
  <si>
    <t>náhrada kyčelního kloubu Allofit IT pouzdro jamky 46/FF 00-8755-046-00</t>
  </si>
  <si>
    <t>KJ401</t>
  </si>
  <si>
    <t>náhrada kyčelního kloubu ALLOFIT IT pouzdro jamky 48/GG 00-8755-048-00</t>
  </si>
  <si>
    <t>KI819</t>
  </si>
  <si>
    <t>náhrada kyčelního kloubu Allofit IT pouzdro jamky 54/ JJ 00-8755-054-00</t>
  </si>
  <si>
    <t>KK329</t>
  </si>
  <si>
    <t>náhrada kyčelního kloubu Allofit IT pouzdro jamky 58/LL 00-8755-058-00</t>
  </si>
  <si>
    <t>KI808</t>
  </si>
  <si>
    <t>náhrada kyčelního kloubu ALLOFIT IT pozdro jamky 52/II 00-8755-052-00</t>
  </si>
  <si>
    <t>KK523</t>
  </si>
  <si>
    <t>náhrada kyčelního kloubu Allofit IT vložka s vitamínem E neutral FF 28 mm 00-8851-007-28</t>
  </si>
  <si>
    <t>KJ402</t>
  </si>
  <si>
    <t>náhrada kyčelního kloubu ALLOFIT IT vložka s vitamínem E neutral GG/28 mm 00-8851-008-28</t>
  </si>
  <si>
    <t>KJ576</t>
  </si>
  <si>
    <t>náhrada kyčelního kloubu Allofit IT vložka s vitamínem E neutral HH 28 mm 00-8851-009-28</t>
  </si>
  <si>
    <t>KJ138</t>
  </si>
  <si>
    <t>náhrada kyčelního kloubu Allofit IT vložka s vitamínem E neutral JJ 32 mm 00-8851-011-32</t>
  </si>
  <si>
    <t>KJ227</t>
  </si>
  <si>
    <t>náhrada kyčelního kloubu Allofit IT vložka s vitamínem E neutral KK 28mm 00-8851-010-28</t>
  </si>
  <si>
    <t>KJ226</t>
  </si>
  <si>
    <t>náhrada kyčelního kloubu Allofit IT vložka s vitamínem E neutral KK32 mm 00-8851-012-32</t>
  </si>
  <si>
    <t>KK330</t>
  </si>
  <si>
    <t>náhrada kyčelního kloubu Allofit IT vložka s vitamínem E neutral LL/36 mm 00-8851-013-36</t>
  </si>
  <si>
    <t>KI985</t>
  </si>
  <si>
    <t>náhrada kyčelního kloubu Allofit IT vložka s vitamínem E neutral MM 36 00-8851-014-36</t>
  </si>
  <si>
    <t>KJ379</t>
  </si>
  <si>
    <t>náhrada kyčelního kloubu ALLOFIT vložka BIOLOX DELTA keramika JJ/32 mm 00-8775-011-32</t>
  </si>
  <si>
    <t>KK516</t>
  </si>
  <si>
    <t>náhrada kyčelního kloubu AML hlavička Articuleze průměr 22.225 mm +7N 1365-30-000</t>
  </si>
  <si>
    <t>KK216</t>
  </si>
  <si>
    <t>náhrada kyčelního kloubu Avantage hlava cementovaná 58 P0463058</t>
  </si>
  <si>
    <t>KK240</t>
  </si>
  <si>
    <t>náhrada kyčelního kloubu Avantage jamka cementovaná 48 P0463048</t>
  </si>
  <si>
    <t>KJ583</t>
  </si>
  <si>
    <t>náhrada kyčelního kloubu Avantage jamka cementovaná 50 P0463050</t>
  </si>
  <si>
    <t>KK368</t>
  </si>
  <si>
    <t>náhrada kyčelního kloubu AVANTAGE jamka cementovaná 52 P0463052</t>
  </si>
  <si>
    <t>KK577</t>
  </si>
  <si>
    <t>náhrada kyčelního kloubu Avantage jamka necementová 52  P0460P52</t>
  </si>
  <si>
    <t>KK356</t>
  </si>
  <si>
    <t>náhrada kyčelního kloubu Avantage jamka necementovaná 54 P0460P54</t>
  </si>
  <si>
    <t>KK241</t>
  </si>
  <si>
    <t>náhrada kyčelního kloubu Avantage vložka PE 28 mm 48 P0561E48</t>
  </si>
  <si>
    <t>KJ584</t>
  </si>
  <si>
    <t>náhrada kyčelního kloubu Avantage vložka PE 28 mm 50 P0561050</t>
  </si>
  <si>
    <t>KK369</t>
  </si>
  <si>
    <t>náhrada kyčelního kloubu AVANTAGE vložka PE 28 mm 52 P0561052</t>
  </si>
  <si>
    <t>KK357</t>
  </si>
  <si>
    <t>náhrada kyčelního kloubu Avantage vložka PE 28 mm 54 P0561054</t>
  </si>
  <si>
    <t>KK217</t>
  </si>
  <si>
    <t>náhrada kyčelního kloubu Avantage vložka PE 28 mm 58 P0561058</t>
  </si>
  <si>
    <t>KK517</t>
  </si>
  <si>
    <t>náhrada kyčelního kloubu dřík Collar 10 3L92510</t>
  </si>
  <si>
    <t>KI826</t>
  </si>
  <si>
    <t>náhrada kyčelního kloubu FITMORE dřík femorální necementovaný B/9 01.00551.209</t>
  </si>
  <si>
    <t>KH026</t>
  </si>
  <si>
    <t>náhrada kyčelního kloubu FITMORE dřík femorální s ofsetem B/2 12/14 01.00551.202</t>
  </si>
  <si>
    <t>KJ331</t>
  </si>
  <si>
    <t>náhrada kyčelního kloubu FITMORE dřík femorální s ofsetem B/7 12/14 01.00551.207</t>
  </si>
  <si>
    <t>KI456</t>
  </si>
  <si>
    <t>náhrada kyčelního kloubu FITMORE dřík femorální s ofsetem B/7 12/14 01.00551.307</t>
  </si>
  <si>
    <t>KG872</t>
  </si>
  <si>
    <t>náhrada kyčelního kloubu FITMORE dřík femorální s ofsetem necementovaný B/3 12/14 01.00551.303</t>
  </si>
  <si>
    <t>KK355</t>
  </si>
  <si>
    <t>náhrada kyčelního kloubu FITMORE dřík femorální s pfsetem V/5 01.00551.405</t>
  </si>
  <si>
    <t>KJ968</t>
  </si>
  <si>
    <t>náhrada kyčelního kloubu hlavice DURASUL kov. XL/32 mm + 8 01.01012.328</t>
  </si>
  <si>
    <t>KI973</t>
  </si>
  <si>
    <t>náhrada kyčelního kloubu necement. dřík CLS Spotorno 135° C 12/14 vel. 10 29.00.39-100</t>
  </si>
  <si>
    <t>KI975</t>
  </si>
  <si>
    <t>náhrada kyčelního kloubu necement. dřík CLS Spotorno 135° C 12/14 vel. 12,50 29.00.39-125</t>
  </si>
  <si>
    <t>KI976</t>
  </si>
  <si>
    <t>náhrada kyčelního kloubu necement. dřík CLS Spotorno 135° C 12/14 vel. 13,75 29.00.39-137</t>
  </si>
  <si>
    <t>KI977</t>
  </si>
  <si>
    <t>náhrada kyčelního kloubu necement. dřík CLS Spotorno 135° C 12/14 vel. 15,00 29.00.39-150</t>
  </si>
  <si>
    <t>KI959</t>
  </si>
  <si>
    <t>náhrada kyčelního kloubu necement. dřík CLS Spotorno 135° C 12/14 vel. 16.25 29.00.39-162</t>
  </si>
  <si>
    <t>KI958</t>
  </si>
  <si>
    <t>náhrada kyčelního kloubu necement. dřík CLS Spotorno 135° C 12/14 vel. 9 29.00.39-090</t>
  </si>
  <si>
    <t>KK518</t>
  </si>
  <si>
    <t>náhrada kyčelního kloubu Pinnacle jamka Bantam 40 mm 1217-20-040</t>
  </si>
  <si>
    <t>KK519</t>
  </si>
  <si>
    <t>náhrada kyčelního kloubu PINNACLE vložka 22.225 mm 40 mm DD 1219-22-040</t>
  </si>
  <si>
    <t>ZP336</t>
  </si>
  <si>
    <t>Náhrada kyčelního kloubu ProSpon hlavice kovová 12/14 28 mm XL ZO2220-28000-12006</t>
  </si>
  <si>
    <t>ZP220</t>
  </si>
  <si>
    <t>Náhrada kyčelního kloubu ProSpon Z komponenta proximální femur 11/200N70 individuálně zhotovená CM170068</t>
  </si>
  <si>
    <t>ZP100</t>
  </si>
  <si>
    <t>Náhrada kyčelního kloubu ProSpon Z komponenta proximální femur 11/240N110 individuálně zhotovená CM170041</t>
  </si>
  <si>
    <t>ZP123</t>
  </si>
  <si>
    <t>Náhrada kyčelního kloubu ProSpon Z komponenta proximální femur 11/240N110 individuálně zhotovená CM170045</t>
  </si>
  <si>
    <t>ZP262</t>
  </si>
  <si>
    <t>Náhrada kyčelního kloubu ProSpon Z komponenta proximální femur 11/240N110 individuálně zhotovená CM170074</t>
  </si>
  <si>
    <t>ZP335</t>
  </si>
  <si>
    <t>Náhrada kyčelního kloubu ProSpon Z komponenta proximální femur 13/260N150 individuálně zhotovená CM170085</t>
  </si>
  <si>
    <t>KK476</t>
  </si>
  <si>
    <t>náhrada kýčelního kloubu revizní ALLOFIT hlavička BIOLOX OPTION keramika XL28/+7 mm 00-8777-028-04</t>
  </si>
  <si>
    <t>KJ943</t>
  </si>
  <si>
    <t>náhrada kyčelního kloubu revizní ALLOFIT hlavička BIOLOX OPTION keramika XL32/+7 mm 00-8777-032-04</t>
  </si>
  <si>
    <t>KK477</t>
  </si>
  <si>
    <t>náhrada kýčelního kloubu revizní ALLOFIT vložka BIOLOX DELTA keramika GG/28 00-8775-008-28</t>
  </si>
  <si>
    <t>KJ839</t>
  </si>
  <si>
    <t>náhrada kyčelního koubu FITMORE dřík femorální s ofsetem B/11 01.00551.311</t>
  </si>
  <si>
    <t>KK579</t>
  </si>
  <si>
    <t>náhrada kyčelního koubu FITMORE dřík femorální s ofsetem necementovaný B/12 01.00551.312</t>
  </si>
  <si>
    <t>KK581</t>
  </si>
  <si>
    <t>náhrada rameního kloubu dřík cementový prům. 12 délka 80 mm 1306.15.120</t>
  </si>
  <si>
    <t>KK580</t>
  </si>
  <si>
    <t>náhrada rameního kloubu SMR hlavice humerální 42 mm 1322.09.420</t>
  </si>
  <si>
    <t>KI720</t>
  </si>
  <si>
    <t>náhrada ramenní hlavice humerální 46mm 1322.09.460</t>
  </si>
  <si>
    <t>KK384</t>
  </si>
  <si>
    <t>náhrada ramenního kloubu SMR bezdříkový systém adaptér neutral. se šroubem 2,0 mm 1335.15.200</t>
  </si>
  <si>
    <t>KI793</t>
  </si>
  <si>
    <t>náhrada ramenního kloubu SMR bezdříkový systém glenoid vel. Small – R 1375.20.005</t>
  </si>
  <si>
    <t>KK334</t>
  </si>
  <si>
    <t>náhrada ramenního kloubu SMR bezdříkový systém glenosféra 44 mm 1374.50.440</t>
  </si>
  <si>
    <t>KK383</t>
  </si>
  <si>
    <t>náhrada ramenního kloubu SMR bezdříkový systém jádro Large Short 1355.14.238</t>
  </si>
  <si>
    <t>KK718</t>
  </si>
  <si>
    <t>náhrada ramenního kloubu SMR bezdříkový systém jádro Medium Short 1355.14.135</t>
  </si>
  <si>
    <t>KK335</t>
  </si>
  <si>
    <t>náhrada ramenního kloubu SMR bezdříkový systém spojka se šroubem vel. Small - R 1374.15.305</t>
  </si>
  <si>
    <t>KK719</t>
  </si>
  <si>
    <t>náhrada ramenního kloubu SMR bezdříkový systém vložka reverzní 44 mm Long 1365.09.447</t>
  </si>
  <si>
    <t>KG994</t>
  </si>
  <si>
    <t>náhrada ramenního kloubu SMR dřík kónický necementovaný prům. 15 mm délka 80 mm 1304.15.150</t>
  </si>
  <si>
    <t>KH513</t>
  </si>
  <si>
    <t>náhrada ramenního kloubu SMR dřík kónický necementovaný prům. 18 mm délka 80 mm 1304.15.180</t>
  </si>
  <si>
    <t>KH821</t>
  </si>
  <si>
    <t>náhrada ramenního kloubu SMR dřík kónický necementovaný prům. 19 mm délka 80 mm 1304.15.190</t>
  </si>
  <si>
    <t>KH883</t>
  </si>
  <si>
    <t>náhrada ramenního kloubu SMR dřík kónický necementovaný prům. 20 mm délka 80 mm 1304.15.200</t>
  </si>
  <si>
    <t>KJ663</t>
  </si>
  <si>
    <t>náhrada ramenního kloubu SMR dřík kónický necementovaný prům. 21 mm délka 80 mm 1304.15.210</t>
  </si>
  <si>
    <t>KK408</t>
  </si>
  <si>
    <t>náhrada ramenního kloubu SMR dřík kónický necementovaný prům. 24 mm délka 80 mm 1304.15.240</t>
  </si>
  <si>
    <t>KJ137</t>
  </si>
  <si>
    <t>náhrada ramenního kloubu SMR glenoid necementovaný 1375.20.010</t>
  </si>
  <si>
    <t>KK385</t>
  </si>
  <si>
    <t>náhrada ramenního kloubu SMR hlavice humerální CKP vel. 52 mm 1322.09.520</t>
  </si>
  <si>
    <t>KK720</t>
  </si>
  <si>
    <t>nástroj na vyvažování komponent při TEP kolene ELIBRA jednorázový SML 20-8012-000-01</t>
  </si>
  <si>
    <t>KF809</t>
  </si>
  <si>
    <t>obturator 14 x 7 mm NN264Z</t>
  </si>
  <si>
    <t>KK213</t>
  </si>
  <si>
    <t>obturator D12 NN262K</t>
  </si>
  <si>
    <t>KD143</t>
  </si>
  <si>
    <t>obturator D14 NN264K</t>
  </si>
  <si>
    <t>KD144</t>
  </si>
  <si>
    <t>obturator Tibial Plug 12 MM NN261K</t>
  </si>
  <si>
    <t>KE599</t>
  </si>
  <si>
    <t>plato PS tibial SZ 1/1+10 mm NN510</t>
  </si>
  <si>
    <t>KE600</t>
  </si>
  <si>
    <t>plato PS tibial SZ 1/1+12 mm NN511</t>
  </si>
  <si>
    <t>KE602</t>
  </si>
  <si>
    <t>plato PS tibial SZ 1/1+16 mm NN513</t>
  </si>
  <si>
    <t>KE605</t>
  </si>
  <si>
    <t>plato PS tibial SZ 2/2+10 mm NN520</t>
  </si>
  <si>
    <t>KE607</t>
  </si>
  <si>
    <t>plato PS tibial SZ 2/2+14 mm NN522</t>
  </si>
  <si>
    <t>KE613</t>
  </si>
  <si>
    <t>plato PS tibial SZ 3/3+14 mm NN532</t>
  </si>
  <si>
    <t>KE617</t>
  </si>
  <si>
    <t>plato PS tibial SZ 4/4+10 mm NN540</t>
  </si>
  <si>
    <t>KE618</t>
  </si>
  <si>
    <t>plato PS tibial SZ 4/4+12 mm NN541</t>
  </si>
  <si>
    <t>KH253</t>
  </si>
  <si>
    <t>plato revizní 12mm 1987-27-212</t>
  </si>
  <si>
    <t>KD123</t>
  </si>
  <si>
    <t>plato T1 10 NN110</t>
  </si>
  <si>
    <t>KD124</t>
  </si>
  <si>
    <t>plato T1 12 NN111</t>
  </si>
  <si>
    <t>KD127</t>
  </si>
  <si>
    <t>plato T2 10 NN220</t>
  </si>
  <si>
    <t>KD128</t>
  </si>
  <si>
    <t>plato T2 12 NN221</t>
  </si>
  <si>
    <t>KD129</t>
  </si>
  <si>
    <t>plato T2 14 NN222</t>
  </si>
  <si>
    <t>KD130</t>
  </si>
  <si>
    <t>plato T2 16 NN223</t>
  </si>
  <si>
    <t>KD131</t>
  </si>
  <si>
    <t>plato T3 10 NN230</t>
  </si>
  <si>
    <t>KD132</t>
  </si>
  <si>
    <t>plato T3 12 NN231</t>
  </si>
  <si>
    <t>KD133</t>
  </si>
  <si>
    <t>plato T3 14 NN232</t>
  </si>
  <si>
    <t>KD134</t>
  </si>
  <si>
    <t>plato T3 16 NN133</t>
  </si>
  <si>
    <t>KD135</t>
  </si>
  <si>
    <t>plato T4 10 NN240</t>
  </si>
  <si>
    <t>KD136</t>
  </si>
  <si>
    <t>plato T4 12 NN241</t>
  </si>
  <si>
    <t>KD137</t>
  </si>
  <si>
    <t>plato T4 14 NN242</t>
  </si>
  <si>
    <t>KD138</t>
  </si>
  <si>
    <t>plato T4 16 NN243</t>
  </si>
  <si>
    <t>KD139</t>
  </si>
  <si>
    <t>plato T5 10 NN250</t>
  </si>
  <si>
    <t>KD140</t>
  </si>
  <si>
    <t>plato T5 12 NN251</t>
  </si>
  <si>
    <t>KD142</t>
  </si>
  <si>
    <t>plato T5 16 NN253</t>
  </si>
  <si>
    <t>KI193</t>
  </si>
  <si>
    <t>plato tibiální modré10mm 90-5970-50-10</t>
  </si>
  <si>
    <t>KI194</t>
  </si>
  <si>
    <t>plato tibiální žluté 10 mm 90-5970-30-10</t>
  </si>
  <si>
    <t>KH176</t>
  </si>
  <si>
    <t>plato X small 12mm REF:1987-27-112</t>
  </si>
  <si>
    <t>KF789</t>
  </si>
  <si>
    <t>podložka distální F4/5 mm NR464K</t>
  </si>
  <si>
    <t>KG670</t>
  </si>
  <si>
    <t>podložka femorální revizní 10 mm F5 NR575K</t>
  </si>
  <si>
    <t>KA536</t>
  </si>
  <si>
    <t>pouzdro allofit 46/FF 4242</t>
  </si>
  <si>
    <t>KA537</t>
  </si>
  <si>
    <t>pouzdro allofit 48/GG 4243</t>
  </si>
  <si>
    <t>KA538</t>
  </si>
  <si>
    <t>pouzdro allofit 50/HH 4244</t>
  </si>
  <si>
    <t>KA540</t>
  </si>
  <si>
    <t>pouzdro allofit 52/II 4245</t>
  </si>
  <si>
    <t>KA539</t>
  </si>
  <si>
    <t>pouzdro allofit 54/JJ 4246</t>
  </si>
  <si>
    <t>KA541</t>
  </si>
  <si>
    <t>pouzdro allofit 56/KK 4247</t>
  </si>
  <si>
    <t>KA542</t>
  </si>
  <si>
    <t>pouzdro allofit 58/LL 4248</t>
  </si>
  <si>
    <t>KA543</t>
  </si>
  <si>
    <t>pouzdro allofit 60/MM 4249</t>
  </si>
  <si>
    <t>KA544</t>
  </si>
  <si>
    <t>pouzdro allofit 62/NN 4250</t>
  </si>
  <si>
    <t>KI798</t>
  </si>
  <si>
    <t>pouzdro Allofit IT 50/HH 00-8755-050-00</t>
  </si>
  <si>
    <t>KI060</t>
  </si>
  <si>
    <t>pouzdro allofit IT 56/KK 00-8755-056-00</t>
  </si>
  <si>
    <t>KI796</t>
  </si>
  <si>
    <t>pouzdro Allofit IT 62/NN 00-8755-062-00</t>
  </si>
  <si>
    <t>KH295</t>
  </si>
  <si>
    <t>rev. tibiální podložkaRM/LL NR049K</t>
  </si>
  <si>
    <t>KH610</t>
  </si>
  <si>
    <t>revizní plato F2x16mm REF: NR883M</t>
  </si>
  <si>
    <t>KD079</t>
  </si>
  <si>
    <t>rot. koleno FL D 5996-14-01</t>
  </si>
  <si>
    <t>KD076</t>
  </si>
  <si>
    <t>rot. koleno FR F 5996-16-02</t>
  </si>
  <si>
    <t>KD077</t>
  </si>
  <si>
    <t>rot. koleno FR G 5996-17-02</t>
  </si>
  <si>
    <t>KI594</t>
  </si>
  <si>
    <t>sleev femorální distal. 31 mm 1294-53-215</t>
  </si>
  <si>
    <t>KH016</t>
  </si>
  <si>
    <t>šroub 6,5 mm délka 20 mm 842015010</t>
  </si>
  <si>
    <t>KG787</t>
  </si>
  <si>
    <t>šroub kostní 6,5 mm délka 25 mm 842015020</t>
  </si>
  <si>
    <t>KG788</t>
  </si>
  <si>
    <t>šroub kostní 6,5 mm délka 30 mm 842015030</t>
  </si>
  <si>
    <t>KJ394</t>
  </si>
  <si>
    <t>šroub milagro interferenční vstřebatelný 10 x 23 mm pro rekonstrukci křížového vazu 231819</t>
  </si>
  <si>
    <t>KG792</t>
  </si>
  <si>
    <t>šroub samořezný 6,5 x 35 mm 842015040</t>
  </si>
  <si>
    <t>KH153</t>
  </si>
  <si>
    <t>šroub samořezný 6,5 x 40 842015050</t>
  </si>
  <si>
    <t>KH155</t>
  </si>
  <si>
    <t>šroub small + connector 137415310</t>
  </si>
  <si>
    <t>KG997</t>
  </si>
  <si>
    <t>šroub small-r + konektor 137415305</t>
  </si>
  <si>
    <t>KH654</t>
  </si>
  <si>
    <t>tělo humerální medium 1350.15.010</t>
  </si>
  <si>
    <t>KG789</t>
  </si>
  <si>
    <t>tělo humerální reverzní 1352.20.010</t>
  </si>
  <si>
    <t>KH881</t>
  </si>
  <si>
    <t>tělo humerální short 1350.15.030</t>
  </si>
  <si>
    <t>KD118</t>
  </si>
  <si>
    <t>tibia T1 NN071K</t>
  </si>
  <si>
    <t>KD119</t>
  </si>
  <si>
    <t>tibia T2 NN073K</t>
  </si>
  <si>
    <t>KD120</t>
  </si>
  <si>
    <t>tibia T3 NN075K</t>
  </si>
  <si>
    <t>KD121</t>
  </si>
  <si>
    <t>tibia T4 NN077K</t>
  </si>
  <si>
    <t>KD122</t>
  </si>
  <si>
    <t>tibia T5 NN079K</t>
  </si>
  <si>
    <t>KH597</t>
  </si>
  <si>
    <t>tibiální sleev 29mm 1294-54-000</t>
  </si>
  <si>
    <t>KG916</t>
  </si>
  <si>
    <t>tibie AS columbus CR/PS T3 NN075Z</t>
  </si>
  <si>
    <t>KF395</t>
  </si>
  <si>
    <t>tibie revizní cemented T2 NR073K</t>
  </si>
  <si>
    <t>KI569</t>
  </si>
  <si>
    <t>tibie revizní rotační SZ 5 1294-35-150</t>
  </si>
  <si>
    <t>KI175</t>
  </si>
  <si>
    <t>tibie revizní vel.4 1294-35-140</t>
  </si>
  <si>
    <t>KH175</t>
  </si>
  <si>
    <t>tibie revizní velikost 2,5 1294-35-125</t>
  </si>
  <si>
    <t>KG968</t>
  </si>
  <si>
    <t>tibie rotační 2 129435120</t>
  </si>
  <si>
    <t>KF782</t>
  </si>
  <si>
    <t>tibie sleeve 45 mm M/L 129454110</t>
  </si>
  <si>
    <t>KH257</t>
  </si>
  <si>
    <t>vložka Allofit IT NN/36mm 00-8775-015-36</t>
  </si>
  <si>
    <t>KA546</t>
  </si>
  <si>
    <t>vložka allofit PE SGG/28 01.00010.207</t>
  </si>
  <si>
    <t>KA549</t>
  </si>
  <si>
    <t>vložka allofit PE SJJ/28 01.00010.210</t>
  </si>
  <si>
    <t>KA550</t>
  </si>
  <si>
    <t>vložka allofit PE SKK/28 01.00010.211</t>
  </si>
  <si>
    <t>KA551</t>
  </si>
  <si>
    <t>vložka allofit PE SLL/28 01.00010.212</t>
  </si>
  <si>
    <t>KA552</t>
  </si>
  <si>
    <t>vložka allofit PE SMM/28 01.00010.213</t>
  </si>
  <si>
    <t>KA553</t>
  </si>
  <si>
    <t>vložka allofit PE SNN/28 01.00010.214</t>
  </si>
  <si>
    <t>KA547</t>
  </si>
  <si>
    <t>vložka allofit SHH/28 01.00010.208</t>
  </si>
  <si>
    <t>KA548</t>
  </si>
  <si>
    <t>vložka allofit SII/28 01.00010.209</t>
  </si>
  <si>
    <t>KG143</t>
  </si>
  <si>
    <t>vložka bicon plus rexpol insert 1/28 (75003747) 75101922</t>
  </si>
  <si>
    <t>KK640</t>
  </si>
  <si>
    <t>KK641</t>
  </si>
  <si>
    <t>vložka bicon plus rexpol insert 2/28 75101923</t>
  </si>
  <si>
    <t>KG144</t>
  </si>
  <si>
    <t>KG145</t>
  </si>
  <si>
    <t>vložka bicon plus rexpol insert 3/28 75101924  (str.75003749)</t>
  </si>
  <si>
    <t>KG146</t>
  </si>
  <si>
    <t>vložka bicon plus rexpol insert 4/28 (75003750) 75101925</t>
  </si>
  <si>
    <t>KG153</t>
  </si>
  <si>
    <t>vložka bicon plus rexpol insert antilux 2/28 75003785</t>
  </si>
  <si>
    <t>KB843</t>
  </si>
  <si>
    <t>vložka dur.64/28  01.00126.464</t>
  </si>
  <si>
    <t>KE043</t>
  </si>
  <si>
    <t>vložka dur.stand. allot. JJ/36 01.00013.710</t>
  </si>
  <si>
    <t>KE044</t>
  </si>
  <si>
    <t>vložka dur.stand. allot. KK/36 01.00013.711</t>
  </si>
  <si>
    <t>KE045</t>
  </si>
  <si>
    <t>vložka dur.stand. allot. LL/36 01.00013.712</t>
  </si>
  <si>
    <t>KE046</t>
  </si>
  <si>
    <t>vložka dur.stand. allot. MM/36 01.00013.713</t>
  </si>
  <si>
    <t>KH421</t>
  </si>
  <si>
    <t>vložka dur.stand.GG/32 01.00013.407</t>
  </si>
  <si>
    <t>KH428</t>
  </si>
  <si>
    <t>vložka dur.stand.HH/32 01.00013.408</t>
  </si>
  <si>
    <t>KH429</t>
  </si>
  <si>
    <t>vložka dur.stand.II/32 01.00013.409</t>
  </si>
  <si>
    <t>KH430</t>
  </si>
  <si>
    <t>vložka dur.stand.JJ/32 01.00013.410</t>
  </si>
  <si>
    <t>KH431</t>
  </si>
  <si>
    <t>vložka dur.stand.KK/32 01.00013.411</t>
  </si>
  <si>
    <t>KH432</t>
  </si>
  <si>
    <t>vložka dur.stand.LL/32 01.00013.412</t>
  </si>
  <si>
    <t>KH433</t>
  </si>
  <si>
    <t>vložka dur.stand.MM/32 01.00013.413</t>
  </si>
  <si>
    <t>KH371</t>
  </si>
  <si>
    <t>vložka durasul allofit II/28 01.00013.209</t>
  </si>
  <si>
    <t>KH372</t>
  </si>
  <si>
    <t>vložka durasul allofit JJ/28 01.00013.210</t>
  </si>
  <si>
    <t>KH373</t>
  </si>
  <si>
    <t>vložka durasul allofit KK/28 01.00013.211</t>
  </si>
  <si>
    <t>KH374</t>
  </si>
  <si>
    <t>vložka durasul allofit LL/28 01.00013.212</t>
  </si>
  <si>
    <t>KH342</t>
  </si>
  <si>
    <t>vložka Durasul FF/28 neutr. 01.00013.206</t>
  </si>
  <si>
    <t>KH343</t>
  </si>
  <si>
    <t>vložka Durasul GG/28 neutr. 01.00013.207</t>
  </si>
  <si>
    <t>KH344</t>
  </si>
  <si>
    <t>vložka Durasul HH/28neutr. 01.00013.208</t>
  </si>
  <si>
    <t>KE572</t>
  </si>
  <si>
    <t>vložka komponenta Metis 1 th.1 NWD250311s</t>
  </si>
  <si>
    <t>KE575</t>
  </si>
  <si>
    <t>vložka komponenta Metis 2 th.1 NWD250321s</t>
  </si>
  <si>
    <t>KE578</t>
  </si>
  <si>
    <t>vložka komponenta Metis 3 th.1 NWD250331s</t>
  </si>
  <si>
    <t>KE579</t>
  </si>
  <si>
    <t>vložka komponenta Metis 3 th.2 NWD250332s</t>
  </si>
  <si>
    <t>KG995</t>
  </si>
  <si>
    <t>vložka long 44 mm 136209020</t>
  </si>
  <si>
    <t>KH151</t>
  </si>
  <si>
    <t>vložka medium 44 136209015</t>
  </si>
  <si>
    <t>KI799</t>
  </si>
  <si>
    <t>vložka s vit. E neutral. HH 32 00-8851-009-32</t>
  </si>
  <si>
    <t>KA520</t>
  </si>
  <si>
    <t>vložka st.52/28 3502</t>
  </si>
  <si>
    <t>KA521</t>
  </si>
  <si>
    <t>vložka st.55/28 3503</t>
  </si>
  <si>
    <t>KA522</t>
  </si>
  <si>
    <t>vložka st.58/28 3504</t>
  </si>
  <si>
    <t>KA523</t>
  </si>
  <si>
    <t>vložka st.61/28 3505</t>
  </si>
  <si>
    <t>KA524</t>
  </si>
  <si>
    <t>vložka st.64/28 3506</t>
  </si>
  <si>
    <t>KA525</t>
  </si>
  <si>
    <t>vložka st.68/28 3508</t>
  </si>
  <si>
    <t>KA526</t>
  </si>
  <si>
    <t>vložka st.72/28 3509</t>
  </si>
  <si>
    <t>KC153</t>
  </si>
  <si>
    <t>vložka stand.dur Allocl. 55/28 01.00126.455</t>
  </si>
  <si>
    <t>KC154</t>
  </si>
  <si>
    <t>vložka stand.dur Allocl. 58/28 01.00126.458</t>
  </si>
  <si>
    <t>KC311</t>
  </si>
  <si>
    <t>vložka stand.dur Allocl. 61/28 7350100126461</t>
  </si>
  <si>
    <t>KJ579</t>
  </si>
  <si>
    <t>zátka kostní umělá stop ucpávka REX D 10,0 mm 0709-10</t>
  </si>
  <si>
    <t>KJ580</t>
  </si>
  <si>
    <t>zátka kostní umělá stop ucpávka REX D 11,5 mm 0709-11,5</t>
  </si>
  <si>
    <t>KJ581</t>
  </si>
  <si>
    <t>zátka kostní umělá stop ucpávka REX D 13,5 mm 0709-13,5</t>
  </si>
  <si>
    <t>KJ582</t>
  </si>
  <si>
    <t>zátka kostní umělá stop ucpávka REX D 16,0 mm 0709-16</t>
  </si>
  <si>
    <t>KJ578</t>
  </si>
  <si>
    <t>zátka kostní umělá stop ucpávka REX D 9,0 mm 0709-9</t>
  </si>
  <si>
    <t>50115004</t>
  </si>
  <si>
    <t>IUTN - kovové (Z506)</t>
  </si>
  <si>
    <t>KI095</t>
  </si>
  <si>
    <t>acluxace tightrope 3AR-2257</t>
  </si>
  <si>
    <t>KE452</t>
  </si>
  <si>
    <t>dlaha femorální 101P NWDPOF</t>
  </si>
  <si>
    <t>KE454</t>
  </si>
  <si>
    <t>dlaha HTO pravá 10CE NWDPOMD</t>
  </si>
  <si>
    <t>ZJ235</t>
  </si>
  <si>
    <t>Dlaha kyčelní dětská 100° profilu T, poloměr oblouku 8 mm 235.370</t>
  </si>
  <si>
    <t>ZJ239</t>
  </si>
  <si>
    <t>Dlaha kyčelní dětská 3,5 90° délka 8/38 mm 236.013</t>
  </si>
  <si>
    <t>ZJ236</t>
  </si>
  <si>
    <t>Dlaha kyčelní dětská 4,5 100° poloměr oblouku 8 mm 235.390</t>
  </si>
  <si>
    <t>ZJ238</t>
  </si>
  <si>
    <t>Dlaha kyčelní dětská 90°,profilu T,délka čepele 32 mm poloměr oblouku 8 mm 236.012</t>
  </si>
  <si>
    <t>KF456</t>
  </si>
  <si>
    <t>dlaha LCP 2,0 rovná, 5 otvorů, délka 38 mm 447.345</t>
  </si>
  <si>
    <t>KF461</t>
  </si>
  <si>
    <t>dlaha LCP 2,7 rovná, 5 otvorů, délka 49 mm 449.681</t>
  </si>
  <si>
    <t>KF463</t>
  </si>
  <si>
    <t>dlaha LCP 2,7 rovná, 7 otvorů, délka 67 mm 449.683</t>
  </si>
  <si>
    <t>KG771</t>
  </si>
  <si>
    <t>dlaha LCP 3,5 6 otvorová levá 04.112.027</t>
  </si>
  <si>
    <t>KG914</t>
  </si>
  <si>
    <t>dlaha LCP 4,5/5 široká 16 otvorů délka 296 mm 426.661</t>
  </si>
  <si>
    <t>KH570</t>
  </si>
  <si>
    <t>dlaha LCP pro artrodézu zápěstí 2,7/3,5 rovná délka 112 04.110.152</t>
  </si>
  <si>
    <t>KG567</t>
  </si>
  <si>
    <t>dlaha LCP pro artrodézu zápěstí 2,7-3,5 04.110.151</t>
  </si>
  <si>
    <t>KF997</t>
  </si>
  <si>
    <t>dlaha LCP-DF 4,5/5.0 pravá 5 otvorů délka 156 mm 422.250</t>
  </si>
  <si>
    <t>KH556</t>
  </si>
  <si>
    <t>dlaha LCP-T 4,5/5,0 dřík 4 otvory délka 84 mm 440.141</t>
  </si>
  <si>
    <t>KH062</t>
  </si>
  <si>
    <t>dlaha NCB PP pro diafýzu 14 02.03265.014</t>
  </si>
  <si>
    <t>KH052</t>
  </si>
  <si>
    <t>dlaha NCB PP pro distální femur   9 pravý 02.03264.009</t>
  </si>
  <si>
    <t>KH057</t>
  </si>
  <si>
    <t>dlaha NCB PP pro distální femur 12 levý 02.03264.112</t>
  </si>
  <si>
    <t>KH058</t>
  </si>
  <si>
    <t>dlaha NCB PP pro distální femur 15 levý 02.03264.115</t>
  </si>
  <si>
    <t>KH054</t>
  </si>
  <si>
    <t>dlaha NCB PP pro distální femur 15 pravý 02.03264.015</t>
  </si>
  <si>
    <t>KH049</t>
  </si>
  <si>
    <t>dlaha NCB PP proximální femur 12 levý 02.03263.112</t>
  </si>
  <si>
    <t>KH050</t>
  </si>
  <si>
    <t>dlaha NCB PP proximální femur 15 levý 02.03263.115</t>
  </si>
  <si>
    <t>KH047</t>
  </si>
  <si>
    <t>dlaha NCB PP proximální femur 18 pravý 02.03263.018</t>
  </si>
  <si>
    <t>KK515</t>
  </si>
  <si>
    <t>dlaha opěrná LCP - L4,5/5,0 pravá, zlomená levá úhlový dřík 4 otvory, délka 85 mm 440.241</t>
  </si>
  <si>
    <t>KF619</t>
  </si>
  <si>
    <t>dlaha philos na proximální humerus 3.5, 3 otvory 441.901</t>
  </si>
  <si>
    <t>KK608</t>
  </si>
  <si>
    <t>dlaha pro chdidlo HALLUX  C velilst 2 levá NWD117445</t>
  </si>
  <si>
    <t>KB380</t>
  </si>
  <si>
    <t>dlaha přímá LCP 3.5   5 otvorů 423.551</t>
  </si>
  <si>
    <t>KF594</t>
  </si>
  <si>
    <t>dlaha přímá LCP 3.5   6 otvorů 423.561</t>
  </si>
  <si>
    <t>KK386</t>
  </si>
  <si>
    <t>dlaha tibiální ke korekční osteotomii PEEK POWER AR-13401L</t>
  </si>
  <si>
    <t>KE458</t>
  </si>
  <si>
    <t>dlaha tibiální pravá 102A NWDPTCD</t>
  </si>
  <si>
    <t>KE466</t>
  </si>
  <si>
    <t>dlaha tibiální pravá 104L NWDPTOD</t>
  </si>
  <si>
    <t>KE468</t>
  </si>
  <si>
    <t>dlaha tibiální pravá 104M NWDPTOG</t>
  </si>
  <si>
    <t>KK598</t>
  </si>
  <si>
    <t>dlaha TIGHTROPE mini pro malé klouby AR-8920CDS</t>
  </si>
  <si>
    <t>ZC891</t>
  </si>
  <si>
    <t>Drát extenční 1,2 x 160 mm 397129093070</t>
  </si>
  <si>
    <t>KF372</t>
  </si>
  <si>
    <t>drát extenční D1,0 x L160 397129093140</t>
  </si>
  <si>
    <t>KF331</t>
  </si>
  <si>
    <t>drát extenční D1,2 x L160 397129093070</t>
  </si>
  <si>
    <t>KF374</t>
  </si>
  <si>
    <t>drát extenční D1,5 x L300 397129093000</t>
  </si>
  <si>
    <t>KF376</t>
  </si>
  <si>
    <t>drát extenční D2,0 x L300 397129093030</t>
  </si>
  <si>
    <t>ZP519</t>
  </si>
  <si>
    <t>Drát K k miniinvazivním operacím hlezna MICA 0,9 x 150 mm DSDS1009</t>
  </si>
  <si>
    <t>ZP518</t>
  </si>
  <si>
    <t>Drát K k miniinvazivním operacím hlezna MICA 1,0 x 100 mm VGSHV0391</t>
  </si>
  <si>
    <t>ZP716</t>
  </si>
  <si>
    <t>Drát K k miniinvazivním operacím hlezna MICA 1,0 x 150 mm WGSHV0481</t>
  </si>
  <si>
    <t>ZP520</t>
  </si>
  <si>
    <t>Drát K k miniinvazivním operacím hlezna MICA 1,4 x 150 mm DSDS1014</t>
  </si>
  <si>
    <t>KF573</t>
  </si>
  <si>
    <t>drát-K 160 mm, délka 150 NWD115216</t>
  </si>
  <si>
    <t>KE537</t>
  </si>
  <si>
    <t>drát-K wire 100 NWD115100</t>
  </si>
  <si>
    <t>KJ963</t>
  </si>
  <si>
    <t>drát-K wire průměr 0,8 mm délka 70 mm NWD115008s</t>
  </si>
  <si>
    <t>KH582</t>
  </si>
  <si>
    <t>dřík univerzální 75x20mm 86-7419</t>
  </si>
  <si>
    <t>KH581</t>
  </si>
  <si>
    <t>femorální sleev univerz. distál 34mm 1294-53-225</t>
  </si>
  <si>
    <t>ZI857</t>
  </si>
  <si>
    <t>Hlava expert zaslepovací 12.0 mm 04.003.000</t>
  </si>
  <si>
    <t>ZI861</t>
  </si>
  <si>
    <t>Hlava expert zaslepovací 12.0 mm 04.003.001</t>
  </si>
  <si>
    <t>ZP042</t>
  </si>
  <si>
    <t>Hřeb expert TN femorální laterální kanylovaný levý 12 x 320 mm 04.003.545</t>
  </si>
  <si>
    <t>ZP214</t>
  </si>
  <si>
    <t>Hřeb femorální kanylovaný 12 mm x 400 mm 04.013.660</t>
  </si>
  <si>
    <t>KI270</t>
  </si>
  <si>
    <t>hřeb kotníku panta nail 11 mm délka L 180 500180ND</t>
  </si>
  <si>
    <t>KF084</t>
  </si>
  <si>
    <t>hřeb panta 12/180 NWD500280</t>
  </si>
  <si>
    <t>KF222</t>
  </si>
  <si>
    <t>hřeb panta 150 NWD500150</t>
  </si>
  <si>
    <t>ZG616</t>
  </si>
  <si>
    <t>Kotouč s cerklážním drátem 1,25 mm L10 291.060</t>
  </si>
  <si>
    <t>KF076</t>
  </si>
  <si>
    <t>kotva lupine loop rapid 210712</t>
  </si>
  <si>
    <t>KE396</t>
  </si>
  <si>
    <t>kotva lupine loop+ancho 210709</t>
  </si>
  <si>
    <t>KG640</t>
  </si>
  <si>
    <t>Kotva Omnispan na meniscus 0° 228140</t>
  </si>
  <si>
    <t>KG641</t>
  </si>
  <si>
    <t>Kotva Omnispan na meniscus 12° 228141</t>
  </si>
  <si>
    <t>KJ255</t>
  </si>
  <si>
    <t>kotva ramenní FASTak s držadlem Suture Anchor 2,8 a 11,7 mm AR-1324HF</t>
  </si>
  <si>
    <t>KK597</t>
  </si>
  <si>
    <t>kotva ramenní JuggerKnotleSS 2,1 mm MaxBraind – bezuzlící 110005198</t>
  </si>
  <si>
    <t>KA695</t>
  </si>
  <si>
    <t>kotvička mitek GII 210310</t>
  </si>
  <si>
    <t>KA688</t>
  </si>
  <si>
    <t>kotvička mitek GII 210493</t>
  </si>
  <si>
    <t>KI244</t>
  </si>
  <si>
    <t>kotvička nevstřebatelná Healix (peek) s návlekem 3,4 mm 222339</t>
  </si>
  <si>
    <t>KI898</t>
  </si>
  <si>
    <t>kotvička nevstřebatelná Healix (peek) s návlekem 3,4 mm 222344</t>
  </si>
  <si>
    <t>KI838</t>
  </si>
  <si>
    <t>kotvička nevstřebatelná Healix 5,5mm 222209</t>
  </si>
  <si>
    <t>KI837</t>
  </si>
  <si>
    <t>kotvička nevstřebatelná Healix 6,5mm 222 335</t>
  </si>
  <si>
    <t>KI642</t>
  </si>
  <si>
    <t>kotvička nevstřebatelná Healix advance 5,5mm 222334</t>
  </si>
  <si>
    <t>KH235</t>
  </si>
  <si>
    <t>pásek cerklážní 270 x 7,5 mm 410000</t>
  </si>
  <si>
    <t>KF384</t>
  </si>
  <si>
    <t>podložka pod šroubek 3,6 397129990839</t>
  </si>
  <si>
    <t>KI148</t>
  </si>
  <si>
    <t>podložka pod šroubek titanová AR-8111</t>
  </si>
  <si>
    <t>KK605</t>
  </si>
  <si>
    <t>skoba kostní SOLUSTAPLE 90°, šířka 8 mm NWD114002</t>
  </si>
  <si>
    <t>KE534</t>
  </si>
  <si>
    <t>skobička 20-20/20 NWD213820</t>
  </si>
  <si>
    <t>KK215</t>
  </si>
  <si>
    <t>systém kotvící pro koleno ACL TIGHTROPE ABS AR-1588TB</t>
  </si>
  <si>
    <t>KJ655</t>
  </si>
  <si>
    <t>systém kotvící pro koleno ACL TIGHTROPE RT AR-1588RT</t>
  </si>
  <si>
    <t>systém kotvící pro koleno ACL TIGHTROPE RT dvojitý protahovací návlek AR-1588RT</t>
  </si>
  <si>
    <t>KJ721</t>
  </si>
  <si>
    <t>systém kotvící pro koleno FlipCutter 9,5 mm AR-1204 AF-95</t>
  </si>
  <si>
    <t>KK703</t>
  </si>
  <si>
    <t>systém kotvící pro koleno TOOGGLELOC ZIP Loop nastavitelná smyčka 904755</t>
  </si>
  <si>
    <t>KH413</t>
  </si>
  <si>
    <t>šrou.kort. samořez.4,5 mm délka 30mm 414.830</t>
  </si>
  <si>
    <t>KE015</t>
  </si>
  <si>
    <t>šroub 5,5 mm healix 222209</t>
  </si>
  <si>
    <t>KA360</t>
  </si>
  <si>
    <t>šroub bio mitek 7 x 23 254501</t>
  </si>
  <si>
    <t>KA361</t>
  </si>
  <si>
    <t>šroub bio mitek 8 x 23 254503</t>
  </si>
  <si>
    <t>KI094</t>
  </si>
  <si>
    <t>šroub bio-tenodésis 5,5 x 15 AR-2323BSLC</t>
  </si>
  <si>
    <t>KE517</t>
  </si>
  <si>
    <t>šroub bold 3/18 NWD111018</t>
  </si>
  <si>
    <t>KE518</t>
  </si>
  <si>
    <t>šroub bold 3/20 NWD111020</t>
  </si>
  <si>
    <t>KE519</t>
  </si>
  <si>
    <t>šroub bold 3/22 NWD111022</t>
  </si>
  <si>
    <t>KE520</t>
  </si>
  <si>
    <t>šroub bold 3/24 NWD111024</t>
  </si>
  <si>
    <t>KE521</t>
  </si>
  <si>
    <t>šroub bold 3/26 NWD111026</t>
  </si>
  <si>
    <t>KE522</t>
  </si>
  <si>
    <t>šroub bold 3/28 NWD111028</t>
  </si>
  <si>
    <t>KE523</t>
  </si>
  <si>
    <t>šroub bold 3/30 NWD111030</t>
  </si>
  <si>
    <t>KE524</t>
  </si>
  <si>
    <t>šroub bold 3/32 NWD111032</t>
  </si>
  <si>
    <t>KE525</t>
  </si>
  <si>
    <t>šroub bold 3/34 NWD111034</t>
  </si>
  <si>
    <t>KI794</t>
  </si>
  <si>
    <t>šroub Bolld 2,5mm délka 14mm NWD200014</t>
  </si>
  <si>
    <t>ZP514</t>
  </si>
  <si>
    <t>Šroub k miniinvazivním operacím hlezna MICA 4,0 x 40 mm sterilní 57S34040</t>
  </si>
  <si>
    <t>ZP718</t>
  </si>
  <si>
    <t>Šroub k miniinvazivním operacím hlezna MICA 4,0 x 48 mm sterilní 57S34048</t>
  </si>
  <si>
    <t>ZP517</t>
  </si>
  <si>
    <t>Šroub k miniinvazivním operacím hlezna MICA 4,0 x 52 mm sterilní 57S34052</t>
  </si>
  <si>
    <t>ZP719</t>
  </si>
  <si>
    <t>Šroub k miniinvazivním operacím hlezna MICA kanylovaný fixační 3,0 x 38 mm sterilní WGSMI5381</t>
  </si>
  <si>
    <t>ZP717</t>
  </si>
  <si>
    <t>Šroub k miniinvazivním operacím hlezna MICA kanylovaný fixační 3,0 x 44 mm sterilní WGSMI5441</t>
  </si>
  <si>
    <t>ZP851</t>
  </si>
  <si>
    <t>Šroub k miniinvazivním operacím hlezna MICA kanylovaný fixační 3,0 x 46 mm sterilní WGSMI5461</t>
  </si>
  <si>
    <t>ZO952</t>
  </si>
  <si>
    <t>Šroub kanylovaný kostní navikulární HB 4,5/1,2 x 24/10 mm 397129797270</t>
  </si>
  <si>
    <t>ZL858</t>
  </si>
  <si>
    <t>Šroub kanylovaný kostní navikulární HB 4,5/1,2 x 30/14 mm 397129797300</t>
  </si>
  <si>
    <t>ZO359</t>
  </si>
  <si>
    <t>Šroub kompresní DartFire 2,5 mm x 24 mm D2N250-24</t>
  </si>
  <si>
    <t>ZP613</t>
  </si>
  <si>
    <t>Šroub kompresní DartFire 3,0 mm x 22 mm D2N300-22</t>
  </si>
  <si>
    <t>ZO773</t>
  </si>
  <si>
    <t>Šroub kompresní DartFire 3,0 mm x 24 mm D2N300-24</t>
  </si>
  <si>
    <t>ZA214</t>
  </si>
  <si>
    <t>Šroub kompresní DartFire 3,0 mm x 28 mm D2N300-28</t>
  </si>
  <si>
    <t>KH416</t>
  </si>
  <si>
    <t>šroub kort. samiřez. 4,5mm délka 44mm 414.844</t>
  </si>
  <si>
    <t>KK717</t>
  </si>
  <si>
    <t>šroub kortikální 4,5 mm  samořezný délka 66 mm 414.866</t>
  </si>
  <si>
    <t>KH274</t>
  </si>
  <si>
    <t>šroub kortikální 4,5 mm délka 40mm 414.840</t>
  </si>
  <si>
    <t>KG852</t>
  </si>
  <si>
    <t>šroub kortikální 4,5 mm, délka 48 mm 414.848</t>
  </si>
  <si>
    <t>KK376</t>
  </si>
  <si>
    <t>šroub kortikální kanylovaný pro léčbu instability ramene latarje 3,75 x 34 mm AR-7000-34</t>
  </si>
  <si>
    <t>KK377</t>
  </si>
  <si>
    <t>šroub kortikální kanylovaný pro léčbu instability ramene latarje 3,75 x 36 mm AR-7000-36</t>
  </si>
  <si>
    <t>KJ967</t>
  </si>
  <si>
    <t>šroub kortikální kompresní bold 2,5 mm x 10 mm NWD200010</t>
  </si>
  <si>
    <t>KK489</t>
  </si>
  <si>
    <t>šroub kortikální kompresní bold 2,5 mm x 16 mm NWD200016</t>
  </si>
  <si>
    <t>KK328</t>
  </si>
  <si>
    <t>šroub kortikální kompresní bold 2,5 mm x 18 mm NWD200018</t>
  </si>
  <si>
    <t>KE442</t>
  </si>
  <si>
    <t>šroub kortikální L28 NWDCC028</t>
  </si>
  <si>
    <t>KE444</t>
  </si>
  <si>
    <t>šroub kortikální L32 NWDCC032</t>
  </si>
  <si>
    <t>KE445</t>
  </si>
  <si>
    <t>šroub kortikální L35 NWDCC035</t>
  </si>
  <si>
    <t>KE446</t>
  </si>
  <si>
    <t>šroub kortikální L40 NWDCC040</t>
  </si>
  <si>
    <t>KE447</t>
  </si>
  <si>
    <t>šroub kortikální L45 NWDCC045</t>
  </si>
  <si>
    <t>KE448</t>
  </si>
  <si>
    <t>šroub kortikální L50 NWDCC050</t>
  </si>
  <si>
    <t>KE449</t>
  </si>
  <si>
    <t>šroub kortikální L55 NWDCC055</t>
  </si>
  <si>
    <t>KE450</t>
  </si>
  <si>
    <t>šroub kortikální L60 NWDCC060</t>
  </si>
  <si>
    <t>KE451</t>
  </si>
  <si>
    <t>šroub kortikální L65 NWDCC065</t>
  </si>
  <si>
    <t>KF666</t>
  </si>
  <si>
    <t>šroub kortikální pr 3,5 samořezný 404.832</t>
  </si>
  <si>
    <t>KF655</t>
  </si>
  <si>
    <t>šroub kortikální pr 3,5 samořezný D14 TI 404.814</t>
  </si>
  <si>
    <t>KF658</t>
  </si>
  <si>
    <t>šroub kortikální pr 3,5 samořezný D16 TI 404.816</t>
  </si>
  <si>
    <t>KF659</t>
  </si>
  <si>
    <t>šroub kortikální pr 3,5 samořezný D18 TI 404.818</t>
  </si>
  <si>
    <t>KF660</t>
  </si>
  <si>
    <t>šroub kortikální pr 3,5 samořezný D20 TI 404.820</t>
  </si>
  <si>
    <t>KF662</t>
  </si>
  <si>
    <t>šroub kortikální pr 3,5 samořezný D24 TI 404.824</t>
  </si>
  <si>
    <t>KF665</t>
  </si>
  <si>
    <t>šroub kortikální pr 3,5 samořezný D30 TI 404.830</t>
  </si>
  <si>
    <t>KF670</t>
  </si>
  <si>
    <t>šroub kortikální pr 3,5 samořezný D40 TI 404.840</t>
  </si>
  <si>
    <t>KF676</t>
  </si>
  <si>
    <t>šroub kortikální pr 3,5 samořezný D60 TI 404.860</t>
  </si>
  <si>
    <t>KH242</t>
  </si>
  <si>
    <t>šroub kortikální pro léčbu instability ramene latarjet 32mm 285121</t>
  </si>
  <si>
    <t>KH243</t>
  </si>
  <si>
    <t>šroub kortikální pro léčbu instability ramene latarjet 34mm 285126</t>
  </si>
  <si>
    <t>KH605</t>
  </si>
  <si>
    <t>šroub kortikální průměr 4,5mm délka 46mm 414.846</t>
  </si>
  <si>
    <t>KH662</t>
  </si>
  <si>
    <t>šroub kortikální průměr 4,5mm L 60mm 414.860</t>
  </si>
  <si>
    <t>KH663</t>
  </si>
  <si>
    <t>šroub kortikální průměr 4,5mm L 64mm 414.864</t>
  </si>
  <si>
    <t>KF379</t>
  </si>
  <si>
    <t>šroub kortikální samořezný HA 4,5 x 40 397129795581</t>
  </si>
  <si>
    <t>KF380</t>
  </si>
  <si>
    <t>Šroub kortikální samořezný HA 4,5 x 44 397129799521</t>
  </si>
  <si>
    <t>KF381</t>
  </si>
  <si>
    <t>šroub kortikální samořezný HA 4,5 x 50 397129795601</t>
  </si>
  <si>
    <t>KF523</t>
  </si>
  <si>
    <t>šroub kortikální stardrive 2,7 mm, délka 12 402.872</t>
  </si>
  <si>
    <t>KF524</t>
  </si>
  <si>
    <t>šroub kortikální stardrive 2,7 mm, délka 14 402.874</t>
  </si>
  <si>
    <t>KF525</t>
  </si>
  <si>
    <t>šroub kortikální stardrive 2,7 mm, délka 16 402.876</t>
  </si>
  <si>
    <t>KF526</t>
  </si>
  <si>
    <t>šroub kortikální stardrive 2,7 mm, délka 18 402.878</t>
  </si>
  <si>
    <t>KF527</t>
  </si>
  <si>
    <t>šroub kortikální stardrive 2,7 mm, délka 20 402.880</t>
  </si>
  <si>
    <t>KF528</t>
  </si>
  <si>
    <t>šroub kortikální stardrive 2,7 mm, délka 22 402.882</t>
  </si>
  <si>
    <t>KF529</t>
  </si>
  <si>
    <t>šroub kortikální stardrive 2,7 mm, délka 24 402.884</t>
  </si>
  <si>
    <t>KK611</t>
  </si>
  <si>
    <t>šroub kortikální zalamovací 2,7 mm délka 32 mm NWD117032</t>
  </si>
  <si>
    <t>KK609</t>
  </si>
  <si>
    <t>šroub kortikální zalamovací 2,7 mm x 14 mm NWD117014</t>
  </si>
  <si>
    <t>KK610</t>
  </si>
  <si>
    <t>šroub kortikální zalamovací 2,7 mm x 16 mm NWD117016</t>
  </si>
  <si>
    <t>KK612</t>
  </si>
  <si>
    <t>šroub kortikální zalamovací 3,0 mm 18 mm NWD117118</t>
  </si>
  <si>
    <t>ZK685</t>
  </si>
  <si>
    <t>Šroub kyčelní stardrive pr. 6.5 mm pro Expert LFN 110 mm 04.003.032</t>
  </si>
  <si>
    <t>KG569</t>
  </si>
  <si>
    <t>šroub laterjet 36 mm 285112</t>
  </si>
  <si>
    <t>KH554</t>
  </si>
  <si>
    <t>šroub milágro  6 x 23 mm 231807</t>
  </si>
  <si>
    <t>KI643</t>
  </si>
  <si>
    <t>šroub Milagro interferenční vstřebatelný 7 x 23 mm pro rekonstrukci křížového vazu 231816</t>
  </si>
  <si>
    <t>KI644</t>
  </si>
  <si>
    <t>šroub Milagro interferenční vstřebatelný 8 x 23mm pro rekonstrukci křížového vazu 231817</t>
  </si>
  <si>
    <t>KI645</t>
  </si>
  <si>
    <t>šroub Milagro interferenční vstřebatelný 9 x 23mm pro rekonstrukci křížového vazu 231818</t>
  </si>
  <si>
    <t>KF071</t>
  </si>
  <si>
    <t>šroub panta D10/L150 NWD500050</t>
  </si>
  <si>
    <t>KE528</t>
  </si>
  <si>
    <t>šroub spin 2/13 NWD112013</t>
  </si>
  <si>
    <t>KE529</t>
  </si>
  <si>
    <t>šroub spin 2/14 NWD112014</t>
  </si>
  <si>
    <t>KE470</t>
  </si>
  <si>
    <t>šroub spongiosní L20 NWDSP020</t>
  </si>
  <si>
    <t>KE471</t>
  </si>
  <si>
    <t>šroub spongiosní L25 NWDSP025</t>
  </si>
  <si>
    <t>KE472</t>
  </si>
  <si>
    <t>šroub spongiosní L30 NWDSP030</t>
  </si>
  <si>
    <t>KE473</t>
  </si>
  <si>
    <t>šroub spongiosní L35 NWDSP035</t>
  </si>
  <si>
    <t>KE474</t>
  </si>
  <si>
    <t>šroub spongiosní L40 NWDSP040</t>
  </si>
  <si>
    <t>KE475</t>
  </si>
  <si>
    <t>šroub spongiosní L45 NWDSP045</t>
  </si>
  <si>
    <t>KE476</t>
  </si>
  <si>
    <t>šroub spongiosní L50 NWDSP050</t>
  </si>
  <si>
    <t>ZL659</t>
  </si>
  <si>
    <t>Šroub spongiózní HB 4,0 x 40/  5 mm 397129796330</t>
  </si>
  <si>
    <t>KH098</t>
  </si>
  <si>
    <t>šroub spongiózní NCB 5,0 mm, délka 75 mm 02.03152.075</t>
  </si>
  <si>
    <t>KH099</t>
  </si>
  <si>
    <t>šroub spongiózní NCB 5,0 mm, délka 80 mm 02.03152.080</t>
  </si>
  <si>
    <t>KH100</t>
  </si>
  <si>
    <t>šroub spongiózní NCB 5,0 mm, délka 85 mm 02.03152.085</t>
  </si>
  <si>
    <t>ZO374</t>
  </si>
  <si>
    <t>Šroub spongiózní samořezný HB 6,5 x 75 mm závit 16 mm 397129796801</t>
  </si>
  <si>
    <t>ZP124</t>
  </si>
  <si>
    <t>Šroub spongiózní samořezný HB 6,5 x 75 mm závit 32 mm 397129796971</t>
  </si>
  <si>
    <t>KI966</t>
  </si>
  <si>
    <t>šroub spongiózní zápust. TI D 6,5 mm L25 mm 42.19.25</t>
  </si>
  <si>
    <t>KI965</t>
  </si>
  <si>
    <t>šroub spongiózní zápust. TI D 6,5 mm L30 mm 42.19.30</t>
  </si>
  <si>
    <t>KI964</t>
  </si>
  <si>
    <t>šroub spongiózní zápust. TI D 6,5 mm L35 mm 42.19.35</t>
  </si>
  <si>
    <t>KI963</t>
  </si>
  <si>
    <t>šroub spongiózní zápust. TI D 6,5 mm L40 mm 42.19.40</t>
  </si>
  <si>
    <t>KI962</t>
  </si>
  <si>
    <t>šroub spongiózní zápust. TI D 6,5 mm L45 mm 42.19.45</t>
  </si>
  <si>
    <t>KI961</t>
  </si>
  <si>
    <t>šroub spongiózní zápust. TI D 6,5 mm L50 mm 42.19.50</t>
  </si>
  <si>
    <t>KI590</t>
  </si>
  <si>
    <t>šroub zajišťovací 5,0 mm délka 24 mm 412.206</t>
  </si>
  <si>
    <t>KG913</t>
  </si>
  <si>
    <t>šroub zajišťovací 5,0 mm délka 44 mm 412.216</t>
  </si>
  <si>
    <t>KG843</t>
  </si>
  <si>
    <t>šroub zajišťovací 5,0 mm, délka 36 mm 412.212</t>
  </si>
  <si>
    <t>KG844</t>
  </si>
  <si>
    <t>šroub zajišťovací 5,0 mm, délka 38 mm 412.213</t>
  </si>
  <si>
    <t>KG845</t>
  </si>
  <si>
    <t>šroub zajišťovací 5,0 mm, délka 42 mm 412.215</t>
  </si>
  <si>
    <t>KG848</t>
  </si>
  <si>
    <t>šroub zajišťovací 5,0 mm, délka 50 mm 412.219</t>
  </si>
  <si>
    <t>KG849</t>
  </si>
  <si>
    <t>šroub zajišťovací 5,0 mm, délka 55 mm 412.220</t>
  </si>
  <si>
    <t>KG850</t>
  </si>
  <si>
    <t>šroub zajišťovací 5,0 mm, délka 60 mm 412.221</t>
  </si>
  <si>
    <t>KH164</t>
  </si>
  <si>
    <t>šroub zajišťovací 5,0 mm,délka70mm 412.223</t>
  </si>
  <si>
    <t>KH248</t>
  </si>
  <si>
    <t>šroub zajišťovací 5,0mm délka 40mm 412.214</t>
  </si>
  <si>
    <t>KH262</t>
  </si>
  <si>
    <t>šroub zajišťovací 5,0mm,délka 85 mm 412.226</t>
  </si>
  <si>
    <t>KF072</t>
  </si>
  <si>
    <t>šroub zajišťovací 60 NWD501060</t>
  </si>
  <si>
    <t>KF571</t>
  </si>
  <si>
    <t>šroub zajišťovací 85 NWD501085</t>
  </si>
  <si>
    <t>KF074</t>
  </si>
  <si>
    <t>šroub zajišťovací L 25 NWD501025</t>
  </si>
  <si>
    <t>KF088</t>
  </si>
  <si>
    <t>šroub zajišťovací L 30 NWD501030</t>
  </si>
  <si>
    <t>KF085</t>
  </si>
  <si>
    <t>šroub zajišťovací L 65 mm NWD501065</t>
  </si>
  <si>
    <t>KF086</t>
  </si>
  <si>
    <t>šroub zajišťovací L 70 mm NWD501070</t>
  </si>
  <si>
    <t>KI427</t>
  </si>
  <si>
    <t>šroub zajišťovací L35mm NWD 501035</t>
  </si>
  <si>
    <t>KF639</t>
  </si>
  <si>
    <t>šroub zajišťovací pr 3,5 samořezný 412.116</t>
  </si>
  <si>
    <t>KF628</t>
  </si>
  <si>
    <t>šroub zajišťovací pr 3,5 samořezný D14 412.103</t>
  </si>
  <si>
    <t>KF629</t>
  </si>
  <si>
    <t>šroub zajišťovací pr 3,5 samořezný D16 412.104</t>
  </si>
  <si>
    <t>KF630</t>
  </si>
  <si>
    <t>šroub zajišťovací pr 3,5 samořezný D18 412.105</t>
  </si>
  <si>
    <t>KF631</t>
  </si>
  <si>
    <t>šroub zajišťovací pr 3,5 samořezný D20 412.106</t>
  </si>
  <si>
    <t>KF632</t>
  </si>
  <si>
    <t>šroub zajišťovací pr 3,5 samořezný D22 412.107</t>
  </si>
  <si>
    <t>KF635</t>
  </si>
  <si>
    <t>šroub zajišťovací pr 3,5 samořezný D28 412.110</t>
  </si>
  <si>
    <t>KF636</t>
  </si>
  <si>
    <t>šroub zajišťovací pr 3,5 samořezný D30 412.111</t>
  </si>
  <si>
    <t>KF638</t>
  </si>
  <si>
    <t>šroub zajišťovací pr 3,5 samořezný D35 412.114</t>
  </si>
  <si>
    <t>KF640</t>
  </si>
  <si>
    <t>šroub zajišťovací pr 3,5 samořezný D40 412.117</t>
  </si>
  <si>
    <t>KF642</t>
  </si>
  <si>
    <t>šroub zajišťovací pr 3,5 samořezný D45 412.119</t>
  </si>
  <si>
    <t>KF644</t>
  </si>
  <si>
    <t>šroub zajišťovací pr 3,5 samořezný D50 412.121</t>
  </si>
  <si>
    <t>KF646</t>
  </si>
  <si>
    <t>šroub zajišťovací pr 3,5 samořezný D55 412.123</t>
  </si>
  <si>
    <t>KF647</t>
  </si>
  <si>
    <t>šroub zajišťovací pr 3,5 samořezný D60 412.124</t>
  </si>
  <si>
    <t>KF469</t>
  </si>
  <si>
    <t>šroub zajišťovací stardrive 2,0 mm, délka 12 401.882</t>
  </si>
  <si>
    <t>KF470</t>
  </si>
  <si>
    <t>šroub zajišťovací stardrive 2,0 mm, délka 13 401.883</t>
  </si>
  <si>
    <t>KF471</t>
  </si>
  <si>
    <t>šroub zajišťovací stardrive 2,0 mm, délka 14 401.884</t>
  </si>
  <si>
    <t>KF497</t>
  </si>
  <si>
    <t>šroub zajišťovací stardrive 2,7 mm ( hlava LCP 2.4), délka 10 402.210</t>
  </si>
  <si>
    <t>KF499</t>
  </si>
  <si>
    <t>šroub zajišťovací stardrive 2,7 mm ( hlava LCP 2.4), délka 12 402.212</t>
  </si>
  <si>
    <t>KF500</t>
  </si>
  <si>
    <t>šroub zajišťovací stardrive 2,7 mm ( hlava LCP 2.4), délka 13 402.213</t>
  </si>
  <si>
    <t>KF501</t>
  </si>
  <si>
    <t>šroub zajišťovací stardrive 2,7 mm ( hlava LCP 2.4), délka 14 402.214</t>
  </si>
  <si>
    <t>KF502</t>
  </si>
  <si>
    <t>šroub zajišťovací stardrive 2,7 mm ( hlava LCP 2.4), délka 16 402.216</t>
  </si>
  <si>
    <t>KF503</t>
  </si>
  <si>
    <t>šroub zajišťovací stardrive 2,7 mm ( hlava LCP 2.4), délka 18 402.218</t>
  </si>
  <si>
    <t>KF504</t>
  </si>
  <si>
    <t>šroub zajišťovací stardrive 2,7 mm ( hlava LCP 2.4), délka 20 402.220</t>
  </si>
  <si>
    <t>KF505</t>
  </si>
  <si>
    <t>šroub zajišťovací stardrive 2,7 mm ( hlava LCP 2.4), délka 22 402.222</t>
  </si>
  <si>
    <t>KF507</t>
  </si>
  <si>
    <t>šroub zajišťovací stardrive 2,7 mm ( hlava LCP 2.4), délka 26 402.226</t>
  </si>
  <si>
    <t>KH567</t>
  </si>
  <si>
    <t>šroub zajišťovací stardrive 5,0mm délka 80 mm 412.225</t>
  </si>
  <si>
    <t>KH568</t>
  </si>
  <si>
    <t>šroub zajišťovaci stardrive 5,0mm délka 90 mm 412.227</t>
  </si>
  <si>
    <t>ZG587</t>
  </si>
  <si>
    <t>Šroub zajišťovací stardrive 5.0 mm 04.005.530</t>
  </si>
  <si>
    <t>ZI459</t>
  </si>
  <si>
    <t>Šroub zajišťovací stardrive 5.0 mm 04.005.534</t>
  </si>
  <si>
    <t>ZH006</t>
  </si>
  <si>
    <t>Šroub zajišťovací stardrive 5.0 mm 04.005.542</t>
  </si>
  <si>
    <t>ZG808</t>
  </si>
  <si>
    <t>Šroub zajišťovací stardrive 5.0 mm 04.005.546</t>
  </si>
  <si>
    <t>ZH043</t>
  </si>
  <si>
    <t>Šroub zajišťovací stardrive 5.0 mm 04.005.550</t>
  </si>
  <si>
    <t>ZJ000</t>
  </si>
  <si>
    <t>Šroub zajišťovací stardrive 5.0 mm 04.005.554</t>
  </si>
  <si>
    <t>KH063</t>
  </si>
  <si>
    <t>šroub zajišťovací stavěcí-uzamykací hlavička 02.03150.300</t>
  </si>
  <si>
    <t>KK388</t>
  </si>
  <si>
    <t>šroub zamykací k dlaze tibiální ke korekční osteotomii PEEK POWER 5 x 40 mm AR-13440T</t>
  </si>
  <si>
    <t>KK389</t>
  </si>
  <si>
    <t>šroub zamykací k dlaze tibiální ke korekční osteotomii PEEK POWER 5 x 46 mm AR-13446T</t>
  </si>
  <si>
    <t>KK390</t>
  </si>
  <si>
    <t>šroub zamykací k dlaze tibiální ke korekční osteotomii PEEK POWER 5 x 50 mm AR-13450T</t>
  </si>
  <si>
    <t>KK391</t>
  </si>
  <si>
    <t>šroub zamykací k dlaze tibiální ke korekční osteotomii PEEK POWER 5 x 50 mm AR-13455T</t>
  </si>
  <si>
    <t>KK392</t>
  </si>
  <si>
    <t>šroub zamykací k dlaze tibiální ke korekční osteotomii PEEK POWER 5 x 60 mm AR-13460T</t>
  </si>
  <si>
    <t>KH112</t>
  </si>
  <si>
    <t>šroub závitořezný NCB 4,0 mm, délka 36 mm 02.03155.036</t>
  </si>
  <si>
    <t>KH113</t>
  </si>
  <si>
    <t>šroub závitořezný NCB 4,0 mm, délka 38 mm 02.03155.038</t>
  </si>
  <si>
    <t>KH114</t>
  </si>
  <si>
    <t>šroub závitořezný NCB 4,0 mm, délka 40 mm 02.03155.040</t>
  </si>
  <si>
    <t>KH115</t>
  </si>
  <si>
    <t>šroub závitořezný NCB 4,0 mm, délka 42 mm 02.03155.042</t>
  </si>
  <si>
    <t>KH120</t>
  </si>
  <si>
    <t>šroub závitořezný NCB 4,0 mm, délka 55 mm 02.03155.055</t>
  </si>
  <si>
    <t>KH121</t>
  </si>
  <si>
    <t>šroub závitořezný NCB 4,0 mm, délka 60 mm 02.03155.060</t>
  </si>
  <si>
    <t>KH092</t>
  </si>
  <si>
    <t>šroub závitořezný NCB 5,0 mm, délka 100 mm 02.03150.100</t>
  </si>
  <si>
    <t>KH070</t>
  </si>
  <si>
    <t>šroub závitořezný NCB 5,0 mm, délka 26 mm 02.03150.026</t>
  </si>
  <si>
    <t>KH072</t>
  </si>
  <si>
    <t>šroub závitořezný NCB 5,0 mm, délka 30 mm 02.03150.030</t>
  </si>
  <si>
    <t>KH073</t>
  </si>
  <si>
    <t>šroub závitořezný NCB 5,0 mm, délka 32 mm 02.03150.032</t>
  </si>
  <si>
    <t>KH074</t>
  </si>
  <si>
    <t>šroub závitořezný NCB 5,0 mm, délka 34 mm 02.03150.034</t>
  </si>
  <si>
    <t>KH075</t>
  </si>
  <si>
    <t>šroub závitořezný NCB 5,0 mm, délka 36 mm 02.03150.036</t>
  </si>
  <si>
    <t>KH076</t>
  </si>
  <si>
    <t>šroub závitořezný NCB 5,0 mm, délka 38 mm 02.03150.038</t>
  </si>
  <si>
    <t>KH077</t>
  </si>
  <si>
    <t>šroub závitořezný NCB 5,0 mm, délka 40 mm 02.03150.040</t>
  </si>
  <si>
    <t>KH078</t>
  </si>
  <si>
    <t>šroub závitořezný NCB 5,0 mm, délka 42 mm 02.03150.042</t>
  </si>
  <si>
    <t>KH079</t>
  </si>
  <si>
    <t>šroub závitořezný NCB 5,0 mm, délka 44 mm 02.03150.044</t>
  </si>
  <si>
    <t>KH080</t>
  </si>
  <si>
    <t>šroub závitořezný NCB 5,0 mm, délka 46 mm 02.03150.046</t>
  </si>
  <si>
    <t>KH081</t>
  </si>
  <si>
    <t>šroub závitořezný NCB 5,0 mm, délka 48 mm 02.03150.048</t>
  </si>
  <si>
    <t>KH082</t>
  </si>
  <si>
    <t>šroub závitořezný NCB 5,0 mm, délka 50 mm 02.03150.050</t>
  </si>
  <si>
    <t>KH083</t>
  </si>
  <si>
    <t>šroub závitořezný NCB 5,0 mm, délka 55 mm 02.03150.055</t>
  </si>
  <si>
    <t>KH084</t>
  </si>
  <si>
    <t>šroub závitořezný NCB 5,0 mm, délka 60 mm 02.03150.060</t>
  </si>
  <si>
    <t>KH085</t>
  </si>
  <si>
    <t>šroub závitořezný NCB 5,0 mm, délka 65 mm 02.03150.065</t>
  </si>
  <si>
    <t>KH087</t>
  </si>
  <si>
    <t>šroub závitořezný NCB 5,0 mm, délka 75 mm 02.03150.075</t>
  </si>
  <si>
    <t>KH088</t>
  </si>
  <si>
    <t>šroub závitořezný NCB 5,0 mm, délka 80 mm 02.03150.080</t>
  </si>
  <si>
    <t>KH089</t>
  </si>
  <si>
    <t>šroub závitořezný NCB 5,0 mm, délka 85 mm 02.03150.085</t>
  </si>
  <si>
    <t>KH090</t>
  </si>
  <si>
    <t>šroub závitořezný NCB 5,0 mm, délka 90 mm 02.03150.090</t>
  </si>
  <si>
    <t>KH091</t>
  </si>
  <si>
    <t>šroub závitořezný NCB 5,0 mm, délka 95 mm 02.03150.095</t>
  </si>
  <si>
    <t>KH574</t>
  </si>
  <si>
    <t>zajišťovací šroub průměr 5,0mm d.14mm 412.201</t>
  </si>
  <si>
    <t>ZO764</t>
  </si>
  <si>
    <t>Zátka pod dřík cementovaný 10 316002</t>
  </si>
  <si>
    <t>ZO425</t>
  </si>
  <si>
    <t>Zátka pod dřík cementovaný 12 316004</t>
  </si>
  <si>
    <t>ZO309</t>
  </si>
  <si>
    <t>Zátka pod dřík cementovaný 14 316006</t>
  </si>
  <si>
    <t>ZO173</t>
  </si>
  <si>
    <t>Zátka pod dřík cementovaný 18 316010</t>
  </si>
  <si>
    <t>50115011</t>
  </si>
  <si>
    <t>IUTN - ostat.nákl.PZT (Z515)</t>
  </si>
  <si>
    <t>KJ841</t>
  </si>
  <si>
    <t>dlaha klavikulární Dog Bone Button AR-2270</t>
  </si>
  <si>
    <t>ZA278</t>
  </si>
  <si>
    <t>Granule chronOS Granule 2.8 - 5.6 mm, 20 cm3 710.027S</t>
  </si>
  <si>
    <t>ZM768</t>
  </si>
  <si>
    <t>Implantát chrupavkový Hyalofast 2 x 2 cm 144714F</t>
  </si>
  <si>
    <t>KI827</t>
  </si>
  <si>
    <t>kontvička nevstřebatelná Healix BR 5,5 222331</t>
  </si>
  <si>
    <t>KJ836</t>
  </si>
  <si>
    <t>kotva ramenní Swive Lock pro Tenodesis 7 X 19,5 mm AR-1662BC - 7</t>
  </si>
  <si>
    <t>KJ714</t>
  </si>
  <si>
    <t>kotva ramenní Swive Lock pro Tenodesis 9 X 19,5 mm AR-1662BC - 9</t>
  </si>
  <si>
    <t>KI423</t>
  </si>
  <si>
    <t>kotva ramenní vstřebatelná Anchor bio composite suture 3x14,5 mm  2 kusy AR-1934BCF-2</t>
  </si>
  <si>
    <t>KK340</t>
  </si>
  <si>
    <t>kotva ramenní vstřebatelná Swive Lock pro RM 5,50 x 24,5 mm AR2323 BCM</t>
  </si>
  <si>
    <t>KI818</t>
  </si>
  <si>
    <t>kotvička vstřebatelná Gryphon BR 210813</t>
  </si>
  <si>
    <t>ZI657</t>
  </si>
  <si>
    <t>Náhrada prstního kloubu silikonová MCP vel. 20 SMCP-500-20-WW</t>
  </si>
  <si>
    <t>KJ239</t>
  </si>
  <si>
    <t>šroub bio-tenodésis 4,75 x 19,1 mm ke kotvě vstřebatelné Swive lock pro RM AR-2324 BCC</t>
  </si>
  <si>
    <t>KJ577</t>
  </si>
  <si>
    <t>šroub Milagro ADVANCE interferenční vstřebatelný 10 x 30 mm pro rekonstrukci křížového vazu 231823</t>
  </si>
  <si>
    <t>KJ634</t>
  </si>
  <si>
    <t>šroub Milagro ADVANCE interferenční vstřebatelný 11 x 30 mm pro rekonstrukci křížového vazu 231824</t>
  </si>
  <si>
    <t>KJ633</t>
  </si>
  <si>
    <t>šroub Milagro ADVANCE interferenční vstřebatelný 9 x 30 mm pro rekonstrukci křížového vazu 231822</t>
  </si>
  <si>
    <t>KJ662</t>
  </si>
  <si>
    <t>šroub Milagro interferenční vstřebatelný 8 x 30 mm pro rekonstrukci křížového vazu 231821</t>
  </si>
  <si>
    <t>ZA480</t>
  </si>
  <si>
    <t>Fólie incizní raucodrape 15 x 20 cm á 10 ks 25441</t>
  </si>
  <si>
    <t>ZA465</t>
  </si>
  <si>
    <t>Fólie incizní raucodrape sterilní 45 x 50 cm 25445</t>
  </si>
  <si>
    <t>ZK405</t>
  </si>
  <si>
    <t>Krytí hemostatické gelitaspon standard 80 x 50 mm x 10 mm bal. á 10 ks A2107861</t>
  </si>
  <si>
    <t>ZA640</t>
  </si>
  <si>
    <t>Krytí hemostatické traumacel taf light 7,5 x 5 cm bal. á 10 ks síťka 10296</t>
  </si>
  <si>
    <t>ZA325</t>
  </si>
  <si>
    <t>Krytí hypro-sorb R 65 x 55 mm 002 - již se nevyrábí</t>
  </si>
  <si>
    <t>ZF042</t>
  </si>
  <si>
    <t>Krytí mastný tyl jelonet 10 x 10 cm á 10 ks 7404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</si>
  <si>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</si>
  <si>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</si>
  <si>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</si>
  <si>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</si>
  <si>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ZA432</t>
  </si>
  <si>
    <t>Obvaz sádrový safix plus 14 cm x 3 m bal. á 20 ks 3327430</t>
  </si>
  <si>
    <t>ZP703</t>
  </si>
  <si>
    <t>Adaptér k optice KARL STORZ IM220-020</t>
  </si>
  <si>
    <t>ZO201</t>
  </si>
  <si>
    <t>Adaptér k optice Olympus RTQ/Storz/Wisap/Aesculap B00-21010-71</t>
  </si>
  <si>
    <t>ZP702</t>
  </si>
  <si>
    <t>Adaptér ke světel. zdroji AESCULAP Axel 180 W xenon IM220-040</t>
  </si>
  <si>
    <t>ZO200</t>
  </si>
  <si>
    <t>Adaptér ke světelnému zdroji RFQ/Storz/Wisap/Aesculap B00-21110-70</t>
  </si>
  <si>
    <t>KG639</t>
  </si>
  <si>
    <t>Aplikátor na kotvy Omnispan jednorázový  228143</t>
  </si>
  <si>
    <t>ZN976</t>
  </si>
  <si>
    <t>Baterie akumulátorová Collibri náhradní 532.103</t>
  </si>
  <si>
    <t>ZC967</t>
  </si>
  <si>
    <t>Cement kostní copal G + C 1 x 40 g 66017790</t>
  </si>
  <si>
    <t>ZD719</t>
  </si>
  <si>
    <t>Cement kostní optipac 40 g 4710500394</t>
  </si>
  <si>
    <t>KF839</t>
  </si>
  <si>
    <t>cement kostní osteobond 40 g 00-1101-002-00</t>
  </si>
  <si>
    <t>ZP637</t>
  </si>
  <si>
    <t>Cement kostní palacos  LV - 40 dlouhotuhnoucí bal. 1 x 40 g 66017788</t>
  </si>
  <si>
    <t>ZA095</t>
  </si>
  <si>
    <t>Cement kostní palacos R + G 2 x 40 g á 2 ks 66017569</t>
  </si>
  <si>
    <t>ZD720</t>
  </si>
  <si>
    <t>Cement kostní R biomet bone 2 x 40 g 4035890022</t>
  </si>
  <si>
    <t>ZO459</t>
  </si>
  <si>
    <t>Cement kostní Refobacid Bone Cement R s gentamycinem bal. 1 x 40 g 4003940001</t>
  </si>
  <si>
    <t>ZD894</t>
  </si>
  <si>
    <t>Cement kostní refobacin s ATB Gentamicin 2 x 20 g 3003920002</t>
  </si>
  <si>
    <t>ZO016</t>
  </si>
  <si>
    <t>Cement kostní refobacin s ATB Gentamicin 2 x 40 g 4003940002</t>
  </si>
  <si>
    <t>KG990</t>
  </si>
  <si>
    <t>cement kostní smart set GHV s gentamycinem 1 x 20 g 3095020</t>
  </si>
  <si>
    <t>ZJ528</t>
  </si>
  <si>
    <t>Cement kostní vancogenx 40 g ( vancomycin + gentamicin ) 12A2520</t>
  </si>
  <si>
    <t>KA364</t>
  </si>
  <si>
    <t>cement smartset GHV 40 g 3095040</t>
  </si>
  <si>
    <t>ZM461</t>
  </si>
  <si>
    <t>Cilič femorální LCA Anteromedial průměr 5,5 mm 254672</t>
  </si>
  <si>
    <t>ZM462</t>
  </si>
  <si>
    <t>Cilič femorální LCA Anteromedial průměr 6,5 mm 254686</t>
  </si>
  <si>
    <t>ZP817</t>
  </si>
  <si>
    <t>Čepelka k miniinvazivním operacím hleza Beaver SM64 sterilní WG59041</t>
  </si>
  <si>
    <t>ZC751</t>
  </si>
  <si>
    <t>Čepelka skalpelová 11 BB511</t>
  </si>
  <si>
    <t>ZC752</t>
  </si>
  <si>
    <t>Čepelka skalpelová 15 BB515</t>
  </si>
  <si>
    <t>ZG502</t>
  </si>
  <si>
    <t>Double easymix 02-0306AAP</t>
  </si>
  <si>
    <t>ZI890</t>
  </si>
  <si>
    <t>Drát K 2,40 x 15 pin drill tip 254729</t>
  </si>
  <si>
    <t>ZL991</t>
  </si>
  <si>
    <t>Drát s ouškem 2,4 x 15 254728</t>
  </si>
  <si>
    <t>ZA761</t>
  </si>
  <si>
    <t>Drén redon CH12 50 cm U2111200</t>
  </si>
  <si>
    <t>ZA758</t>
  </si>
  <si>
    <t>Drén redon CH14 50 cm U2111400</t>
  </si>
  <si>
    <t>ZA760</t>
  </si>
  <si>
    <t>Drén redon CH8 50 cm U2110800</t>
  </si>
  <si>
    <t>ZN249</t>
  </si>
  <si>
    <t>Držák skalpelových čepelek č. 3 PL87-103</t>
  </si>
  <si>
    <t>ZP480</t>
  </si>
  <si>
    <t>Držák skalpelových čepelek dlouhý č. 4L 205 mm B397112910006</t>
  </si>
  <si>
    <t>ZP594</t>
  </si>
  <si>
    <t>Elektroda koagulační SIDEWINDER BLADE 3,4 mm 55° jednorázová k přístroji Quantum2 AC2340-01</t>
  </si>
  <si>
    <t>ZI781</t>
  </si>
  <si>
    <t>Elektroda neutrální monopolární pro dospělé á 100 ks 2125</t>
  </si>
  <si>
    <t>ZM634</t>
  </si>
  <si>
    <t>Elektroda nožová násada 138 mm délka nože 22 mm GK125R</t>
  </si>
  <si>
    <t>KJ893</t>
  </si>
  <si>
    <t>elektroda VAPR háčková 3,5 mm 227305</t>
  </si>
  <si>
    <t>KF787</t>
  </si>
  <si>
    <t>elektroda VAPR Premiere 90 DEPuy 227204</t>
  </si>
  <si>
    <t>ZD129</t>
  </si>
  <si>
    <t>Fréza k dyonicsu 4,5 mm 7205306</t>
  </si>
  <si>
    <t>ZI874</t>
  </si>
  <si>
    <t>Fréza k dyonicsu abrader 4,0 mm 7205324</t>
  </si>
  <si>
    <t>ZP515</t>
  </si>
  <si>
    <t>Fréza k miniinvazivním operacím hlezna MICA Shannon RECTA 2,0 x 20 mm WGSMI0011</t>
  </si>
  <si>
    <t>ZP853</t>
  </si>
  <si>
    <t>Fréza k miniinvazivním operacím hlezna MICA Shannon RECTA 3,0 x 20 mm WGSMI0071</t>
  </si>
  <si>
    <t>ZK694</t>
  </si>
  <si>
    <t>Fréza k shaveru 4,0 mm á 5 ks 287449</t>
  </si>
  <si>
    <t>ZB162</t>
  </si>
  <si>
    <t>Fréza k shaveru 4,0 mm á 5 ks 287789 (7785)</t>
  </si>
  <si>
    <t>ZL830</t>
  </si>
  <si>
    <t>Fréza k shaveru dyonics 4,5 mm bal. á 3 ks 7205341</t>
  </si>
  <si>
    <t>ZK563</t>
  </si>
  <si>
    <t>Fréza k shaveru dyonics 5,5 mm 7205325</t>
  </si>
  <si>
    <t>ZK562</t>
  </si>
  <si>
    <t>Fréza k shaveru dyonics 5,5 mm bal. á 3 ks 72200082</t>
  </si>
  <si>
    <t>ZH060</t>
  </si>
  <si>
    <t>Fréza k shaveru GB976SU</t>
  </si>
  <si>
    <t>ZD516</t>
  </si>
  <si>
    <t>Fréza kostní ultraagresivní váleček 4,0 mm bal. á 5 ks 283469 (283465)</t>
  </si>
  <si>
    <t>ZD204</t>
  </si>
  <si>
    <t>Fréza měkotkáňová ultra agresive plus 4 mm bal. á 5 ks 283429</t>
  </si>
  <si>
    <t>ZO526</t>
  </si>
  <si>
    <t>Implantát ramenní náhrada rotátorové manžety kanyla artroskopická Arthrex PassPort Button Cannula 10 mm x 30 mm AR-6592-10-30</t>
  </si>
  <si>
    <t>ZO525</t>
  </si>
  <si>
    <t>Implantát ramenní náhrada rotátorové manžety měrka defektu Arthroskopic Measurement Probe 60°220 mm AR-4070-01</t>
  </si>
  <si>
    <t>ZL826</t>
  </si>
  <si>
    <t>Jehelec provlékací zámek Mathieu 215 mm 397132060510</t>
  </si>
  <si>
    <t>KA356</t>
  </si>
  <si>
    <t>jehla 12° rapidLoc-PLA (228321) 228311</t>
  </si>
  <si>
    <t>ZM455</t>
  </si>
  <si>
    <t>Jehla expressew III needle 214141</t>
  </si>
  <si>
    <t>ZI045</t>
  </si>
  <si>
    <t>Kanyla na rameno 285180</t>
  </si>
  <si>
    <t>ZG529</t>
  </si>
  <si>
    <t>Kanyla na rameno 5,5 x 75 mm 214106</t>
  </si>
  <si>
    <t>ZB082</t>
  </si>
  <si>
    <t>Kanyla na rameno 8,5 x 75 mm žebrovaná bal. á 5 ks 214120</t>
  </si>
  <si>
    <t>ZA727</t>
  </si>
  <si>
    <t>Kontejner 30 ml sterilní uchovávání pevných i kapalných vzorků (nesterilní obal) bal. á 500 ks FLME25175</t>
  </si>
  <si>
    <t>ZB553</t>
  </si>
  <si>
    <t>Láhev redon hi-vac 400 ml-kompletní 05.000.22.803</t>
  </si>
  <si>
    <t>ZF311</t>
  </si>
  <si>
    <t>Latarjet glenoid 3,2 mm drill 285300</t>
  </si>
  <si>
    <t>ZO856</t>
  </si>
  <si>
    <t>List pilový 3Ti 90 x 22  / 1,00 mm k systému Acculan 3TI sterilní EZ2210.M81</t>
  </si>
  <si>
    <t>ZK676</t>
  </si>
  <si>
    <t>List pilový 42/27 x 10,0 x 0,6/0,4 mm 532.062</t>
  </si>
  <si>
    <t>ZK675</t>
  </si>
  <si>
    <t>List pilový 42/27 x 6,00 x 0,6/0,4 mm 532.061</t>
  </si>
  <si>
    <t>ZK674</t>
  </si>
  <si>
    <t>List pilový 46/31 x 6,00 x 0,4/0,3 mm 532.047</t>
  </si>
  <si>
    <t>ZI173</t>
  </si>
  <si>
    <t>List pilový 5023-132</t>
  </si>
  <si>
    <t>ZI534</t>
  </si>
  <si>
    <t>List pilový 5023-133</t>
  </si>
  <si>
    <t>ZH236</t>
  </si>
  <si>
    <t>List pilový 70/49 x 14 x 0,6/0,4 mm  pro oscilační pilu se spojkou AO/ASIF 519.150</t>
  </si>
  <si>
    <t>ZB127</t>
  </si>
  <si>
    <t>List pilový 90/69 x 18 x 1.2/1.0 mm, pro oscialční pilu se spojkou AO/ASIF 519.113</t>
  </si>
  <si>
    <t>ZN672</t>
  </si>
  <si>
    <t>List pilový k occulian 3Ti GE236SU</t>
  </si>
  <si>
    <t>ZE306</t>
  </si>
  <si>
    <t>List pilový mini-driver K147</t>
  </si>
  <si>
    <t>ZB046</t>
  </si>
  <si>
    <t>List pilový mini-driver K152</t>
  </si>
  <si>
    <t>ZE658</t>
  </si>
  <si>
    <t>List pilový rapid 90 x 23 x 1,19 mm GE245SU</t>
  </si>
  <si>
    <t>ZP211</t>
  </si>
  <si>
    <t>List pilový synthes model č. 270 tloušťka těla 1,20 mm tloušťka řezací části 1,20 mm hloubka 85 mm šířka 13 mm BAO-270B</t>
  </si>
  <si>
    <t>ZA728</t>
  </si>
  <si>
    <t>Lopatka ústní dřevěná lékařská nesterilní bal. á 100 ks 1320100655</t>
  </si>
  <si>
    <t>ZP486</t>
  </si>
  <si>
    <t>Lžička ostrá trepanační vel.1 3 mm 165 mm 397125080160</t>
  </si>
  <si>
    <t>ZP487</t>
  </si>
  <si>
    <t>Lžička ostrá trepanačnível.2 3,5 mm 165 mm 397125080170</t>
  </si>
  <si>
    <t>ZJ505</t>
  </si>
  <si>
    <t>Lžička oválná ostrá fig. 0 4,8 mm 172 mm 397125080120</t>
  </si>
  <si>
    <t>ZJ506</t>
  </si>
  <si>
    <t>Lžička oválná ostrá fig. 1 6,0 mm 175 mm 397125080130</t>
  </si>
  <si>
    <t>ZE456</t>
  </si>
  <si>
    <t>Nádoba na histologický mat. 1000 ml 1396</t>
  </si>
  <si>
    <t>ZF175</t>
  </si>
  <si>
    <t>Nádoba na histologický mat. 3000 ml 333 003 723 001</t>
  </si>
  <si>
    <t>ZE175</t>
  </si>
  <si>
    <t>Nádoba na histologický mat. 3800 ml 333000086002</t>
  </si>
  <si>
    <t>ZF174</t>
  </si>
  <si>
    <t>Nádoba na histologický mat. 400 ml 333000041012</t>
  </si>
  <si>
    <t>ZF176</t>
  </si>
  <si>
    <t>Nádoba na histologický mat. 5700 ml 333000086003</t>
  </si>
  <si>
    <t>ZB956</t>
  </si>
  <si>
    <t>Nádoba na histologický mat. s pufrovaným formalínem HISTOFOR 125 ml bal. á 35 ks BFS-125</t>
  </si>
  <si>
    <t>ZE310</t>
  </si>
  <si>
    <t>Nádoba na kontaminovaný odpad CS 6 l pův. 077802300</t>
  </si>
  <si>
    <t>ZH840</t>
  </si>
  <si>
    <t>Nádoba pro mražení tkání bal. á 8 sad CDR7000AU</t>
  </si>
  <si>
    <t>ZO961</t>
  </si>
  <si>
    <t>Nástavec pilový oscilační 532.021</t>
  </si>
  <si>
    <t>ZP482</t>
  </si>
  <si>
    <t>Nůžky chirurgické hrotnaté zahnuté 115 mm B397113910051</t>
  </si>
  <si>
    <t>ZP481</t>
  </si>
  <si>
    <t>Nůžky chirurgické hrotnatotupé zahnuté 165 mm B397113910037</t>
  </si>
  <si>
    <t>ZP488</t>
  </si>
  <si>
    <t>Nůžky Metzenbaum-Nelson preparační tupé rovné 180 mm B397113910143</t>
  </si>
  <si>
    <t>ZK068</t>
  </si>
  <si>
    <t>Nůžky oční zahnuté do strany O/O 110 mm BC117R</t>
  </si>
  <si>
    <t>ZH274</t>
  </si>
  <si>
    <t>Nůžky zahnuté chirurgické hrotnaté 150 mm B397113920026</t>
  </si>
  <si>
    <t>ZB163</t>
  </si>
  <si>
    <t>Pinzeta chirurgická matovaná 1 x 2 zuby 145 mm 397114080381</t>
  </si>
  <si>
    <t>ZB207</t>
  </si>
  <si>
    <t>Pinzeta chirurgická velmi jemná 1 x 2 zuby 145 mm 397114080530</t>
  </si>
  <si>
    <t>ZM487</t>
  </si>
  <si>
    <t>Pinzeta oční rovná jemná graefe 105 mm 397114380020</t>
  </si>
  <si>
    <t>KA357</t>
  </si>
  <si>
    <t>Pistole aplikační mitek meniscal applier 228000</t>
  </si>
  <si>
    <t>ZH760</t>
  </si>
  <si>
    <t>Popisovač chirurgický na kůži + sterilní pravítko fialová barva RQ-01</t>
  </si>
  <si>
    <t>ZL464</t>
  </si>
  <si>
    <t>Popisovač sterilní se dvěma hroty Sandel 4-in-1Marker, bal. á 25 ks, S1041F</t>
  </si>
  <si>
    <t>ZO957</t>
  </si>
  <si>
    <t>Pouzdro bateriové se zámkem pro vrtačky Colibri 532.101 a 532.110 532.132</t>
  </si>
  <si>
    <t>ZG498</t>
  </si>
  <si>
    <t>Pulsavac á 10 ks 00-5150-475-00</t>
  </si>
  <si>
    <t>ZG500</t>
  </si>
  <si>
    <t>Pulsavac plus hip kit á 10 ks 00-5150-482-00</t>
  </si>
  <si>
    <t>ZB131</t>
  </si>
  <si>
    <t>Pumpa fms - jednodenní set artoskop bal. á 24 ks 284504</t>
  </si>
  <si>
    <t>ZO958</t>
  </si>
  <si>
    <t>Rychlospojka AO/ASIF 05.001.250</t>
  </si>
  <si>
    <t>ZO960</t>
  </si>
  <si>
    <t>Rychlospojka pro dráty Kirschnerovy O 0.6 do 3.2 mm 532.022</t>
  </si>
  <si>
    <t>KF773</t>
  </si>
  <si>
    <t>set autotransfúzní s 3cestným konektorem 10156,10150,14309</t>
  </si>
  <si>
    <t>ZP512</t>
  </si>
  <si>
    <t>Set instrumentační k miniinvazivním operacím hlezna MICA sterilní WGSMI0061</t>
  </si>
  <si>
    <t>ZG501</t>
  </si>
  <si>
    <t>Singl easymix á 10 ks 02-0305AAP</t>
  </si>
  <si>
    <t>ZO959</t>
  </si>
  <si>
    <t>Sklíčidlo tříčelisťové s klíčem upínací rozsah O 7.3 mm 05.001.253</t>
  </si>
  <si>
    <t>ZM780</t>
  </si>
  <si>
    <t>Souprava odsávací zahnutá Yankauer 4 mm s rukojetí hadice CH 25 délka 2 m 34101</t>
  </si>
  <si>
    <t>ZH852</t>
  </si>
  <si>
    <t>Souprava odsávací zahnutá Yankauer 6 mm s rukojetí hadice CH 25 délka 2 m 34101</t>
  </si>
  <si>
    <t>ZP484</t>
  </si>
  <si>
    <t>Svorka Micro-Mosquito svorka rovná 1 × 2 zuby 120 mm B397115910077</t>
  </si>
  <si>
    <t>ZP450</t>
  </si>
  <si>
    <t>Svorka na cévy OCHSNER-KOCHER rovná 200 mm B397115910136</t>
  </si>
  <si>
    <t>ZP483</t>
  </si>
  <si>
    <t>Svorka na cévy OCHSNER-KOCHER zahnutá 240 mm B397115910146</t>
  </si>
  <si>
    <t>ZP485</t>
  </si>
  <si>
    <t>Svorka na cévy ROCHESTER-PEAN rovná 240 mm B397115910122</t>
  </si>
  <si>
    <t>ZP452</t>
  </si>
  <si>
    <t>Svorka nacévy Pean-Delicate rovná 160 mm B397115910151</t>
  </si>
  <si>
    <t>ZJ625</t>
  </si>
  <si>
    <t>Svorka zahnutá Mosquito-Halsted 1 x 2 zuby 120 mm 397115080050</t>
  </si>
  <si>
    <t>ZP080</t>
  </si>
  <si>
    <t>Systém kotvící pro koleno ACL TIGHTROPE drát vrtací Open Eyelet 4 mm AR-1595T</t>
  </si>
  <si>
    <t>ZP752</t>
  </si>
  <si>
    <t>Šídlo kostní 180 mm 34 393-18</t>
  </si>
  <si>
    <t>ZP513</t>
  </si>
  <si>
    <t>Šroubovák k miniinvazivním operacím hlezna MICA WGSMI52001</t>
  </si>
  <si>
    <t>ZC941</t>
  </si>
  <si>
    <t>Vak jednorázový k odsávačce 3 l bal. á 24 ks 57187</t>
  </si>
  <si>
    <t>KC057</t>
  </si>
  <si>
    <t>vapr short elektrode 2,3 mm 227213</t>
  </si>
  <si>
    <t>ZD617</t>
  </si>
  <si>
    <t>Vrták 4.3 mm 310.430</t>
  </si>
  <si>
    <t>ZO963</t>
  </si>
  <si>
    <t>Vrták artroskopický šířka 2,4 mm délka 10 cm 211093</t>
  </si>
  <si>
    <t>ZG381</t>
  </si>
  <si>
    <t>Vrták koncovka šestihran kanalizovaný 3,4 mm; 130 mm 397129798650</t>
  </si>
  <si>
    <t>ZO074</t>
  </si>
  <si>
    <t>Vrták kostní kanulovaný 2 v 1 2,2/3,0 mm délka 32 mm NWD119023</t>
  </si>
  <si>
    <t>ZB158</t>
  </si>
  <si>
    <t>Set pacientský, náhrada 1102 á 24 ks 281142</t>
  </si>
  <si>
    <t>50115064</t>
  </si>
  <si>
    <t>ZPr - šicí materiál (Z529)</t>
  </si>
  <si>
    <t>ZO524</t>
  </si>
  <si>
    <t>Implantát ramenní náhrada rotátorové manžety šití Fiber Tape 2 mm white black délka 76,2 cm bal. á 6 ks AR-7237-7T</t>
  </si>
  <si>
    <t>ZO873</t>
  </si>
  <si>
    <t>Implantát ramenní náhrada rotátorové manžety šití Fiber Tape 2 mm white blue délka 76,2 cm bal. á 6 ks AR-7237-7</t>
  </si>
  <si>
    <t>ZP081</t>
  </si>
  <si>
    <t>Systém kotvící pro koleno ACL šití Fiber Link Braided Polyblend suture blue  bal. á 12 ks AR-7235_1/12</t>
  </si>
  <si>
    <t>ZB034</t>
  </si>
  <si>
    <t>Šití dafilon modrý 2/0 (3) bal. á 36 ks C0935476</t>
  </si>
  <si>
    <t>ZB134</t>
  </si>
  <si>
    <t>Šití dafilon modrý 3/0 (2) bal. á 36 ks C0932213</t>
  </si>
  <si>
    <t>ZB979</t>
  </si>
  <si>
    <t>Šití dafilon modrý 4/0 (1.5) bal. á 36 ks C0932205</t>
  </si>
  <si>
    <t>ZB652</t>
  </si>
  <si>
    <t>Šití mersilene gr 0 bal. á 36 ks EH6855H</t>
  </si>
  <si>
    <t>ZA966</t>
  </si>
  <si>
    <t>Šití mersilene gr 2 bal. á 36 ks EH6417H</t>
  </si>
  <si>
    <t>ZA962</t>
  </si>
  <si>
    <t>Šití mersilene gr 2 bal. á 36 ks EH6737H</t>
  </si>
  <si>
    <t>ZI467</t>
  </si>
  <si>
    <t>Šití monoplus fialový 1 (4) bal. á 24 ks B0024091</t>
  </si>
  <si>
    <t>ZE311</t>
  </si>
  <si>
    <t>Šití monosyn bezbarvý 3/0 (2) bal. á 36 ks C0023625</t>
  </si>
  <si>
    <t>ZB912</t>
  </si>
  <si>
    <t>Šití orthocord fialový bal. á 12 ks 223104</t>
  </si>
  <si>
    <t>ZB913</t>
  </si>
  <si>
    <t>Šití orthocord modrý bal. á 12 ks 223111</t>
  </si>
  <si>
    <t>ZC260</t>
  </si>
  <si>
    <t>Šití premicron zelený 2 (5) bal. á 36 ks C0026394</t>
  </si>
  <si>
    <t>ZB608</t>
  </si>
  <si>
    <t>Šití premicron zelený 2/0 (3) bal. á 36 ks C0026057</t>
  </si>
  <si>
    <t>ZE696</t>
  </si>
  <si>
    <t>Šití premicron zelený 2/0 (3) bal. á 36 ks C0120008</t>
  </si>
  <si>
    <t>ZE695</t>
  </si>
  <si>
    <t>Šití premicron zelený 3/0 (2) bal. á 36 ks C0120007</t>
  </si>
  <si>
    <t>ZB306</t>
  </si>
  <si>
    <t>Šití safil fialový 1 (4) bal. á 36 ks C1048397</t>
  </si>
  <si>
    <t>ZB112</t>
  </si>
  <si>
    <t>Šití safil fialový 2 (5) bal. á 36 ks C1048063</t>
  </si>
  <si>
    <t>ZD067</t>
  </si>
  <si>
    <t>Šití safil fialový 2/0 (3) bal. á 36 ks C1048042</t>
  </si>
  <si>
    <t>ZB519</t>
  </si>
  <si>
    <t>Šití safil fialový 3/0 (2) bal. á 36 ks C1048330</t>
  </si>
  <si>
    <t>ZB003</t>
  </si>
  <si>
    <t>Šití safil fialový 4/0 (1.5) bal. á 36 ks C1048013</t>
  </si>
  <si>
    <t>ZC346</t>
  </si>
  <si>
    <t>Šití vicryl plus vi 0 bal. á 36 ks VCP358H</t>
  </si>
  <si>
    <t>ZB052</t>
  </si>
  <si>
    <t>Šití vicryl plus vi 1 bal. á 36 ks VCP519H</t>
  </si>
  <si>
    <t>ZM442</t>
  </si>
  <si>
    <t>Jehla artroskopická IDEAL 90° nahoru, bílá 251005</t>
  </si>
  <si>
    <t>ZP299</t>
  </si>
  <si>
    <t>Jehla do prošívacího nástroje MultiFire Scorpion při rupturách rotátorové manžety v rameni AR-13995N</t>
  </si>
  <si>
    <t>ZI714</t>
  </si>
  <si>
    <t>Jehla dutá 45° levá  251003</t>
  </si>
  <si>
    <t>ZI576</t>
  </si>
  <si>
    <t>Jehla dutá 45° pravá  251004</t>
  </si>
  <si>
    <t>ZB481</t>
  </si>
  <si>
    <t>Jehla chirurgická 0,7 x 25 B13</t>
  </si>
  <si>
    <t>ZB480</t>
  </si>
  <si>
    <t>Jehla chirurgická 0,7 x 28 G10</t>
  </si>
  <si>
    <t>ZB478</t>
  </si>
  <si>
    <t>Jehla chirurgická 0,8 x 32 B11</t>
  </si>
  <si>
    <t>ZB168</t>
  </si>
  <si>
    <t>Jehla chirurgická 0,9 x 36 B10</t>
  </si>
  <si>
    <t>ZB133</t>
  </si>
  <si>
    <t>Jehla chirurgická 0,9 x 40 G9</t>
  </si>
  <si>
    <t>ZB460</t>
  </si>
  <si>
    <t>Jehla chirurgicka 1,0 x 45 G8</t>
  </si>
  <si>
    <t>ZB167</t>
  </si>
  <si>
    <t>Jehla chirurgická 1,4 x 80 G1</t>
  </si>
  <si>
    <t>ZB479</t>
  </si>
  <si>
    <t>Jehla chirurgická B12</t>
  </si>
  <si>
    <t>ZB482</t>
  </si>
  <si>
    <t>Jehla chirurgická G12</t>
  </si>
  <si>
    <t>ZB467</t>
  </si>
  <si>
    <t>Jehla chirurgická G13</t>
  </si>
  <si>
    <t>ZB468</t>
  </si>
  <si>
    <t>Jehla chirurgická G14</t>
  </si>
  <si>
    <t>ZB463</t>
  </si>
  <si>
    <t>Jehla chirurgická G2</t>
  </si>
  <si>
    <t>ZB198</t>
  </si>
  <si>
    <t>Jehla chirurgická G3</t>
  </si>
  <si>
    <t>ZB205</t>
  </si>
  <si>
    <t>Jehla chirurgická G4</t>
  </si>
  <si>
    <t>ZB260</t>
  </si>
  <si>
    <t>Jehla chirurgická G5</t>
  </si>
  <si>
    <t>ZB206</t>
  </si>
  <si>
    <t>Jehla chirurgická G6</t>
  </si>
  <si>
    <t>ZB248</t>
  </si>
  <si>
    <t>Jehla chirurgická G7</t>
  </si>
  <si>
    <t>ZH089</t>
  </si>
  <si>
    <t>Jehla chirurgická GA7</t>
  </si>
  <si>
    <t>ZB530</t>
  </si>
  <si>
    <t>Jehla chirurgická GA8</t>
  </si>
  <si>
    <t>ZC717</t>
  </si>
  <si>
    <t>Jehla chirurgická GA9</t>
  </si>
  <si>
    <t>ZP079</t>
  </si>
  <si>
    <t>Jehla labrální do prošívacího nástroje SureFire Scorpion  AR-13991N-1/5</t>
  </si>
  <si>
    <t>ZH853</t>
  </si>
  <si>
    <t>Provlékač vlákna chia k operacím ramene á 5 ks 214101</t>
  </si>
  <si>
    <t>ZP778</t>
  </si>
  <si>
    <t>Rukavice nitril SAFESKIN sterilní bez pudru vel. L bal. á 50 párů 52203M</t>
  </si>
  <si>
    <t>ZP777</t>
  </si>
  <si>
    <t>Rukavice nitril SAFESKIN sterilní bez pudru vel. S bal. á 50 párů 52201M</t>
  </si>
  <si>
    <t>ZK678</t>
  </si>
  <si>
    <t>Rukavice operační ansell dipos-a-glove vel. M ( 7-8) bal. á 50 párů kopolymerové MDG751EU</t>
  </si>
  <si>
    <t>ZL069</t>
  </si>
  <si>
    <t>Rukavice operační gammex latex PF bez pudru 5,5 330048055</t>
  </si>
  <si>
    <t>ZN130</t>
  </si>
  <si>
    <t>Rukavice operační gammex latex PF bez pudru 6,0 330048060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</si>
  <si>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</si>
  <si>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</si>
  <si>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</si>
  <si>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</si>
  <si>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</si>
  <si>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</si>
  <si>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</si>
  <si>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</si>
  <si>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ZF107</t>
  </si>
  <si>
    <t>Rukavice operační latexové bez pudru encore ortopedic vel. 7,0 (5788203) 330106070</t>
  </si>
  <si>
    <t>ZK483</t>
  </si>
  <si>
    <t>Rukavice operační latexové bez pudru encore ortopedic vel. 7,5 (5788204) 330106075</t>
  </si>
  <si>
    <t>ZK482</t>
  </si>
  <si>
    <t>Rukavice operační latexové bez pudru encore ortopedic vel. 8,0 (5788205) 330106080</t>
  </si>
  <si>
    <t>Rukavice operační latexové bez pudru ortpedic vel. 7,0 5788203</t>
  </si>
  <si>
    <t>Rukavice operační latexové bez pudru ortpedic vel. 7,5 5788204</t>
  </si>
  <si>
    <t>ZK479</t>
  </si>
  <si>
    <t>Rukavice operační latexové bez pudru ortpedic vel. 8,5 5788206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</si>
  <si>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</si>
  <si>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</si>
  <si>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</si>
  <si>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</si>
  <si>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</si>
  <si>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</si>
  <si>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ZB751</t>
  </si>
  <si>
    <t>Hadice PVC 8/12 á 30 m P00468</t>
  </si>
  <si>
    <t>50115080</t>
  </si>
  <si>
    <t>ZPr - staplery, extraktory, endoskop.mat. (Z523)</t>
  </si>
  <si>
    <t>ZO955</t>
  </si>
  <si>
    <t>Grasper artroskopický úchopový rovný úchopová plocha 3,5 x 7 mm 14 cm 225700825</t>
  </si>
  <si>
    <t>ZJ668</t>
  </si>
  <si>
    <t>Optika Karl Storz Hopkins s úhlem pohledu 30° průměr 4 mm délka 18 cm autoklavovatelná 28731BWA</t>
  </si>
  <si>
    <t>ZB730</t>
  </si>
  <si>
    <t>Stapler kožní bal. á 10 ks WM-SS-35R + odstraňovač svorek zdarma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</si>
  <si>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</si>
  <si>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</si>
  <si>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</si>
  <si>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</si>
  <si>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</si>
  <si>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</si>
  <si>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</si>
  <si>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</si>
  <si>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</si>
  <si>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</si>
  <si>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</si>
  <si>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</si>
  <si>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</si>
  <si>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</si>
  <si>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</si>
  <si>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</si>
  <si>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</si>
  <si>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</si>
  <si>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</si>
  <si>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</si>
  <si>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</si>
  <si>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</si>
  <si>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</si>
  <si>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praktické sestry</t>
  </si>
  <si>
    <t>zdravotničtí asistenti</t>
  </si>
  <si>
    <t>ošetřovatelé</t>
  </si>
  <si>
    <t>sanitáři</t>
  </si>
  <si>
    <t>THP</t>
  </si>
  <si>
    <t>Specializovaná ambulantní péče</t>
  </si>
  <si>
    <t>606 - Pracoviště ortopedie</t>
  </si>
  <si>
    <t>6F6 - Pracov. standardní ústavní lůž. péče ortopedické -</t>
  </si>
  <si>
    <t>6I6 - Prac. resusc. a intenz. úst. lůž. péče ortopedické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</si>
  <si>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</si>
  <si>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</si>
  <si>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</si>
  <si>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</si>
  <si>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</si>
  <si>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Barnetová Dana</t>
  </si>
  <si>
    <t>Giblo Julie</t>
  </si>
  <si>
    <t>Kocourek Jan</t>
  </si>
  <si>
    <t>Mikulík Josef</t>
  </si>
  <si>
    <t>Zdravotní výkony vykázané na pracovišti v rámci ambulantní péče dle lékařů *</t>
  </si>
  <si>
    <t>6F6</t>
  </si>
  <si>
    <t>1</t>
  </si>
  <si>
    <t>0000502</t>
  </si>
  <si>
    <t>V</t>
  </si>
  <si>
    <t>66022</t>
  </si>
  <si>
    <t>CÍLENÉ VYŠETŘENÍ ORTOPEDEM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</si>
  <si>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</si>
  <si>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</si>
  <si>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</si>
  <si>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</si>
  <si>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</si>
  <si>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</si>
  <si>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</si>
  <si>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</si>
  <si>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09233</t>
  </si>
  <si>
    <t>INJEKČNÍ OKRSKOVÁ ANESTÉZIE</t>
  </si>
  <si>
    <t>61245</t>
  </si>
  <si>
    <t>FENESTRACE ŠLACHOVÉ POCHVY</t>
  </si>
  <si>
    <t>66837</t>
  </si>
  <si>
    <t>EXSTIRPACE BURZY NEBO GANGLIA - POVRCHOVÁ</t>
  </si>
  <si>
    <t>09569</t>
  </si>
  <si>
    <t>(VZP) ZÁKROK NA PRAVÉ STRANĚ</t>
  </si>
  <si>
    <t>6I6</t>
  </si>
  <si>
    <t>06</t>
  </si>
  <si>
    <t>606</t>
  </si>
  <si>
    <t>0000498</t>
  </si>
  <si>
    <t>0002439</t>
  </si>
  <si>
    <t>MARCAINE 0,5%</t>
  </si>
  <si>
    <t>0025746</t>
  </si>
  <si>
    <t>INVANZ</t>
  </si>
  <si>
    <t>0055824</t>
  </si>
  <si>
    <t>0067547</t>
  </si>
  <si>
    <t>0076354</t>
  </si>
  <si>
    <t>FORTUM</t>
  </si>
  <si>
    <t>0090044</t>
  </si>
  <si>
    <t>0192143</t>
  </si>
  <si>
    <t>09111</t>
  </si>
  <si>
    <t>ODBĚR KAPILÁRNÍ KRVE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</si>
  <si>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</si>
  <si>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</si>
  <si>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</si>
  <si>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</si>
  <si>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</si>
  <si>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</si>
  <si>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</si>
  <si>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</si>
  <si>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</si>
  <si>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</si>
  <si>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</si>
  <si>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</si>
  <si>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</si>
  <si>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</si>
  <si>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</si>
  <si>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</si>
  <si>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</si>
  <si>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</si>
  <si>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</si>
  <si>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</si>
  <si>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</si>
  <si>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</si>
  <si>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51869</t>
  </si>
  <si>
    <t>SEJMUTÍ CIRKULÁRNÍ SÁDROVÉ FIXACE NA KONČETINÁCH</t>
  </si>
  <si>
    <t>51873</t>
  </si>
  <si>
    <t>SLOŽITÝ MĚKKÝ FIXAČNÍ OBVAZ</t>
  </si>
  <si>
    <t>51877</t>
  </si>
  <si>
    <t>PŘILOŽENÍ LÉČEBNÉ POMŮCKY - ORTÉZY</t>
  </si>
  <si>
    <t>66023</t>
  </si>
  <si>
    <t>KONTROLNÍ VYŠETŘENÍ ORTOPEDEM</t>
  </si>
  <si>
    <t>66229</t>
  </si>
  <si>
    <t xml:space="preserve">PES EQUINOVARUS ATD. - PŘILOŽENÍ KOREKČNÍ SÁDROVÉ </t>
  </si>
  <si>
    <t>66823</t>
  </si>
  <si>
    <t>ODSTRANĚNÍ ZEVNÍHO FIXATÉRU</t>
  </si>
  <si>
    <t>66833</t>
  </si>
  <si>
    <t>ODSTRANĚNÍ CIZÍHO TĚLESA Z RÁNY</t>
  </si>
  <si>
    <t>66853</t>
  </si>
  <si>
    <t>OTEVŘENÁ BIOPSIE MĚKKÝCH TKÁNÍ</t>
  </si>
  <si>
    <t>09547</t>
  </si>
  <si>
    <t>REGULAČNÍ POPLATEK -- POJIŠTĚNEC OD ÚHRADY POPLATK</t>
  </si>
  <si>
    <t>09567</t>
  </si>
  <si>
    <t>(VZP) ZÁKROK NA LEVÉ STRANĚ</t>
  </si>
  <si>
    <t>09544</t>
  </si>
  <si>
    <t>SIGNÁLNÍ VÝKON POBYTU V ZAŘÍZENÍ LŮŽKOVÉ PÉČE / DO</t>
  </si>
  <si>
    <t>09555</t>
  </si>
  <si>
    <t>OŠETŘENÍ DÍTĚTE DO 6 LET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</si>
  <si>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</si>
  <si>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</si>
  <si>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</si>
  <si>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</si>
  <si>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</si>
  <si>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</si>
  <si>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</si>
  <si>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</si>
  <si>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09563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</si>
  <si>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</si>
  <si>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</si>
  <si>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</si>
  <si>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</si>
  <si>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</si>
  <si>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>09113</t>
  </si>
  <si>
    <t>ODBĚR KRVE Z ARTERIE</t>
  </si>
  <si>
    <t>51851</t>
  </si>
  <si>
    <t>FIXAČNÍ SÁDROVÁ DLAHA - RUKA, PŘEDLOKTÍ</t>
  </si>
  <si>
    <t>66021</t>
  </si>
  <si>
    <t>KOMPLEXNÍ VYŠETŘENÍ ORTOPEDEM</t>
  </si>
  <si>
    <t>09219</t>
  </si>
  <si>
    <t xml:space="preserve">INTRAVENÓZNÍ INJEKCE U DOSPĚLÉHO ČI DÍTĚTE NAD 10 </t>
  </si>
  <si>
    <t>51825</t>
  </si>
  <si>
    <t>SEKUNDÁRNÍ SUTURA RÁNY</t>
  </si>
  <si>
    <t>09239</t>
  </si>
  <si>
    <t>SUTURA RÁNY A PODKOŽÍ DO 5 CM</t>
  </si>
  <si>
    <t>09115</t>
  </si>
  <si>
    <t>ODBĚR BIOLOGICKÉHO MATERIÁLU JINÉHO NEŽ KREV NA KV</t>
  </si>
  <si>
    <t>66031</t>
  </si>
  <si>
    <t>PREVENTIVNÍ VYŠETŘENÍ KYČELNÍCH KLOUBŮ U KOJENCE</t>
  </si>
  <si>
    <t>09235</t>
  </si>
  <si>
    <t>ODSTRANĚNÍ MALÝCH LÉZÍ KŮŽE</t>
  </si>
  <si>
    <t>51811</t>
  </si>
  <si>
    <t>ABSCES NEBO HEMATOM SUBKUTANNÍ, PILONIDÁLNÍ, INTRA</t>
  </si>
  <si>
    <t>66867</t>
  </si>
  <si>
    <t>EXCIZE A EXSTIRPACE SVALOVÉ - JEDNODUCHÉ</t>
  </si>
  <si>
    <t>51855</t>
  </si>
  <si>
    <t>FIXAČNÍ SÁDROVÁ DLAHA CELÉ HORNÍ KONČETINY</t>
  </si>
  <si>
    <t>53411</t>
  </si>
  <si>
    <t>NÁPLASŤOVÁ FIXACE ZLOMENINY KOSTNÍHO ČLÁNKU NEBO M</t>
  </si>
  <si>
    <t>51870</t>
  </si>
  <si>
    <t>DOTOČENÍ SÁDROVÉHO OBVAZU</t>
  </si>
  <si>
    <t>61255</t>
  </si>
  <si>
    <t>ROZŠÍŘENÁ APONEUREKTOMIE U FORMY DUPUYTRENOVY KONT</t>
  </si>
  <si>
    <t>51865</t>
  </si>
  <si>
    <t>CIRKULÁRNÍ SÁDROVÝ OBVAZ NA DOLNÍ KONČETINĚ</t>
  </si>
  <si>
    <t>66811</t>
  </si>
  <si>
    <t>INJEKCE DO BURZY, GANGLIA, POCHVY ŠLACHOVÉ</t>
  </si>
  <si>
    <t>51857</t>
  </si>
  <si>
    <t xml:space="preserve">CIRKULÁRNÍ SÁDROVÝ OBVAZ - CELÁ HORNÍ KONČETINA - </t>
  </si>
  <si>
    <t>09234</t>
  </si>
  <si>
    <t>OŠETŘENÍ NEHTU, INCIZE SUBKUTÁNNÍHO ABSCESU NEBO H</t>
  </si>
  <si>
    <t>66855</t>
  </si>
  <si>
    <t>INCIZE A DRENÁŽ MĚKKÝCH TKÁNÍ V ORTOPEDII</t>
  </si>
  <si>
    <t>09509</t>
  </si>
  <si>
    <t>OŠETŘENÍ HANDICAPOVANÉHO PACIENTA</t>
  </si>
  <si>
    <t>3</t>
  </si>
  <si>
    <t>0020135</t>
  </si>
  <si>
    <t>DRÁT EXTENČNÍ KIRSCHNER</t>
  </si>
  <si>
    <t>61247</t>
  </si>
  <si>
    <t>OPERACE KARPÁLNÍHO TUNELU</t>
  </si>
  <si>
    <t>61253</t>
  </si>
  <si>
    <t xml:space="preserve">PALM. APONEUREKTOMIE U DLAŇOVÉ FORMY DUPUYTRENOVY </t>
  </si>
  <si>
    <t>66423</t>
  </si>
  <si>
    <t>ODSTRANĚNÍ EXOSTÓZY DORZA RUKY</t>
  </si>
  <si>
    <t>66733</t>
  </si>
  <si>
    <t>REKONSTRUKCE KLADÍVKOVÉHO PRSTU - ZA KAŽDÝ DALŠÍ P</t>
  </si>
  <si>
    <t>66893</t>
  </si>
  <si>
    <t>PUNKČNÍ BIOPSIE KOSTI NEBO KLOUBU</t>
  </si>
  <si>
    <t>66421</t>
  </si>
  <si>
    <t>BIOPSIE, INCIZE A DRENÁŽ NA RUCE ČI ZÁPĚSTÍ</t>
  </si>
  <si>
    <t>66731</t>
  </si>
  <si>
    <t>REKONSTRUKCE KLADÍVKOVÉHO PRSTU NOHY</t>
  </si>
  <si>
    <t>66417</t>
  </si>
  <si>
    <t>ARTRODÉZA MALÝCH KLOUBŮ RUKY A NOHY - JEDNOHO</t>
  </si>
  <si>
    <t>66881</t>
  </si>
  <si>
    <t>EXCIZE / EXSTIRPACE EXOSTÓZY</t>
  </si>
  <si>
    <t>66721</t>
  </si>
  <si>
    <t xml:space="preserve">EXCIZE / EXSTIRPACE FASCIE,  APONEURÓZY V OBLASTI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</si>
  <si>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</si>
  <si>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</si>
  <si>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</si>
  <si>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</si>
  <si>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</si>
  <si>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</si>
  <si>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</si>
  <si>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</si>
  <si>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</si>
  <si>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</si>
  <si>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</si>
  <si>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</si>
  <si>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</si>
  <si>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</si>
  <si>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</si>
  <si>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</si>
  <si>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</si>
  <si>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</si>
  <si>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</si>
  <si>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</si>
  <si>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</si>
  <si>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</si>
  <si>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</si>
  <si>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</si>
  <si>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</si>
  <si>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</si>
  <si>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</si>
  <si>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</si>
  <si>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</si>
  <si>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</si>
  <si>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</si>
  <si>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</si>
  <si>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</si>
  <si>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</si>
  <si>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</si>
  <si>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</si>
  <si>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5F1</t>
  </si>
  <si>
    <t>51353</t>
  </si>
  <si>
    <t>PUNKCE, ODSÁTÍ TENKÉHO STŘEVA, MANIPULACE SE STŘEV</t>
  </si>
  <si>
    <t>51813</t>
  </si>
  <si>
    <t>OPERACE ROZSÁHLÉHO PILONIDÁLNÍHO SINU, DERMOIDNÍ C</t>
  </si>
  <si>
    <t>66851</t>
  </si>
  <si>
    <t>AMPUTACE DLOUHÉ KOSTI / EXARTIKULACE VELKÉHO KLOUB</t>
  </si>
  <si>
    <t>5F3</t>
  </si>
  <si>
    <t>0083525</t>
  </si>
  <si>
    <t>NÁSTAVEC K SHAVERU FRÉZA FMS NESTERILNÍ</t>
  </si>
  <si>
    <t>0083526</t>
  </si>
  <si>
    <t>NÁSTAVEC K SHAVERU FRÉZA FMS NESTERILNÍ KULATÝ</t>
  </si>
  <si>
    <t>0193653</t>
  </si>
  <si>
    <t>66039</t>
  </si>
  <si>
    <t>SLOŽITÁ OPERAČNÍ ARTROSKOPIE</t>
  </si>
  <si>
    <t>66612</t>
  </si>
  <si>
    <t>TOTÁLNÍ ENDOPROTÉZA KYČELNÍHO KLOUBU</t>
  </si>
  <si>
    <t>66739</t>
  </si>
  <si>
    <t>VELKÉ REKONSTRUKCE NOHY</t>
  </si>
  <si>
    <t>66735</t>
  </si>
  <si>
    <t>REKONSTRUKCE HALLUCES VALGI - VÝKON NA KOSTI</t>
  </si>
  <si>
    <t>99999</t>
  </si>
  <si>
    <t>Nespecifikovany vykon</t>
  </si>
  <si>
    <t>66927</t>
  </si>
  <si>
    <t>REVIZE ŠLACHOVÝCH POCHEV</t>
  </si>
  <si>
    <t>6F1</t>
  </si>
  <si>
    <t>51819</t>
  </si>
  <si>
    <t>OŠETŘENÍ A OBVAZ ROZSÁHLÉ RÁNY V CELKOVÉ ANESTEZII</t>
  </si>
  <si>
    <t>61123</t>
  </si>
  <si>
    <t>EXCIZE KOŽNÍ LÉZE OD 2 DO 10 CM^2, BEZ UZAVŘENÍ VZ</t>
  </si>
  <si>
    <t>61127</t>
  </si>
  <si>
    <t>EXSTIRPACE PSEUDOCYSTY DEKUBITU</t>
  </si>
  <si>
    <t>61129</t>
  </si>
  <si>
    <t>EXCIZE KOŽNÍ LÉZE, SUTURA OD 2 DO 10 CM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</si>
  <si>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</si>
  <si>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</si>
  <si>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</si>
  <si>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</si>
  <si>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</si>
  <si>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</si>
  <si>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</si>
  <si>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</si>
  <si>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71823</t>
  </si>
  <si>
    <t>POUŽITÍ MIKROSKOPU PŘI OPERAČNÍM VÝKONU Á 10 MINUT</t>
  </si>
  <si>
    <t>51850</t>
  </si>
  <si>
    <t>PŘEVAZ RÁNY METODOU V. A. C. (VACUUM ASISTED CLOSU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</si>
  <si>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</si>
  <si>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</si>
  <si>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</si>
  <si>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</si>
  <si>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</si>
  <si>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</si>
  <si>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</si>
  <si>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</si>
  <si>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</si>
  <si>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</si>
  <si>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</si>
  <si>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</si>
  <si>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NEKREKTOMIE DO 5 % POVRCHU TĚLA - TANGENCIÁLNÍ NEB</t>
  </si>
  <si>
    <t>62640</t>
  </si>
  <si>
    <t>ODBĚR DERMOEPIDERMÁLNÍHO ŠTĚPU: 1 - 5 % Z PLOCHY P</t>
  </si>
  <si>
    <t>62440</t>
  </si>
  <si>
    <t>ŠTĚP PŘI POPÁLENÍ (A OSTATNÍCH KOŽNÍCH ZTRÁTÁCH) D</t>
  </si>
  <si>
    <t>61169</t>
  </si>
  <si>
    <t>TRANSPOZICE MUSKULÁRNÍHO LALOKU</t>
  </si>
  <si>
    <t>0003708</t>
  </si>
  <si>
    <t>0004234</t>
  </si>
  <si>
    <t>0005113</t>
  </si>
  <si>
    <t>TARGOCID</t>
  </si>
  <si>
    <t>0008807</t>
  </si>
  <si>
    <t>0008808</t>
  </si>
  <si>
    <t>0011592</t>
  </si>
  <si>
    <t>METRONIDAZOL B. BRAUN</t>
  </si>
  <si>
    <t>0011706</t>
  </si>
  <si>
    <t>0016600</t>
  </si>
  <si>
    <t>0020605</t>
  </si>
  <si>
    <t>COLOMYCIN INJEKCE 1 000 000 MEZINÁRODNÍCH JEDNOTEK</t>
  </si>
  <si>
    <t>0026127</t>
  </si>
  <si>
    <t>0053922</t>
  </si>
  <si>
    <t>CIPHIN PRO INFUSIONE 200 MG/100 ML</t>
  </si>
  <si>
    <t>0058092</t>
  </si>
  <si>
    <t>CEFAZOLIN SANDOZ</t>
  </si>
  <si>
    <t>0064831</t>
  </si>
  <si>
    <t>AXETINE</t>
  </si>
  <si>
    <t>0066137</t>
  </si>
  <si>
    <t>OFLOXIN INF</t>
  </si>
  <si>
    <t>0068998</t>
  </si>
  <si>
    <t>AMPICILIN 1,0 BIOTIKA</t>
  </si>
  <si>
    <t>0072972</t>
  </si>
  <si>
    <t>AMOKSIKLAV 1,2 G</t>
  </si>
  <si>
    <t>0072973</t>
  </si>
  <si>
    <t>AMOKSIKLAV 600 MG</t>
  </si>
  <si>
    <t>0076360</t>
  </si>
  <si>
    <t>ZINACEF</t>
  </si>
  <si>
    <t>0083417</t>
  </si>
  <si>
    <t>MERONEM</t>
  </si>
  <si>
    <t>0087239</t>
  </si>
  <si>
    <t>FANHDI</t>
  </si>
  <si>
    <t>0087240</t>
  </si>
  <si>
    <t>0090099</t>
  </si>
  <si>
    <t>FACTOR VII BAXTER</t>
  </si>
  <si>
    <t>0091148</t>
  </si>
  <si>
    <t>0092289</t>
  </si>
  <si>
    <t>EDICIN</t>
  </si>
  <si>
    <t>0092290</t>
  </si>
  <si>
    <t>0094155</t>
  </si>
  <si>
    <t>ABAKTAL 400 MG/5 ML</t>
  </si>
  <si>
    <t>0094176</t>
  </si>
  <si>
    <t>CEFOTAXIME LEK</t>
  </si>
  <si>
    <t>0096414</t>
  </si>
  <si>
    <t>GENTAMICIN LEK</t>
  </si>
  <si>
    <t>0097000</t>
  </si>
  <si>
    <t>0097878</t>
  </si>
  <si>
    <t>KLIMICIN</t>
  </si>
  <si>
    <t>0097910</t>
  </si>
  <si>
    <t>HUMAN ALBUMIN GRIFOLS 20%</t>
  </si>
  <si>
    <t>0104051</t>
  </si>
  <si>
    <t>0112782</t>
  </si>
  <si>
    <t>GENTAMICIN B.BRAUN</t>
  </si>
  <si>
    <t>0112786</t>
  </si>
  <si>
    <t>0131656</t>
  </si>
  <si>
    <t>CEFTAZIDIM KABI</t>
  </si>
  <si>
    <t>0137499</t>
  </si>
  <si>
    <t>0138455</t>
  </si>
  <si>
    <t>0144328</t>
  </si>
  <si>
    <t>0151458</t>
  </si>
  <si>
    <t>CEFUROXIM KABI</t>
  </si>
  <si>
    <t>0156258</t>
  </si>
  <si>
    <t>VANCOMYCIN KABI</t>
  </si>
  <si>
    <t>0156259</t>
  </si>
  <si>
    <t>0162180</t>
  </si>
  <si>
    <t>CIPROFLOXACIN KABI 200 MG/100 ML INFUZNÍ ROZTOK</t>
  </si>
  <si>
    <t>0162187</t>
  </si>
  <si>
    <t>0164350</t>
  </si>
  <si>
    <t>TAZOCIN 4 G/0,5 G</t>
  </si>
  <si>
    <t>0164401</t>
  </si>
  <si>
    <t>0166269</t>
  </si>
  <si>
    <t>0129056</t>
  </si>
  <si>
    <t>0182991</t>
  </si>
  <si>
    <t>VANCOMYCIN HIKMA</t>
  </si>
  <si>
    <t>0088337</t>
  </si>
  <si>
    <t>HAEMATE P</t>
  </si>
  <si>
    <t>0201030</t>
  </si>
  <si>
    <t>0088336</t>
  </si>
  <si>
    <t>0141836</t>
  </si>
  <si>
    <t>AMIKACIN B. BRAUN</t>
  </si>
  <si>
    <t>0064835</t>
  </si>
  <si>
    <t>0113453</t>
  </si>
  <si>
    <t>0156835</t>
  </si>
  <si>
    <t>MEROPENEM KABI</t>
  </si>
  <si>
    <t>0129834</t>
  </si>
  <si>
    <t>0129836</t>
  </si>
  <si>
    <t>0147977</t>
  </si>
  <si>
    <t>MEROPENEM HOSPIRA</t>
  </si>
  <si>
    <t>0166265</t>
  </si>
  <si>
    <t>0183926</t>
  </si>
  <si>
    <t>AZEPO</t>
  </si>
  <si>
    <t>0202911</t>
  </si>
  <si>
    <t>DILIZOLEN</t>
  </si>
  <si>
    <t>0003902</t>
  </si>
  <si>
    <t>0064630</t>
  </si>
  <si>
    <t>0113424</t>
  </si>
  <si>
    <t>PIPERACILLIN/TAZOBACTAM IBIGEN</t>
  </si>
  <si>
    <t>0141263</t>
  </si>
  <si>
    <t>PIPERACILLIN/TAZOBACTAM MYLAN</t>
  </si>
  <si>
    <t>0195147</t>
  </si>
  <si>
    <t>0183817</t>
  </si>
  <si>
    <t>0201961</t>
  </si>
  <si>
    <t>0201967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</si>
  <si>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</si>
  <si>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</si>
  <si>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</si>
  <si>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</si>
  <si>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</si>
  <si>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</si>
  <si>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</si>
  <si>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</si>
  <si>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</si>
  <si>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</si>
  <si>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</si>
  <si>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</si>
  <si>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</si>
  <si>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</si>
  <si>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</si>
  <si>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</si>
  <si>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</si>
  <si>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0001018</t>
  </si>
  <si>
    <t>ŠROUB SAMOŘEZNÝ KORTIKÁLNÍ MALÝ FRAGMENTY OCEL</t>
  </si>
  <si>
    <t>0001137</t>
  </si>
  <si>
    <t>ŠROUB SAMOŘEZNÝ KORTIKÁLNÍ RUKA OCEL</t>
  </si>
  <si>
    <t>0001588</t>
  </si>
  <si>
    <t>ŠROUB SAMOŘEZNÝ KORTIKÁLNÍ MALÝ FRAGMENTY TITAN</t>
  </si>
  <si>
    <t>0001627</t>
  </si>
  <si>
    <t>DLAHA MALÝ FRAGMENT OCEL</t>
  </si>
  <si>
    <t>0001719</t>
  </si>
  <si>
    <t>DRÁT CERKLÁŽNÍ OCEL</t>
  </si>
  <si>
    <t>0003573</t>
  </si>
  <si>
    <t>NÁHRADA KOLENNÍHO KLOUBU P.F.C.SIGMA 962011-962064</t>
  </si>
  <si>
    <t>0003702</t>
  </si>
  <si>
    <t>KOŠÍČEK PODPŮRNÝ                     9444X9,9450X9</t>
  </si>
  <si>
    <t>0003769</t>
  </si>
  <si>
    <t>NÁHRADA KYČ.KL.CEMENTOVANÁ,DŘÍK MS-30    300029XX0</t>
  </si>
  <si>
    <t>0004070</t>
  </si>
  <si>
    <t>ŠROUB LCP A VA-LCP SAMOŘEZNÝ MALÝ FRAGMENT OCEL</t>
  </si>
  <si>
    <t>0004596</t>
  </si>
  <si>
    <t>DLAHA LCP ROVNÁ MALÝ FRAGMNET TITAN</t>
  </si>
  <si>
    <t>0010393</t>
  </si>
  <si>
    <t>DLAHA KYČELNÍ VELKÝ FRAGMENT OCEL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</si>
  <si>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</si>
  <si>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</si>
  <si>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</si>
  <si>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</si>
  <si>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</si>
  <si>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</si>
  <si>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</si>
  <si>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</si>
  <si>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0012176</t>
  </si>
  <si>
    <t>UCPÁVKA DŘEŇOVÉ DUTINY S DRENEM     0981,3222-3229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</si>
  <si>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</si>
  <si>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</si>
  <si>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</si>
  <si>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</si>
  <si>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</si>
  <si>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</si>
  <si>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</si>
  <si>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</si>
  <si>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</si>
  <si>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</si>
  <si>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</si>
  <si>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</si>
  <si>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</si>
  <si>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</si>
  <si>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</si>
  <si>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</si>
  <si>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</si>
  <si>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</si>
  <si>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0012785</t>
  </si>
  <si>
    <t>HŘEB STEINMANNŮV</t>
  </si>
  <si>
    <t>0017129</t>
  </si>
  <si>
    <t>ŠROUB FIXAČNÍ K NECEMENT.JAMCE PLASMACUP</t>
  </si>
  <si>
    <t>0018001</t>
  </si>
  <si>
    <t>NÁHRADA KYČ.KL.CEMENT.,CENTRALIZÉR MS-30    3001XX</t>
  </si>
  <si>
    <t>0018677</t>
  </si>
  <si>
    <t>CEMENT KOSTNÍ PALACOS R - 40  2X40G</t>
  </si>
  <si>
    <t>0018678</t>
  </si>
  <si>
    <t>CEMENT KOSTNÍ PALACOS R - 40 + GENTAMICINUM  2X40G</t>
  </si>
  <si>
    <t>0020168</t>
  </si>
  <si>
    <t>ŠROUB MALEOLÁRNÍ</t>
  </si>
  <si>
    <t>0020190</t>
  </si>
  <si>
    <t>ŠROUB KORTIKÁLNÍ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</si>
  <si>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</si>
  <si>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</si>
  <si>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</si>
  <si>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</si>
  <si>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</si>
  <si>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</si>
  <si>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</si>
  <si>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0024982</t>
  </si>
  <si>
    <t xml:space="preserve">KOTVIČKA TITANOVÁ PRO CHIR.RUKY MINI,MINI LS,MINI </t>
  </si>
  <si>
    <t>0024989</t>
  </si>
  <si>
    <t xml:space="preserve">KOTVIČKA TITANOVÁ PRO STABILIZACI RAMENE GII, GII </t>
  </si>
  <si>
    <t>0027768</t>
  </si>
  <si>
    <t>DLAHA LCP ROVNÁ VELKÝ FRAGMENT TITAN</t>
  </si>
  <si>
    <t>0027807</t>
  </si>
  <si>
    <t>DLAHA ROVNÁ LCP REKONSTRUKČNÍ MALÝ FRAGMENT OCEL</t>
  </si>
  <si>
    <t>0030182</t>
  </si>
  <si>
    <t>NÁHRADA KYČELNÍHO KLOUBU SYSTÉM ZCA</t>
  </si>
  <si>
    <t>0030184</t>
  </si>
  <si>
    <t>0030186</t>
  </si>
  <si>
    <t>0030409</t>
  </si>
  <si>
    <t>ŠROUB LCP SAMOŘEZNÝ VELKÝ FRAGMENT OCEL</t>
  </si>
  <si>
    <t>0030415</t>
  </si>
  <si>
    <t>0030418</t>
  </si>
  <si>
    <t>0030443</t>
  </si>
  <si>
    <t>DLAHA LCP TIBIE DISTÁLNÍ OCEL MALÝ FRAGMENT TITAN</t>
  </si>
  <si>
    <t>0030454</t>
  </si>
  <si>
    <t>ŠROUB LCP SAMOŘEZNÝ MALÝ FRAGMENT TITAN</t>
  </si>
  <si>
    <t>0030458</t>
  </si>
  <si>
    <t>0030462</t>
  </si>
  <si>
    <t>0030466</t>
  </si>
  <si>
    <t>0030494</t>
  </si>
  <si>
    <t>ŠROUB LCP SAMOŘEZNÝ VELKÝ FRAGMENT TITAN</t>
  </si>
  <si>
    <t>0030501</t>
  </si>
  <si>
    <t>0030509</t>
  </si>
  <si>
    <t>0030705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</si>
  <si>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</si>
  <si>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</si>
  <si>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</si>
  <si>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</si>
  <si>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</si>
  <si>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</si>
  <si>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</si>
  <si>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</si>
  <si>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</si>
  <si>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</si>
  <si>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</si>
  <si>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</si>
  <si>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</si>
  <si>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</si>
  <si>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0031465</t>
  </si>
  <si>
    <t>ŠROUB LCP SAMOŘEZNÝ MINI FRAGMENT TITAN</t>
  </si>
  <si>
    <t>0031468</t>
  </si>
  <si>
    <t>DLAHA LCP TIBIE PROXIMÁLNÍ OCEL MALÝ FRAGMENT TITA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</si>
  <si>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</si>
  <si>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</si>
  <si>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</si>
  <si>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</si>
  <si>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</si>
  <si>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</si>
  <si>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</si>
  <si>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</si>
  <si>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</si>
  <si>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</si>
  <si>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</si>
  <si>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</si>
  <si>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0031888</t>
  </si>
  <si>
    <t>0031933</t>
  </si>
  <si>
    <t>ZASLEPOVACÍ HLAVA TIBIE ÚHLOVĚ STABILNÍ TITAN</t>
  </si>
  <si>
    <t>0031938</t>
  </si>
  <si>
    <t>HŘEB KANYLOVANÝ TIBIE UHLOVĚ STABILNÍ TITAN</t>
  </si>
  <si>
    <t>0031983</t>
  </si>
  <si>
    <t>ŠROUB STARDRIVE ZAJIŠŤOVACÍ TITAN</t>
  </si>
  <si>
    <t>0034884</t>
  </si>
  <si>
    <t>0035002</t>
  </si>
  <si>
    <t>ŠROUB STARDRIVE SAMOŘEZNÝ SPONGIOZNÍ ZAJIŠŤOVACÍ T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</si>
  <si>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</si>
  <si>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</si>
  <si>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</si>
  <si>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</si>
  <si>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</si>
  <si>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</si>
  <si>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</si>
  <si>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</si>
  <si>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</si>
  <si>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0042573</t>
  </si>
  <si>
    <t>NÁHRADA KOL. KLOUBU COLUMBUS, FEMOR.KOMP. PLASMAPO</t>
  </si>
  <si>
    <t>NÁHR.KOLEN.KL.COLUMBUS CEMENT/NECEMENT.COCRMO/AS/C</t>
  </si>
  <si>
    <t>0042574</t>
  </si>
  <si>
    <t>NÁHRADA KOL. KLOUBU COLUMBUS TIBIÁLNÍ KOMP. PLASMA</t>
  </si>
  <si>
    <t>NÁHRADA KOLEN. KL.COLUMBUS NECEMENT.COCRMO/AS/COCR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</si>
  <si>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</si>
  <si>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</si>
  <si>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</si>
  <si>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</si>
  <si>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</si>
  <si>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</si>
  <si>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</si>
  <si>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</si>
  <si>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0066995</t>
  </si>
  <si>
    <t xml:space="preserve">IMPLANTÁT SPINÁLNÍ SYSTÉM CERVIFIX                </t>
  </si>
  <si>
    <t>0067020</t>
  </si>
  <si>
    <t>0069081</t>
  </si>
  <si>
    <t>IMPLANTÁT KOSTNÍ UMĚLÁ NÁHRADA TKÁNĚ  CHRONOS</t>
  </si>
  <si>
    <t>0070300</t>
  </si>
  <si>
    <t>SYSTÉM NÁHR.KYČEL.KLOUBU S-ROM 522028-030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</si>
  <si>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</si>
  <si>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</si>
  <si>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</si>
  <si>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</si>
  <si>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</si>
  <si>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96-000X,001X</t>
  </si>
  <si>
    <t>0071021</t>
  </si>
  <si>
    <t>NÁHRADA KOLENNÍHO KLOUBU P.F.C.SIGMA 96-08XX,09XX</t>
  </si>
  <si>
    <t>0071025</t>
  </si>
  <si>
    <t>NÁHRADA KOLENNÍHO KLOUBU P.F.C.SIGMA 96-008X,009X</t>
  </si>
  <si>
    <t>0071026</t>
  </si>
  <si>
    <t>NÁHRADA KOLENNÍHO KLOUBU P.F.C.SIGMA 96-077X,96-07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</si>
  <si>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</si>
  <si>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</si>
  <si>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</si>
  <si>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</si>
  <si>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</si>
  <si>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</si>
  <si>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</si>
  <si>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596601.0.</t>
  </si>
  <si>
    <t>0073582</t>
  </si>
  <si>
    <t>ŠROUB SAMOŘEZNÝ KORTIKÁLNÍ MINI FRAGMENT TITAN</t>
  </si>
  <si>
    <t>0073660</t>
  </si>
  <si>
    <t>FIXÁTOR ZEVNÍ JEDNOROVINNÝ/DVOUROVINNÝ TRUBKOVÝ SY</t>
  </si>
  <si>
    <t>0073679</t>
  </si>
  <si>
    <t>0074037</t>
  </si>
  <si>
    <t>ŠROUB SAMOŘEZNÝ KORTIKÁLNÍ VELKÝ FRAGMENT TITAN</t>
  </si>
  <si>
    <t>0074045</t>
  </si>
  <si>
    <t>0074305</t>
  </si>
  <si>
    <t>DISK A DLAHA K FIXACI NÁHRADY LIG. CRUCIATUM - SET</t>
  </si>
  <si>
    <t>0074306</t>
  </si>
  <si>
    <t>DISK, DLAHA K FIXACI NÁHRADY LIG. CRUCIATUM</t>
  </si>
  <si>
    <t>0074307</t>
  </si>
  <si>
    <t>ZÁTKA VSTŘEBATELNÁ-IMSET PLUG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</si>
  <si>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</si>
  <si>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</si>
  <si>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</si>
  <si>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</si>
  <si>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</si>
  <si>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</t>
  </si>
  <si>
    <t>0074502</t>
  </si>
  <si>
    <t>0074721</t>
  </si>
  <si>
    <t>HŘEB FEMORÁLNÍ PROXIMÁLNÍ TITANOVÝ DLOUHÝ TARGON P</t>
  </si>
  <si>
    <t>0074723</t>
  </si>
  <si>
    <t>ŠROUB ZAJIŠŤOVACÍ, SAMOŘEZNÝ, UZAMYKATELNÝ TI TARG</t>
  </si>
  <si>
    <t>0077117</t>
  </si>
  <si>
    <t>ŠROUB INTERFERENČNÍ VSTŘEB.ABSOLUTE/BIOINTRAFIX PR</t>
  </si>
  <si>
    <t>0077123</t>
  </si>
  <si>
    <t>VLOŽKA BICON PLUS KER/PE</t>
  </si>
  <si>
    <t>0077172</t>
  </si>
  <si>
    <t>JAMKA KYČELNÍHO KLOUBU NECEMENTOVANÁ - VLOŽKA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</si>
  <si>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</si>
  <si>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</si>
  <si>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</si>
  <si>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</si>
  <si>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</si>
  <si>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</si>
  <si>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0077705</t>
  </si>
  <si>
    <t>NÁHRADA KYČELNÍHO KLOUBU,VLOŽKA ALPHA DURASUL</t>
  </si>
  <si>
    <t>0077759</t>
  </si>
  <si>
    <t>HŘEB HUMERÁLNÍ PROXIMÁLNÍ NITRODŘEŇOVÝ TITANOVÝ TA</t>
  </si>
  <si>
    <t>0077761</t>
  </si>
  <si>
    <t>ŠROUB ZAJIŠŤOVACÍ  TITANOVÝ TARGON PH/H</t>
  </si>
  <si>
    <t>0077762</t>
  </si>
  <si>
    <t>0081946</t>
  </si>
  <si>
    <t>PROSTŘEDEK HEMOSTATICKÝ - TRAUMACEL TAF LIGHT</t>
  </si>
  <si>
    <t>0081999</t>
  </si>
  <si>
    <t>NPWT-V.A.C. GRANUFOAM (PU PĚNA) VELIKOST S</t>
  </si>
  <si>
    <t>0082000</t>
  </si>
  <si>
    <t>NPWT-V.A.C. GRANUFOAM (PU PĚNA) VELIKOST M</t>
  </si>
  <si>
    <t>0082001</t>
  </si>
  <si>
    <t>NPWT-V.A.C. GRANUFOAM (PU PĚNA) VELIKOST L</t>
  </si>
  <si>
    <t>0083073</t>
  </si>
  <si>
    <t>ŠROUB STARDRIVE LATERÁLNÍ TITAN</t>
  </si>
  <si>
    <t>0083528</t>
  </si>
  <si>
    <t>KOTVIČKA VSTŘEBATELNÁ RAPIDLOC PRO SUTURU MENISKU</t>
  </si>
  <si>
    <t>0083716</t>
  </si>
  <si>
    <t>SKOBA UNICLIP KOMPRESNÍ</t>
  </si>
  <si>
    <t>0083718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</si>
  <si>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</si>
  <si>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</si>
  <si>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</si>
  <si>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</si>
  <si>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</si>
  <si>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</si>
  <si>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</si>
  <si>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</si>
  <si>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</si>
  <si>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</si>
  <si>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</si>
  <si>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</si>
  <si>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</si>
  <si>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</si>
  <si>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</si>
  <si>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</si>
  <si>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</si>
  <si>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</si>
  <si>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</si>
  <si>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</si>
  <si>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0084740</t>
  </si>
  <si>
    <t xml:space="preserve">CEMENT KOSTNÍ SMARTSET GHV S GENTAMYCINEM   1X40G </t>
  </si>
  <si>
    <t>0091802</t>
  </si>
  <si>
    <t>IMPLANTÁT KOSTNÍ UMĚLÁ NÁHRADA ŠTĚPU  CHRONOS STRI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</si>
  <si>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</si>
  <si>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</si>
  <si>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</si>
  <si>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</si>
  <si>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</si>
  <si>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0097808</t>
  </si>
  <si>
    <t>ŠROUB LCP SAMOŘEZNÝ MALÝ FRAGMNET TITAN</t>
  </si>
  <si>
    <t>0098788</t>
  </si>
  <si>
    <t>NÁHRADA KOLENNÍHO KLOUBU P.F.C.SIGMA 158115000-158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</si>
  <si>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</si>
  <si>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</si>
  <si>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</si>
  <si>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</si>
  <si>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</si>
  <si>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</si>
  <si>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</si>
  <si>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</si>
  <si>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0098875</t>
  </si>
  <si>
    <t>ŠROUB INTERFERENČNÍ BEZ/S HLAVIČKOU TITANOVÝ</t>
  </si>
  <si>
    <t>0099754</t>
  </si>
  <si>
    <t>0099756</t>
  </si>
  <si>
    <t>HŘEB KANYLOVANÝ FEMUR LATERÁLNÍ TITAN</t>
  </si>
  <si>
    <t>0099885</t>
  </si>
  <si>
    <t>ŠROUB KANYLOVANÝ KOMPRESNÍ TITAN</t>
  </si>
  <si>
    <t>0099935</t>
  </si>
  <si>
    <t>ŠROUB SAMOVRTNÝ KANYLOVANÝ VELKÝ FRAGMENT TITAN</t>
  </si>
  <si>
    <t>0099937</t>
  </si>
  <si>
    <t>NÁHRADA KOL. KLOUBU,COLUMBUS, FEMOR. KOMP.</t>
  </si>
  <si>
    <t>NÁHRADA KOL. KLOUBU COLUMBUS CEMENT.</t>
  </si>
  <si>
    <t>0099938</t>
  </si>
  <si>
    <t xml:space="preserve">NÁHRADA KOL. KLOUBU COLUMBUS, TIBIÁLNÍ KOMPONENTA </t>
  </si>
  <si>
    <t>0099939</t>
  </si>
  <si>
    <t>NÁHRADA KOL. KLOUBU,COLUMBUS, TIBIÁLNÍ PLATO PE</t>
  </si>
  <si>
    <t>NÁHRADA KOL. KLOUBU COLUMBUS</t>
  </si>
  <si>
    <t>0099941</t>
  </si>
  <si>
    <t>NÁHRADA KOL. KLOUBU COLUMBUS, ZÁTKA, DŘÍK, KLÍNEK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</si>
  <si>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</si>
  <si>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</si>
  <si>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</si>
  <si>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</si>
  <si>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</si>
  <si>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</si>
  <si>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</si>
  <si>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0105904</t>
  </si>
  <si>
    <t>ŠROUB LCP VARIABILNÍ ÚHEL TITAN</t>
  </si>
  <si>
    <t>0106592</t>
  </si>
  <si>
    <t>NÁHRADA KYČ.KLOUBU - HLAVICE SYSTÉM BIOLOX DELTA</t>
  </si>
  <si>
    <t>0106943</t>
  </si>
  <si>
    <t>0107120</t>
  </si>
  <si>
    <t>DLAHA LCP KLÍČNÍ KOST MALÝ FRAGMENT TITAN</t>
  </si>
  <si>
    <t>0107689</t>
  </si>
  <si>
    <t>KOTVA VSTŘEBATELNÁ PRO RM</t>
  </si>
  <si>
    <t>0107722</t>
  </si>
  <si>
    <t>CEMENT KOSTNÍ HI-FATIGUE BEZ ANTIBIOTIK 2 X 40G</t>
  </si>
  <si>
    <t>0107725</t>
  </si>
  <si>
    <t>CEMENT KOSTNÍ HI-FATIGUE G S ANTIBIOTIKY 1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</si>
  <si>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</si>
  <si>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</si>
  <si>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</si>
  <si>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</si>
  <si>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</si>
  <si>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</si>
  <si>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</si>
  <si>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</si>
  <si>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</si>
  <si>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</si>
  <si>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</si>
  <si>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</si>
  <si>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HEALIX PEEK PRO SUTURU RC</t>
  </si>
  <si>
    <t>0108056</t>
  </si>
  <si>
    <t>DESTIČKA FIXAČNÍ TITANOVÁ KLAVIKULÁRNÍ</t>
  </si>
  <si>
    <t>0108136</t>
  </si>
  <si>
    <t>DLAŽKA, TI, FEMORÁLNÍ FIXAČNÍ, NÁHRADA AC LIGAMENT</t>
  </si>
  <si>
    <t>0109062</t>
  </si>
  <si>
    <t>NÁHRADA KOLENNÍHO KLOUBU SIGMA PS</t>
  </si>
  <si>
    <t>0109190</t>
  </si>
  <si>
    <t>NÁHRADA KYČELNÍHO KLOUBU SYSTÉM ALLOFIT IT</t>
  </si>
  <si>
    <t>0109193</t>
  </si>
  <si>
    <t>NÁHRADA KYČELNÍHO KLOUBU SYSTÉM FITMORE</t>
  </si>
  <si>
    <t>0110573</t>
  </si>
  <si>
    <t>NÁHRADA KOLENNÍHO KLOUBU COLUMBUS REVISION</t>
  </si>
  <si>
    <t>0110574</t>
  </si>
  <si>
    <t>0110575</t>
  </si>
  <si>
    <t>NÁHRADA KOLENNÍHO KLOUBU COLUMBUS REVISION CEMENT/</t>
  </si>
  <si>
    <t>NÁHRADA KOLENNÍHO KLOUBU COLUMBUS REVIZNÍ CEMENT/N</t>
  </si>
  <si>
    <t>0110576</t>
  </si>
  <si>
    <t>NÁHRADA KOLENNÍHO KLOUBU COLUMBUS REVISION CEMENT.</t>
  </si>
  <si>
    <t>NÁHRADA KOLENNÍHO KLOUBU COLUMBUS REVIZNÍ CEMENT.</t>
  </si>
  <si>
    <t>0110577</t>
  </si>
  <si>
    <t>0110578</t>
  </si>
  <si>
    <t>0110579</t>
  </si>
  <si>
    <t>0110580</t>
  </si>
  <si>
    <t>0111118</t>
  </si>
  <si>
    <t>NÁHRADA KYČELNÍ DŘÍK FEMORÁLNÍ H-MAX S VEL. 9-18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</si>
  <si>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</si>
  <si>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</si>
  <si>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</si>
  <si>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</si>
  <si>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</si>
  <si>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</si>
  <si>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</si>
  <si>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</si>
  <si>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</si>
  <si>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</si>
  <si>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</si>
  <si>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</si>
  <si>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</si>
  <si>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</si>
  <si>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0111574</t>
  </si>
  <si>
    <t>NÁHRADA KOLEN. KLOUBU ENDURO HINGED KNEE K PRIM. I</t>
  </si>
  <si>
    <t>NÁHRADA KOLEN. KLOUBU ENDURO K PRIM. I REVIZ. INDI</t>
  </si>
  <si>
    <t>0111575</t>
  </si>
  <si>
    <t>0112074</t>
  </si>
  <si>
    <t>CEMENT KOSTNÍ VANCOGENX VANCOMYCIN+GENTAMICIN 1X40</t>
  </si>
  <si>
    <t>0112607</t>
  </si>
  <si>
    <t>SPACER K;TEMPORERNÍ REVIZNÍ NÁHRADA KOLENNÍHO KLOU</t>
  </si>
  <si>
    <t>0130180</t>
  </si>
  <si>
    <t>KATETR DIALYZAČNÍ EVEN-MORE</t>
  </si>
  <si>
    <t>0130181</t>
  </si>
  <si>
    <t>SET AUTOTRANSFÚZNÍ DRENTECH SURGICAL</t>
  </si>
  <si>
    <t>0130182</t>
  </si>
  <si>
    <t>JEDNOTKA VAKUOVÁ DRENTECH SURGICAL</t>
  </si>
  <si>
    <t>0074615</t>
  </si>
  <si>
    <t>NÁHRADA KYČELNÍ SYSTEM DURALOC 124938-124966</t>
  </si>
  <si>
    <t>0074617</t>
  </si>
  <si>
    <t>NÁHRADA KYČELNÍ SYSTEM AML 136511-136515</t>
  </si>
  <si>
    <t>0072164</t>
  </si>
  <si>
    <t>NÁHRADA KOLENNÍHO KLOUBU NEXGEN 59800.70.</t>
  </si>
  <si>
    <t>0018958</t>
  </si>
  <si>
    <t>NÁHRADA KYČELNÍHO KLOUBU,CENTRAMENT</t>
  </si>
  <si>
    <t>0019052</t>
  </si>
  <si>
    <t>DLAHA KYČELNÍ</t>
  </si>
  <si>
    <t>0019077</t>
  </si>
  <si>
    <t>ŠROUB</t>
  </si>
  <si>
    <t>0109184</t>
  </si>
  <si>
    <t>0013054</t>
  </si>
  <si>
    <t>STAPLER KOŽNÍ, 35 NEREZ.OCEL. NÁPLNÍ PMW35,PMR35</t>
  </si>
  <si>
    <t>0111576</t>
  </si>
  <si>
    <t>0063338</t>
  </si>
  <si>
    <t>NÁHRADA KOLENNÍHO KLOUBU P.F.C.(86-6410-86-6449)</t>
  </si>
  <si>
    <t>0031779</t>
  </si>
  <si>
    <t>NÁHRADA KYČELNÍ SYSTÉM PINNACLE 1219XX038-466,1220</t>
  </si>
  <si>
    <t>0077092</t>
  </si>
  <si>
    <t>NÁHRADA KYČ.SYST.CORAIL L92509-L92520, 3L92507-520</t>
  </si>
  <si>
    <t>0083719</t>
  </si>
  <si>
    <t>0083834</t>
  </si>
  <si>
    <t>PODLOŽKA SLEPÁ, TI</t>
  </si>
  <si>
    <t>0082145</t>
  </si>
  <si>
    <t>NPWT-RENASYS GO SBĚRNÁ NÁDOBA MALÁ</t>
  </si>
  <si>
    <t>0105478</t>
  </si>
  <si>
    <t>NÁHRADA RAMENNÍ SMR SPOJKA SE ŠROUBEM VEL. S-R, S-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</si>
  <si>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</si>
  <si>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</si>
  <si>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</si>
  <si>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</si>
  <si>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</si>
  <si>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</si>
  <si>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</si>
  <si>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</si>
  <si>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0084739</t>
  </si>
  <si>
    <t xml:space="preserve">CEMENT KOSTNÍ SMARTSET GHV S GENTAMYCINEM   1X20G </t>
  </si>
  <si>
    <t>0063334</t>
  </si>
  <si>
    <t>NÁHRADA KOLENNÍHO KLOUBU P.F.C. 866401-866404,8664</t>
  </si>
  <si>
    <t>0082731</t>
  </si>
  <si>
    <t>NPWT-V.A.C. INFOVAC KANYSTR S GELEM</t>
  </si>
  <si>
    <t>0109210</t>
  </si>
  <si>
    <t>K- DRÁT S TROKAREM, PRŮMĚR 0.6-2.5, TI</t>
  </si>
  <si>
    <t>0111577</t>
  </si>
  <si>
    <t>0097748</t>
  </si>
  <si>
    <t>DLAHA LCP OCEL ROVNÁ MINI FRAGMENT TITAN</t>
  </si>
  <si>
    <t>0097756</t>
  </si>
  <si>
    <t>0031785</t>
  </si>
  <si>
    <t>NÁHRADA KYČELNÍ SYSTÉM S-ROM CERAMAX</t>
  </si>
  <si>
    <t>0105722</t>
  </si>
  <si>
    <t>NÁHRADA KOLENNÍ SYSTÉM PFC SIGMA</t>
  </si>
  <si>
    <t>0001396</t>
  </si>
  <si>
    <t>FIXÁTOR ZEVNÍ JEDNOROVINNÝ/DVOUROVINNÝ MALÝ SYNTHE</t>
  </si>
  <si>
    <t>0083256</t>
  </si>
  <si>
    <t>DLAHA LCP TIBIE PROXIMÁLNÍ MALÝ FRAGMENT OCEL TITA</t>
  </si>
  <si>
    <t>0111878</t>
  </si>
  <si>
    <t>NÁHRADA KYČELNÍHO KLOUBU - HLAVICE KERAMICKÁ REVIZ</t>
  </si>
  <si>
    <t>0020346</t>
  </si>
  <si>
    <t>ŠROUB NAVIKULÁRNÍ KANYLOVANÝ</t>
  </si>
  <si>
    <t>0098792</t>
  </si>
  <si>
    <t>NÁHRADA KOLENNÍHO KLOUBU P.F.C.SIGMA 158100108-120</t>
  </si>
  <si>
    <t>0082141</t>
  </si>
  <si>
    <t>NPWT-RENASYS F PŘEVAZOVÝ SET MALÝ S</t>
  </si>
  <si>
    <t>0020399</t>
  </si>
  <si>
    <t>0030819</t>
  </si>
  <si>
    <t>NÁHRADA KOLENNÍHO KLOUBU NEXGEN PLATO TIBIÁLNÍ PRO</t>
  </si>
  <si>
    <t>0082143</t>
  </si>
  <si>
    <t>NPWT-RENASYS F PŘEVAZOVÝ SET VELKÝ L</t>
  </si>
  <si>
    <t>0111463</t>
  </si>
  <si>
    <t>ŠROUB SPONGIÓZNÍ SAMOŘEZNÝ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</si>
  <si>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</si>
  <si>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</si>
  <si>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</si>
  <si>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</si>
  <si>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</si>
  <si>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</si>
  <si>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0077124</t>
  </si>
  <si>
    <t>JAMKA BICON PLUS POROSE</t>
  </si>
  <si>
    <t>0071017</t>
  </si>
  <si>
    <t>NÁHRADA KOLENNÍHO KLOUBU P.F.C.SIGMA 96-06XX</t>
  </si>
  <si>
    <t>0083826</t>
  </si>
  <si>
    <t>HŘEB TIBIÁLNÍ, TI</t>
  </si>
  <si>
    <t>0081990</t>
  </si>
  <si>
    <t>NPWT-RENASYS G PŘEVAZOVÝ SET VELKÝ L</t>
  </si>
  <si>
    <t>0107718</t>
  </si>
  <si>
    <t>ŠROUB KERAMICKÝ VSTŘEBATELNÝ PRO ACL</t>
  </si>
  <si>
    <t>0079997</t>
  </si>
  <si>
    <t>Z-KOMPONENTA ENDO.KYČEL.KLOUBU-INDIVID.ZHOTOVENÁ</t>
  </si>
  <si>
    <t>0019099</t>
  </si>
  <si>
    <t>ŠROUB KOMPRESNÍ</t>
  </si>
  <si>
    <t>0112919</t>
  </si>
  <si>
    <t>NÁHRADA KOLEN. KLOUBU, TIBIÁLNÍ PLATO</t>
  </si>
  <si>
    <t>0112914</t>
  </si>
  <si>
    <t>NÁHRADA KOLEN. KLOUBU, KOMPONENTA FEMORÁLNÍ</t>
  </si>
  <si>
    <t>NÁHRADA KOLENNÍHO KLOUBU VEKTOR CEMENTOVANÁ</t>
  </si>
  <si>
    <t>0071872</t>
  </si>
  <si>
    <t>JAMKA ALLOFIT,VLOŽKA ALPHA,D28MM,ZKOSENÁ 4322-4333</t>
  </si>
  <si>
    <t>0112912</t>
  </si>
  <si>
    <t>0112920</t>
  </si>
  <si>
    <t>0070474</t>
  </si>
  <si>
    <t>NÁHR. RAMENNÍ SMR HUMER. PRODLOUŽENÍ + 9 MM</t>
  </si>
  <si>
    <t>0112929</t>
  </si>
  <si>
    <t>NÁHRADA KOLEN. KLOUBU, TIBIÁLNÍ VLOŽKA</t>
  </si>
  <si>
    <t>0106591</t>
  </si>
  <si>
    <t>0112934</t>
  </si>
  <si>
    <t>0112933</t>
  </si>
  <si>
    <t>0112913</t>
  </si>
  <si>
    <t>0112937</t>
  </si>
  <si>
    <t>0003602</t>
  </si>
  <si>
    <t>NÁHRADA KYČ.KL.NECEM.SPOTORNO,VLOŽKA JAMKY  68XXXX</t>
  </si>
  <si>
    <t>0003857</t>
  </si>
  <si>
    <t>NÁHRADA KYČ.KL.NECEM.SPOTORNO,DŘÍK      290009-XXX</t>
  </si>
  <si>
    <t>0099872</t>
  </si>
  <si>
    <t>0064634</t>
  </si>
  <si>
    <t>IMPLANTÁT KOSTNÍ PRO VERTEBROPLASTIKU</t>
  </si>
  <si>
    <t>0011022</t>
  </si>
  <si>
    <t>ŠROUB SPONGIÓZNÍ 6.5, TI</t>
  </si>
  <si>
    <t>0017128</t>
  </si>
  <si>
    <t>JAMKA NECEMENT.PLASMACUP - PE VLOŽKA ASYMETRICKÁ</t>
  </si>
  <si>
    <t>0042584</t>
  </si>
  <si>
    <t>NÁHRADA KYČEL. KLOUBU MULLEROVA HLAVICE PLUS</t>
  </si>
  <si>
    <t>0107930</t>
  </si>
  <si>
    <t>ŠROUB CHARLOTTE FIXACE NOHY</t>
  </si>
  <si>
    <t>0042383</t>
  </si>
  <si>
    <t>0030488</t>
  </si>
  <si>
    <t>0070988</t>
  </si>
  <si>
    <t>NÁHRADA KYČ. KL. VERSYS 7845010-1</t>
  </si>
  <si>
    <t>0042254</t>
  </si>
  <si>
    <t>NÁHRADA KYČELNÍHO KLOUBU REVIZNÍ SYSTÉM TMARS</t>
  </si>
  <si>
    <t>0021806</t>
  </si>
  <si>
    <t>HLAVICE KOVOVÁ TEP 28</t>
  </si>
  <si>
    <t>0083524</t>
  </si>
  <si>
    <t xml:space="preserve">NÁSTAVEC K SHAVERU FRÉZA FMS, FMS NEXTRA STERILNÍ </t>
  </si>
  <si>
    <t>0021802</t>
  </si>
  <si>
    <t>HLAVICE BI-POLÁRNÍ KYČ.KLOUBU,PLÁŠŤ AK,HL.AK PR.52</t>
  </si>
  <si>
    <t>0107927</t>
  </si>
  <si>
    <t>ŠROUB KANUL, DARCO FIXACE NOHY</t>
  </si>
  <si>
    <t>0083740</t>
  </si>
  <si>
    <t>0098972</t>
  </si>
  <si>
    <t>NÁHRADA KYČELNÍHO KLOUBU</t>
  </si>
  <si>
    <t>0100181</t>
  </si>
  <si>
    <t>ŠROUBY 2.152.95 - 2.152.110</t>
  </si>
  <si>
    <t>0108532</t>
  </si>
  <si>
    <t>DLAHA TI.  MTP</t>
  </si>
  <si>
    <t>0108050</t>
  </si>
  <si>
    <t>CEMENT KOSTNÍ PALACOS R-40 GENTAMICIN 1X40G + VAK.</t>
  </si>
  <si>
    <t>0070846</t>
  </si>
  <si>
    <t>DLAHA ROVNÁ LCP ROVNÁ MINI FRAGMENT NOHA OCEL TITA</t>
  </si>
  <si>
    <t>0105806</t>
  </si>
  <si>
    <t>ŠROUB TI.REKONSTRUKČNÍ, SPONGIÓZNÍ, ČÁST.ZÁVIT</t>
  </si>
  <si>
    <t>0083272</t>
  </si>
  <si>
    <t>ŠROUB LCP KANYLOVANÝ OCEL</t>
  </si>
  <si>
    <t>0107792</t>
  </si>
  <si>
    <t>NÁHRADA RAMENNÍ SMR DŘÍK CEMENT. REVIZNÍ PR. 13, 1</t>
  </si>
  <si>
    <t>0095790</t>
  </si>
  <si>
    <t>IMPLANTÁT ORBITÁLNÍ MEDPOR</t>
  </si>
  <si>
    <t>0071887</t>
  </si>
  <si>
    <t>JAMKA LOR,VLOŽKA PE,REVIZNÍ,NECEMENT.    2640-2648</t>
  </si>
  <si>
    <t>0083734</t>
  </si>
  <si>
    <t>DLAHA ÚHLOVĚ STABILNÍ</t>
  </si>
  <si>
    <t>0030470</t>
  </si>
  <si>
    <t>0099554</t>
  </si>
  <si>
    <t>KOTVA FASTAK PRO RAMENO S DRŽADLEM AR-1324HF</t>
  </si>
  <si>
    <t>0107133</t>
  </si>
  <si>
    <t>CEMENT KOSTNÍ OPTIPAC REFOBACIN BONE CEMENT R 40 G</t>
  </si>
  <si>
    <t>0083866</t>
  </si>
  <si>
    <t>NÁHRADA KOLENNÍHO KLOUBU NEXGEN</t>
  </si>
  <si>
    <t>0105732</t>
  </si>
  <si>
    <t>NÁHRADA KOLENNÍ SYSTÉM LPS</t>
  </si>
  <si>
    <t>0105739</t>
  </si>
  <si>
    <t>0112498</t>
  </si>
  <si>
    <t>SYSTÉM KOTVÍCÍ PRO KOLENO</t>
  </si>
  <si>
    <t>0084999</t>
  </si>
  <si>
    <t>CEMENT KOSTNÍ BIOMET BONE CEMENT R 2X40G</t>
  </si>
  <si>
    <t>0099940</t>
  </si>
  <si>
    <t>NÁHRADA KOL. KLOUBU, PATELA</t>
  </si>
  <si>
    <t>0030261</t>
  </si>
  <si>
    <t>0070848</t>
  </si>
  <si>
    <t>DLAHA LCP NOHA MINI FRAGMENT OCEL TITAN</t>
  </si>
  <si>
    <t>0106667</t>
  </si>
  <si>
    <t>KOTVA PRO RAMENO SWIVELOCK</t>
  </si>
  <si>
    <t>0114058</t>
  </si>
  <si>
    <t>NÁHRADA LOKETNÍHO KLOUBU MUTARS TUMORÓZNÍ INDIKACE</t>
  </si>
  <si>
    <t>0097489</t>
  </si>
  <si>
    <t>CEMENT KOSTNÍ REFOBACIN BONE CEMENT R GENTAMICIN 2</t>
  </si>
  <si>
    <t>0004024</t>
  </si>
  <si>
    <t>NÁHRADA KOLENNÍHO KLOUBU NEXGEN KOMPONENTA FEMORÁL</t>
  </si>
  <si>
    <t>0031288</t>
  </si>
  <si>
    <t>0114190</t>
  </si>
  <si>
    <t>NÁHRADA LOKETNÍHO KLOUBU MUTARS    TUMORÓZNÍ INDIK</t>
  </si>
  <si>
    <t>0113404</t>
  </si>
  <si>
    <t>UCPÁVKA DŘEŇOVÉ DUTINY INTRAMEDULÁRNÍ VSTŘEBATELNÁ</t>
  </si>
  <si>
    <t>0097488</t>
  </si>
  <si>
    <t>0107890</t>
  </si>
  <si>
    <t>NÁHRADA KYČEL. KLOUBU - KLOUBNÍ JAMKA AVANTAGE</t>
  </si>
  <si>
    <t>0112449</t>
  </si>
  <si>
    <t>NÁHRADA KYČELNÍHO KLOUBU AVANTAGE</t>
  </si>
  <si>
    <t>0114049</t>
  </si>
  <si>
    <t>NÁHRADA RAMENNÍHO KLOUBU MUTARS TUMORÓZNÍ INDIKACE</t>
  </si>
  <si>
    <t>0114053</t>
  </si>
  <si>
    <t>0070133</t>
  </si>
  <si>
    <t>ZÁTKA POD DŘÍK TEP CEMENT.</t>
  </si>
  <si>
    <t>0098554</t>
  </si>
  <si>
    <t>DLAHA MINI PRO RUKU TI</t>
  </si>
  <si>
    <t>0107134</t>
  </si>
  <si>
    <t>CEMENT KOSTNÍ OPTIPAC REFOBACIN BONE CEMENT R 60 G</t>
  </si>
  <si>
    <t>0021803</t>
  </si>
  <si>
    <t>HLAVICE BI-POLÁRNÍ KYČ.KLOUBU,PLÁŠŤ AK,HL.AK PR.54</t>
  </si>
  <si>
    <t>0110117</t>
  </si>
  <si>
    <t>NÁHRADA KOLENNÍHO KLOUBU OXFORD CEM.</t>
  </si>
  <si>
    <t>0071015</t>
  </si>
  <si>
    <t>NÁHRADA KOLENNÍHO KLOUBU P.F.C.SIGMA 96-010X</t>
  </si>
  <si>
    <t>0004624</t>
  </si>
  <si>
    <t>DLAHA LCP VELKÝ FRAGMENT TITAN</t>
  </si>
  <si>
    <t>0112911</t>
  </si>
  <si>
    <t>0112927</t>
  </si>
  <si>
    <t>NÁHRADA KOLENNÍHO KLOUBU KLOUBU VEKTOR</t>
  </si>
  <si>
    <t>0112925</t>
  </si>
  <si>
    <t>0112928</t>
  </si>
  <si>
    <t>0020257</t>
  </si>
  <si>
    <t>0107767</t>
  </si>
  <si>
    <t>K-DRÁT 150X09MM</t>
  </si>
  <si>
    <t>0072184</t>
  </si>
  <si>
    <t>NÁSTAVEC SHAVERU MĚKKÝ, SMALL-JOINT AGGRESSIVE</t>
  </si>
  <si>
    <t>0112938</t>
  </si>
  <si>
    <t>0112935</t>
  </si>
  <si>
    <t>0112516</t>
  </si>
  <si>
    <t>DLAHA KLAVIKULÁRNÍ</t>
  </si>
  <si>
    <t>0097490</t>
  </si>
  <si>
    <t>CEMENT KOSTNÍ REFOBACIN BONE CEMENT R GENTAMICIN 1</t>
  </si>
  <si>
    <t>0020241</t>
  </si>
  <si>
    <t>0083192</t>
  </si>
  <si>
    <t>PÁSEK CERKLÁŽ</t>
  </si>
  <si>
    <t>0115090</t>
  </si>
  <si>
    <t>NÁHRADA KOLENNÍHO KLOUBU COLUMBUS REVISION AS ANTI</t>
  </si>
  <si>
    <t>NÁHRADA KOLEN.KLOUBU COLUMBUS REVIZNÍ AS ANTIALERG</t>
  </si>
  <si>
    <t>0107896</t>
  </si>
  <si>
    <t>FIXACE ZKŘÍŽENÉHO KOLENNÍHO VAZU FEMORÁLNÍ SE ZAVÁ</t>
  </si>
  <si>
    <t>0115092</t>
  </si>
  <si>
    <t>0113202</t>
  </si>
  <si>
    <t>NÁHRADA KOLEN.SYST.TIBIÁL. DŘÍK. AS ENDURO, ANTIAL</t>
  </si>
  <si>
    <t>NÁHRADA KOLEN. KLOUBU AS ENDURO ANTIALERG.CEMENT./</t>
  </si>
  <si>
    <t>0115089</t>
  </si>
  <si>
    <t>0112502</t>
  </si>
  <si>
    <t>ŠROUB NA GLENOID</t>
  </si>
  <si>
    <t>0113201</t>
  </si>
  <si>
    <t>NÁHRADA KOLEN.SYST.FEM.DŘÍK AS ENDURO,ANTIALERG.HI</t>
  </si>
  <si>
    <t>0082005</t>
  </si>
  <si>
    <t>NPWT-V.A.C. WHITEFOAM (PVA PĚNA) VELIKOST L</t>
  </si>
  <si>
    <t>0106593</t>
  </si>
  <si>
    <t>NÁHRADA KYČ.KLOUBU - HLAVICE SYSTÉM BIOLOX OPTION</t>
  </si>
  <si>
    <t>0097470</t>
  </si>
  <si>
    <t>FIXÁTOR ZEVNÍ RÁMOVÝ PREFIX</t>
  </si>
  <si>
    <t>0109199</t>
  </si>
  <si>
    <t>ŠROUB KORTIKÁLNÍ 4.5, SAMOŘEZNÝ, OCEL</t>
  </si>
  <si>
    <t>0063141</t>
  </si>
  <si>
    <t>NÁHRADA KOLENNÍHO KLOUBU P.F.C.(86-602X)</t>
  </si>
  <si>
    <t>0107685</t>
  </si>
  <si>
    <t>KOTVA PUSHLOCK NA MALÉ KLOUBY</t>
  </si>
  <si>
    <t>0114434</t>
  </si>
  <si>
    <t>PODLOŽKA PRO ŠROUB</t>
  </si>
  <si>
    <t>0114776</t>
  </si>
  <si>
    <t>SYSTÉM KOTVÍCÍ PRO KOLENO TIGHTROPE ACL</t>
  </si>
  <si>
    <t>0115091</t>
  </si>
  <si>
    <t>0043133</t>
  </si>
  <si>
    <t>MEMBRÁNA AMNION LIDSKÁ LYOFILIZOVANÁ RŮZNÉ ROZMĚRY</t>
  </si>
  <si>
    <t>0112936</t>
  </si>
  <si>
    <t>0142041</t>
  </si>
  <si>
    <t>ELEKTRODA RF PRO ARTROSKOPIE VAPR; S ODSÁVÁNÍM, 50</t>
  </si>
  <si>
    <t>0001006</t>
  </si>
  <si>
    <t>ŠROUB DŘÍKOVÝ MALÝ FRAGMENTY OCEL</t>
  </si>
  <si>
    <t>0112450</t>
  </si>
  <si>
    <t>0005801</t>
  </si>
  <si>
    <t>NÁHRADA KYČ. KLOUBU, HLAVICE C (CO,CR,MO)</t>
  </si>
  <si>
    <t>0108108</t>
  </si>
  <si>
    <t>KOTVA VSTŘEBATELNÁ PRO RAMENO SWIVELOCK</t>
  </si>
  <si>
    <t>0108193</t>
  </si>
  <si>
    <t>ŠROUB KORTIKÁLNÍ S DŘÍKEM</t>
  </si>
  <si>
    <t>0083738</t>
  </si>
  <si>
    <t>0083837</t>
  </si>
  <si>
    <t>ŠROUB SPONGIOZNÍ - POLYAXIÁLNÍ 5.0, SAMOŘEZNÝ, TI</t>
  </si>
  <si>
    <t>0083862</t>
  </si>
  <si>
    <t>0115081</t>
  </si>
  <si>
    <t>NÁHRADA RAMENNÍHO KLOUBU SMR BEZDŘÍKOVÝ SYSTÉM MOD</t>
  </si>
  <si>
    <t>0072050</t>
  </si>
  <si>
    <t>0111964</t>
  </si>
  <si>
    <t>NÁHRADA RAMENNÍ VLOŽKA DO GLENOSFÉRY PR. 40 MM, VE</t>
  </si>
  <si>
    <t>0001344</t>
  </si>
  <si>
    <t>DRÁT VODÍCÍ ZÁVITOVÝ OCEL</t>
  </si>
  <si>
    <t>0142035</t>
  </si>
  <si>
    <t xml:space="preserve">HŘEB PRO ARTRODÉZU KOLENNÍHO KLOUBU, CEMENTOVANÝ, </t>
  </si>
  <si>
    <t>0001345</t>
  </si>
  <si>
    <t>ŠROUB SCHANZŮV OCEL</t>
  </si>
  <si>
    <t>0110581</t>
  </si>
  <si>
    <t>0111963</t>
  </si>
  <si>
    <t>NÁHRADA RAMENNÍ GLENOSFÉRA REVERZNÍ PR. 40 MM</t>
  </si>
  <si>
    <t>0109175</t>
  </si>
  <si>
    <t>NÁHRADA KOLENNÍHO KLOUBU NEXGEN FLEX MOBILE BEARIN</t>
  </si>
  <si>
    <t>0114737</t>
  </si>
  <si>
    <t>DLAHA TIBIÁLNÍ K HTO PEEK POWER</t>
  </si>
  <si>
    <t>0107887</t>
  </si>
  <si>
    <t>NÁHRADA KYČEL. KLOUBU AVANTAGE JAMKA ACETABULA</t>
  </si>
  <si>
    <t>0142014</t>
  </si>
  <si>
    <t>PROTÉZA CÉVNÍ EPTFE VASCUGRAFT FLOW</t>
  </si>
  <si>
    <t>0094490</t>
  </si>
  <si>
    <t>KATÉTR PH METRICKÝ 1 KANÁLOVÝ S LOKÁTOREM</t>
  </si>
  <si>
    <t>0099839</t>
  </si>
  <si>
    <t>HŘEB FEMUR RETROGRÁDNÍ ANTEGRÁDNÍ KANYLOVANÝ TITAN</t>
  </si>
  <si>
    <t>0114738</t>
  </si>
  <si>
    <t>ŠROUB ZAMYKATELNÝ K HTO</t>
  </si>
  <si>
    <t>0142034</t>
  </si>
  <si>
    <t>0112505</t>
  </si>
  <si>
    <t>DLAHA KLÍNOVÁ NA GLENOID</t>
  </si>
  <si>
    <t>0115079</t>
  </si>
  <si>
    <t>0109172</t>
  </si>
  <si>
    <t>0113912</t>
  </si>
  <si>
    <t>NÁHRADA KYČELNÍHO KLOUBU REGENEREX, ZAJIŠŤOVACÍ KR</t>
  </si>
  <si>
    <t>0011357</t>
  </si>
  <si>
    <t>NÁHRADA KYČELNÍHO KLOUBU TOTÁLNÍ BI-METRIC-HLAVICE</t>
  </si>
  <si>
    <t>0079996</t>
  </si>
  <si>
    <t>Z-KOMPONENTA ENDO.KOLEN.KLOUBU-INDIVID.ZHOTOVENÁ</t>
  </si>
  <si>
    <t>0031776</t>
  </si>
  <si>
    <t>NÁHRADA KYČELNÍ SYSTÉM PINNACLE 12170,12172XXXX</t>
  </si>
  <si>
    <t>0074620</t>
  </si>
  <si>
    <t>NÁHRADA KYČELNÍ SYSTEM AML 136529-136530</t>
  </si>
  <si>
    <t>0083966</t>
  </si>
  <si>
    <t>NÁHRADA KYČELNÍHO KLOUBU - PROFEMUR R</t>
  </si>
  <si>
    <t>0130254</t>
  </si>
  <si>
    <t>ELEKTRODA RF PRO ARTRO. PLAZMO. QUANTUM BEZ ODSAV,</t>
  </si>
  <si>
    <t>0110623</t>
  </si>
  <si>
    <t>CEMENT KOSTNÍ CEMFIX 1  CEMFIX 3  1X40G</t>
  </si>
  <si>
    <t>0083325</t>
  </si>
  <si>
    <t>HŘEB NITRODŘEŇOVÝ TIBIÁLNÍ TI</t>
  </si>
  <si>
    <t>0107934</t>
  </si>
  <si>
    <t>SVORKA CHARLOTTE FIXACE NOHY</t>
  </si>
  <si>
    <t>0004619</t>
  </si>
  <si>
    <t>0108026</t>
  </si>
  <si>
    <t>KOTVIČKA NEVSTŘEBATELNÁ (PEEK) PRO SUTURU RC</t>
  </si>
  <si>
    <t>0001111</t>
  </si>
  <si>
    <t>DLAHA LC-DCP ROVNÁ MALÉ FRAGMENT TITAN</t>
  </si>
  <si>
    <t>0111499</t>
  </si>
  <si>
    <t>ŠROUB KORTIKÁLNÍ SAMOŘEZNÝ KANYLOVANÝ</t>
  </si>
  <si>
    <t>0142021</t>
  </si>
  <si>
    <t>0130255</t>
  </si>
  <si>
    <t>0113205</t>
  </si>
  <si>
    <t>NÁHRADA KOLEN. KLOUBU AS ENDURO ANTIALERG.CEMENT.</t>
  </si>
  <si>
    <t>0083868</t>
  </si>
  <si>
    <t>0020331</t>
  </si>
  <si>
    <t>0112930</t>
  </si>
  <si>
    <t>0114117</t>
  </si>
  <si>
    <t>KOTVA JUGGERKNOTLESS 2,1MM</t>
  </si>
  <si>
    <t>0110644</t>
  </si>
  <si>
    <t>DLAHA LCP MINI FRAGMENT INTERKARPÁLNÍ OCEL TITAN</t>
  </si>
  <si>
    <t>0107122</t>
  </si>
  <si>
    <t>DLAHA TIGHTROPE; MINI TIGHTROPE PRO MALÉ KLOUBY</t>
  </si>
  <si>
    <t>0083726</t>
  </si>
  <si>
    <t>DLAHA PRO NOHU CHODIDLO</t>
  </si>
  <si>
    <t>0027773</t>
  </si>
  <si>
    <t>0083715</t>
  </si>
  <si>
    <t>SKOBA UNICLIP</t>
  </si>
  <si>
    <t>0070620</t>
  </si>
  <si>
    <t>CEMENT KOSTNÍ PALACOS LV - 40 1X40G</t>
  </si>
  <si>
    <t>0083717</t>
  </si>
  <si>
    <t>SKOBA SOLUSTAPLE</t>
  </si>
  <si>
    <t>0004616</t>
  </si>
  <si>
    <t>DLAHA LCP HUMERUS PROXIMÁLNÍ MALÝ FRAGMENT TITAN</t>
  </si>
  <si>
    <t>0071016</t>
  </si>
  <si>
    <t>NÁHRADA KOLENNÍHO KLOUBU P.F.C.SIGMA 96-03XX, 1581</t>
  </si>
  <si>
    <t>0001628</t>
  </si>
  <si>
    <t>DLAHA ROVNÁ MALÉ FRAGMENT OCEL</t>
  </si>
  <si>
    <t>0107732</t>
  </si>
  <si>
    <t>ŠROUB TITANOVÝ</t>
  </si>
  <si>
    <t>0042262</t>
  </si>
  <si>
    <t>0077392</t>
  </si>
  <si>
    <t>DLAHA ŽLÁBKOVÁ</t>
  </si>
  <si>
    <t>0024977</t>
  </si>
  <si>
    <t>KOTVIČKA TITANOVÁ PRO SUTURU RC</t>
  </si>
  <si>
    <t>0084998</t>
  </si>
  <si>
    <t>K-DRÁT MEDIN</t>
  </si>
  <si>
    <t>0142039</t>
  </si>
  <si>
    <t>ELEKTRODA RF PRO ARTROSKOPIE VAPR; BEZ ODSÁVÁNÍ; K</t>
  </si>
  <si>
    <t>0113407</t>
  </si>
  <si>
    <t>NÁHRADA RAMENNÍHO KLOUBU BEZDŘÍKOVÝ SYSTÉM SIDUS</t>
  </si>
  <si>
    <t>09227</t>
  </si>
  <si>
    <t>I. V. APLIKACE KRVE NEBO KREVNÍCH DERIVÁTŮ</t>
  </si>
  <si>
    <t>53152</t>
  </si>
  <si>
    <t>OTEVŘENÁ REPOZICE A OSTEOSYNTÉZA ZLOMENINY NEBO LU</t>
  </si>
  <si>
    <t>53253</t>
  </si>
  <si>
    <t xml:space="preserve">OTEVŘENÁ REPOZICE A OSTEOSYNTÉZA ZLOMENIN DIAFÝZY 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</si>
  <si>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</si>
  <si>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</si>
  <si>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</si>
  <si>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</si>
  <si>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</si>
  <si>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</si>
  <si>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53519</t>
  </si>
  <si>
    <t>SUTURA ČERSTVÉHO PORANĚNÍ VAZIVOVÉHO APARÁTU V OBL</t>
  </si>
  <si>
    <t>53523</t>
  </si>
  <si>
    <t>SUTURA ČERSTVÉHO PORANĚNÍ JEDNOHO VAZU, EVENT. ŠLA</t>
  </si>
  <si>
    <t>61113</t>
  </si>
  <si>
    <t xml:space="preserve">REVIZE, EXCIZE A SUTURA PORANĚNÍ KŮŽE A PODKOŽÍ A </t>
  </si>
  <si>
    <t>61139</t>
  </si>
  <si>
    <t>ODBĚR ŠLACHOVÉHO ŠTĚPU</t>
  </si>
  <si>
    <t>66413</t>
  </si>
  <si>
    <t>AMPUTACE PRSTU RUKY NEBO ČLÁNKU PRSTU - ZA KAŽDÝ D</t>
  </si>
  <si>
    <t>66419</t>
  </si>
  <si>
    <t>ARTROPLASTIKA ZÁPĚSTÍ A RUKY</t>
  </si>
  <si>
    <t>66429</t>
  </si>
  <si>
    <t>SYNOVEKTOMIE ZÁPĚSTÍ A RUKY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</si>
  <si>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</si>
  <si>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</si>
  <si>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</si>
  <si>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</si>
  <si>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</si>
  <si>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</si>
  <si>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66513</t>
  </si>
  <si>
    <t>RESEKCE KLÍČKU NEBO AKROMIA</t>
  </si>
  <si>
    <t>66533</t>
  </si>
  <si>
    <t>ARTROTOMIE SAKROILIAKÁLNÍHO KLOUBU NEBO KYČLE</t>
  </si>
  <si>
    <t>66613</t>
  </si>
  <si>
    <t>KOSTNÍ ŠTĚPY DO ACETABULA PŘI OPERACI TEP KYČELNÍH</t>
  </si>
  <si>
    <t>66623</t>
  </si>
  <si>
    <t>PROSTÁ EXTRAKCE ENDOPROTÉZY - CEMENTOVANÉ</t>
  </si>
  <si>
    <t>66639</t>
  </si>
  <si>
    <t>EPIFYZEODÉZA FEMURU NEBO TIBIE</t>
  </si>
  <si>
    <t>66643</t>
  </si>
  <si>
    <t>ARTRODÉZA NA DK S VÝJIMKOU KYČELNÍHO A SI KLOUBU</t>
  </si>
  <si>
    <t>66649</t>
  </si>
  <si>
    <t>HEMIARTROPLASTIKA KOLENE - SÁŇOVÁ PROTÉZA</t>
  </si>
  <si>
    <t>66659</t>
  </si>
  <si>
    <t>SYNOVEKTOMIE KOLENA A DALŠÍCH VELKÝCH KLOUBŮ</t>
  </si>
  <si>
    <t>66683</t>
  </si>
  <si>
    <t>AMPUTACE JEDNOHO PAPRSKU DOLNÍ KONČETINY</t>
  </si>
  <si>
    <t>66689</t>
  </si>
  <si>
    <t xml:space="preserve">METATARZOFALANGEÁLNÍ INTERPOZIČNÍ ARTROPLASTIKA - </t>
  </si>
  <si>
    <t>66713</t>
  </si>
  <si>
    <t>EXCIZE / EXSTIRPACE OSTRUHY PATNÍ KOSTI</t>
  </si>
  <si>
    <t>66723</t>
  </si>
  <si>
    <t>REKONSTRUKCE PAKLOUBU V OBLASTI HLEZNA NEBO NOHY</t>
  </si>
  <si>
    <t>66729</t>
  </si>
  <si>
    <t>REKONSTRUKCE / OSTEOTOMIE KOSTÍ TARZÁLNÍCH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</si>
  <si>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</si>
  <si>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</si>
  <si>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</si>
  <si>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</si>
  <si>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</si>
  <si>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</si>
  <si>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66829</t>
  </si>
  <si>
    <t>ZAVEDENÍ PROPLACHOVÉ LAVÁŽE</t>
  </si>
  <si>
    <t>66849</t>
  </si>
  <si>
    <t>OPERACE EPIKONDYLITIDY</t>
  </si>
  <si>
    <t>66859</t>
  </si>
  <si>
    <t>DENERVACE VELKÝCH KLOUBŮ A SVALŮ</t>
  </si>
  <si>
    <t>66873</t>
  </si>
  <si>
    <t>TENOTOMIE ZAVŘENÁ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</si>
  <si>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</si>
  <si>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</si>
  <si>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</si>
  <si>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</si>
  <si>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</si>
  <si>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</si>
  <si>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66919</t>
  </si>
  <si>
    <t>SEKVESTROTOMIE</t>
  </si>
  <si>
    <t>66929</t>
  </si>
  <si>
    <t>TENOLÝZA - ROZSÁHLÉ UVOLNĚNÍ JEDNÉ ŠLACHY - MIMO R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</si>
  <si>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</si>
  <si>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</si>
  <si>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</si>
  <si>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</si>
  <si>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</si>
  <si>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</si>
  <si>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67233</t>
  </si>
  <si>
    <t>AKUTNÍ SUTURA EXTENZOROVÉHO APARÁTU KOLENA S REKON</t>
  </si>
  <si>
    <t>66719</t>
  </si>
  <si>
    <t>EXCIZE / EXSTIRPACE / TARZÁLNÍ KOALICE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</si>
  <si>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</si>
  <si>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</si>
  <si>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</si>
  <si>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</si>
  <si>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</si>
  <si>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</si>
  <si>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</si>
  <si>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 (Marker se po</t>
  </si>
  <si>
    <t>90916</t>
  </si>
  <si>
    <t>(DRG) TEP KYČLE CEMENTOVANÁ (Marker se použije při</t>
  </si>
  <si>
    <t>66041</t>
  </si>
  <si>
    <t>REKONSTRUKČNÍ ARTROSKOPIE SLOŽITÁ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</si>
  <si>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</si>
  <si>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</si>
  <si>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</si>
  <si>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</si>
  <si>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</si>
  <si>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</si>
  <si>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</si>
  <si>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</si>
  <si>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65920</t>
  </si>
  <si>
    <t>ODBĚR KOSTNÍHO ŠTĚPU Z PÁNVE</t>
  </si>
  <si>
    <t>66637</t>
  </si>
  <si>
    <t>REKONSTRUKCE / OSTEOTOMIE NA DK - MIMO NOHY</t>
  </si>
  <si>
    <t>90919</t>
  </si>
  <si>
    <t>66610</t>
  </si>
  <si>
    <t>CERVIKOKAPITÁLNÍ ENDOPROTÉZA</t>
  </si>
  <si>
    <t>66651</t>
  </si>
  <si>
    <t>TOTÁLNÍ ENDOPROTÉZA KOLENNÍHO KLOUBU</t>
  </si>
  <si>
    <t>66127</t>
  </si>
  <si>
    <t>MANIPULACE V CELKOVÉ NEBO LOKÁLNÍ ANESTÉZII</t>
  </si>
  <si>
    <t>66461</t>
  </si>
  <si>
    <t>REKONSTRUKCE PAKLOUBU NA HK</t>
  </si>
  <si>
    <t>66437</t>
  </si>
  <si>
    <t>REKONSTRUKCE VAZŮ ZÁPĚSTÍ A RUKY</t>
  </si>
  <si>
    <t>66947</t>
  </si>
  <si>
    <t>ODBĚR FASCIÁLNÍHO NEBO KOSTNÍHO ŠTĚPU</t>
  </si>
  <si>
    <t>66815</t>
  </si>
  <si>
    <t>AUTOGENNÍ ŠTĚP</t>
  </si>
  <si>
    <t>66817</t>
  </si>
  <si>
    <t>VÝPLŇ DUTINY</t>
  </si>
  <si>
    <t>31130</t>
  </si>
  <si>
    <t>PŘIJETÍ DOPROVODU DÍTĚTE</t>
  </si>
  <si>
    <t>53155</t>
  </si>
  <si>
    <t>OTEVŘENÁ REPOZICE - SYNTÉZA LUXACE KARPU - INTRAAR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</si>
  <si>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</si>
  <si>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</si>
  <si>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</si>
  <si>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</si>
  <si>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</si>
  <si>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</si>
  <si>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53157</t>
  </si>
  <si>
    <t>OTEVŘENÁ REPOZICE A OSTEOSYNTÉZA ZLOMENINY JEDNÉ K</t>
  </si>
  <si>
    <t>00698</t>
  </si>
  <si>
    <t>OD TYPU 98 - PRO NEMOCNICE TYPU 3, (KATEGORIE 6) -</t>
  </si>
  <si>
    <t>90918</t>
  </si>
  <si>
    <t>(DRG) TEP KYČLE NECEMENTOVANÁ (Marker se použije p</t>
  </si>
  <si>
    <t>53257</t>
  </si>
  <si>
    <t xml:space="preserve">OTEVŘENÁ REPOZICE A OSTEOSYNTÉZA ZLOMENINY KLÍČNÍ </t>
  </si>
  <si>
    <t>53517</t>
  </si>
  <si>
    <t>SUTURA NEBO REINSERCE ŠLACHY FLEXORU RUKY A ZÁPĚST</t>
  </si>
  <si>
    <t>66615</t>
  </si>
  <si>
    <t>REKONSTRUKCE ACETABULA PŘI OPERACI TEP KYČELNÍHO K</t>
  </si>
  <si>
    <t>53461</t>
  </si>
  <si>
    <t>ZLOMENINA HORNÍHO KONCE TIBIE - DIAKONDYLICKÁ - (T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</si>
  <si>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</si>
  <si>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</si>
  <si>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</si>
  <si>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</si>
  <si>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</si>
  <si>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</si>
  <si>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66821</t>
  </si>
  <si>
    <t>PERKUTÁNNÍ FIXACE K-DRÁTEM</t>
  </si>
  <si>
    <t>66737</t>
  </si>
  <si>
    <t>REKONSTRUKCE HALLUCES VALGI - VÝKON NA MĚKKÝCH TKÁ</t>
  </si>
  <si>
    <t>53421</t>
  </si>
  <si>
    <t>LUXACE KYČELNÍHO KLOUBU - KONZERVATIVNÍ TERAPIE</t>
  </si>
  <si>
    <t>66871</t>
  </si>
  <si>
    <t>EXSTIRPACE BURZY - HLUBOKÁ</t>
  </si>
  <si>
    <t>66621</t>
  </si>
  <si>
    <t>PROSTÁ EXTRAKCE ENDOPROTÉZY - NECEMENTOVANÉ</t>
  </si>
  <si>
    <t>66875</t>
  </si>
  <si>
    <t>TENOTOMIE OTEVŘENÁ - MIMO RUKY</t>
  </si>
  <si>
    <t>66665</t>
  </si>
  <si>
    <t>REKONSTRUKCE CHRONICKÉ NESTABILITY KOLENNÍHO KLOUB</t>
  </si>
  <si>
    <t>53151</t>
  </si>
  <si>
    <t>OTEVĚNÁ REPOZICE A OSTEOSYNTÉZA ZLOMENINY NEBO LUX</t>
  </si>
  <si>
    <t>53521</t>
  </si>
  <si>
    <t>SUTURA ACHILLOVY ŠLACHY - ČERSTVÁ RUPTURA</t>
  </si>
  <si>
    <t>66895</t>
  </si>
  <si>
    <t>OTEVŘENÁ BIOPSIE KOSTI NEBO KLOUBU</t>
  </si>
  <si>
    <t>66825</t>
  </si>
  <si>
    <t>UPRAVENÍ ZEVNÍHO FIXATÉRU</t>
  </si>
  <si>
    <t>53451</t>
  </si>
  <si>
    <t>OTEVŘENÁ REPOZICE ZLOMENINY NEBO LUXACE JEDNOHO ME</t>
  </si>
  <si>
    <t>53255</t>
  </si>
  <si>
    <t xml:space="preserve">OTEVŘENÁ REPOZICE A OSTEOSYNTÉZA ZLOMENIN HORNÍHO </t>
  </si>
  <si>
    <t>66921</t>
  </si>
  <si>
    <t>EXKOCHLEACE A SPONGIOPLASTIKA</t>
  </si>
  <si>
    <t>66661</t>
  </si>
  <si>
    <t>SUTURA MENISKU</t>
  </si>
  <si>
    <t>66617</t>
  </si>
  <si>
    <t xml:space="preserve">REVIZE, ODSTRANĚNÍ TOTÁLNÍ ENDOPROTÉZY, VÝMĚNA ZA </t>
  </si>
  <si>
    <t>66887</t>
  </si>
  <si>
    <t>FASCIÁLNÍ REKONSTRUKCE ROZSÁHLÁ NA KONČETINÁCH</t>
  </si>
  <si>
    <t>66425</t>
  </si>
  <si>
    <t xml:space="preserve">SYNOVEKTOMIE KLOUBU PRSTU RUKY ČI NOHY - ZA PRVNÍ </t>
  </si>
  <si>
    <t>53417</t>
  </si>
  <si>
    <t>66697</t>
  </si>
  <si>
    <t>EXCIZE / EXSTIRPACE HLAVIČKY METATARZU - JEDNA</t>
  </si>
  <si>
    <t>66465</t>
  </si>
  <si>
    <t>REPARACE ŠLACHY M. BICEPS BRACHII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</si>
  <si>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</si>
  <si>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</si>
  <si>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</si>
  <si>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</si>
  <si>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</si>
  <si>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</si>
  <si>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</si>
  <si>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REKONSTRUKCE DIG. SUPRADUCTI V. NOHY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</si>
  <si>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</si>
  <si>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</si>
  <si>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</si>
  <si>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</si>
  <si>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</si>
  <si>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</si>
  <si>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66635</t>
  </si>
  <si>
    <t>OSTEOTOMIE PROXIMÁLNÍHO FEMURU</t>
  </si>
  <si>
    <t>61241</t>
  </si>
  <si>
    <t>IMPLANTACE KOSTNÍHO ŠTĚPU NA RUCE</t>
  </si>
  <si>
    <t>67227</t>
  </si>
  <si>
    <t>UVOLNĚNÍ SVALU / ŠLACHY</t>
  </si>
  <si>
    <t>66037</t>
  </si>
  <si>
    <t>JEDNODUCHÁ OPERAČNÍ ARTROSKOPIE</t>
  </si>
  <si>
    <t>66725</t>
  </si>
  <si>
    <t>REKONSTRUKCE / OSTEOTOMIE PATNÍ KOSTI</t>
  </si>
  <si>
    <t>66451</t>
  </si>
  <si>
    <t>ARTROPLASTIKA LOKETNÍHO KLOUBU</t>
  </si>
  <si>
    <t>66877</t>
  </si>
  <si>
    <t>TREPANACE A DRENÁŽ KOSTI</t>
  </si>
  <si>
    <t>66845</t>
  </si>
  <si>
    <t>REKONSTRUKCE JEDNÉ ŠLACHY</t>
  </si>
  <si>
    <t>53525</t>
  </si>
  <si>
    <t>SUTURA ČERSTVÉHO ROZSÁHLÉHO PORANĚNÍ VAZIVOVÉHO AP</t>
  </si>
  <si>
    <t>66687</t>
  </si>
  <si>
    <t>TEP TALOKRURÁLNÍHO KLOUBU</t>
  </si>
  <si>
    <t>66885</t>
  </si>
  <si>
    <t>EXCIZE / EXSTIRPACE TUMORU KOSTI - RESEKCE ROZSÁHL</t>
  </si>
  <si>
    <t>66717</t>
  </si>
  <si>
    <t>EXCIZE / EXSTIRPACE SEZAMSKÉ KOSTI NOHY</t>
  </si>
  <si>
    <t>66657</t>
  </si>
  <si>
    <t>DEBRIDEMENT V OBLASTI KOLENNÍHO KLOUBU BEZ SYNOVIA</t>
  </si>
  <si>
    <t>66117</t>
  </si>
  <si>
    <t>SPIKA KYČELNÍ JEDNOSTRANNÁ - PROVEDENÁ LÉKAŘEM</t>
  </si>
  <si>
    <t>66645</t>
  </si>
  <si>
    <t>OPERACE ZÁVĚSNÉHO APARÁTU PATELLY PRO RECIDIVUJÍCÍ</t>
  </si>
  <si>
    <t>66861</t>
  </si>
  <si>
    <t>RESEKCE ROZSÁHLÁ NEBO RADIKÁLNÍ KLOUBŮ, MIMO KYČEL</t>
  </si>
  <si>
    <t>66941</t>
  </si>
  <si>
    <t>PRODLOUŽENÍ / ZKRÁCENÍ KAŽDÉ DALŠÍ ŠLACHY - MIMO R</t>
  </si>
  <si>
    <t>66667</t>
  </si>
  <si>
    <t>SUTURA ZKŘÍŽENÝCH VAZŮ KOLENNÍHO KLOUBU</t>
  </si>
  <si>
    <t>66743</t>
  </si>
  <si>
    <t>UVOLNĚNÍ DORZÁLNÍCH A MEDIÁLNÍCH STRUKTUR NOHY</t>
  </si>
  <si>
    <t>66691</t>
  </si>
  <si>
    <t>66517</t>
  </si>
  <si>
    <t>SPRENGLOVA DEFORMITA - SKAPULOPEXE</t>
  </si>
  <si>
    <t>53465</t>
  </si>
  <si>
    <t>OTEVŘENÁ REPOZICE LUXACE PATELY AKUTNÍ / RECIDIVUJ</t>
  </si>
  <si>
    <t>66711</t>
  </si>
  <si>
    <t>EXCIZE / EXSTIRPACE ČLUNKOVÉ KOSTI NOHY</t>
  </si>
  <si>
    <t>90942</t>
  </si>
  <si>
    <t>(DRG) REIMPLANTACE TEP KYČLE</t>
  </si>
  <si>
    <t>90940</t>
  </si>
  <si>
    <t>90943</t>
  </si>
  <si>
    <t>(DRG) REIMPLANTACE TEP KOLENE</t>
  </si>
  <si>
    <t>90939</t>
  </si>
  <si>
    <t>66863</t>
  </si>
  <si>
    <t>90941</t>
  </si>
  <si>
    <t>(DRG) TUMOROZNÍ NEBO REVIZNÍ CUSTOM MADE ENDOPROTÉ</t>
  </si>
  <si>
    <t>66120</t>
  </si>
  <si>
    <t>VROZENÁ LUXACE KYČLE - POSTUPNÁ REPOZICE NEKRVAVÁ</t>
  </si>
  <si>
    <t>66531</t>
  </si>
  <si>
    <t>ARTRODÉZA KYČLE NEBO SI KLOUBU</t>
  </si>
  <si>
    <t>66653</t>
  </si>
  <si>
    <t>IMPLANTACE TUMORÓZNÍ (SPECIÁLNÍ) PROTÉZY - TOTÁLNÍ</t>
  </si>
  <si>
    <t>90944</t>
  </si>
  <si>
    <t>(DRG) REIMPLANTACE TEP, CCEP RAMENE, LOKTE A ZÁPĚS</t>
  </si>
  <si>
    <t>90946</t>
  </si>
  <si>
    <t>(DRG) NÁSOBNÁ ENDOPROTÉZA NA VELKÉM KLOUBU DOLNÍ K</t>
  </si>
  <si>
    <t>66433</t>
  </si>
  <si>
    <t>REKONSTRUKCE / OSTEOTOMIE FALANGY, METAKARPU - PŘI</t>
  </si>
  <si>
    <t>67225</t>
  </si>
  <si>
    <t>ARTRODÉZA NA HK</t>
  </si>
  <si>
    <t>66647</t>
  </si>
  <si>
    <t>OPERAČNÍ VÝKONY PŘI CHONDROPATIÍCH KOLENA</t>
  </si>
  <si>
    <t>66677</t>
  </si>
  <si>
    <t>REKONSTRUKCE VROZENÉHO PAKLOUBU - BÉREC</t>
  </si>
  <si>
    <t>66869</t>
  </si>
  <si>
    <t xml:space="preserve">EXCIZE A EXSTIRPACE SVALOVÉ - ROZSÁHLÉ - TAKÉ PRO </t>
  </si>
  <si>
    <t>66527</t>
  </si>
  <si>
    <t>KOREKČNÍ OSTEOTOMIE PÁNVE VČETNĚ OPERACE STŘECHY</t>
  </si>
  <si>
    <t>6T6</t>
  </si>
  <si>
    <t>0062465</t>
  </si>
  <si>
    <t>0075634</t>
  </si>
  <si>
    <t>PROTHROMPLEX TOTAL NF</t>
  </si>
  <si>
    <t>0077044</t>
  </si>
  <si>
    <t>0137484</t>
  </si>
  <si>
    <t>ANBINEX</t>
  </si>
  <si>
    <t>0137483</t>
  </si>
  <si>
    <t>0192353</t>
  </si>
  <si>
    <t>FLEXBUMIN</t>
  </si>
  <si>
    <t>0007957</t>
  </si>
  <si>
    <t>0207922</t>
  </si>
  <si>
    <t>Plazma patogen-inaktivovaná</t>
  </si>
  <si>
    <t>0407949</t>
  </si>
  <si>
    <t>Příplatek za promytí</t>
  </si>
  <si>
    <t>0021801</t>
  </si>
  <si>
    <t>HLAVICE BI-POLÁRNÍ KYČ.KLOUBU,PLÁŠŤ AK,HL.AK PR.50</t>
  </si>
  <si>
    <t>00658</t>
  </si>
  <si>
    <t>OD TYPU 58 - PRO NEMOCNICE TYPU 3, (KATEGORIE 6) -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</si>
  <si>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</si>
  <si>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</si>
  <si>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</si>
  <si>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</si>
  <si>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</si>
  <si>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</si>
  <si>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</si>
  <si>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</si>
  <si>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</si>
  <si>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</si>
  <si>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</si>
  <si>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</si>
  <si>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</si>
  <si>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</si>
  <si>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</si>
  <si>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</si>
  <si>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</si>
  <si>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</si>
  <si>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</si>
  <si>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</si>
  <si>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</si>
  <si>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</si>
  <si>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</si>
  <si>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01451</t>
  </si>
  <si>
    <t xml:space="preserve">OTŘES MOZKU BEZ CC                                                                                  </t>
  </si>
  <si>
    <t>08021</t>
  </si>
  <si>
    <t xml:space="preserve">BILATERÁLNÍ A VÍCENÁSOBNÉ VELKÉ VÝKONY NA KLOUBECH DOLNÍCH KO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</si>
  <si>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</si>
  <si>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</si>
  <si>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</si>
  <si>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</si>
  <si>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</si>
  <si>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</si>
  <si>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</si>
  <si>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</si>
  <si>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</si>
  <si>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</si>
  <si>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</si>
  <si>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</si>
  <si>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</si>
  <si>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</si>
  <si>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</si>
  <si>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</si>
  <si>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</si>
  <si>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</si>
  <si>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</si>
  <si>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</si>
  <si>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</si>
  <si>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</si>
  <si>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</si>
  <si>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</si>
  <si>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</si>
  <si>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</si>
  <si>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</si>
  <si>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</si>
  <si>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</si>
  <si>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</si>
  <si>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</si>
  <si>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</si>
  <si>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</si>
  <si>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</si>
  <si>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</si>
  <si>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</si>
  <si>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</si>
  <si>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</si>
  <si>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</si>
  <si>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</si>
  <si>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</si>
  <si>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</si>
  <si>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</si>
  <si>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</si>
  <si>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</si>
  <si>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</si>
  <si>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</si>
  <si>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08173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</si>
  <si>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</si>
  <si>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</si>
  <si>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</si>
  <si>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</si>
  <si>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</si>
  <si>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</si>
  <si>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</si>
  <si>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</si>
  <si>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</si>
  <si>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</si>
  <si>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</si>
  <si>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</si>
  <si>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</si>
  <si>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</si>
  <si>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</si>
  <si>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08203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</si>
  <si>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</si>
  <si>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</si>
  <si>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</si>
  <si>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</si>
  <si>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</si>
  <si>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</si>
  <si>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</si>
  <si>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</si>
  <si>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</si>
  <si>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</si>
  <si>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</si>
  <si>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</si>
  <si>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</si>
  <si>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</si>
  <si>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</si>
  <si>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</si>
  <si>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</si>
  <si>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</si>
  <si>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</si>
  <si>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</si>
  <si>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</si>
  <si>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</si>
  <si>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</si>
  <si>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</si>
  <si>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</si>
  <si>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</si>
  <si>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</si>
  <si>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</si>
  <si>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</si>
  <si>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</si>
  <si>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</si>
  <si>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</si>
  <si>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</si>
  <si>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</si>
  <si>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</si>
  <si>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</si>
  <si>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</si>
  <si>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</si>
  <si>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</si>
  <si>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</si>
  <si>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</si>
  <si>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</si>
  <si>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10061</t>
  </si>
  <si>
    <t xml:space="preserve">JINÉ VÝKONY PŘI ENDOKRINNÍCH, NUTRIČNÍCH A METABOLICKÝCH PORU                                       </t>
  </si>
  <si>
    <t>12061</t>
  </si>
  <si>
    <t xml:space="preserve">JINÉ VÝKONY NA MUŽSKÉM REPRODUKČNÍM SYSTÉMU BEZ CC                                                  </t>
  </si>
  <si>
    <t>16331</t>
  </si>
  <si>
    <t xml:space="preserve">PORUCHY ČERVENÝCH KRVINEK, KROMĚ SRPKOVITÉ CHUDOKREVNOSTI BEZ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</si>
  <si>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</si>
  <si>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</si>
  <si>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</si>
  <si>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</si>
  <si>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</si>
  <si>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</si>
  <si>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</si>
  <si>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18311</t>
  </si>
  <si>
    <t xml:space="preserve">POOPERAČNÍ A POÚRAZOVÉ INFEKCE BEZ CC                                                               </t>
  </si>
  <si>
    <t>19011</t>
  </si>
  <si>
    <t xml:space="preserve">OPERAČNÍ VÝKONY S HLAVNÍ DIAGNÓZOU DUŠEVNÍ NEMOCI BEZ CC                                            </t>
  </si>
  <si>
    <t>21012</t>
  </si>
  <si>
    <t xml:space="preserve">MIKROVASKULÁRNÍ PŘENOS TKÁNĚ NEBO KOŽNÍ ŠTĚP PŘI ÚRAZECH S CC                                       </t>
  </si>
  <si>
    <t>21021</t>
  </si>
  <si>
    <t xml:space="preserve">JINÉ VÝKONY PŘI ÚRAZECH A KOMPLIKACÍCH BEZ CC                                                       </t>
  </si>
  <si>
    <t>21331</t>
  </si>
  <si>
    <t xml:space="preserve">KOMPLIKACE PŘI LÉČENÍ BEZ CC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</si>
  <si>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</si>
  <si>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</si>
  <si>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</si>
  <si>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</si>
  <si>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</si>
  <si>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</si>
  <si>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</si>
  <si>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</si>
  <si>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</si>
  <si>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</si>
  <si>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</si>
  <si>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</si>
  <si>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</si>
  <si>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</si>
  <si>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</si>
  <si>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</si>
  <si>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</si>
  <si>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</si>
  <si>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</si>
  <si>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</si>
  <si>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</si>
  <si>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</si>
  <si>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</si>
  <si>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</si>
  <si>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22</t>
  </si>
  <si>
    <t>407</t>
  </si>
  <si>
    <t>0022077</t>
  </si>
  <si>
    <t>IOMERON 400</t>
  </si>
  <si>
    <t>0093626</t>
  </si>
  <si>
    <t>ULTRAVIST 370</t>
  </si>
  <si>
    <t>0095609</t>
  </si>
  <si>
    <t>MICROPAQUE CT</t>
  </si>
  <si>
    <t>0002018</t>
  </si>
  <si>
    <t>99mTc-makrosalb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</si>
  <si>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</si>
  <si>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</si>
  <si>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</si>
  <si>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</si>
  <si>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</si>
  <si>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</si>
  <si>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0002087</t>
  </si>
  <si>
    <t>18F-FDG</t>
  </si>
  <si>
    <t>0002088</t>
  </si>
  <si>
    <t>99mTc-sulesomab inj.</t>
  </si>
  <si>
    <t>0110740</t>
  </si>
  <si>
    <t>VÁLEC STERILNÍ JEDNORÁZOVÝ DO INJEKTORU,V BAL.2KS,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</si>
  <si>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</si>
  <si>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</si>
  <si>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</si>
  <si>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</si>
  <si>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</si>
  <si>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</si>
  <si>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</si>
  <si>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</si>
  <si>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</si>
  <si>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</si>
  <si>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</si>
  <si>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</si>
  <si>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</si>
  <si>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</si>
  <si>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</si>
  <si>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</si>
  <si>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</si>
  <si>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</si>
  <si>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</si>
  <si>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</si>
  <si>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</si>
  <si>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</si>
  <si>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</si>
  <si>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</si>
  <si>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</si>
  <si>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</si>
  <si>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</si>
  <si>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</si>
  <si>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</si>
  <si>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</si>
  <si>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</si>
  <si>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</si>
  <si>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</si>
  <si>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</si>
  <si>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</si>
  <si>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</si>
  <si>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</si>
  <si>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</si>
  <si>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</si>
  <si>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</si>
  <si>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</si>
  <si>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</si>
  <si>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</si>
  <si>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</si>
  <si>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</si>
  <si>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</si>
  <si>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</si>
  <si>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</si>
  <si>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</si>
  <si>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</si>
  <si>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</si>
  <si>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</si>
  <si>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</si>
  <si>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</si>
  <si>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</si>
  <si>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</si>
  <si>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</si>
  <si>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</si>
  <si>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</si>
  <si>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</si>
  <si>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</si>
  <si>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</si>
  <si>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</si>
  <si>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</si>
  <si>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</si>
  <si>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96715</t>
  </si>
  <si>
    <t>ANALÝZA NÁTĚRU KOSTNÍ DŘENĚ, MÍZNÍ UZLINY NEBO TKÁ</t>
  </si>
  <si>
    <t>96239</t>
  </si>
  <si>
    <t>DESTIČKOVÝ NEUTRALIZAČNÍ TEST (PNP)</t>
  </si>
  <si>
    <t>96879</t>
  </si>
  <si>
    <t>DRVVT - SCREENING LA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</si>
  <si>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</si>
  <si>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</si>
  <si>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</si>
  <si>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</si>
  <si>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</si>
  <si>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</si>
  <si>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96875</t>
  </si>
  <si>
    <t>DRVVT - KONFIRMACE</t>
  </si>
  <si>
    <t>96195</t>
  </si>
  <si>
    <t>FAKTOR X - STANOVENÍ AKTIVITY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</si>
  <si>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</si>
  <si>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</si>
  <si>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</si>
  <si>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</si>
  <si>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</si>
  <si>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</si>
  <si>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</si>
  <si>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</si>
  <si>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</si>
  <si>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</si>
  <si>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</si>
  <si>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</si>
  <si>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</si>
  <si>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</si>
  <si>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</si>
  <si>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</si>
  <si>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</si>
  <si>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</si>
  <si>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</si>
  <si>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</si>
  <si>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</si>
  <si>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</si>
  <si>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</si>
  <si>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</si>
  <si>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</si>
  <si>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</si>
  <si>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</si>
  <si>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</si>
  <si>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</si>
  <si>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</si>
  <si>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</si>
  <si>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</si>
  <si>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</si>
  <si>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</si>
  <si>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</si>
  <si>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</si>
  <si>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</si>
  <si>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</si>
  <si>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</si>
  <si>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</si>
  <si>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</si>
  <si>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</si>
  <si>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</si>
  <si>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</si>
  <si>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</si>
  <si>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</si>
  <si>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</si>
  <si>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</si>
  <si>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</si>
  <si>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</si>
  <si>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</si>
  <si>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</si>
  <si>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</si>
  <si>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</si>
  <si>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</si>
  <si>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</si>
  <si>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</si>
  <si>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</si>
  <si>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</si>
  <si>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</si>
  <si>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</si>
  <si>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</si>
  <si>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</si>
  <si>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</si>
  <si>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</si>
  <si>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</si>
  <si>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</si>
  <si>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</si>
  <si>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</si>
  <si>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</si>
  <si>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</si>
  <si>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</si>
  <si>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</si>
  <si>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93217</t>
  </si>
  <si>
    <t>AUTOPROTILÁTKY PROTI MIKROSOMÁLNÍMU ANTIGENU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</si>
  <si>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</si>
  <si>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</si>
  <si>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</si>
  <si>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</si>
  <si>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</si>
  <si>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</si>
  <si>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</si>
  <si>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</si>
  <si>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</si>
  <si>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</si>
  <si>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</si>
  <si>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</si>
  <si>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</si>
  <si>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</si>
  <si>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</si>
  <si>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</si>
  <si>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</si>
  <si>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</si>
  <si>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</si>
  <si>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</si>
  <si>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</si>
  <si>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</si>
  <si>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</si>
  <si>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</si>
  <si>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</si>
  <si>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</si>
  <si>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</si>
  <si>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</si>
  <si>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</si>
  <si>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</si>
  <si>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</si>
  <si>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</si>
  <si>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</si>
  <si>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</si>
  <si>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</si>
  <si>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</si>
  <si>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</si>
  <si>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</si>
  <si>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</si>
  <si>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</si>
  <si>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</si>
  <si>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</si>
  <si>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</si>
  <si>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</si>
  <si>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</si>
  <si>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</si>
  <si>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</si>
  <si>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</si>
  <si>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</si>
  <si>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</si>
  <si>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</si>
  <si>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</si>
  <si>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</si>
  <si>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</si>
  <si>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</si>
  <si>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</si>
  <si>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</si>
  <si>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</si>
  <si>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93235</t>
  </si>
  <si>
    <t>AUTOPROTILÁTKY PROTI RECEPTORŮM (hTSH)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</si>
  <si>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</si>
  <si>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</si>
  <si>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</si>
  <si>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</si>
  <si>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</si>
  <si>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</si>
  <si>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</si>
  <si>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</si>
  <si>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</si>
  <si>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</si>
  <si>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</si>
  <si>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</si>
  <si>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</si>
  <si>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</si>
  <si>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</si>
  <si>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91193</t>
  </si>
  <si>
    <t>STANOVENÍ B2 - MIKROGLOBULINU ELISA</t>
  </si>
  <si>
    <t>93133</t>
  </si>
  <si>
    <t>LUTROPIN (LH)</t>
  </si>
  <si>
    <t>81533</t>
  </si>
  <si>
    <t>LIPÁZA</t>
  </si>
  <si>
    <t>81629</t>
  </si>
  <si>
    <t>VAZEBNÁ KAPACITA ŽELEZA</t>
  </si>
  <si>
    <t>81125</t>
  </si>
  <si>
    <t>BÍLKOVINY CELKOVÉ (SÉRUM) STATIM</t>
  </si>
  <si>
    <t>81235</t>
  </si>
  <si>
    <t>TUMORMARKERY CA 19-9, CA 15-3, CA 72-4, CA 125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</si>
  <si>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</si>
  <si>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</si>
  <si>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</si>
  <si>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</si>
  <si>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</si>
  <si>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</si>
  <si>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</si>
  <si>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81123</t>
  </si>
  <si>
    <t>BILIRUBIN KONJUGOVANÝ STATIM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</si>
  <si>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</si>
  <si>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</si>
  <si>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</si>
  <si>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</si>
  <si>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</si>
  <si>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</si>
  <si>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</si>
  <si>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</si>
  <si>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</si>
  <si>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</si>
  <si>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93259</t>
  </si>
  <si>
    <t>CROSSLAPS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</si>
  <si>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</si>
  <si>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</si>
  <si>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</si>
  <si>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</si>
  <si>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</si>
  <si>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</si>
  <si>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</si>
  <si>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</si>
  <si>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81159</t>
  </si>
  <si>
    <t>CHOLINESTERÁZA STATIM</t>
  </si>
  <si>
    <t>93255</t>
  </si>
  <si>
    <t>PROKOLAGEN I. TYPU: PI - NP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</si>
  <si>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</si>
  <si>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</si>
  <si>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</si>
  <si>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</si>
  <si>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</si>
  <si>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</si>
  <si>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</si>
  <si>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</si>
  <si>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</si>
  <si>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</si>
  <si>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</si>
  <si>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</si>
  <si>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</si>
  <si>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</si>
  <si>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</si>
  <si>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</si>
  <si>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809</t>
  </si>
  <si>
    <t>0002920</t>
  </si>
  <si>
    <t>MULTIHANCE</t>
  </si>
  <si>
    <t>0003132</t>
  </si>
  <si>
    <t>GADOVIST</t>
  </si>
  <si>
    <t>0003134</t>
  </si>
  <si>
    <t>0022075</t>
  </si>
  <si>
    <t>0042433</t>
  </si>
  <si>
    <t>VISIPAQUE 320 MG I/ML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</si>
  <si>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</si>
  <si>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</si>
  <si>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</si>
  <si>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</si>
  <si>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</si>
  <si>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</si>
  <si>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</si>
  <si>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</si>
  <si>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</si>
  <si>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</si>
  <si>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</si>
  <si>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0038503</t>
  </si>
  <si>
    <t>SOUPRAVA ZAVÁDĚCÍ INTRODUCER</t>
  </si>
  <si>
    <t>0057824</t>
  </si>
  <si>
    <t>KATETR ANGIOGRAFICKÝ TORCON,PRŮMĚR 4.1 AŽ 7 FRENCH</t>
  </si>
  <si>
    <t>0075314</t>
  </si>
  <si>
    <t>JEHLA BIOPTICKÁ MN1610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</si>
  <si>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</si>
  <si>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</si>
  <si>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</si>
  <si>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</si>
  <si>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</si>
  <si>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</si>
  <si>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</si>
  <si>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</si>
  <si>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</si>
  <si>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</si>
  <si>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</si>
  <si>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</si>
  <si>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</si>
  <si>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</si>
  <si>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</si>
  <si>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</si>
  <si>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</si>
  <si>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</si>
  <si>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</si>
  <si>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</si>
  <si>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</si>
  <si>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</si>
  <si>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</si>
  <si>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</si>
  <si>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</si>
  <si>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</si>
  <si>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</si>
  <si>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</si>
  <si>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</si>
  <si>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</si>
  <si>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</si>
  <si>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</si>
  <si>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</si>
  <si>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</si>
  <si>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</si>
  <si>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</si>
  <si>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</si>
  <si>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</si>
  <si>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</si>
  <si>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</si>
  <si>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</si>
  <si>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</si>
  <si>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</si>
  <si>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</si>
  <si>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</si>
  <si>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</si>
  <si>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</si>
  <si>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</si>
  <si>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</si>
  <si>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</si>
  <si>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</si>
  <si>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</si>
  <si>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</si>
  <si>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</si>
  <si>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</si>
  <si>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</si>
  <si>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</si>
  <si>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</si>
  <si>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</si>
  <si>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</si>
  <si>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</si>
  <si>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</si>
  <si>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</si>
  <si>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</si>
  <si>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</si>
  <si>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</si>
  <si>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</si>
  <si>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</si>
  <si>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</si>
  <si>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</si>
  <si>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</si>
  <si>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</si>
  <si>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</si>
  <si>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</si>
  <si>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</si>
  <si>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</si>
  <si>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</si>
  <si>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</si>
  <si>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</si>
  <si>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</si>
  <si>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</si>
  <si>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</si>
  <si>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</si>
  <si>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</si>
  <si>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</si>
  <si>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</si>
  <si>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</si>
  <si>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</si>
  <si>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</si>
  <si>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</si>
  <si>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</si>
  <si>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</si>
  <si>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</si>
  <si>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</si>
  <si>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</si>
  <si>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</si>
  <si>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</si>
  <si>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</si>
  <si>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</si>
  <si>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</si>
  <si>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</si>
  <si>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</si>
  <si>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</si>
  <si>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</si>
  <si>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</si>
  <si>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</si>
  <si>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</si>
  <si>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</si>
  <si>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</si>
  <si>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</si>
  <si>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</si>
  <si>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</si>
  <si>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</si>
  <si>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</si>
  <si>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</si>
  <si>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</si>
  <si>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</si>
  <si>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</si>
  <si>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</si>
  <si>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</si>
  <si>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</si>
  <si>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</si>
  <si>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</si>
  <si>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</si>
  <si>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</si>
  <si>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</si>
  <si>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</si>
  <si>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</si>
  <si>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</si>
  <si>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</si>
  <si>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</si>
  <si>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</si>
  <si>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</si>
  <si>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</si>
  <si>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</si>
  <si>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</si>
  <si>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</si>
  <si>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</si>
  <si>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</si>
  <si>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</si>
  <si>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</si>
  <si>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</si>
  <si>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</si>
  <si>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</si>
  <si>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</si>
  <si>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</si>
  <si>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</si>
  <si>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</si>
  <si>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</si>
  <si>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</si>
  <si>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</si>
  <si>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</si>
  <si>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87237</t>
  </si>
  <si>
    <t>METODA NEODVÁPNĚNÝCH ŘEZŮ Z TVRDÝCH TKÁNÍ Z UMĚLÝC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</si>
  <si>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</si>
  <si>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</si>
  <si>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</si>
  <si>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</si>
  <si>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</si>
  <si>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</si>
  <si>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</si>
  <si>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</si>
  <si>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</si>
  <si>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</si>
  <si>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</si>
  <si>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</si>
  <si>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</si>
  <si>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</si>
  <si>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</si>
  <si>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</si>
  <si>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</si>
  <si>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</si>
  <si>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</si>
  <si>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</si>
  <si>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</si>
  <si>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</si>
  <si>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</si>
  <si>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</si>
  <si>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94119</t>
  </si>
  <si>
    <t>IZOLACE A UCHOVÁNÍ LIDSKÉ DNA (RNA)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</si>
  <si>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</si>
  <si>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</si>
  <si>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</si>
  <si>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</si>
  <si>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</si>
  <si>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</si>
  <si>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</si>
  <si>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</si>
  <si>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</si>
  <si>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</si>
  <si>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</si>
  <si>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</si>
  <si>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94199</t>
  </si>
  <si>
    <t>AMPLIFIKACE METODOU PCR</t>
  </si>
  <si>
    <t>94123</t>
  </si>
  <si>
    <t>PCR ANALÝZA LIDSKÉ DNA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</si>
  <si>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</si>
  <si>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</si>
  <si>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</si>
  <si>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</si>
  <si>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</si>
  <si>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</si>
  <si>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</si>
  <si>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</si>
  <si>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</si>
  <si>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</si>
  <si>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</si>
  <si>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</si>
  <si>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</si>
  <si>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</si>
  <si>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</si>
  <si>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</si>
  <si>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</si>
  <si>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</si>
  <si>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</si>
  <si>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</si>
  <si>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</si>
  <si>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</si>
  <si>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</si>
  <si>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</si>
  <si>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</si>
  <si>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</si>
  <si>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</si>
  <si>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</si>
  <si>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</si>
  <si>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</si>
  <si>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</si>
  <si>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</si>
  <si>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</si>
  <si>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</si>
  <si>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</si>
  <si>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</si>
  <si>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</si>
  <si>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</si>
  <si>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</si>
  <si>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</si>
  <si>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</si>
  <si>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</si>
  <si>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</si>
  <si>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</si>
  <si>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</si>
  <si>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</si>
  <si>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</si>
  <si>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</si>
  <si>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</si>
  <si>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</si>
  <si>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</si>
  <si>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</si>
  <si>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</si>
  <si>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</si>
  <si>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</si>
  <si>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</si>
  <si>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</si>
  <si>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</si>
  <si>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</si>
  <si>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</si>
  <si>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</si>
  <si>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</si>
  <si>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</si>
  <si>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</si>
  <si>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</si>
  <si>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</si>
  <si>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</si>
  <si>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82233</t>
  </si>
  <si>
    <t>IDENTIFIKACE MYKOPLASMAT</t>
  </si>
  <si>
    <t>82033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</si>
  <si>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</si>
  <si>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</si>
  <si>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</si>
  <si>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</si>
  <si>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</si>
  <si>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>82060</t>
  </si>
  <si>
    <t>ANALÝZA HMOTOVÉHO SPEKTRA</t>
  </si>
  <si>
    <t>41</t>
  </si>
  <si>
    <t>82241</t>
  </si>
  <si>
    <t>IN VITRO STIMULACE T LYMFOCYTŮ SPECIFICKÝMI ANTIGE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</si>
  <si>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</si>
  <si>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</si>
  <si>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</si>
  <si>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</si>
  <si>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</si>
  <si>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91131</t>
  </si>
  <si>
    <t>STANOVENÍ IgA</t>
  </si>
  <si>
    <t>91171</t>
  </si>
  <si>
    <t>STANOVENÍ IgG ELISA</t>
  </si>
  <si>
    <t>91261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</si>
  <si>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</si>
  <si>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</si>
  <si>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</si>
  <si>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</si>
  <si>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</si>
  <si>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</si>
  <si>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</si>
  <si>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91501</t>
  </si>
  <si>
    <t>STANOVENÍ HLADIN REVMATOIDNÍHO FAKTORU (RF) NEFELO</t>
  </si>
  <si>
    <t>91323</t>
  </si>
  <si>
    <t>PRŮKAZ ANCA IF</t>
  </si>
  <si>
    <t>91355</t>
  </si>
  <si>
    <t>STANOVENÍ CIK METODOU PEG-IKEM</t>
  </si>
  <si>
    <t>91129</t>
  </si>
  <si>
    <t>STANOVENÍ IgG</t>
  </si>
  <si>
    <t>91133</t>
  </si>
  <si>
    <t>STANOVENÍ IgM</t>
  </si>
  <si>
    <t>91493</t>
  </si>
  <si>
    <t>IMUNOANALYTICKÉ STANOVENÍ AUTOPROTILÁTEK PROTI SPE</t>
  </si>
  <si>
    <t>91253</t>
  </si>
  <si>
    <t>STANOVENÍ ANTI ds-DNA Ab ELISA</t>
  </si>
  <si>
    <t>91289</t>
  </si>
  <si>
    <t>STANOVENÍ REVMATOIDNÍHO FAKTORU IgA ELISA</t>
  </si>
  <si>
    <t>91489</t>
  </si>
  <si>
    <t>IMUNOANALYTICKÉ STANOVENÍ AUTOPROTILÁTEK PROTI LKM</t>
  </si>
  <si>
    <t>44</t>
  </si>
  <si>
    <t>94201</t>
  </si>
  <si>
    <t>(VZP) FLUORESCENČNÍ IN SITU HYBRIDIZACE LIDSKÉ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</si>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</sst>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12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0" fontId="34" fillId="2" borderId="111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49" fontId="40" fillId="2" borderId="99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08" xfId="26" applyNumberFormat="1" applyFont="1" applyFill="1" applyBorder="1"/>
    <xf numFmtId="167" fontId="32" fillId="7" borderId="115" xfId="26" applyNumberFormat="1" applyFont="1" applyFill="1" applyBorder="1"/>
    <xf numFmtId="0" fontId="28" fillId="4" borderId="9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98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7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2" fillId="0" borderId="0" xfId="0" applyFont="1" applyFill="1" applyAlignment="1">
      <alignment horizontal="left" indent="2"/>
    </xf>
    <xf numFmtId="176" fontId="42" fillId="0" borderId="18" xfId="0" applyNumberFormat="1" applyFont="1" applyBorder="1" applyAlignment="1">
      <alignment vertical="center"/>
    </xf>
    <xf numFmtId="173" fontId="42" fillId="0" borderId="34" xfId="0" applyNumberFormat="1" applyFont="1" applyBorder="1" applyAlignment="1">
      <alignment vertical="center"/>
    </xf>
    <xf numFmtId="173" fontId="35" fillId="0" borderId="19" xfId="0" applyNumberFormat="1" applyFont="1" applyBorder="1" applyAlignment="1">
      <alignment vertical="center"/>
    </xf>
    <xf numFmtId="173" fontId="35" fillId="0" borderId="0" xfId="0" applyNumberFormat="1" applyFont="1" applyBorder="1" applyAlignment="1">
      <alignment vertical="center"/>
    </xf>
    <xf numFmtId="173" fontId="35" fillId="0" borderId="18" xfId="0" applyNumberFormat="1" applyFont="1" applyBorder="1" applyAlignment="1">
      <alignment vertical="center"/>
    </xf>
    <xf numFmtId="174" fontId="35" fillId="0" borderId="0" xfId="0" applyNumberFormat="1" applyFont="1" applyBorder="1" applyAlignment="1">
      <alignment vertical="center"/>
    </xf>
    <xf numFmtId="0" fontId="62" fillId="0" borderId="19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173" fontId="35" fillId="0" borderId="0" xfId="0" applyNumberFormat="1" applyFont="1" applyBorder="1" applyAlignment="1">
      <alignment horizontal="right" vertical="center"/>
    </xf>
    <xf numFmtId="175" fontId="35" fillId="0" borderId="0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right" vertical="center"/>
    </xf>
    <xf numFmtId="9" fontId="42" fillId="0" borderId="119" xfId="0" applyNumberFormat="1" applyFont="1" applyBorder="1" applyAlignment="1">
      <alignment horizontal="right" vertical="center"/>
    </xf>
    <xf numFmtId="173" fontId="42" fillId="0" borderId="119" xfId="0" applyNumberFormat="1" applyFont="1" applyBorder="1" applyAlignment="1">
      <alignment horizontal="right" vertical="center"/>
    </xf>
    <xf numFmtId="173" fontId="42" fillId="0" borderId="86" xfId="0" applyNumberFormat="1" applyFont="1" applyBorder="1" applyAlignment="1">
      <alignment horizontal="right" vertical="center"/>
    </xf>
    <xf numFmtId="173" fontId="42" fillId="0" borderId="88" xfId="0" applyNumberFormat="1" applyFont="1" applyBorder="1" applyAlignment="1">
      <alignment vertical="center"/>
    </xf>
    <xf numFmtId="173" fontId="42" fillId="0" borderId="120" xfId="0" applyNumberFormat="1" applyFont="1" applyBorder="1" applyAlignment="1">
      <alignment vertical="center"/>
    </xf>
    <xf numFmtId="173" fontId="42" fillId="0" borderId="119" xfId="0" applyNumberFormat="1" applyFont="1" applyBorder="1" applyAlignment="1">
      <alignment vertical="center"/>
    </xf>
    <xf numFmtId="173" fontId="42" fillId="0" borderId="86" xfId="0" applyNumberFormat="1" applyFont="1" applyBorder="1" applyAlignment="1">
      <alignment vertical="center"/>
    </xf>
    <xf numFmtId="173" fontId="42" fillId="0" borderId="121" xfId="0" applyNumberFormat="1" applyFont="1" applyBorder="1" applyAlignment="1">
      <alignment vertical="center"/>
    </xf>
    <xf numFmtId="174" fontId="42" fillId="0" borderId="122" xfId="0" applyNumberFormat="1" applyFont="1" applyBorder="1" applyAlignment="1">
      <alignment vertical="center"/>
    </xf>
    <xf numFmtId="174" fontId="42" fillId="0" borderId="119" xfId="0" applyNumberFormat="1" applyFont="1" applyBorder="1" applyAlignment="1">
      <alignment vertical="center"/>
    </xf>
    <xf numFmtId="174" fontId="42" fillId="0" borderId="86" xfId="0" applyNumberFormat="1" applyFont="1" applyBorder="1" applyAlignment="1">
      <alignment vertical="center"/>
    </xf>
    <xf numFmtId="168" fontId="42" fillId="0" borderId="112" xfId="0" applyNumberFormat="1" applyFont="1" applyBorder="1" applyAlignment="1">
      <alignment vertical="center"/>
    </xf>
    <xf numFmtId="0" fontId="35" fillId="0" borderId="120" xfId="0" applyFont="1" applyBorder="1" applyAlignment="1">
      <alignment horizontal="center" vertical="center"/>
    </xf>
    <xf numFmtId="166" fontId="42" fillId="2" borderId="86" xfId="0" applyNumberFormat="1" applyFont="1" applyFill="1" applyBorder="1" applyAlignment="1">
      <alignment horizontal="center" vertical="center"/>
    </xf>
    <xf numFmtId="173" fontId="42" fillId="0" borderId="95" xfId="0" applyNumberFormat="1" applyFont="1" applyBorder="1" applyAlignment="1">
      <alignment horizontal="right" vertical="center"/>
    </xf>
    <xf numFmtId="175" fontId="42" fillId="0" borderId="94" xfId="0" applyNumberFormat="1" applyFont="1" applyBorder="1" applyAlignment="1">
      <alignment horizontal="right" vertical="center"/>
    </xf>
    <xf numFmtId="173" fontId="42" fillId="0" borderId="94" xfId="0" applyNumberFormat="1" applyFont="1" applyBorder="1" applyAlignment="1">
      <alignment horizontal="right" vertical="center"/>
    </xf>
    <xf numFmtId="173" fontId="42" fillId="0" borderId="95" xfId="0" applyNumberFormat="1" applyFont="1" applyBorder="1" applyAlignment="1">
      <alignment vertical="center"/>
    </xf>
    <xf numFmtId="173" fontId="42" fillId="0" borderId="94" xfId="0" applyNumberFormat="1" applyFont="1" applyBorder="1" applyAlignment="1">
      <alignment vertical="center"/>
    </xf>
    <xf numFmtId="173" fontId="42" fillId="0" borderId="93" xfId="0" applyNumberFormat="1" applyFont="1" applyBorder="1" applyAlignment="1">
      <alignment vertical="center"/>
    </xf>
    <xf numFmtId="176" fontId="42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2" fillId="11" borderId="99" xfId="0" quotePrefix="1" applyFont="1" applyFill="1" applyBorder="1" applyAlignment="1">
      <alignment horizontal="center" vertical="center" wrapText="1"/>
    </xf>
    <xf numFmtId="0" fontId="43" fillId="11" borderId="99" xfId="0" quotePrefix="1" applyFont="1" applyFill="1" applyBorder="1" applyAlignment="1">
      <alignment horizontal="center" vertical="center" wrapText="1"/>
    </xf>
    <xf numFmtId="0" fontId="43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60" fillId="9" borderId="129" xfId="0" applyNumberFormat="1" applyFont="1" applyFill="1" applyBorder="1"/>
    <xf numFmtId="3" fontId="60" fillId="9" borderId="130" xfId="0" applyNumberFormat="1" applyFont="1" applyFill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09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34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2" fillId="4" borderId="102" xfId="0" applyNumberFormat="1" applyFont="1" applyFill="1" applyBorder="1" applyAlignment="1">
      <alignment horizontal="center" vertical="center"/>
    </xf>
    <xf numFmtId="3" fontId="62" fillId="4" borderId="117" xfId="0" applyNumberFormat="1" applyFont="1" applyFill="1" applyBorder="1" applyAlignment="1">
      <alignment horizontal="center" vertical="center"/>
    </xf>
    <xf numFmtId="9" fontId="62" fillId="4" borderId="102" xfId="0" applyNumberFormat="1" applyFont="1" applyFill="1" applyBorder="1" applyAlignment="1">
      <alignment horizontal="center" vertical="center"/>
    </xf>
    <xf numFmtId="9" fontId="62" fillId="4" borderId="117" xfId="0" applyNumberFormat="1" applyFont="1" applyFill="1" applyBorder="1" applyAlignment="1">
      <alignment horizontal="center" vertical="center"/>
    </xf>
    <xf numFmtId="3" fontId="62" fillId="4" borderId="103" xfId="0" applyNumberFormat="1" applyFont="1" applyFill="1" applyBorder="1" applyAlignment="1">
      <alignment horizontal="center" vertical="center" wrapText="1"/>
    </xf>
    <xf numFmtId="3" fontId="62" fillId="4" borderId="118" xfId="0" applyNumberFormat="1" applyFont="1" applyFill="1" applyBorder="1" applyAlignment="1">
      <alignment horizontal="center" vertical="center" wrapText="1"/>
    </xf>
    <xf numFmtId="0" fontId="42" fillId="2" borderId="125" xfId="0" applyFont="1" applyFill="1" applyBorder="1" applyAlignment="1">
      <alignment horizontal="center" vertical="center" wrapText="1"/>
    </xf>
    <xf numFmtId="0" fontId="42" fillId="2" borderId="106" xfId="0" applyFont="1" applyFill="1" applyBorder="1" applyAlignment="1">
      <alignment horizontal="center" vertical="center" wrapText="1"/>
    </xf>
    <xf numFmtId="0" fontId="62" fillId="11" borderId="127" xfId="0" applyFont="1" applyFill="1" applyBorder="1" applyAlignment="1">
      <alignment horizontal="center"/>
    </xf>
    <xf numFmtId="0" fontId="62" fillId="11" borderId="126" xfId="0" applyFont="1" applyFill="1" applyBorder="1" applyAlignment="1">
      <alignment horizontal="center"/>
    </xf>
    <xf numFmtId="0" fontId="62" fillId="11" borderId="101" xfId="0" applyFont="1" applyFill="1" applyBorder="1" applyAlignment="1">
      <alignment horizontal="center"/>
    </xf>
    <xf numFmtId="0" fontId="62" fillId="2" borderId="103" xfId="0" applyFont="1" applyFill="1" applyBorder="1" applyAlignment="1">
      <alignment horizontal="center" vertical="center" wrapText="1"/>
    </xf>
    <xf numFmtId="0" fontId="62" fillId="2" borderId="118" xfId="0" applyFont="1" applyFill="1" applyBorder="1" applyAlignment="1">
      <alignment horizontal="center" vertical="center" wrapText="1"/>
    </xf>
    <xf numFmtId="166" fontId="42" fillId="2" borderId="9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62" fillId="4" borderId="116" xfId="0" applyFont="1" applyFill="1" applyBorder="1" applyAlignment="1">
      <alignment horizontal="center" vertical="center" wrapText="1"/>
    </xf>
    <xf numFmtId="0" fontId="62" fillId="4" borderId="124" xfId="0" applyFont="1" applyFill="1" applyBorder="1" applyAlignment="1">
      <alignment horizontal="center" vertical="center" wrapText="1"/>
    </xf>
    <xf numFmtId="0" fontId="62" fillId="4" borderId="102" xfId="0" applyFont="1" applyFill="1" applyBorder="1" applyAlignment="1">
      <alignment horizontal="center" vertical="center" wrapText="1"/>
    </xf>
    <xf numFmtId="0" fontId="62" fillId="4" borderId="117" xfId="0" applyFont="1" applyFill="1" applyBorder="1" applyAlignment="1">
      <alignment horizontal="center" vertical="center" wrapText="1"/>
    </xf>
    <xf numFmtId="0" fontId="62" fillId="4" borderId="103" xfId="0" applyFont="1" applyFill="1" applyBorder="1" applyAlignment="1">
      <alignment horizontal="center" vertical="center" wrapText="1"/>
    </xf>
    <xf numFmtId="0" fontId="62" fillId="4" borderId="118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168" fontId="62" fillId="2" borderId="116" xfId="0" applyNumberFormat="1" applyFont="1" applyFill="1" applyBorder="1" applyAlignment="1">
      <alignment horizontal="center" vertical="center" wrapText="1"/>
    </xf>
    <xf numFmtId="168" fontId="62" fillId="2" borderId="124" xfId="0" applyNumberFormat="1" applyFont="1" applyFill="1" applyBorder="1" applyAlignment="1">
      <alignment horizontal="center" vertical="center" wrapText="1"/>
    </xf>
    <xf numFmtId="0" fontId="62" fillId="2" borderId="102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42" fillId="4" borderId="112" xfId="0" applyFont="1" applyFill="1" applyBorder="1" applyAlignment="1">
      <alignment horizontal="center" vertical="center" wrapText="1"/>
    </xf>
    <xf numFmtId="0" fontId="42" fillId="4" borderId="89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/>
    </xf>
    <xf numFmtId="0" fontId="67" fillId="2" borderId="109" xfId="0" applyFont="1" applyFill="1" applyBorder="1" applyAlignment="1">
      <alignment horizontal="center"/>
    </xf>
    <xf numFmtId="0" fontId="67" fillId="2" borderId="96" xfId="0" applyFont="1" applyFill="1" applyBorder="1" applyAlignment="1">
      <alignment horizontal="center"/>
    </xf>
    <xf numFmtId="0" fontId="67" fillId="4" borderId="27" xfId="0" applyFont="1" applyFill="1" applyBorder="1" applyAlignment="1">
      <alignment horizontal="center"/>
    </xf>
    <xf numFmtId="0" fontId="67" fillId="4" borderId="91" xfId="0" applyFont="1" applyFill="1" applyBorder="1" applyAlignment="1">
      <alignment horizontal="center"/>
    </xf>
    <xf numFmtId="0" fontId="67" fillId="4" borderId="92" xfId="0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0" fontId="67" fillId="2" borderId="91" xfId="0" applyFont="1" applyFill="1" applyBorder="1" applyAlignment="1">
      <alignment horizontal="center"/>
    </xf>
    <xf numFmtId="0" fontId="67" fillId="2" borderId="92" xfId="0" applyFont="1" applyFill="1" applyBorder="1" applyAlignment="1">
      <alignment horizont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07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07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07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07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07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07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2" borderId="132" xfId="0" applyNumberFormat="1" applyFont="1" applyFill="1" applyBorder="1" applyAlignment="1">
      <alignment horizontal="right" vertical="top"/>
    </xf>
    <xf numFmtId="3" fontId="36" fillId="12" borderId="133" xfId="0" applyNumberFormat="1" applyFont="1" applyFill="1" applyBorder="1" applyAlignment="1">
      <alignment horizontal="right" vertical="top"/>
    </xf>
    <xf numFmtId="177" fontId="36" fillId="12" borderId="134" xfId="0" applyNumberFormat="1" applyFont="1" applyFill="1" applyBorder="1" applyAlignment="1">
      <alignment horizontal="right" vertical="top"/>
    </xf>
    <xf numFmtId="3" fontId="36" fillId="0" borderId="132" xfId="0" applyNumberFormat="1" applyFont="1" applyBorder="1" applyAlignment="1">
      <alignment horizontal="right" vertical="top"/>
    </xf>
    <xf numFmtId="177" fontId="36" fillId="12" borderId="135" xfId="0" applyNumberFormat="1" applyFont="1" applyFill="1" applyBorder="1" applyAlignment="1">
      <alignment horizontal="right" vertical="top"/>
    </xf>
    <xf numFmtId="3" fontId="38" fillId="12" borderId="137" xfId="0" applyNumberFormat="1" applyFont="1" applyFill="1" applyBorder="1" applyAlignment="1">
      <alignment horizontal="right" vertical="top"/>
    </xf>
    <xf numFmtId="3" fontId="38" fillId="12" borderId="138" xfId="0" applyNumberFormat="1" applyFont="1" applyFill="1" applyBorder="1" applyAlignment="1">
      <alignment horizontal="right" vertical="top"/>
    </xf>
    <xf numFmtId="0" fontId="38" fillId="12" borderId="139" xfId="0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0" fontId="38" fillId="12" borderId="140" xfId="0" applyFont="1" applyFill="1" applyBorder="1" applyAlignment="1">
      <alignment horizontal="right" vertical="top"/>
    </xf>
    <xf numFmtId="0" fontId="36" fillId="12" borderId="134" xfId="0" applyFont="1" applyFill="1" applyBorder="1" applyAlignment="1">
      <alignment horizontal="right" vertical="top"/>
    </xf>
    <xf numFmtId="0" fontId="36" fillId="12" borderId="135" xfId="0" applyFont="1" applyFill="1" applyBorder="1" applyAlignment="1">
      <alignment horizontal="right" vertical="top"/>
    </xf>
    <xf numFmtId="177" fontId="38" fillId="12" borderId="139" xfId="0" applyNumberFormat="1" applyFont="1" applyFill="1" applyBorder="1" applyAlignment="1">
      <alignment horizontal="right" vertical="top"/>
    </xf>
    <xf numFmtId="177" fontId="38" fillId="12" borderId="140" xfId="0" applyNumberFormat="1" applyFont="1" applyFill="1" applyBorder="1" applyAlignment="1">
      <alignment horizontal="right" vertical="top"/>
    </xf>
    <xf numFmtId="3" fontId="38" fillId="0" borderId="141" xfId="0" applyNumberFormat="1" applyFont="1" applyBorder="1" applyAlignment="1">
      <alignment horizontal="right" vertical="top"/>
    </xf>
    <xf numFmtId="3" fontId="38" fillId="0" borderId="142" xfId="0" applyNumberFormat="1" applyFont="1" applyBorder="1" applyAlignment="1">
      <alignment horizontal="right" vertical="top"/>
    </xf>
    <xf numFmtId="0" fontId="38" fillId="0" borderId="143" xfId="0" applyFont="1" applyBorder="1" applyAlignment="1">
      <alignment horizontal="right" vertical="top"/>
    </xf>
    <xf numFmtId="177" fontId="38" fillId="12" borderId="144" xfId="0" applyNumberFormat="1" applyFont="1" applyFill="1" applyBorder="1" applyAlignment="1">
      <alignment horizontal="right" vertical="top"/>
    </xf>
    <xf numFmtId="0" fontId="40" fillId="13" borderId="131" xfId="0" applyFont="1" applyFill="1" applyBorder="1" applyAlignment="1">
      <alignment vertical="top"/>
    </xf>
    <xf numFmtId="0" fontId="40" fillId="13" borderId="131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4"/>
    </xf>
    <xf numFmtId="0" fontId="41" fillId="13" borderId="136" xfId="0" applyFont="1" applyFill="1" applyBorder="1" applyAlignment="1">
      <alignment vertical="top" indent="6"/>
    </xf>
    <xf numFmtId="0" fontId="40" fillId="13" borderId="131" xfId="0" applyFont="1" applyFill="1" applyBorder="1" applyAlignment="1">
      <alignment vertical="top" indent="8"/>
    </xf>
    <xf numFmtId="0" fontId="41" fillId="13" borderId="136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6"/>
    </xf>
    <xf numFmtId="0" fontId="41" fillId="13" borderId="136" xfId="0" applyFont="1" applyFill="1" applyBorder="1" applyAlignment="1">
      <alignment vertical="top" indent="4"/>
    </xf>
    <xf numFmtId="0" fontId="35" fillId="13" borderId="131" xfId="0" applyFont="1" applyFill="1" applyBorder="1"/>
    <xf numFmtId="0" fontId="41" fillId="13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21" xfId="53" applyNumberFormat="1" applyFont="1" applyFill="1" applyBorder="1" applyAlignment="1">
      <alignment horizontal="left"/>
    </xf>
    <xf numFmtId="164" fontId="34" fillId="2" borderId="145" xfId="53" applyNumberFormat="1" applyFont="1" applyFill="1" applyBorder="1" applyAlignment="1">
      <alignment horizontal="left"/>
    </xf>
    <xf numFmtId="0" fontId="34" fillId="2" borderId="145" xfId="53" applyNumberFormat="1" applyFont="1" applyFill="1" applyBorder="1" applyAlignment="1">
      <alignment horizontal="left"/>
    </xf>
    <xf numFmtId="164" fontId="34" fillId="2" borderId="119" xfId="53" applyNumberFormat="1" applyFont="1" applyFill="1" applyBorder="1" applyAlignment="1">
      <alignment horizontal="left"/>
    </xf>
    <xf numFmtId="3" fontId="34" fillId="2" borderId="119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0" fontId="35" fillId="0" borderId="99" xfId="0" applyNumberFormat="1" applyFont="1" applyFill="1" applyBorder="1"/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21" xfId="0" applyFont="1" applyFill="1" applyBorder="1"/>
    <xf numFmtId="3" fontId="42" fillId="2" borderId="122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1" xfId="0" applyNumberFormat="1" applyFont="1" applyFill="1" applyBorder="1"/>
    <xf numFmtId="9" fontId="35" fillId="0" borderId="99" xfId="0" applyNumberFormat="1" applyFont="1" applyFill="1" applyBorder="1"/>
    <xf numFmtId="9" fontId="35" fillId="0" borderId="94" xfId="0" applyNumberFormat="1" applyFont="1" applyFill="1" applyBorder="1"/>
    <xf numFmtId="3" fontId="35" fillId="0" borderId="102" xfId="0" applyNumberFormat="1" applyFont="1" applyFill="1" applyBorder="1"/>
    <xf numFmtId="9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42" fillId="13" borderId="22" xfId="0" applyFont="1" applyFill="1" applyBorder="1"/>
    <xf numFmtId="3" fontId="42" fillId="13" borderId="30" xfId="0" applyNumberFormat="1" applyFont="1" applyFill="1" applyBorder="1"/>
    <xf numFmtId="9" fontId="42" fillId="13" borderId="30" xfId="0" applyNumberFormat="1" applyFont="1" applyFill="1" applyBorder="1"/>
    <xf numFmtId="3" fontId="42" fillId="13" borderId="23" xfId="0" applyNumberFormat="1" applyFont="1" applyFill="1" applyBorder="1"/>
    <xf numFmtId="0" fontId="42" fillId="0" borderId="90" xfId="0" applyFont="1" applyFill="1" applyBorder="1"/>
    <xf numFmtId="0" fontId="42" fillId="0" borderId="98" xfId="0" applyFont="1" applyFill="1" applyBorder="1"/>
    <xf numFmtId="0" fontId="42" fillId="0" borderId="11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5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5" fillId="0" borderId="92" xfId="0" applyNumberFormat="1" applyFont="1" applyFill="1" applyBorder="1"/>
    <xf numFmtId="9" fontId="35" fillId="0" borderId="100" xfId="0" applyNumberFormat="1" applyFont="1" applyFill="1" applyBorder="1"/>
    <xf numFmtId="9" fontId="35" fillId="0" borderId="95" xfId="0" applyNumberFormat="1" applyFont="1" applyFill="1" applyBorder="1"/>
    <xf numFmtId="0" fontId="42" fillId="0" borderId="111" xfId="0" applyFont="1" applyFill="1" applyBorder="1"/>
    <xf numFmtId="0" fontId="42" fillId="0" borderId="127" xfId="0" applyFont="1" applyFill="1" applyBorder="1" applyAlignment="1">
      <alignment horizontal="left" indent="1"/>
    </xf>
    <xf numFmtId="0" fontId="42" fillId="0" borderId="110" xfId="0" applyFont="1" applyFill="1" applyBorder="1" applyAlignment="1">
      <alignment horizontal="left" indent="1"/>
    </xf>
    <xf numFmtId="9" fontId="35" fillId="0" borderId="147" xfId="0" applyNumberFormat="1" applyFont="1" applyFill="1" applyBorder="1"/>
    <xf numFmtId="9" fontId="35" fillId="0" borderId="101" xfId="0" applyNumberFormat="1" applyFont="1" applyFill="1" applyBorder="1"/>
    <xf numFmtId="9" fontId="35" fillId="0" borderId="105" xfId="0" applyNumberFormat="1" applyFont="1" applyFill="1" applyBorder="1"/>
    <xf numFmtId="3" fontId="35" fillId="0" borderId="90" xfId="0" applyNumberFormat="1" applyFont="1" applyFill="1" applyBorder="1"/>
    <xf numFmtId="3" fontId="35" fillId="0" borderId="98" xfId="0" applyNumberFormat="1" applyFont="1" applyFill="1" applyBorder="1"/>
    <xf numFmtId="3" fontId="35" fillId="0" borderId="93" xfId="0" applyNumberFormat="1" applyFont="1" applyFill="1" applyBorder="1"/>
    <xf numFmtId="9" fontId="35" fillId="0" borderId="148" xfId="0" applyNumberFormat="1" applyFont="1" applyFill="1" applyBorder="1"/>
    <xf numFmtId="9" fontId="35" fillId="0" borderId="108" xfId="0" applyNumberFormat="1" applyFont="1" applyFill="1" applyBorder="1"/>
    <xf numFmtId="9" fontId="35" fillId="0" borderId="123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3" borderId="111" xfId="0" applyFont="1" applyFill="1" applyBorder="1"/>
    <xf numFmtId="0" fontId="42" fillId="13" borderId="127" xfId="0" applyFont="1" applyFill="1" applyBorder="1"/>
    <xf numFmtId="0" fontId="42" fillId="13" borderId="110" xfId="0" applyFont="1" applyFill="1" applyBorder="1"/>
    <xf numFmtId="0" fontId="3" fillId="2" borderId="102" xfId="80" applyFont="1" applyFill="1" applyBorder="1"/>
    <xf numFmtId="3" fontId="35" fillId="0" borderId="148" xfId="0" applyNumberFormat="1" applyFont="1" applyFill="1" applyBorder="1"/>
    <xf numFmtId="3" fontId="35" fillId="0" borderId="108" xfId="0" applyNumberFormat="1" applyFont="1" applyFill="1" applyBorder="1"/>
    <xf numFmtId="3" fontId="35" fillId="0" borderId="123" xfId="0" applyNumberFormat="1" applyFont="1" applyFill="1" applyBorder="1"/>
    <xf numFmtId="0" fontId="35" fillId="0" borderId="111" xfId="0" applyFont="1" applyFill="1" applyBorder="1"/>
    <xf numFmtId="0" fontId="35" fillId="0" borderId="127" xfId="0" applyFont="1" applyFill="1" applyBorder="1"/>
    <xf numFmtId="0" fontId="35" fillId="0" borderId="110" xfId="0" applyFont="1" applyFill="1" applyBorder="1"/>
    <xf numFmtId="3" fontId="35" fillId="0" borderId="147" xfId="0" applyNumberFormat="1" applyFont="1" applyFill="1" applyBorder="1"/>
    <xf numFmtId="3" fontId="35" fillId="0" borderId="101" xfId="0" applyNumberFormat="1" applyFont="1" applyFill="1" applyBorder="1"/>
    <xf numFmtId="3" fontId="35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53" xfId="0" applyFont="1" applyFill="1" applyBorder="1"/>
    <xf numFmtId="0" fontId="35" fillId="0" borderId="154" xfId="0" applyFont="1" applyFill="1" applyBorder="1"/>
    <xf numFmtId="0" fontId="35" fillId="0" borderId="154" xfId="0" applyFont="1" applyFill="1" applyBorder="1" applyAlignment="1">
      <alignment horizontal="right"/>
    </xf>
    <xf numFmtId="0" fontId="35" fillId="0" borderId="154" xfId="0" applyFont="1" applyFill="1" applyBorder="1" applyAlignment="1">
      <alignment horizontal="left"/>
    </xf>
    <xf numFmtId="164" fontId="35" fillId="0" borderId="154" xfId="0" applyNumberFormat="1" applyFont="1" applyFill="1" applyBorder="1"/>
    <xf numFmtId="165" fontId="35" fillId="0" borderId="154" xfId="0" applyNumberFormat="1" applyFont="1" applyFill="1" applyBorder="1"/>
    <xf numFmtId="9" fontId="35" fillId="0" borderId="154" xfId="0" applyNumberFormat="1" applyFont="1" applyFill="1" applyBorder="1"/>
    <xf numFmtId="9" fontId="35" fillId="0" borderId="155" xfId="0" applyNumberFormat="1" applyFont="1" applyFill="1" applyBorder="1"/>
    <xf numFmtId="0" fontId="35" fillId="0" borderId="156" xfId="0" applyFont="1" applyFill="1" applyBorder="1"/>
    <xf numFmtId="0" fontId="35" fillId="0" borderId="157" xfId="0" applyFont="1" applyFill="1" applyBorder="1"/>
    <xf numFmtId="0" fontId="35" fillId="0" borderId="157" xfId="0" applyFont="1" applyFill="1" applyBorder="1" applyAlignment="1">
      <alignment horizontal="right"/>
    </xf>
    <xf numFmtId="0" fontId="35" fillId="0" borderId="157" xfId="0" applyFont="1" applyFill="1" applyBorder="1" applyAlignment="1">
      <alignment horizontal="left"/>
    </xf>
    <xf numFmtId="164" fontId="35" fillId="0" borderId="157" xfId="0" applyNumberFormat="1" applyFont="1" applyFill="1" applyBorder="1"/>
    <xf numFmtId="165" fontId="35" fillId="0" borderId="157" xfId="0" applyNumberFormat="1" applyFont="1" applyFill="1" applyBorder="1"/>
    <xf numFmtId="9" fontId="35" fillId="0" borderId="157" xfId="0" applyNumberFormat="1" applyFont="1" applyFill="1" applyBorder="1"/>
    <xf numFmtId="9" fontId="35" fillId="0" borderId="158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3" fontId="35" fillId="0" borderId="154" xfId="0" applyNumberFormat="1" applyFont="1" applyFill="1" applyBorder="1"/>
    <xf numFmtId="3" fontId="35" fillId="0" borderId="155" xfId="0" applyNumberFormat="1" applyFont="1" applyFill="1" applyBorder="1"/>
    <xf numFmtId="3" fontId="35" fillId="0" borderId="157" xfId="0" applyNumberFormat="1" applyFont="1" applyFill="1" applyBorder="1"/>
    <xf numFmtId="3" fontId="35" fillId="0" borderId="158" xfId="0" applyNumberFormat="1" applyFont="1" applyFill="1" applyBorder="1"/>
    <xf numFmtId="3" fontId="35" fillId="0" borderId="160" xfId="0" applyNumberFormat="1" applyFont="1" applyFill="1" applyBorder="1"/>
    <xf numFmtId="9" fontId="35" fillId="0" borderId="160" xfId="0" applyNumberFormat="1" applyFont="1" applyFill="1" applyBorder="1"/>
    <xf numFmtId="3" fontId="35" fillId="0" borderId="161" xfId="0" applyNumberFormat="1" applyFont="1" applyFill="1" applyBorder="1"/>
    <xf numFmtId="0" fontId="42" fillId="0" borderId="27" xfId="0" applyFont="1" applyFill="1" applyBorder="1"/>
    <xf numFmtId="0" fontId="42" fillId="0" borderId="153" xfId="0" applyFont="1" applyFill="1" applyBorder="1"/>
    <xf numFmtId="0" fontId="42" fillId="0" borderId="159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164" fontId="35" fillId="0" borderId="154" xfId="0" applyNumberFormat="1" applyFont="1" applyFill="1" applyBorder="1" applyAlignment="1">
      <alignment horizontal="right"/>
    </xf>
    <xf numFmtId="164" fontId="35" fillId="0" borderId="157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7" fillId="0" borderId="153" xfId="0" applyFont="1" applyBorder="1" applyAlignment="1">
      <alignment horizontal="left" indent="1"/>
    </xf>
    <xf numFmtId="0" fontId="67" fillId="0" borderId="156" xfId="0" applyFont="1" applyBorder="1" applyAlignment="1">
      <alignment horizontal="left" indent="1"/>
    </xf>
    <xf numFmtId="0" fontId="67" fillId="4" borderId="153" xfId="0" applyFont="1" applyFill="1" applyBorder="1" applyAlignment="1">
      <alignment horizontal="left"/>
    </xf>
    <xf numFmtId="169" fontId="67" fillId="4" borderId="154" xfId="0" applyNumberFormat="1" applyFont="1" applyFill="1" applyBorder="1"/>
    <xf numFmtId="9" fontId="67" fillId="4" borderId="154" xfId="0" applyNumberFormat="1" applyFont="1" applyFill="1" applyBorder="1"/>
    <xf numFmtId="9" fontId="67" fillId="4" borderId="155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54" xfId="0" applyNumberFormat="1" applyFont="1" applyFill="1" applyBorder="1"/>
    <xf numFmtId="169" fontId="35" fillId="0" borderId="155" xfId="0" applyNumberFormat="1" applyFont="1" applyFill="1" applyBorder="1"/>
    <xf numFmtId="169" fontId="35" fillId="0" borderId="157" xfId="0" applyNumberFormat="1" applyFont="1" applyFill="1" applyBorder="1"/>
    <xf numFmtId="169" fontId="35" fillId="0" borderId="158" xfId="0" applyNumberFormat="1" applyFont="1" applyFill="1" applyBorder="1"/>
    <xf numFmtId="0" fontId="42" fillId="0" borderId="156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64" xfId="0" applyNumberFormat="1" applyFont="1" applyBorder="1"/>
    <xf numFmtId="166" fontId="12" fillId="0" borderId="164" xfId="0" applyNumberFormat="1" applyFont="1" applyBorder="1"/>
    <xf numFmtId="166" fontId="12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12" fillId="0" borderId="164" xfId="0" applyNumberFormat="1" applyFont="1" applyBorder="1" applyAlignment="1">
      <alignment horizontal="right"/>
    </xf>
    <xf numFmtId="166" fontId="12" fillId="0" borderId="164" xfId="0" applyNumberFormat="1" applyFont="1" applyBorder="1" applyAlignment="1">
      <alignment horizontal="right"/>
    </xf>
    <xf numFmtId="166" fontId="11" fillId="0" borderId="165" xfId="0" applyNumberFormat="1" applyFont="1" applyBorder="1" applyAlignment="1">
      <alignment horizontal="right"/>
    </xf>
    <xf numFmtId="166" fontId="12" fillId="0" borderId="165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5" fillId="0" borderId="164" xfId="0" applyNumberFormat="1" applyFont="1" applyBorder="1"/>
    <xf numFmtId="166" fontId="35" fillId="0" borderId="164" xfId="0" applyNumberFormat="1" applyFont="1" applyBorder="1"/>
    <xf numFmtId="166" fontId="35" fillId="0" borderId="165" xfId="0" applyNumberFormat="1" applyFont="1" applyBorder="1"/>
    <xf numFmtId="166" fontId="35" fillId="0" borderId="19" xfId="0" applyNumberFormat="1" applyFont="1" applyBorder="1"/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12" fillId="0" borderId="167" xfId="0" applyNumberFormat="1" applyFont="1" applyBorder="1"/>
    <xf numFmtId="166" fontId="12" fillId="0" borderId="167" xfId="0" applyNumberFormat="1" applyFont="1" applyBorder="1"/>
    <xf numFmtId="166" fontId="12" fillId="0" borderId="168" xfId="0" applyNumberFormat="1" applyFont="1" applyBorder="1"/>
    <xf numFmtId="3" fontId="3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64" xfId="0" applyNumberFormat="1" applyFont="1" applyBorder="1"/>
    <xf numFmtId="9" fontId="35" fillId="0" borderId="0" xfId="0" applyNumberFormat="1" applyFont="1" applyBorder="1"/>
    <xf numFmtId="3" fontId="35" fillId="0" borderId="16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70" xfId="0" applyNumberFormat="1" applyFont="1" applyBorder="1"/>
    <xf numFmtId="3" fontId="35" fillId="0" borderId="167" xfId="0" applyNumberFormat="1" applyFont="1" applyBorder="1"/>
    <xf numFmtId="9" fontId="35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119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56" xfId="76" applyFont="1" applyFill="1" applyBorder="1"/>
    <xf numFmtId="0" fontId="32" fillId="0" borderId="63" xfId="76" applyFont="1" applyFill="1" applyBorder="1"/>
    <xf numFmtId="0" fontId="32" fillId="0" borderId="171" xfId="76" applyFont="1" applyFill="1" applyBorder="1"/>
    <xf numFmtId="0" fontId="34" fillId="2" borderId="160" xfId="76" applyNumberFormat="1" applyFont="1" applyFill="1" applyBorder="1" applyAlignment="1">
      <alignment horizontal="left"/>
    </xf>
    <xf numFmtId="0" fontId="34" fillId="2" borderId="172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56" xfId="76" applyNumberFormat="1" applyFont="1" applyFill="1" applyBorder="1"/>
    <xf numFmtId="3" fontId="32" fillId="0" borderId="157" xfId="76" applyNumberFormat="1" applyFont="1" applyFill="1" applyBorder="1"/>
    <xf numFmtId="9" fontId="32" fillId="0" borderId="63" xfId="76" applyNumberFormat="1" applyFont="1" applyFill="1" applyBorder="1"/>
    <xf numFmtId="9" fontId="32" fillId="0" borderId="171" xfId="76" applyNumberFormat="1" applyFont="1" applyFill="1" applyBorder="1"/>
    <xf numFmtId="0" fontId="34" fillId="2" borderId="169" xfId="76" applyNumberFormat="1" applyFont="1" applyFill="1" applyBorder="1" applyAlignment="1">
      <alignment horizontal="left"/>
    </xf>
    <xf numFmtId="0" fontId="34" fillId="2" borderId="161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0.81033489486612931</c:v>
                </c:pt>
                <c:pt idx="1">
                  <c:v>0.9255767698033216</c:v>
                </c:pt>
                <c:pt idx="2">
                  <c:v>0.90932179125435875</c:v>
                </c:pt>
                <c:pt idx="3">
                  <c:v>0.99865069249158422</c:v>
                </c:pt>
                <c:pt idx="4">
                  <c:v>1.0227177427235836</c:v>
                </c:pt>
                <c:pt idx="5">
                  <c:v>1.041417940857041</c:v>
                </c:pt>
                <c:pt idx="6">
                  <c:v>1.0168701552702184</c:v>
                </c:pt>
                <c:pt idx="7">
                  <c:v>0.96958360111143027</c:v>
                </c:pt>
                <c:pt idx="8">
                  <c:v>0.98201986786083173</c:v>
                </c:pt>
                <c:pt idx="9">
                  <c:v>0.97376221408939845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05648"/>
        <c:axId val="118931380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1.032972717769594</c:v>
                </c:pt>
                <c:pt idx="1">
                  <c:v>1.032972717769594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17616"/>
        <c:axId val="1189303472"/>
      </c:scatterChart>
      <c:catAx>
        <c:axId val="118930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1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13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89305648"/>
        <c:crosses val="autoZero"/>
        <c:crossBetween val="between"/>
      </c:valAx>
      <c:valAx>
        <c:axId val="11893176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03472"/>
        <c:crosses val="max"/>
        <c:crossBetween val="midCat"/>
      </c:valAx>
      <c:valAx>
        <c:axId val="11893034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93176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0.91039084842707341</c:v>
                </c:pt>
                <c:pt idx="1">
                  <c:v>0.96398891966759004</c:v>
                </c:pt>
                <c:pt idx="2">
                  <c:v>0.94988314723448453</c:v>
                </c:pt>
                <c:pt idx="3">
                  <c:v>0.93103448275862066</c:v>
                </c:pt>
                <c:pt idx="4">
                  <c:v>0.95484784147204527</c:v>
                </c:pt>
                <c:pt idx="5">
                  <c:v>0.96160558464223389</c:v>
                </c:pt>
                <c:pt idx="6">
                  <c:v>0.96034518183686046</c:v>
                </c:pt>
                <c:pt idx="7">
                  <c:v>0.95150469618554723</c:v>
                </c:pt>
                <c:pt idx="8">
                  <c:v>0.94297437615139845</c:v>
                </c:pt>
                <c:pt idx="9">
                  <c:v>0.94593584087340166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15440"/>
        <c:axId val="11893067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07280"/>
        <c:axId val="1189307824"/>
      </c:scatterChart>
      <c:catAx>
        <c:axId val="118931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0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067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9315440"/>
        <c:crosses val="autoZero"/>
        <c:crossBetween val="between"/>
      </c:valAx>
      <c:valAx>
        <c:axId val="11893072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07824"/>
        <c:crosses val="max"/>
        <c:crossBetween val="midCat"/>
      </c:valAx>
      <c:valAx>
        <c:axId val="11893078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8930728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4" totalsRowShown="0" headerRowDxfId="112" tableBorderDxfId="111">
  <autoFilter ref="A7:S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73" totalsRowShown="0">
  <autoFilter ref="C3:S17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2129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4134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4135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4155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6743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6775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6784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6948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6949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8277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8430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9098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9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2129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120</v>
      </c>
      <c r="G3" s="47">
        <f>SUBTOTAL(9,G6:G1048576)</f>
        <v>18354.690018191959</v>
      </c>
      <c r="H3" s="48">
        <f>IF(M3=0,0,G3/M3)</f>
        <v>2.142561448993812E-2</v>
      </c>
      <c r="I3" s="47">
        <f>SUBTOTAL(9,I6:I1048576)</f>
        <v>4645.8999999999996</v>
      </c>
      <c r="J3" s="47">
        <f>SUBTOTAL(9,J6:J1048576)</f>
        <v>838315.72318333702</v>
      </c>
      <c r="K3" s="48">
        <f>IF(M3=0,0,J3/M3)</f>
        <v>0.97857438551006182</v>
      </c>
      <c r="L3" s="47">
        <f>SUBTOTAL(9,L6:L1048576)</f>
        <v>4765.8999999999996</v>
      </c>
      <c r="M3" s="49">
        <f>SUBTOTAL(9,M6:M1048576)</f>
        <v>856670.41320152907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601</v>
      </c>
      <c r="B6" s="741" t="s">
        <v>1655</v>
      </c>
      <c r="C6" s="741" t="s">
        <v>1656</v>
      </c>
      <c r="D6" s="741" t="s">
        <v>682</v>
      </c>
      <c r="E6" s="741" t="s">
        <v>1657</v>
      </c>
      <c r="F6" s="745"/>
      <c r="G6" s="745"/>
      <c r="H6" s="765">
        <v>0</v>
      </c>
      <c r="I6" s="745">
        <v>25</v>
      </c>
      <c r="J6" s="745">
        <v>1808.85</v>
      </c>
      <c r="K6" s="765">
        <v>1</v>
      </c>
      <c r="L6" s="745">
        <v>25</v>
      </c>
      <c r="M6" s="746">
        <v>1808.85</v>
      </c>
    </row>
    <row r="7" spans="1:13" ht="14.4" customHeight="1" x14ac:dyDescent="0.3">
      <c r="A7" s="747" t="s">
        <v>601</v>
      </c>
      <c r="B7" s="748" t="s">
        <v>1655</v>
      </c>
      <c r="C7" s="748" t="s">
        <v>1658</v>
      </c>
      <c r="D7" s="748" t="s">
        <v>1659</v>
      </c>
      <c r="E7" s="748" t="s">
        <v>1660</v>
      </c>
      <c r="F7" s="752"/>
      <c r="G7" s="752"/>
      <c r="H7" s="766">
        <v>0</v>
      </c>
      <c r="I7" s="752">
        <v>1</v>
      </c>
      <c r="J7" s="752">
        <v>144.43</v>
      </c>
      <c r="K7" s="766">
        <v>1</v>
      </c>
      <c r="L7" s="752">
        <v>1</v>
      </c>
      <c r="M7" s="753">
        <v>144.43</v>
      </c>
    </row>
    <row r="8" spans="1:13" ht="14.4" customHeight="1" x14ac:dyDescent="0.3">
      <c r="A8" s="747" t="s">
        <v>601</v>
      </c>
      <c r="B8" s="748" t="s">
        <v>1661</v>
      </c>
      <c r="C8" s="748" t="s">
        <v>1662</v>
      </c>
      <c r="D8" s="748" t="s">
        <v>1663</v>
      </c>
      <c r="E8" s="748" t="s">
        <v>1664</v>
      </c>
      <c r="F8" s="752"/>
      <c r="G8" s="752"/>
      <c r="H8" s="766">
        <v>0</v>
      </c>
      <c r="I8" s="752">
        <v>1</v>
      </c>
      <c r="J8" s="752">
        <v>115.81999999999996</v>
      </c>
      <c r="K8" s="766">
        <v>1</v>
      </c>
      <c r="L8" s="752">
        <v>1</v>
      </c>
      <c r="M8" s="753">
        <v>115.81999999999996</v>
      </c>
    </row>
    <row r="9" spans="1:13" ht="14.4" customHeight="1" x14ac:dyDescent="0.3">
      <c r="A9" s="747" t="s">
        <v>601</v>
      </c>
      <c r="B9" s="748" t="s">
        <v>1661</v>
      </c>
      <c r="C9" s="748" t="s">
        <v>1665</v>
      </c>
      <c r="D9" s="748" t="s">
        <v>1663</v>
      </c>
      <c r="E9" s="748" t="s">
        <v>1666</v>
      </c>
      <c r="F9" s="752"/>
      <c r="G9" s="752"/>
      <c r="H9" s="766">
        <v>0</v>
      </c>
      <c r="I9" s="752">
        <v>1</v>
      </c>
      <c r="J9" s="752">
        <v>320.68999999999994</v>
      </c>
      <c r="K9" s="766">
        <v>1</v>
      </c>
      <c r="L9" s="752">
        <v>1</v>
      </c>
      <c r="M9" s="753">
        <v>320.68999999999994</v>
      </c>
    </row>
    <row r="10" spans="1:13" ht="14.4" customHeight="1" x14ac:dyDescent="0.3">
      <c r="A10" s="747" t="s">
        <v>601</v>
      </c>
      <c r="B10" s="748" t="s">
        <v>1667</v>
      </c>
      <c r="C10" s="748" t="s">
        <v>1668</v>
      </c>
      <c r="D10" s="748" t="s">
        <v>712</v>
      </c>
      <c r="E10" s="748" t="s">
        <v>1669</v>
      </c>
      <c r="F10" s="752"/>
      <c r="G10" s="752"/>
      <c r="H10" s="766">
        <v>0</v>
      </c>
      <c r="I10" s="752">
        <v>10</v>
      </c>
      <c r="J10" s="752">
        <v>664.96</v>
      </c>
      <c r="K10" s="766">
        <v>1</v>
      </c>
      <c r="L10" s="752">
        <v>10</v>
      </c>
      <c r="M10" s="753">
        <v>664.96</v>
      </c>
    </row>
    <row r="11" spans="1:13" ht="14.4" customHeight="1" x14ac:dyDescent="0.3">
      <c r="A11" s="747" t="s">
        <v>601</v>
      </c>
      <c r="B11" s="748" t="s">
        <v>1667</v>
      </c>
      <c r="C11" s="748" t="s">
        <v>1670</v>
      </c>
      <c r="D11" s="748" t="s">
        <v>712</v>
      </c>
      <c r="E11" s="748" t="s">
        <v>1669</v>
      </c>
      <c r="F11" s="752"/>
      <c r="G11" s="752"/>
      <c r="H11" s="766">
        <v>0</v>
      </c>
      <c r="I11" s="752">
        <v>1</v>
      </c>
      <c r="J11" s="752">
        <v>66.730000000000047</v>
      </c>
      <c r="K11" s="766">
        <v>1</v>
      </c>
      <c r="L11" s="752">
        <v>1</v>
      </c>
      <c r="M11" s="753">
        <v>66.730000000000047</v>
      </c>
    </row>
    <row r="12" spans="1:13" ht="14.4" customHeight="1" x14ac:dyDescent="0.3">
      <c r="A12" s="747" t="s">
        <v>601</v>
      </c>
      <c r="B12" s="748" t="s">
        <v>1671</v>
      </c>
      <c r="C12" s="748" t="s">
        <v>1672</v>
      </c>
      <c r="D12" s="748" t="s">
        <v>899</v>
      </c>
      <c r="E12" s="748" t="s">
        <v>1673</v>
      </c>
      <c r="F12" s="752"/>
      <c r="G12" s="752"/>
      <c r="H12" s="766">
        <v>0</v>
      </c>
      <c r="I12" s="752">
        <v>1</v>
      </c>
      <c r="J12" s="752">
        <v>103.88</v>
      </c>
      <c r="K12" s="766">
        <v>1</v>
      </c>
      <c r="L12" s="752">
        <v>1</v>
      </c>
      <c r="M12" s="753">
        <v>103.88</v>
      </c>
    </row>
    <row r="13" spans="1:13" ht="14.4" customHeight="1" x14ac:dyDescent="0.3">
      <c r="A13" s="747" t="s">
        <v>601</v>
      </c>
      <c r="B13" s="748" t="s">
        <v>1674</v>
      </c>
      <c r="C13" s="748" t="s">
        <v>1675</v>
      </c>
      <c r="D13" s="748" t="s">
        <v>764</v>
      </c>
      <c r="E13" s="748" t="s">
        <v>1676</v>
      </c>
      <c r="F13" s="752"/>
      <c r="G13" s="752"/>
      <c r="H13" s="766">
        <v>0</v>
      </c>
      <c r="I13" s="752">
        <v>5</v>
      </c>
      <c r="J13" s="752">
        <v>5531.3</v>
      </c>
      <c r="K13" s="766">
        <v>1</v>
      </c>
      <c r="L13" s="752">
        <v>5</v>
      </c>
      <c r="M13" s="753">
        <v>5531.3</v>
      </c>
    </row>
    <row r="14" spans="1:13" ht="14.4" customHeight="1" x14ac:dyDescent="0.3">
      <c r="A14" s="747" t="s">
        <v>601</v>
      </c>
      <c r="B14" s="748" t="s">
        <v>1674</v>
      </c>
      <c r="C14" s="748" t="s">
        <v>1677</v>
      </c>
      <c r="D14" s="748" t="s">
        <v>757</v>
      </c>
      <c r="E14" s="748" t="s">
        <v>1678</v>
      </c>
      <c r="F14" s="752">
        <v>1</v>
      </c>
      <c r="G14" s="752">
        <v>721.2</v>
      </c>
      <c r="H14" s="766">
        <v>1</v>
      </c>
      <c r="I14" s="752"/>
      <c r="J14" s="752"/>
      <c r="K14" s="766">
        <v>0</v>
      </c>
      <c r="L14" s="752">
        <v>1</v>
      </c>
      <c r="M14" s="753">
        <v>721.2</v>
      </c>
    </row>
    <row r="15" spans="1:13" ht="14.4" customHeight="1" x14ac:dyDescent="0.3">
      <c r="A15" s="747" t="s">
        <v>601</v>
      </c>
      <c r="B15" s="748" t="s">
        <v>1674</v>
      </c>
      <c r="C15" s="748" t="s">
        <v>1679</v>
      </c>
      <c r="D15" s="748" t="s">
        <v>757</v>
      </c>
      <c r="E15" s="748" t="s">
        <v>1680</v>
      </c>
      <c r="F15" s="752"/>
      <c r="G15" s="752"/>
      <c r="H15" s="766">
        <v>0</v>
      </c>
      <c r="I15" s="752">
        <v>6</v>
      </c>
      <c r="J15" s="752">
        <v>1719.9600000000003</v>
      </c>
      <c r="K15" s="766">
        <v>1</v>
      </c>
      <c r="L15" s="752">
        <v>6</v>
      </c>
      <c r="M15" s="753">
        <v>1719.9600000000003</v>
      </c>
    </row>
    <row r="16" spans="1:13" ht="14.4" customHeight="1" x14ac:dyDescent="0.3">
      <c r="A16" s="747" t="s">
        <v>601</v>
      </c>
      <c r="B16" s="748" t="s">
        <v>1674</v>
      </c>
      <c r="C16" s="748" t="s">
        <v>1681</v>
      </c>
      <c r="D16" s="748" t="s">
        <v>757</v>
      </c>
      <c r="E16" s="748" t="s">
        <v>1682</v>
      </c>
      <c r="F16" s="752"/>
      <c r="G16" s="752"/>
      <c r="H16" s="766">
        <v>0</v>
      </c>
      <c r="I16" s="752">
        <v>83</v>
      </c>
      <c r="J16" s="752">
        <v>52344.779999999992</v>
      </c>
      <c r="K16" s="766">
        <v>1</v>
      </c>
      <c r="L16" s="752">
        <v>83</v>
      </c>
      <c r="M16" s="753">
        <v>52344.779999999992</v>
      </c>
    </row>
    <row r="17" spans="1:13" ht="14.4" customHeight="1" x14ac:dyDescent="0.3">
      <c r="A17" s="747" t="s">
        <v>601</v>
      </c>
      <c r="B17" s="748" t="s">
        <v>1674</v>
      </c>
      <c r="C17" s="748" t="s">
        <v>1683</v>
      </c>
      <c r="D17" s="748" t="s">
        <v>757</v>
      </c>
      <c r="E17" s="748" t="s">
        <v>1684</v>
      </c>
      <c r="F17" s="752"/>
      <c r="G17" s="752"/>
      <c r="H17" s="766">
        <v>0</v>
      </c>
      <c r="I17" s="752">
        <v>1</v>
      </c>
      <c r="J17" s="752">
        <v>913.65</v>
      </c>
      <c r="K17" s="766">
        <v>1</v>
      </c>
      <c r="L17" s="752">
        <v>1</v>
      </c>
      <c r="M17" s="753">
        <v>913.65</v>
      </c>
    </row>
    <row r="18" spans="1:13" ht="14.4" customHeight="1" x14ac:dyDescent="0.3">
      <c r="A18" s="747" t="s">
        <v>601</v>
      </c>
      <c r="B18" s="748" t="s">
        <v>1674</v>
      </c>
      <c r="C18" s="748" t="s">
        <v>1685</v>
      </c>
      <c r="D18" s="748" t="s">
        <v>757</v>
      </c>
      <c r="E18" s="748" t="s">
        <v>1686</v>
      </c>
      <c r="F18" s="752"/>
      <c r="G18" s="752"/>
      <c r="H18" s="766">
        <v>0</v>
      </c>
      <c r="I18" s="752">
        <v>98</v>
      </c>
      <c r="J18" s="752">
        <v>40077.091</v>
      </c>
      <c r="K18" s="766">
        <v>1</v>
      </c>
      <c r="L18" s="752">
        <v>98</v>
      </c>
      <c r="M18" s="753">
        <v>40077.091</v>
      </c>
    </row>
    <row r="19" spans="1:13" ht="14.4" customHeight="1" x14ac:dyDescent="0.3">
      <c r="A19" s="747" t="s">
        <v>601</v>
      </c>
      <c r="B19" s="748" t="s">
        <v>1674</v>
      </c>
      <c r="C19" s="748" t="s">
        <v>1687</v>
      </c>
      <c r="D19" s="748" t="s">
        <v>757</v>
      </c>
      <c r="E19" s="748" t="s">
        <v>1688</v>
      </c>
      <c r="F19" s="752"/>
      <c r="G19" s="752"/>
      <c r="H19" s="766">
        <v>0</v>
      </c>
      <c r="I19" s="752">
        <v>2</v>
      </c>
      <c r="J19" s="752">
        <v>237.98</v>
      </c>
      <c r="K19" s="766">
        <v>1</v>
      </c>
      <c r="L19" s="752">
        <v>2</v>
      </c>
      <c r="M19" s="753">
        <v>237.98</v>
      </c>
    </row>
    <row r="20" spans="1:13" ht="14.4" customHeight="1" x14ac:dyDescent="0.3">
      <c r="A20" s="747" t="s">
        <v>601</v>
      </c>
      <c r="B20" s="748" t="s">
        <v>1674</v>
      </c>
      <c r="C20" s="748" t="s">
        <v>1689</v>
      </c>
      <c r="D20" s="748" t="s">
        <v>757</v>
      </c>
      <c r="E20" s="748" t="s">
        <v>1678</v>
      </c>
      <c r="F20" s="752"/>
      <c r="G20" s="752"/>
      <c r="H20" s="766">
        <v>0</v>
      </c>
      <c r="I20" s="752">
        <v>1</v>
      </c>
      <c r="J20" s="752">
        <v>721.2</v>
      </c>
      <c r="K20" s="766">
        <v>1</v>
      </c>
      <c r="L20" s="752">
        <v>1</v>
      </c>
      <c r="M20" s="753">
        <v>721.2</v>
      </c>
    </row>
    <row r="21" spans="1:13" ht="14.4" customHeight="1" x14ac:dyDescent="0.3">
      <c r="A21" s="747" t="s">
        <v>601</v>
      </c>
      <c r="B21" s="748" t="s">
        <v>1674</v>
      </c>
      <c r="C21" s="748" t="s">
        <v>1690</v>
      </c>
      <c r="D21" s="748" t="s">
        <v>764</v>
      </c>
      <c r="E21" s="748" t="s">
        <v>1691</v>
      </c>
      <c r="F21" s="752"/>
      <c r="G21" s="752"/>
      <c r="H21" s="766">
        <v>0</v>
      </c>
      <c r="I21" s="752">
        <v>1</v>
      </c>
      <c r="J21" s="752">
        <v>1501.0150000000001</v>
      </c>
      <c r="K21" s="766">
        <v>1</v>
      </c>
      <c r="L21" s="752">
        <v>1</v>
      </c>
      <c r="M21" s="753">
        <v>1501.0150000000001</v>
      </c>
    </row>
    <row r="22" spans="1:13" ht="14.4" customHeight="1" x14ac:dyDescent="0.3">
      <c r="A22" s="747" t="s">
        <v>601</v>
      </c>
      <c r="B22" s="748" t="s">
        <v>1692</v>
      </c>
      <c r="C22" s="748" t="s">
        <v>1693</v>
      </c>
      <c r="D22" s="748" t="s">
        <v>1694</v>
      </c>
      <c r="E22" s="748" t="s">
        <v>1695</v>
      </c>
      <c r="F22" s="752"/>
      <c r="G22" s="752"/>
      <c r="H22" s="766">
        <v>0</v>
      </c>
      <c r="I22" s="752">
        <v>1</v>
      </c>
      <c r="J22" s="752">
        <v>70.040000000000035</v>
      </c>
      <c r="K22" s="766">
        <v>1</v>
      </c>
      <c r="L22" s="752">
        <v>1</v>
      </c>
      <c r="M22" s="753">
        <v>70.040000000000035</v>
      </c>
    </row>
    <row r="23" spans="1:13" ht="14.4" customHeight="1" x14ac:dyDescent="0.3">
      <c r="A23" s="747" t="s">
        <v>601</v>
      </c>
      <c r="B23" s="748" t="s">
        <v>1696</v>
      </c>
      <c r="C23" s="748" t="s">
        <v>1697</v>
      </c>
      <c r="D23" s="748" t="s">
        <v>895</v>
      </c>
      <c r="E23" s="748" t="s">
        <v>1698</v>
      </c>
      <c r="F23" s="752">
        <v>1</v>
      </c>
      <c r="G23" s="752">
        <v>120.02000000000001</v>
      </c>
      <c r="H23" s="766">
        <v>1</v>
      </c>
      <c r="I23" s="752"/>
      <c r="J23" s="752"/>
      <c r="K23" s="766">
        <v>0</v>
      </c>
      <c r="L23" s="752">
        <v>1</v>
      </c>
      <c r="M23" s="753">
        <v>120.02000000000001</v>
      </c>
    </row>
    <row r="24" spans="1:13" ht="14.4" customHeight="1" x14ac:dyDescent="0.3">
      <c r="A24" s="747" t="s">
        <v>601</v>
      </c>
      <c r="B24" s="748" t="s">
        <v>1699</v>
      </c>
      <c r="C24" s="748" t="s">
        <v>1700</v>
      </c>
      <c r="D24" s="748" t="s">
        <v>768</v>
      </c>
      <c r="E24" s="748" t="s">
        <v>1701</v>
      </c>
      <c r="F24" s="752"/>
      <c r="G24" s="752"/>
      <c r="H24" s="766">
        <v>0</v>
      </c>
      <c r="I24" s="752">
        <v>1</v>
      </c>
      <c r="J24" s="752">
        <v>58.720000000000013</v>
      </c>
      <c r="K24" s="766">
        <v>1</v>
      </c>
      <c r="L24" s="752">
        <v>1</v>
      </c>
      <c r="M24" s="753">
        <v>58.720000000000013</v>
      </c>
    </row>
    <row r="25" spans="1:13" ht="14.4" customHeight="1" x14ac:dyDescent="0.3">
      <c r="A25" s="747" t="s">
        <v>601</v>
      </c>
      <c r="B25" s="748" t="s">
        <v>1702</v>
      </c>
      <c r="C25" s="748" t="s">
        <v>1703</v>
      </c>
      <c r="D25" s="748" t="s">
        <v>786</v>
      </c>
      <c r="E25" s="748" t="s">
        <v>1704</v>
      </c>
      <c r="F25" s="752"/>
      <c r="G25" s="752"/>
      <c r="H25" s="766">
        <v>0</v>
      </c>
      <c r="I25" s="752">
        <v>3</v>
      </c>
      <c r="J25" s="752">
        <v>206.2</v>
      </c>
      <c r="K25" s="766">
        <v>1</v>
      </c>
      <c r="L25" s="752">
        <v>3</v>
      </c>
      <c r="M25" s="753">
        <v>206.2</v>
      </c>
    </row>
    <row r="26" spans="1:13" ht="14.4" customHeight="1" x14ac:dyDescent="0.3">
      <c r="A26" s="747" t="s">
        <v>601</v>
      </c>
      <c r="B26" s="748" t="s">
        <v>1702</v>
      </c>
      <c r="C26" s="748" t="s">
        <v>1705</v>
      </c>
      <c r="D26" s="748" t="s">
        <v>786</v>
      </c>
      <c r="E26" s="748" t="s">
        <v>1706</v>
      </c>
      <c r="F26" s="752"/>
      <c r="G26" s="752"/>
      <c r="H26" s="766">
        <v>0</v>
      </c>
      <c r="I26" s="752">
        <v>5</v>
      </c>
      <c r="J26" s="752">
        <v>320.73999999999995</v>
      </c>
      <c r="K26" s="766">
        <v>1</v>
      </c>
      <c r="L26" s="752">
        <v>5</v>
      </c>
      <c r="M26" s="753">
        <v>320.73999999999995</v>
      </c>
    </row>
    <row r="27" spans="1:13" ht="14.4" customHeight="1" x14ac:dyDescent="0.3">
      <c r="A27" s="747" t="s">
        <v>601</v>
      </c>
      <c r="B27" s="748" t="s">
        <v>1707</v>
      </c>
      <c r="C27" s="748" t="s">
        <v>1708</v>
      </c>
      <c r="D27" s="748" t="s">
        <v>969</v>
      </c>
      <c r="E27" s="748" t="s">
        <v>1709</v>
      </c>
      <c r="F27" s="752"/>
      <c r="G27" s="752"/>
      <c r="H27" s="766">
        <v>0</v>
      </c>
      <c r="I27" s="752">
        <v>1</v>
      </c>
      <c r="J27" s="752">
        <v>72.450000000000017</v>
      </c>
      <c r="K27" s="766">
        <v>1</v>
      </c>
      <c r="L27" s="752">
        <v>1</v>
      </c>
      <c r="M27" s="753">
        <v>72.450000000000017</v>
      </c>
    </row>
    <row r="28" spans="1:13" ht="14.4" customHeight="1" x14ac:dyDescent="0.3">
      <c r="A28" s="747" t="s">
        <v>601</v>
      </c>
      <c r="B28" s="748" t="s">
        <v>1710</v>
      </c>
      <c r="C28" s="748" t="s">
        <v>1711</v>
      </c>
      <c r="D28" s="748" t="s">
        <v>1712</v>
      </c>
      <c r="E28" s="748" t="s">
        <v>1713</v>
      </c>
      <c r="F28" s="752"/>
      <c r="G28" s="752"/>
      <c r="H28" s="766">
        <v>0</v>
      </c>
      <c r="I28" s="752">
        <v>1</v>
      </c>
      <c r="J28" s="752">
        <v>26.150000000000002</v>
      </c>
      <c r="K28" s="766">
        <v>1</v>
      </c>
      <c r="L28" s="752">
        <v>1</v>
      </c>
      <c r="M28" s="753">
        <v>26.150000000000002</v>
      </c>
    </row>
    <row r="29" spans="1:13" ht="14.4" customHeight="1" x14ac:dyDescent="0.3">
      <c r="A29" s="747" t="s">
        <v>601</v>
      </c>
      <c r="B29" s="748" t="s">
        <v>1710</v>
      </c>
      <c r="C29" s="748" t="s">
        <v>1714</v>
      </c>
      <c r="D29" s="748" t="s">
        <v>902</v>
      </c>
      <c r="E29" s="748" t="s">
        <v>1713</v>
      </c>
      <c r="F29" s="752"/>
      <c r="G29" s="752"/>
      <c r="H29" s="766">
        <v>0</v>
      </c>
      <c r="I29" s="752">
        <v>2</v>
      </c>
      <c r="J29" s="752">
        <v>73.240000000000009</v>
      </c>
      <c r="K29" s="766">
        <v>1</v>
      </c>
      <c r="L29" s="752">
        <v>2</v>
      </c>
      <c r="M29" s="753">
        <v>73.240000000000009</v>
      </c>
    </row>
    <row r="30" spans="1:13" ht="14.4" customHeight="1" x14ac:dyDescent="0.3">
      <c r="A30" s="747" t="s">
        <v>601</v>
      </c>
      <c r="B30" s="748" t="s">
        <v>1710</v>
      </c>
      <c r="C30" s="748" t="s">
        <v>1715</v>
      </c>
      <c r="D30" s="748" t="s">
        <v>901</v>
      </c>
      <c r="E30" s="748" t="s">
        <v>1716</v>
      </c>
      <c r="F30" s="752"/>
      <c r="G30" s="752"/>
      <c r="H30" s="766">
        <v>0</v>
      </c>
      <c r="I30" s="752">
        <v>1</v>
      </c>
      <c r="J30" s="752">
        <v>39.47999999999999</v>
      </c>
      <c r="K30" s="766">
        <v>1</v>
      </c>
      <c r="L30" s="752">
        <v>1</v>
      </c>
      <c r="M30" s="753">
        <v>39.47999999999999</v>
      </c>
    </row>
    <row r="31" spans="1:13" ht="14.4" customHeight="1" x14ac:dyDescent="0.3">
      <c r="A31" s="747" t="s">
        <v>601</v>
      </c>
      <c r="B31" s="748" t="s">
        <v>1717</v>
      </c>
      <c r="C31" s="748" t="s">
        <v>1718</v>
      </c>
      <c r="D31" s="748" t="s">
        <v>669</v>
      </c>
      <c r="E31" s="748" t="s">
        <v>1719</v>
      </c>
      <c r="F31" s="752"/>
      <c r="G31" s="752"/>
      <c r="H31" s="766">
        <v>0</v>
      </c>
      <c r="I31" s="752">
        <v>2</v>
      </c>
      <c r="J31" s="752">
        <v>49.680000000000007</v>
      </c>
      <c r="K31" s="766">
        <v>1</v>
      </c>
      <c r="L31" s="752">
        <v>2</v>
      </c>
      <c r="M31" s="753">
        <v>49.680000000000007</v>
      </c>
    </row>
    <row r="32" spans="1:13" ht="14.4" customHeight="1" x14ac:dyDescent="0.3">
      <c r="A32" s="747" t="s">
        <v>601</v>
      </c>
      <c r="B32" s="748" t="s">
        <v>1720</v>
      </c>
      <c r="C32" s="748" t="s">
        <v>1721</v>
      </c>
      <c r="D32" s="748" t="s">
        <v>639</v>
      </c>
      <c r="E32" s="748" t="s">
        <v>1722</v>
      </c>
      <c r="F32" s="752"/>
      <c r="G32" s="752"/>
      <c r="H32" s="766">
        <v>0</v>
      </c>
      <c r="I32" s="752">
        <v>1</v>
      </c>
      <c r="J32" s="752">
        <v>8.67</v>
      </c>
      <c r="K32" s="766">
        <v>1</v>
      </c>
      <c r="L32" s="752">
        <v>1</v>
      </c>
      <c r="M32" s="753">
        <v>8.67</v>
      </c>
    </row>
    <row r="33" spans="1:13" ht="14.4" customHeight="1" x14ac:dyDescent="0.3">
      <c r="A33" s="747" t="s">
        <v>601</v>
      </c>
      <c r="B33" s="748" t="s">
        <v>1723</v>
      </c>
      <c r="C33" s="748" t="s">
        <v>1724</v>
      </c>
      <c r="D33" s="748" t="s">
        <v>1725</v>
      </c>
      <c r="E33" s="748" t="s">
        <v>1726</v>
      </c>
      <c r="F33" s="752"/>
      <c r="G33" s="752"/>
      <c r="H33" s="766">
        <v>0</v>
      </c>
      <c r="I33" s="752">
        <v>1</v>
      </c>
      <c r="J33" s="752">
        <v>32.56</v>
      </c>
      <c r="K33" s="766">
        <v>1</v>
      </c>
      <c r="L33" s="752">
        <v>1</v>
      </c>
      <c r="M33" s="753">
        <v>32.56</v>
      </c>
    </row>
    <row r="34" spans="1:13" ht="14.4" customHeight="1" x14ac:dyDescent="0.3">
      <c r="A34" s="747" t="s">
        <v>601</v>
      </c>
      <c r="B34" s="748" t="s">
        <v>1727</v>
      </c>
      <c r="C34" s="748" t="s">
        <v>1728</v>
      </c>
      <c r="D34" s="748" t="s">
        <v>1729</v>
      </c>
      <c r="E34" s="748" t="s">
        <v>1730</v>
      </c>
      <c r="F34" s="752"/>
      <c r="G34" s="752"/>
      <c r="H34" s="766">
        <v>0</v>
      </c>
      <c r="I34" s="752">
        <v>1</v>
      </c>
      <c r="J34" s="752">
        <v>89.409999999999982</v>
      </c>
      <c r="K34" s="766">
        <v>1</v>
      </c>
      <c r="L34" s="752">
        <v>1</v>
      </c>
      <c r="M34" s="753">
        <v>89.409999999999982</v>
      </c>
    </row>
    <row r="35" spans="1:13" ht="14.4" customHeight="1" x14ac:dyDescent="0.3">
      <c r="A35" s="747" t="s">
        <v>601</v>
      </c>
      <c r="B35" s="748" t="s">
        <v>1731</v>
      </c>
      <c r="C35" s="748" t="s">
        <v>1732</v>
      </c>
      <c r="D35" s="748" t="s">
        <v>893</v>
      </c>
      <c r="E35" s="748" t="s">
        <v>1713</v>
      </c>
      <c r="F35" s="752"/>
      <c r="G35" s="752"/>
      <c r="H35" s="766">
        <v>0</v>
      </c>
      <c r="I35" s="752">
        <v>2</v>
      </c>
      <c r="J35" s="752">
        <v>173.35999999999999</v>
      </c>
      <c r="K35" s="766">
        <v>1</v>
      </c>
      <c r="L35" s="752">
        <v>2</v>
      </c>
      <c r="M35" s="753">
        <v>173.35999999999999</v>
      </c>
    </row>
    <row r="36" spans="1:13" ht="14.4" customHeight="1" x14ac:dyDescent="0.3">
      <c r="A36" s="747" t="s">
        <v>601</v>
      </c>
      <c r="B36" s="748" t="s">
        <v>1733</v>
      </c>
      <c r="C36" s="748" t="s">
        <v>1734</v>
      </c>
      <c r="D36" s="748" t="s">
        <v>1735</v>
      </c>
      <c r="E36" s="748" t="s">
        <v>1736</v>
      </c>
      <c r="F36" s="752"/>
      <c r="G36" s="752"/>
      <c r="H36" s="766">
        <v>0</v>
      </c>
      <c r="I36" s="752">
        <v>1</v>
      </c>
      <c r="J36" s="752">
        <v>14.880000000000004</v>
      </c>
      <c r="K36" s="766">
        <v>1</v>
      </c>
      <c r="L36" s="752">
        <v>1</v>
      </c>
      <c r="M36" s="753">
        <v>14.880000000000004</v>
      </c>
    </row>
    <row r="37" spans="1:13" ht="14.4" customHeight="1" x14ac:dyDescent="0.3">
      <c r="A37" s="747" t="s">
        <v>601</v>
      </c>
      <c r="B37" s="748" t="s">
        <v>1733</v>
      </c>
      <c r="C37" s="748" t="s">
        <v>1737</v>
      </c>
      <c r="D37" s="748" t="s">
        <v>1735</v>
      </c>
      <c r="E37" s="748" t="s">
        <v>1722</v>
      </c>
      <c r="F37" s="752"/>
      <c r="G37" s="752"/>
      <c r="H37" s="766">
        <v>0</v>
      </c>
      <c r="I37" s="752">
        <v>2</v>
      </c>
      <c r="J37" s="752">
        <v>71.69</v>
      </c>
      <c r="K37" s="766">
        <v>1</v>
      </c>
      <c r="L37" s="752">
        <v>2</v>
      </c>
      <c r="M37" s="753">
        <v>71.69</v>
      </c>
    </row>
    <row r="38" spans="1:13" ht="14.4" customHeight="1" x14ac:dyDescent="0.3">
      <c r="A38" s="747" t="s">
        <v>601</v>
      </c>
      <c r="B38" s="748" t="s">
        <v>1738</v>
      </c>
      <c r="C38" s="748" t="s">
        <v>1739</v>
      </c>
      <c r="D38" s="748" t="s">
        <v>1740</v>
      </c>
      <c r="E38" s="748" t="s">
        <v>1741</v>
      </c>
      <c r="F38" s="752"/>
      <c r="G38" s="752"/>
      <c r="H38" s="766">
        <v>0</v>
      </c>
      <c r="I38" s="752">
        <v>1</v>
      </c>
      <c r="J38" s="752">
        <v>116.84000000000003</v>
      </c>
      <c r="K38" s="766">
        <v>1</v>
      </c>
      <c r="L38" s="752">
        <v>1</v>
      </c>
      <c r="M38" s="753">
        <v>116.84000000000003</v>
      </c>
    </row>
    <row r="39" spans="1:13" ht="14.4" customHeight="1" x14ac:dyDescent="0.3">
      <c r="A39" s="747" t="s">
        <v>601</v>
      </c>
      <c r="B39" s="748" t="s">
        <v>1738</v>
      </c>
      <c r="C39" s="748" t="s">
        <v>1742</v>
      </c>
      <c r="D39" s="748" t="s">
        <v>1740</v>
      </c>
      <c r="E39" s="748" t="s">
        <v>1743</v>
      </c>
      <c r="F39" s="752"/>
      <c r="G39" s="752"/>
      <c r="H39" s="766">
        <v>0</v>
      </c>
      <c r="I39" s="752">
        <v>2</v>
      </c>
      <c r="J39" s="752">
        <v>557.29</v>
      </c>
      <c r="K39" s="766">
        <v>1</v>
      </c>
      <c r="L39" s="752">
        <v>2</v>
      </c>
      <c r="M39" s="753">
        <v>557.29</v>
      </c>
    </row>
    <row r="40" spans="1:13" ht="14.4" customHeight="1" x14ac:dyDescent="0.3">
      <c r="A40" s="747" t="s">
        <v>601</v>
      </c>
      <c r="B40" s="748" t="s">
        <v>1744</v>
      </c>
      <c r="C40" s="748" t="s">
        <v>1745</v>
      </c>
      <c r="D40" s="748" t="s">
        <v>1746</v>
      </c>
      <c r="E40" s="748" t="s">
        <v>1747</v>
      </c>
      <c r="F40" s="752"/>
      <c r="G40" s="752"/>
      <c r="H40" s="766">
        <v>0</v>
      </c>
      <c r="I40" s="752">
        <v>1</v>
      </c>
      <c r="J40" s="752">
        <v>213.24</v>
      </c>
      <c r="K40" s="766">
        <v>1</v>
      </c>
      <c r="L40" s="752">
        <v>1</v>
      </c>
      <c r="M40" s="753">
        <v>213.24</v>
      </c>
    </row>
    <row r="41" spans="1:13" ht="14.4" customHeight="1" x14ac:dyDescent="0.3">
      <c r="A41" s="747" t="s">
        <v>601</v>
      </c>
      <c r="B41" s="748" t="s">
        <v>1748</v>
      </c>
      <c r="C41" s="748" t="s">
        <v>1749</v>
      </c>
      <c r="D41" s="748" t="s">
        <v>848</v>
      </c>
      <c r="E41" s="748" t="s">
        <v>1750</v>
      </c>
      <c r="F41" s="752"/>
      <c r="G41" s="752"/>
      <c r="H41" s="766">
        <v>0</v>
      </c>
      <c r="I41" s="752">
        <v>8</v>
      </c>
      <c r="J41" s="752">
        <v>152.84</v>
      </c>
      <c r="K41" s="766">
        <v>1</v>
      </c>
      <c r="L41" s="752">
        <v>8</v>
      </c>
      <c r="M41" s="753">
        <v>152.84</v>
      </c>
    </row>
    <row r="42" spans="1:13" ht="14.4" customHeight="1" x14ac:dyDescent="0.3">
      <c r="A42" s="747" t="s">
        <v>601</v>
      </c>
      <c r="B42" s="748" t="s">
        <v>1751</v>
      </c>
      <c r="C42" s="748" t="s">
        <v>1752</v>
      </c>
      <c r="D42" s="748" t="s">
        <v>1753</v>
      </c>
      <c r="E42" s="748" t="s">
        <v>1754</v>
      </c>
      <c r="F42" s="752"/>
      <c r="G42" s="752"/>
      <c r="H42" s="766">
        <v>0</v>
      </c>
      <c r="I42" s="752">
        <v>2</v>
      </c>
      <c r="J42" s="752">
        <v>118.69999999999999</v>
      </c>
      <c r="K42" s="766">
        <v>1</v>
      </c>
      <c r="L42" s="752">
        <v>2</v>
      </c>
      <c r="M42" s="753">
        <v>118.69999999999999</v>
      </c>
    </row>
    <row r="43" spans="1:13" ht="14.4" customHeight="1" x14ac:dyDescent="0.3">
      <c r="A43" s="747" t="s">
        <v>601</v>
      </c>
      <c r="B43" s="748" t="s">
        <v>1755</v>
      </c>
      <c r="C43" s="748" t="s">
        <v>1756</v>
      </c>
      <c r="D43" s="748" t="s">
        <v>850</v>
      </c>
      <c r="E43" s="748" t="s">
        <v>1757</v>
      </c>
      <c r="F43" s="752"/>
      <c r="G43" s="752"/>
      <c r="H43" s="766">
        <v>0</v>
      </c>
      <c r="I43" s="752">
        <v>1</v>
      </c>
      <c r="J43" s="752">
        <v>29.110000000000003</v>
      </c>
      <c r="K43" s="766">
        <v>1</v>
      </c>
      <c r="L43" s="752">
        <v>1</v>
      </c>
      <c r="M43" s="753">
        <v>29.110000000000003</v>
      </c>
    </row>
    <row r="44" spans="1:13" ht="14.4" customHeight="1" x14ac:dyDescent="0.3">
      <c r="A44" s="747" t="s">
        <v>601</v>
      </c>
      <c r="B44" s="748" t="s">
        <v>1758</v>
      </c>
      <c r="C44" s="748" t="s">
        <v>1759</v>
      </c>
      <c r="D44" s="748" t="s">
        <v>1760</v>
      </c>
      <c r="E44" s="748" t="s">
        <v>1761</v>
      </c>
      <c r="F44" s="752"/>
      <c r="G44" s="752"/>
      <c r="H44" s="766">
        <v>0</v>
      </c>
      <c r="I44" s="752">
        <v>1</v>
      </c>
      <c r="J44" s="752">
        <v>115.62000000000006</v>
      </c>
      <c r="K44" s="766">
        <v>1</v>
      </c>
      <c r="L44" s="752">
        <v>1</v>
      </c>
      <c r="M44" s="753">
        <v>115.62000000000006</v>
      </c>
    </row>
    <row r="45" spans="1:13" ht="14.4" customHeight="1" x14ac:dyDescent="0.3">
      <c r="A45" s="747" t="s">
        <v>601</v>
      </c>
      <c r="B45" s="748" t="s">
        <v>1762</v>
      </c>
      <c r="C45" s="748" t="s">
        <v>1763</v>
      </c>
      <c r="D45" s="748" t="s">
        <v>1764</v>
      </c>
      <c r="E45" s="748" t="s">
        <v>1765</v>
      </c>
      <c r="F45" s="752"/>
      <c r="G45" s="752"/>
      <c r="H45" s="766">
        <v>0</v>
      </c>
      <c r="I45" s="752">
        <v>1</v>
      </c>
      <c r="J45" s="752">
        <v>164.18999999999997</v>
      </c>
      <c r="K45" s="766">
        <v>1</v>
      </c>
      <c r="L45" s="752">
        <v>1</v>
      </c>
      <c r="M45" s="753">
        <v>164.18999999999997</v>
      </c>
    </row>
    <row r="46" spans="1:13" ht="14.4" customHeight="1" x14ac:dyDescent="0.3">
      <c r="A46" s="747" t="s">
        <v>601</v>
      </c>
      <c r="B46" s="748" t="s">
        <v>1766</v>
      </c>
      <c r="C46" s="748" t="s">
        <v>1767</v>
      </c>
      <c r="D46" s="748" t="s">
        <v>1768</v>
      </c>
      <c r="E46" s="748" t="s">
        <v>1769</v>
      </c>
      <c r="F46" s="752"/>
      <c r="G46" s="752"/>
      <c r="H46" s="766">
        <v>0</v>
      </c>
      <c r="I46" s="752">
        <v>1</v>
      </c>
      <c r="J46" s="752">
        <v>165.32</v>
      </c>
      <c r="K46" s="766">
        <v>1</v>
      </c>
      <c r="L46" s="752">
        <v>1</v>
      </c>
      <c r="M46" s="753">
        <v>165.32</v>
      </c>
    </row>
    <row r="47" spans="1:13" ht="14.4" customHeight="1" x14ac:dyDescent="0.3">
      <c r="A47" s="747" t="s">
        <v>601</v>
      </c>
      <c r="B47" s="748" t="s">
        <v>1770</v>
      </c>
      <c r="C47" s="748" t="s">
        <v>1771</v>
      </c>
      <c r="D47" s="748" t="s">
        <v>754</v>
      </c>
      <c r="E47" s="748" t="s">
        <v>1772</v>
      </c>
      <c r="F47" s="752"/>
      <c r="G47" s="752"/>
      <c r="H47" s="766">
        <v>0</v>
      </c>
      <c r="I47" s="752">
        <v>3</v>
      </c>
      <c r="J47" s="752">
        <v>296.37</v>
      </c>
      <c r="K47" s="766">
        <v>1</v>
      </c>
      <c r="L47" s="752">
        <v>3</v>
      </c>
      <c r="M47" s="753">
        <v>296.37</v>
      </c>
    </row>
    <row r="48" spans="1:13" ht="14.4" customHeight="1" x14ac:dyDescent="0.3">
      <c r="A48" s="747" t="s">
        <v>601</v>
      </c>
      <c r="B48" s="748" t="s">
        <v>1773</v>
      </c>
      <c r="C48" s="748" t="s">
        <v>1774</v>
      </c>
      <c r="D48" s="748" t="s">
        <v>686</v>
      </c>
      <c r="E48" s="748" t="s">
        <v>1775</v>
      </c>
      <c r="F48" s="752"/>
      <c r="G48" s="752"/>
      <c r="H48" s="766">
        <v>0</v>
      </c>
      <c r="I48" s="752">
        <v>5</v>
      </c>
      <c r="J48" s="752">
        <v>645.15000000000032</v>
      </c>
      <c r="K48" s="766">
        <v>1</v>
      </c>
      <c r="L48" s="752">
        <v>5</v>
      </c>
      <c r="M48" s="753">
        <v>645.15000000000032</v>
      </c>
    </row>
    <row r="49" spans="1:13" ht="14.4" customHeight="1" x14ac:dyDescent="0.3">
      <c r="A49" s="747" t="s">
        <v>601</v>
      </c>
      <c r="B49" s="748" t="s">
        <v>1773</v>
      </c>
      <c r="C49" s="748" t="s">
        <v>1776</v>
      </c>
      <c r="D49" s="748" t="s">
        <v>686</v>
      </c>
      <c r="E49" s="748" t="s">
        <v>1777</v>
      </c>
      <c r="F49" s="752"/>
      <c r="G49" s="752"/>
      <c r="H49" s="766">
        <v>0</v>
      </c>
      <c r="I49" s="752">
        <v>9</v>
      </c>
      <c r="J49" s="752">
        <v>335.42999999999995</v>
      </c>
      <c r="K49" s="766">
        <v>1</v>
      </c>
      <c r="L49" s="752">
        <v>9</v>
      </c>
      <c r="M49" s="753">
        <v>335.42999999999995</v>
      </c>
    </row>
    <row r="50" spans="1:13" ht="14.4" customHeight="1" x14ac:dyDescent="0.3">
      <c r="A50" s="747" t="s">
        <v>601</v>
      </c>
      <c r="B50" s="748" t="s">
        <v>1773</v>
      </c>
      <c r="C50" s="748" t="s">
        <v>1778</v>
      </c>
      <c r="D50" s="748" t="s">
        <v>921</v>
      </c>
      <c r="E50" s="748" t="s">
        <v>1779</v>
      </c>
      <c r="F50" s="752"/>
      <c r="G50" s="752"/>
      <c r="H50" s="766">
        <v>0</v>
      </c>
      <c r="I50" s="752">
        <v>19</v>
      </c>
      <c r="J50" s="752">
        <v>1070.69</v>
      </c>
      <c r="K50" s="766">
        <v>1</v>
      </c>
      <c r="L50" s="752">
        <v>19</v>
      </c>
      <c r="M50" s="753">
        <v>1070.69</v>
      </c>
    </row>
    <row r="51" spans="1:13" ht="14.4" customHeight="1" x14ac:dyDescent="0.3">
      <c r="A51" s="747" t="s">
        <v>601</v>
      </c>
      <c r="B51" s="748" t="s">
        <v>1780</v>
      </c>
      <c r="C51" s="748" t="s">
        <v>1781</v>
      </c>
      <c r="D51" s="748" t="s">
        <v>1782</v>
      </c>
      <c r="E51" s="748" t="s">
        <v>1783</v>
      </c>
      <c r="F51" s="752"/>
      <c r="G51" s="752"/>
      <c r="H51" s="766">
        <v>0</v>
      </c>
      <c r="I51" s="752">
        <v>1</v>
      </c>
      <c r="J51" s="752">
        <v>49.720000000000034</v>
      </c>
      <c r="K51" s="766">
        <v>1</v>
      </c>
      <c r="L51" s="752">
        <v>1</v>
      </c>
      <c r="M51" s="753">
        <v>49.720000000000034</v>
      </c>
    </row>
    <row r="52" spans="1:13" ht="14.4" customHeight="1" x14ac:dyDescent="0.3">
      <c r="A52" s="747" t="s">
        <v>601</v>
      </c>
      <c r="B52" s="748" t="s">
        <v>1780</v>
      </c>
      <c r="C52" s="748" t="s">
        <v>1784</v>
      </c>
      <c r="D52" s="748" t="s">
        <v>1785</v>
      </c>
      <c r="E52" s="748" t="s">
        <v>1786</v>
      </c>
      <c r="F52" s="752"/>
      <c r="G52" s="752"/>
      <c r="H52" s="766">
        <v>0</v>
      </c>
      <c r="I52" s="752">
        <v>2</v>
      </c>
      <c r="J52" s="752">
        <v>156.05000000000001</v>
      </c>
      <c r="K52" s="766">
        <v>1</v>
      </c>
      <c r="L52" s="752">
        <v>2</v>
      </c>
      <c r="M52" s="753">
        <v>156.05000000000001</v>
      </c>
    </row>
    <row r="53" spans="1:13" ht="14.4" customHeight="1" x14ac:dyDescent="0.3">
      <c r="A53" s="747" t="s">
        <v>601</v>
      </c>
      <c r="B53" s="748" t="s">
        <v>1780</v>
      </c>
      <c r="C53" s="748" t="s">
        <v>1787</v>
      </c>
      <c r="D53" s="748" t="s">
        <v>1785</v>
      </c>
      <c r="E53" s="748" t="s">
        <v>1783</v>
      </c>
      <c r="F53" s="752"/>
      <c r="G53" s="752"/>
      <c r="H53" s="766">
        <v>0</v>
      </c>
      <c r="I53" s="752">
        <v>1</v>
      </c>
      <c r="J53" s="752">
        <v>61.120000000000005</v>
      </c>
      <c r="K53" s="766">
        <v>1</v>
      </c>
      <c r="L53" s="752">
        <v>1</v>
      </c>
      <c r="M53" s="753">
        <v>61.120000000000005</v>
      </c>
    </row>
    <row r="54" spans="1:13" ht="14.4" customHeight="1" x14ac:dyDescent="0.3">
      <c r="A54" s="747" t="s">
        <v>601</v>
      </c>
      <c r="B54" s="748" t="s">
        <v>1788</v>
      </c>
      <c r="C54" s="748" t="s">
        <v>1789</v>
      </c>
      <c r="D54" s="748" t="s">
        <v>1790</v>
      </c>
      <c r="E54" s="748" t="s">
        <v>1791</v>
      </c>
      <c r="F54" s="752"/>
      <c r="G54" s="752"/>
      <c r="H54" s="766">
        <v>0</v>
      </c>
      <c r="I54" s="752">
        <v>3.0999999999999996</v>
      </c>
      <c r="J54" s="752">
        <v>38480.144999999997</v>
      </c>
      <c r="K54" s="766">
        <v>1</v>
      </c>
      <c r="L54" s="752">
        <v>3.0999999999999996</v>
      </c>
      <c r="M54" s="753">
        <v>38480.144999999997</v>
      </c>
    </row>
    <row r="55" spans="1:13" ht="14.4" customHeight="1" x14ac:dyDescent="0.3">
      <c r="A55" s="747" t="s">
        <v>601</v>
      </c>
      <c r="B55" s="748" t="s">
        <v>1792</v>
      </c>
      <c r="C55" s="748" t="s">
        <v>1793</v>
      </c>
      <c r="D55" s="748" t="s">
        <v>1794</v>
      </c>
      <c r="E55" s="748" t="s">
        <v>1795</v>
      </c>
      <c r="F55" s="752">
        <v>5</v>
      </c>
      <c r="G55" s="752">
        <v>634.75000000000011</v>
      </c>
      <c r="H55" s="766">
        <v>1</v>
      </c>
      <c r="I55" s="752"/>
      <c r="J55" s="752"/>
      <c r="K55" s="766">
        <v>0</v>
      </c>
      <c r="L55" s="752">
        <v>5</v>
      </c>
      <c r="M55" s="753">
        <v>634.75000000000011</v>
      </c>
    </row>
    <row r="56" spans="1:13" ht="14.4" customHeight="1" x14ac:dyDescent="0.3">
      <c r="A56" s="747" t="s">
        <v>601</v>
      </c>
      <c r="B56" s="748" t="s">
        <v>1796</v>
      </c>
      <c r="C56" s="748" t="s">
        <v>1797</v>
      </c>
      <c r="D56" s="748" t="s">
        <v>1798</v>
      </c>
      <c r="E56" s="748" t="s">
        <v>1799</v>
      </c>
      <c r="F56" s="752"/>
      <c r="G56" s="752"/>
      <c r="H56" s="766">
        <v>0</v>
      </c>
      <c r="I56" s="752">
        <v>2.8</v>
      </c>
      <c r="J56" s="752">
        <v>2589.5519999999992</v>
      </c>
      <c r="K56" s="766">
        <v>1</v>
      </c>
      <c r="L56" s="752">
        <v>2.8</v>
      </c>
      <c r="M56" s="753">
        <v>2589.5519999999992</v>
      </c>
    </row>
    <row r="57" spans="1:13" ht="14.4" customHeight="1" x14ac:dyDescent="0.3">
      <c r="A57" s="747" t="s">
        <v>601</v>
      </c>
      <c r="B57" s="748" t="s">
        <v>1800</v>
      </c>
      <c r="C57" s="748" t="s">
        <v>1801</v>
      </c>
      <c r="D57" s="748" t="s">
        <v>1802</v>
      </c>
      <c r="E57" s="748" t="s">
        <v>1803</v>
      </c>
      <c r="F57" s="752"/>
      <c r="G57" s="752"/>
      <c r="H57" s="766">
        <v>0</v>
      </c>
      <c r="I57" s="752">
        <v>1</v>
      </c>
      <c r="J57" s="752">
        <v>42.019999999999996</v>
      </c>
      <c r="K57" s="766">
        <v>1</v>
      </c>
      <c r="L57" s="752">
        <v>1</v>
      </c>
      <c r="M57" s="753">
        <v>42.019999999999996</v>
      </c>
    </row>
    <row r="58" spans="1:13" ht="14.4" customHeight="1" x14ac:dyDescent="0.3">
      <c r="A58" s="747" t="s">
        <v>601</v>
      </c>
      <c r="B58" s="748" t="s">
        <v>1804</v>
      </c>
      <c r="C58" s="748" t="s">
        <v>1805</v>
      </c>
      <c r="D58" s="748" t="s">
        <v>1806</v>
      </c>
      <c r="E58" s="748" t="s">
        <v>1807</v>
      </c>
      <c r="F58" s="752"/>
      <c r="G58" s="752"/>
      <c r="H58" s="766">
        <v>0</v>
      </c>
      <c r="I58" s="752">
        <v>6.0000000000000009</v>
      </c>
      <c r="J58" s="752">
        <v>927.40999999999985</v>
      </c>
      <c r="K58" s="766">
        <v>1</v>
      </c>
      <c r="L58" s="752">
        <v>6.0000000000000009</v>
      </c>
      <c r="M58" s="753">
        <v>927.40999999999985</v>
      </c>
    </row>
    <row r="59" spans="1:13" ht="14.4" customHeight="1" x14ac:dyDescent="0.3">
      <c r="A59" s="747" t="s">
        <v>601</v>
      </c>
      <c r="B59" s="748" t="s">
        <v>1804</v>
      </c>
      <c r="C59" s="748" t="s">
        <v>1808</v>
      </c>
      <c r="D59" s="748" t="s">
        <v>1806</v>
      </c>
      <c r="E59" s="748" t="s">
        <v>1809</v>
      </c>
      <c r="F59" s="752"/>
      <c r="G59" s="752"/>
      <c r="H59" s="766">
        <v>0</v>
      </c>
      <c r="I59" s="752">
        <v>12.9</v>
      </c>
      <c r="J59" s="752">
        <v>3393.9399999999996</v>
      </c>
      <c r="K59" s="766">
        <v>1</v>
      </c>
      <c r="L59" s="752">
        <v>12.9</v>
      </c>
      <c r="M59" s="753">
        <v>3393.9399999999996</v>
      </c>
    </row>
    <row r="60" spans="1:13" ht="14.4" customHeight="1" x14ac:dyDescent="0.3">
      <c r="A60" s="747" t="s">
        <v>601</v>
      </c>
      <c r="B60" s="748" t="s">
        <v>1810</v>
      </c>
      <c r="C60" s="748" t="s">
        <v>1811</v>
      </c>
      <c r="D60" s="748" t="s">
        <v>1812</v>
      </c>
      <c r="E60" s="748" t="s">
        <v>1813</v>
      </c>
      <c r="F60" s="752"/>
      <c r="G60" s="752"/>
      <c r="H60" s="766">
        <v>0</v>
      </c>
      <c r="I60" s="752">
        <v>18</v>
      </c>
      <c r="J60" s="752">
        <v>631.14</v>
      </c>
      <c r="K60" s="766">
        <v>1</v>
      </c>
      <c r="L60" s="752">
        <v>18</v>
      </c>
      <c r="M60" s="753">
        <v>631.14</v>
      </c>
    </row>
    <row r="61" spans="1:13" ht="14.4" customHeight="1" x14ac:dyDescent="0.3">
      <c r="A61" s="747" t="s">
        <v>601</v>
      </c>
      <c r="B61" s="748" t="s">
        <v>1810</v>
      </c>
      <c r="C61" s="748" t="s">
        <v>1814</v>
      </c>
      <c r="D61" s="748" t="s">
        <v>1812</v>
      </c>
      <c r="E61" s="748" t="s">
        <v>1815</v>
      </c>
      <c r="F61" s="752"/>
      <c r="G61" s="752"/>
      <c r="H61" s="766">
        <v>0</v>
      </c>
      <c r="I61" s="752">
        <v>6</v>
      </c>
      <c r="J61" s="752">
        <v>336.6</v>
      </c>
      <c r="K61" s="766">
        <v>1</v>
      </c>
      <c r="L61" s="752">
        <v>6</v>
      </c>
      <c r="M61" s="753">
        <v>336.6</v>
      </c>
    </row>
    <row r="62" spans="1:13" ht="14.4" customHeight="1" x14ac:dyDescent="0.3">
      <c r="A62" s="747" t="s">
        <v>601</v>
      </c>
      <c r="B62" s="748" t="s">
        <v>1816</v>
      </c>
      <c r="C62" s="748" t="s">
        <v>1817</v>
      </c>
      <c r="D62" s="748" t="s">
        <v>1818</v>
      </c>
      <c r="E62" s="748" t="s">
        <v>1819</v>
      </c>
      <c r="F62" s="752"/>
      <c r="G62" s="752"/>
      <c r="H62" s="766">
        <v>0</v>
      </c>
      <c r="I62" s="752">
        <v>6</v>
      </c>
      <c r="J62" s="752">
        <v>176.22</v>
      </c>
      <c r="K62" s="766">
        <v>1</v>
      </c>
      <c r="L62" s="752">
        <v>6</v>
      </c>
      <c r="M62" s="753">
        <v>176.22</v>
      </c>
    </row>
    <row r="63" spans="1:13" ht="14.4" customHeight="1" x14ac:dyDescent="0.3">
      <c r="A63" s="747" t="s">
        <v>601</v>
      </c>
      <c r="B63" s="748" t="s">
        <v>1820</v>
      </c>
      <c r="C63" s="748" t="s">
        <v>1821</v>
      </c>
      <c r="D63" s="748" t="s">
        <v>1822</v>
      </c>
      <c r="E63" s="748" t="s">
        <v>1823</v>
      </c>
      <c r="F63" s="752"/>
      <c r="G63" s="752"/>
      <c r="H63" s="766">
        <v>0</v>
      </c>
      <c r="I63" s="752">
        <v>0.6</v>
      </c>
      <c r="J63" s="752">
        <v>95.7</v>
      </c>
      <c r="K63" s="766">
        <v>1</v>
      </c>
      <c r="L63" s="752">
        <v>0.6</v>
      </c>
      <c r="M63" s="753">
        <v>95.7</v>
      </c>
    </row>
    <row r="64" spans="1:13" ht="14.4" customHeight="1" x14ac:dyDescent="0.3">
      <c r="A64" s="747" t="s">
        <v>601</v>
      </c>
      <c r="B64" s="748" t="s">
        <v>1824</v>
      </c>
      <c r="C64" s="748" t="s">
        <v>1825</v>
      </c>
      <c r="D64" s="748" t="s">
        <v>653</v>
      </c>
      <c r="E64" s="748" t="s">
        <v>1826</v>
      </c>
      <c r="F64" s="752"/>
      <c r="G64" s="752"/>
      <c r="H64" s="766">
        <v>0</v>
      </c>
      <c r="I64" s="752">
        <v>5</v>
      </c>
      <c r="J64" s="752">
        <v>292.10000000000002</v>
      </c>
      <c r="K64" s="766">
        <v>1</v>
      </c>
      <c r="L64" s="752">
        <v>5</v>
      </c>
      <c r="M64" s="753">
        <v>292.10000000000002</v>
      </c>
    </row>
    <row r="65" spans="1:13" ht="14.4" customHeight="1" x14ac:dyDescent="0.3">
      <c r="A65" s="747" t="s">
        <v>601</v>
      </c>
      <c r="B65" s="748" t="s">
        <v>1824</v>
      </c>
      <c r="C65" s="748" t="s">
        <v>1827</v>
      </c>
      <c r="D65" s="748" t="s">
        <v>653</v>
      </c>
      <c r="E65" s="748" t="s">
        <v>646</v>
      </c>
      <c r="F65" s="752"/>
      <c r="G65" s="752"/>
      <c r="H65" s="766">
        <v>0</v>
      </c>
      <c r="I65" s="752">
        <v>26</v>
      </c>
      <c r="J65" s="752">
        <v>2698.8</v>
      </c>
      <c r="K65" s="766">
        <v>1</v>
      </c>
      <c r="L65" s="752">
        <v>26</v>
      </c>
      <c r="M65" s="753">
        <v>2698.8</v>
      </c>
    </row>
    <row r="66" spans="1:13" ht="14.4" customHeight="1" x14ac:dyDescent="0.3">
      <c r="A66" s="747" t="s">
        <v>601</v>
      </c>
      <c r="B66" s="748" t="s">
        <v>1824</v>
      </c>
      <c r="C66" s="748" t="s">
        <v>1828</v>
      </c>
      <c r="D66" s="748" t="s">
        <v>653</v>
      </c>
      <c r="E66" s="748" t="s">
        <v>646</v>
      </c>
      <c r="F66" s="752">
        <v>7</v>
      </c>
      <c r="G66" s="752">
        <v>723.23999999999978</v>
      </c>
      <c r="H66" s="766">
        <v>1</v>
      </c>
      <c r="I66" s="752"/>
      <c r="J66" s="752"/>
      <c r="K66" s="766">
        <v>0</v>
      </c>
      <c r="L66" s="752">
        <v>7</v>
      </c>
      <c r="M66" s="753">
        <v>723.23999999999978</v>
      </c>
    </row>
    <row r="67" spans="1:13" ht="14.4" customHeight="1" x14ac:dyDescent="0.3">
      <c r="A67" s="747" t="s">
        <v>601</v>
      </c>
      <c r="B67" s="748" t="s">
        <v>1829</v>
      </c>
      <c r="C67" s="748" t="s">
        <v>1830</v>
      </c>
      <c r="D67" s="748" t="s">
        <v>645</v>
      </c>
      <c r="E67" s="748" t="s">
        <v>646</v>
      </c>
      <c r="F67" s="752"/>
      <c r="G67" s="752"/>
      <c r="H67" s="766">
        <v>0</v>
      </c>
      <c r="I67" s="752">
        <v>3</v>
      </c>
      <c r="J67" s="752">
        <v>57.42</v>
      </c>
      <c r="K67" s="766">
        <v>1</v>
      </c>
      <c r="L67" s="752">
        <v>3</v>
      </c>
      <c r="M67" s="753">
        <v>57.42</v>
      </c>
    </row>
    <row r="68" spans="1:13" ht="14.4" customHeight="1" x14ac:dyDescent="0.3">
      <c r="A68" s="747" t="s">
        <v>601</v>
      </c>
      <c r="B68" s="748" t="s">
        <v>1829</v>
      </c>
      <c r="C68" s="748" t="s">
        <v>1831</v>
      </c>
      <c r="D68" s="748" t="s">
        <v>869</v>
      </c>
      <c r="E68" s="748" t="s">
        <v>1832</v>
      </c>
      <c r="F68" s="752">
        <v>1</v>
      </c>
      <c r="G68" s="752">
        <v>63.049999999999983</v>
      </c>
      <c r="H68" s="766">
        <v>1</v>
      </c>
      <c r="I68" s="752"/>
      <c r="J68" s="752"/>
      <c r="K68" s="766">
        <v>0</v>
      </c>
      <c r="L68" s="752">
        <v>1</v>
      </c>
      <c r="M68" s="753">
        <v>63.049999999999983</v>
      </c>
    </row>
    <row r="69" spans="1:13" ht="14.4" customHeight="1" x14ac:dyDescent="0.3">
      <c r="A69" s="747" t="s">
        <v>601</v>
      </c>
      <c r="B69" s="748" t="s">
        <v>1833</v>
      </c>
      <c r="C69" s="748" t="s">
        <v>1834</v>
      </c>
      <c r="D69" s="748" t="s">
        <v>1835</v>
      </c>
      <c r="E69" s="748" t="s">
        <v>1836</v>
      </c>
      <c r="F69" s="752"/>
      <c r="G69" s="752"/>
      <c r="H69" s="766">
        <v>0</v>
      </c>
      <c r="I69" s="752">
        <v>309</v>
      </c>
      <c r="J69" s="752">
        <v>11710.203415639866</v>
      </c>
      <c r="K69" s="766">
        <v>1</v>
      </c>
      <c r="L69" s="752">
        <v>309</v>
      </c>
      <c r="M69" s="753">
        <v>11710.203415639866</v>
      </c>
    </row>
    <row r="70" spans="1:13" ht="14.4" customHeight="1" x14ac:dyDescent="0.3">
      <c r="A70" s="747" t="s">
        <v>601</v>
      </c>
      <c r="B70" s="748" t="s">
        <v>1833</v>
      </c>
      <c r="C70" s="748" t="s">
        <v>1837</v>
      </c>
      <c r="D70" s="748" t="s">
        <v>1838</v>
      </c>
      <c r="E70" s="748" t="s">
        <v>1839</v>
      </c>
      <c r="F70" s="752"/>
      <c r="G70" s="752"/>
      <c r="H70" s="766">
        <v>0</v>
      </c>
      <c r="I70" s="752">
        <v>107</v>
      </c>
      <c r="J70" s="752">
        <v>5629.2432116956616</v>
      </c>
      <c r="K70" s="766">
        <v>1</v>
      </c>
      <c r="L70" s="752">
        <v>107</v>
      </c>
      <c r="M70" s="753">
        <v>5629.2432116956616</v>
      </c>
    </row>
    <row r="71" spans="1:13" ht="14.4" customHeight="1" x14ac:dyDescent="0.3">
      <c r="A71" s="747" t="s">
        <v>601</v>
      </c>
      <c r="B71" s="748" t="s">
        <v>1833</v>
      </c>
      <c r="C71" s="748" t="s">
        <v>1840</v>
      </c>
      <c r="D71" s="748" t="s">
        <v>1838</v>
      </c>
      <c r="E71" s="748" t="s">
        <v>1841</v>
      </c>
      <c r="F71" s="752"/>
      <c r="G71" s="752"/>
      <c r="H71" s="766">
        <v>0</v>
      </c>
      <c r="I71" s="752">
        <v>5</v>
      </c>
      <c r="J71" s="752">
        <v>253.2</v>
      </c>
      <c r="K71" s="766">
        <v>1</v>
      </c>
      <c r="L71" s="752">
        <v>5</v>
      </c>
      <c r="M71" s="753">
        <v>253.2</v>
      </c>
    </row>
    <row r="72" spans="1:13" ht="14.4" customHeight="1" x14ac:dyDescent="0.3">
      <c r="A72" s="747" t="s">
        <v>601</v>
      </c>
      <c r="B72" s="748" t="s">
        <v>1842</v>
      </c>
      <c r="C72" s="748" t="s">
        <v>1843</v>
      </c>
      <c r="D72" s="748" t="s">
        <v>1844</v>
      </c>
      <c r="E72" s="748" t="s">
        <v>1845</v>
      </c>
      <c r="F72" s="752"/>
      <c r="G72" s="752"/>
      <c r="H72" s="766">
        <v>0</v>
      </c>
      <c r="I72" s="752">
        <v>1</v>
      </c>
      <c r="J72" s="752">
        <v>105.7</v>
      </c>
      <c r="K72" s="766">
        <v>1</v>
      </c>
      <c r="L72" s="752">
        <v>1</v>
      </c>
      <c r="M72" s="753">
        <v>105.7</v>
      </c>
    </row>
    <row r="73" spans="1:13" ht="14.4" customHeight="1" x14ac:dyDescent="0.3">
      <c r="A73" s="747" t="s">
        <v>601</v>
      </c>
      <c r="B73" s="748" t="s">
        <v>1846</v>
      </c>
      <c r="C73" s="748" t="s">
        <v>1847</v>
      </c>
      <c r="D73" s="748" t="s">
        <v>1848</v>
      </c>
      <c r="E73" s="748" t="s">
        <v>1849</v>
      </c>
      <c r="F73" s="752"/>
      <c r="G73" s="752"/>
      <c r="H73" s="766">
        <v>0</v>
      </c>
      <c r="I73" s="752">
        <v>1</v>
      </c>
      <c r="J73" s="752">
        <v>224.2</v>
      </c>
      <c r="K73" s="766">
        <v>1</v>
      </c>
      <c r="L73" s="752">
        <v>1</v>
      </c>
      <c r="M73" s="753">
        <v>224.2</v>
      </c>
    </row>
    <row r="74" spans="1:13" ht="14.4" customHeight="1" x14ac:dyDescent="0.3">
      <c r="A74" s="747" t="s">
        <v>601</v>
      </c>
      <c r="B74" s="748" t="s">
        <v>1846</v>
      </c>
      <c r="C74" s="748" t="s">
        <v>1850</v>
      </c>
      <c r="D74" s="748" t="s">
        <v>1851</v>
      </c>
      <c r="E74" s="748" t="s">
        <v>1852</v>
      </c>
      <c r="F74" s="752">
        <v>1</v>
      </c>
      <c r="G74" s="752">
        <v>111.27999999999996</v>
      </c>
      <c r="H74" s="766">
        <v>1</v>
      </c>
      <c r="I74" s="752"/>
      <c r="J74" s="752"/>
      <c r="K74" s="766">
        <v>0</v>
      </c>
      <c r="L74" s="752">
        <v>1</v>
      </c>
      <c r="M74" s="753">
        <v>111.27999999999996</v>
      </c>
    </row>
    <row r="75" spans="1:13" ht="14.4" customHeight="1" x14ac:dyDescent="0.3">
      <c r="A75" s="747" t="s">
        <v>601</v>
      </c>
      <c r="B75" s="748" t="s">
        <v>1853</v>
      </c>
      <c r="C75" s="748" t="s">
        <v>1854</v>
      </c>
      <c r="D75" s="748" t="s">
        <v>994</v>
      </c>
      <c r="E75" s="748" t="s">
        <v>1855</v>
      </c>
      <c r="F75" s="752"/>
      <c r="G75" s="752"/>
      <c r="H75" s="766">
        <v>0</v>
      </c>
      <c r="I75" s="752">
        <v>2</v>
      </c>
      <c r="J75" s="752">
        <v>43.92</v>
      </c>
      <c r="K75" s="766">
        <v>1</v>
      </c>
      <c r="L75" s="752">
        <v>2</v>
      </c>
      <c r="M75" s="753">
        <v>43.92</v>
      </c>
    </row>
    <row r="76" spans="1:13" ht="14.4" customHeight="1" x14ac:dyDescent="0.3">
      <c r="A76" s="747" t="s">
        <v>601</v>
      </c>
      <c r="B76" s="748" t="s">
        <v>1853</v>
      </c>
      <c r="C76" s="748" t="s">
        <v>1856</v>
      </c>
      <c r="D76" s="748" t="s">
        <v>994</v>
      </c>
      <c r="E76" s="748" t="s">
        <v>1857</v>
      </c>
      <c r="F76" s="752"/>
      <c r="G76" s="752"/>
      <c r="H76" s="766">
        <v>0</v>
      </c>
      <c r="I76" s="752">
        <v>11</v>
      </c>
      <c r="J76" s="752">
        <v>501.69000000000011</v>
      </c>
      <c r="K76" s="766">
        <v>1</v>
      </c>
      <c r="L76" s="752">
        <v>11</v>
      </c>
      <c r="M76" s="753">
        <v>501.69000000000011</v>
      </c>
    </row>
    <row r="77" spans="1:13" ht="14.4" customHeight="1" x14ac:dyDescent="0.3">
      <c r="A77" s="747" t="s">
        <v>601</v>
      </c>
      <c r="B77" s="748" t="s">
        <v>1858</v>
      </c>
      <c r="C77" s="748" t="s">
        <v>1859</v>
      </c>
      <c r="D77" s="748" t="s">
        <v>671</v>
      </c>
      <c r="E77" s="748" t="s">
        <v>1716</v>
      </c>
      <c r="F77" s="752"/>
      <c r="G77" s="752"/>
      <c r="H77" s="766">
        <v>0</v>
      </c>
      <c r="I77" s="752">
        <v>1</v>
      </c>
      <c r="J77" s="752">
        <v>19.929999999999996</v>
      </c>
      <c r="K77" s="766">
        <v>1</v>
      </c>
      <c r="L77" s="752">
        <v>1</v>
      </c>
      <c r="M77" s="753">
        <v>19.929999999999996</v>
      </c>
    </row>
    <row r="78" spans="1:13" ht="14.4" customHeight="1" x14ac:dyDescent="0.3">
      <c r="A78" s="747" t="s">
        <v>601</v>
      </c>
      <c r="B78" s="748" t="s">
        <v>1858</v>
      </c>
      <c r="C78" s="748" t="s">
        <v>1860</v>
      </c>
      <c r="D78" s="748" t="s">
        <v>1861</v>
      </c>
      <c r="E78" s="748" t="s">
        <v>1862</v>
      </c>
      <c r="F78" s="752">
        <v>1</v>
      </c>
      <c r="G78" s="752">
        <v>63.4</v>
      </c>
      <c r="H78" s="766">
        <v>1</v>
      </c>
      <c r="I78" s="752"/>
      <c r="J78" s="752"/>
      <c r="K78" s="766">
        <v>0</v>
      </c>
      <c r="L78" s="752">
        <v>1</v>
      </c>
      <c r="M78" s="753">
        <v>63.4</v>
      </c>
    </row>
    <row r="79" spans="1:13" ht="14.4" customHeight="1" x14ac:dyDescent="0.3">
      <c r="A79" s="747" t="s">
        <v>601</v>
      </c>
      <c r="B79" s="748" t="s">
        <v>1863</v>
      </c>
      <c r="C79" s="748" t="s">
        <v>1864</v>
      </c>
      <c r="D79" s="748" t="s">
        <v>1865</v>
      </c>
      <c r="E79" s="748" t="s">
        <v>1866</v>
      </c>
      <c r="F79" s="752"/>
      <c r="G79" s="752"/>
      <c r="H79" s="766">
        <v>0</v>
      </c>
      <c r="I79" s="752">
        <v>1</v>
      </c>
      <c r="J79" s="752">
        <v>99.97999999999999</v>
      </c>
      <c r="K79" s="766">
        <v>1</v>
      </c>
      <c r="L79" s="752">
        <v>1</v>
      </c>
      <c r="M79" s="753">
        <v>99.97999999999999</v>
      </c>
    </row>
    <row r="80" spans="1:13" ht="14.4" customHeight="1" x14ac:dyDescent="0.3">
      <c r="A80" s="747" t="s">
        <v>601</v>
      </c>
      <c r="B80" s="748" t="s">
        <v>1867</v>
      </c>
      <c r="C80" s="748" t="s">
        <v>1868</v>
      </c>
      <c r="D80" s="748" t="s">
        <v>1869</v>
      </c>
      <c r="E80" s="748" t="s">
        <v>1870</v>
      </c>
      <c r="F80" s="752"/>
      <c r="G80" s="752"/>
      <c r="H80" s="766">
        <v>0</v>
      </c>
      <c r="I80" s="752">
        <v>1</v>
      </c>
      <c r="J80" s="752">
        <v>77.78</v>
      </c>
      <c r="K80" s="766">
        <v>1</v>
      </c>
      <c r="L80" s="752">
        <v>1</v>
      </c>
      <c r="M80" s="753">
        <v>77.78</v>
      </c>
    </row>
    <row r="81" spans="1:13" ht="14.4" customHeight="1" x14ac:dyDescent="0.3">
      <c r="A81" s="747" t="s">
        <v>601</v>
      </c>
      <c r="B81" s="748" t="s">
        <v>1871</v>
      </c>
      <c r="C81" s="748" t="s">
        <v>1872</v>
      </c>
      <c r="D81" s="748" t="s">
        <v>971</v>
      </c>
      <c r="E81" s="748" t="s">
        <v>1873</v>
      </c>
      <c r="F81" s="752"/>
      <c r="G81" s="752"/>
      <c r="H81" s="766">
        <v>0</v>
      </c>
      <c r="I81" s="752">
        <v>2</v>
      </c>
      <c r="J81" s="752">
        <v>99.659999999999982</v>
      </c>
      <c r="K81" s="766">
        <v>1</v>
      </c>
      <c r="L81" s="752">
        <v>2</v>
      </c>
      <c r="M81" s="753">
        <v>99.659999999999982</v>
      </c>
    </row>
    <row r="82" spans="1:13" ht="14.4" customHeight="1" x14ac:dyDescent="0.3">
      <c r="A82" s="747" t="s">
        <v>601</v>
      </c>
      <c r="B82" s="748" t="s">
        <v>1874</v>
      </c>
      <c r="C82" s="748" t="s">
        <v>1875</v>
      </c>
      <c r="D82" s="748" t="s">
        <v>990</v>
      </c>
      <c r="E82" s="748" t="s">
        <v>1876</v>
      </c>
      <c r="F82" s="752"/>
      <c r="G82" s="752"/>
      <c r="H82" s="766">
        <v>0</v>
      </c>
      <c r="I82" s="752">
        <v>2</v>
      </c>
      <c r="J82" s="752">
        <v>58.07</v>
      </c>
      <c r="K82" s="766">
        <v>1</v>
      </c>
      <c r="L82" s="752">
        <v>2</v>
      </c>
      <c r="M82" s="753">
        <v>58.07</v>
      </c>
    </row>
    <row r="83" spans="1:13" ht="14.4" customHeight="1" x14ac:dyDescent="0.3">
      <c r="A83" s="747" t="s">
        <v>601</v>
      </c>
      <c r="B83" s="748" t="s">
        <v>1874</v>
      </c>
      <c r="C83" s="748" t="s">
        <v>1877</v>
      </c>
      <c r="D83" s="748" t="s">
        <v>990</v>
      </c>
      <c r="E83" s="748" t="s">
        <v>1716</v>
      </c>
      <c r="F83" s="752"/>
      <c r="G83" s="752"/>
      <c r="H83" s="766">
        <v>0</v>
      </c>
      <c r="I83" s="752">
        <v>2</v>
      </c>
      <c r="J83" s="752">
        <v>60.44</v>
      </c>
      <c r="K83" s="766">
        <v>1</v>
      </c>
      <c r="L83" s="752">
        <v>2</v>
      </c>
      <c r="M83" s="753">
        <v>60.44</v>
      </c>
    </row>
    <row r="84" spans="1:13" ht="14.4" customHeight="1" x14ac:dyDescent="0.3">
      <c r="A84" s="747" t="s">
        <v>601</v>
      </c>
      <c r="B84" s="748" t="s">
        <v>1874</v>
      </c>
      <c r="C84" s="748" t="s">
        <v>1878</v>
      </c>
      <c r="D84" s="748" t="s">
        <v>990</v>
      </c>
      <c r="E84" s="748" t="s">
        <v>1879</v>
      </c>
      <c r="F84" s="752"/>
      <c r="G84" s="752"/>
      <c r="H84" s="766">
        <v>0</v>
      </c>
      <c r="I84" s="752">
        <v>1</v>
      </c>
      <c r="J84" s="752">
        <v>100.39999999999998</v>
      </c>
      <c r="K84" s="766">
        <v>1</v>
      </c>
      <c r="L84" s="752">
        <v>1</v>
      </c>
      <c r="M84" s="753">
        <v>100.39999999999998</v>
      </c>
    </row>
    <row r="85" spans="1:13" ht="14.4" customHeight="1" x14ac:dyDescent="0.3">
      <c r="A85" s="747" t="s">
        <v>606</v>
      </c>
      <c r="B85" s="748" t="s">
        <v>1880</v>
      </c>
      <c r="C85" s="748" t="s">
        <v>1881</v>
      </c>
      <c r="D85" s="748" t="s">
        <v>1185</v>
      </c>
      <c r="E85" s="748" t="s">
        <v>1882</v>
      </c>
      <c r="F85" s="752"/>
      <c r="G85" s="752"/>
      <c r="H85" s="766">
        <v>0</v>
      </c>
      <c r="I85" s="752">
        <v>1</v>
      </c>
      <c r="J85" s="752">
        <v>61.010000000000026</v>
      </c>
      <c r="K85" s="766">
        <v>1</v>
      </c>
      <c r="L85" s="752">
        <v>1</v>
      </c>
      <c r="M85" s="753">
        <v>61.010000000000026</v>
      </c>
    </row>
    <row r="86" spans="1:13" ht="14.4" customHeight="1" x14ac:dyDescent="0.3">
      <c r="A86" s="747" t="s">
        <v>606</v>
      </c>
      <c r="B86" s="748" t="s">
        <v>1655</v>
      </c>
      <c r="C86" s="748" t="s">
        <v>1656</v>
      </c>
      <c r="D86" s="748" t="s">
        <v>682</v>
      </c>
      <c r="E86" s="748" t="s">
        <v>1657</v>
      </c>
      <c r="F86" s="752"/>
      <c r="G86" s="752"/>
      <c r="H86" s="766">
        <v>0</v>
      </c>
      <c r="I86" s="752">
        <v>18</v>
      </c>
      <c r="J86" s="752">
        <v>1034.02</v>
      </c>
      <c r="K86" s="766">
        <v>1</v>
      </c>
      <c r="L86" s="752">
        <v>18</v>
      </c>
      <c r="M86" s="753">
        <v>1034.02</v>
      </c>
    </row>
    <row r="87" spans="1:13" ht="14.4" customHeight="1" x14ac:dyDescent="0.3">
      <c r="A87" s="747" t="s">
        <v>606</v>
      </c>
      <c r="B87" s="748" t="s">
        <v>1655</v>
      </c>
      <c r="C87" s="748" t="s">
        <v>1883</v>
      </c>
      <c r="D87" s="748" t="s">
        <v>1659</v>
      </c>
      <c r="E87" s="748" t="s">
        <v>1884</v>
      </c>
      <c r="F87" s="752"/>
      <c r="G87" s="752"/>
      <c r="H87" s="766">
        <v>0</v>
      </c>
      <c r="I87" s="752">
        <v>3</v>
      </c>
      <c r="J87" s="752">
        <v>64.500000000000028</v>
      </c>
      <c r="K87" s="766">
        <v>1</v>
      </c>
      <c r="L87" s="752">
        <v>3</v>
      </c>
      <c r="M87" s="753">
        <v>64.500000000000028</v>
      </c>
    </row>
    <row r="88" spans="1:13" ht="14.4" customHeight="1" x14ac:dyDescent="0.3">
      <c r="A88" s="747" t="s">
        <v>606</v>
      </c>
      <c r="B88" s="748" t="s">
        <v>1655</v>
      </c>
      <c r="C88" s="748" t="s">
        <v>1658</v>
      </c>
      <c r="D88" s="748" t="s">
        <v>1659</v>
      </c>
      <c r="E88" s="748" t="s">
        <v>1660</v>
      </c>
      <c r="F88" s="752"/>
      <c r="G88" s="752"/>
      <c r="H88" s="766">
        <v>0</v>
      </c>
      <c r="I88" s="752">
        <v>1</v>
      </c>
      <c r="J88" s="752">
        <v>43.210000000000015</v>
      </c>
      <c r="K88" s="766">
        <v>1</v>
      </c>
      <c r="L88" s="752">
        <v>1</v>
      </c>
      <c r="M88" s="753">
        <v>43.210000000000015</v>
      </c>
    </row>
    <row r="89" spans="1:13" ht="14.4" customHeight="1" x14ac:dyDescent="0.3">
      <c r="A89" s="747" t="s">
        <v>606</v>
      </c>
      <c r="B89" s="748" t="s">
        <v>1885</v>
      </c>
      <c r="C89" s="748" t="s">
        <v>1886</v>
      </c>
      <c r="D89" s="748" t="s">
        <v>1887</v>
      </c>
      <c r="E89" s="748" t="s">
        <v>1888</v>
      </c>
      <c r="F89" s="752"/>
      <c r="G89" s="752"/>
      <c r="H89" s="766">
        <v>0</v>
      </c>
      <c r="I89" s="752">
        <v>1</v>
      </c>
      <c r="J89" s="752">
        <v>66.399999999999977</v>
      </c>
      <c r="K89" s="766">
        <v>1</v>
      </c>
      <c r="L89" s="752">
        <v>1</v>
      </c>
      <c r="M89" s="753">
        <v>66.399999999999977</v>
      </c>
    </row>
    <row r="90" spans="1:13" ht="14.4" customHeight="1" x14ac:dyDescent="0.3">
      <c r="A90" s="747" t="s">
        <v>606</v>
      </c>
      <c r="B90" s="748" t="s">
        <v>1889</v>
      </c>
      <c r="C90" s="748" t="s">
        <v>1890</v>
      </c>
      <c r="D90" s="748" t="s">
        <v>1195</v>
      </c>
      <c r="E90" s="748" t="s">
        <v>1891</v>
      </c>
      <c r="F90" s="752"/>
      <c r="G90" s="752"/>
      <c r="H90" s="766">
        <v>0</v>
      </c>
      <c r="I90" s="752">
        <v>1</v>
      </c>
      <c r="J90" s="752">
        <v>49.32</v>
      </c>
      <c r="K90" s="766">
        <v>1</v>
      </c>
      <c r="L90" s="752">
        <v>1</v>
      </c>
      <c r="M90" s="753">
        <v>49.32</v>
      </c>
    </row>
    <row r="91" spans="1:13" ht="14.4" customHeight="1" x14ac:dyDescent="0.3">
      <c r="A91" s="747" t="s">
        <v>606</v>
      </c>
      <c r="B91" s="748" t="s">
        <v>1674</v>
      </c>
      <c r="C91" s="748" t="s">
        <v>1677</v>
      </c>
      <c r="D91" s="748" t="s">
        <v>757</v>
      </c>
      <c r="E91" s="748" t="s">
        <v>1678</v>
      </c>
      <c r="F91" s="752">
        <v>1</v>
      </c>
      <c r="G91" s="752">
        <v>721.2</v>
      </c>
      <c r="H91" s="766">
        <v>1</v>
      </c>
      <c r="I91" s="752"/>
      <c r="J91" s="752"/>
      <c r="K91" s="766">
        <v>0</v>
      </c>
      <c r="L91" s="752">
        <v>1</v>
      </c>
      <c r="M91" s="753">
        <v>721.2</v>
      </c>
    </row>
    <row r="92" spans="1:13" ht="14.4" customHeight="1" x14ac:dyDescent="0.3">
      <c r="A92" s="747" t="s">
        <v>606</v>
      </c>
      <c r="B92" s="748" t="s">
        <v>1674</v>
      </c>
      <c r="C92" s="748" t="s">
        <v>1679</v>
      </c>
      <c r="D92" s="748" t="s">
        <v>757</v>
      </c>
      <c r="E92" s="748" t="s">
        <v>1680</v>
      </c>
      <c r="F92" s="752"/>
      <c r="G92" s="752"/>
      <c r="H92" s="766">
        <v>0</v>
      </c>
      <c r="I92" s="752">
        <v>14</v>
      </c>
      <c r="J92" s="752">
        <v>3954</v>
      </c>
      <c r="K92" s="766">
        <v>1</v>
      </c>
      <c r="L92" s="752">
        <v>14</v>
      </c>
      <c r="M92" s="753">
        <v>3954</v>
      </c>
    </row>
    <row r="93" spans="1:13" ht="14.4" customHeight="1" x14ac:dyDescent="0.3">
      <c r="A93" s="747" t="s">
        <v>606</v>
      </c>
      <c r="B93" s="748" t="s">
        <v>1674</v>
      </c>
      <c r="C93" s="748" t="s">
        <v>1681</v>
      </c>
      <c r="D93" s="748" t="s">
        <v>757</v>
      </c>
      <c r="E93" s="748" t="s">
        <v>1682</v>
      </c>
      <c r="F93" s="752"/>
      <c r="G93" s="752"/>
      <c r="H93" s="766">
        <v>0</v>
      </c>
      <c r="I93" s="752">
        <v>115</v>
      </c>
      <c r="J93" s="752">
        <v>72525.898429583685</v>
      </c>
      <c r="K93" s="766">
        <v>1</v>
      </c>
      <c r="L93" s="752">
        <v>115</v>
      </c>
      <c r="M93" s="753">
        <v>72525.898429583685</v>
      </c>
    </row>
    <row r="94" spans="1:13" ht="14.4" customHeight="1" x14ac:dyDescent="0.3">
      <c r="A94" s="747" t="s">
        <v>606</v>
      </c>
      <c r="B94" s="748" t="s">
        <v>1674</v>
      </c>
      <c r="C94" s="748" t="s">
        <v>1683</v>
      </c>
      <c r="D94" s="748" t="s">
        <v>757</v>
      </c>
      <c r="E94" s="748" t="s">
        <v>1684</v>
      </c>
      <c r="F94" s="752"/>
      <c r="G94" s="752"/>
      <c r="H94" s="766">
        <v>0</v>
      </c>
      <c r="I94" s="752">
        <v>2</v>
      </c>
      <c r="J94" s="752">
        <v>1827.3</v>
      </c>
      <c r="K94" s="766">
        <v>1</v>
      </c>
      <c r="L94" s="752">
        <v>2</v>
      </c>
      <c r="M94" s="753">
        <v>1827.3</v>
      </c>
    </row>
    <row r="95" spans="1:13" ht="14.4" customHeight="1" x14ac:dyDescent="0.3">
      <c r="A95" s="747" t="s">
        <v>606</v>
      </c>
      <c r="B95" s="748" t="s">
        <v>1674</v>
      </c>
      <c r="C95" s="748" t="s">
        <v>1685</v>
      </c>
      <c r="D95" s="748" t="s">
        <v>757</v>
      </c>
      <c r="E95" s="748" t="s">
        <v>1686</v>
      </c>
      <c r="F95" s="752"/>
      <c r="G95" s="752"/>
      <c r="H95" s="766">
        <v>0</v>
      </c>
      <c r="I95" s="752">
        <v>220</v>
      </c>
      <c r="J95" s="752">
        <v>89968.970000000016</v>
      </c>
      <c r="K95" s="766">
        <v>1</v>
      </c>
      <c r="L95" s="752">
        <v>220</v>
      </c>
      <c r="M95" s="753">
        <v>89968.970000000016</v>
      </c>
    </row>
    <row r="96" spans="1:13" ht="14.4" customHeight="1" x14ac:dyDescent="0.3">
      <c r="A96" s="747" t="s">
        <v>606</v>
      </c>
      <c r="B96" s="748" t="s">
        <v>1674</v>
      </c>
      <c r="C96" s="748" t="s">
        <v>1689</v>
      </c>
      <c r="D96" s="748" t="s">
        <v>757</v>
      </c>
      <c r="E96" s="748" t="s">
        <v>1678</v>
      </c>
      <c r="F96" s="752"/>
      <c r="G96" s="752"/>
      <c r="H96" s="766">
        <v>0</v>
      </c>
      <c r="I96" s="752">
        <v>6</v>
      </c>
      <c r="J96" s="752">
        <v>4327.2</v>
      </c>
      <c r="K96" s="766">
        <v>1</v>
      </c>
      <c r="L96" s="752">
        <v>6</v>
      </c>
      <c r="M96" s="753">
        <v>4327.2</v>
      </c>
    </row>
    <row r="97" spans="1:13" ht="14.4" customHeight="1" x14ac:dyDescent="0.3">
      <c r="A97" s="747" t="s">
        <v>606</v>
      </c>
      <c r="B97" s="748" t="s">
        <v>1674</v>
      </c>
      <c r="C97" s="748" t="s">
        <v>1690</v>
      </c>
      <c r="D97" s="748" t="s">
        <v>764</v>
      </c>
      <c r="E97" s="748" t="s">
        <v>1691</v>
      </c>
      <c r="F97" s="752"/>
      <c r="G97" s="752"/>
      <c r="H97" s="766">
        <v>0</v>
      </c>
      <c r="I97" s="752">
        <v>1</v>
      </c>
      <c r="J97" s="752">
        <v>1501.02</v>
      </c>
      <c r="K97" s="766">
        <v>1</v>
      </c>
      <c r="L97" s="752">
        <v>1</v>
      </c>
      <c r="M97" s="753">
        <v>1501.02</v>
      </c>
    </row>
    <row r="98" spans="1:13" ht="14.4" customHeight="1" x14ac:dyDescent="0.3">
      <c r="A98" s="747" t="s">
        <v>606</v>
      </c>
      <c r="B98" s="748" t="s">
        <v>1696</v>
      </c>
      <c r="C98" s="748" t="s">
        <v>1892</v>
      </c>
      <c r="D98" s="748" t="s">
        <v>1893</v>
      </c>
      <c r="E98" s="748" t="s">
        <v>1698</v>
      </c>
      <c r="F98" s="752"/>
      <c r="G98" s="752"/>
      <c r="H98" s="766">
        <v>0</v>
      </c>
      <c r="I98" s="752">
        <v>1</v>
      </c>
      <c r="J98" s="752">
        <v>120.25</v>
      </c>
      <c r="K98" s="766">
        <v>1</v>
      </c>
      <c r="L98" s="752">
        <v>1</v>
      </c>
      <c r="M98" s="753">
        <v>120.25</v>
      </c>
    </row>
    <row r="99" spans="1:13" ht="14.4" customHeight="1" x14ac:dyDescent="0.3">
      <c r="A99" s="747" t="s">
        <v>606</v>
      </c>
      <c r="B99" s="748" t="s">
        <v>1731</v>
      </c>
      <c r="C99" s="748" t="s">
        <v>1732</v>
      </c>
      <c r="D99" s="748" t="s">
        <v>893</v>
      </c>
      <c r="E99" s="748" t="s">
        <v>1713</v>
      </c>
      <c r="F99" s="752"/>
      <c r="G99" s="752"/>
      <c r="H99" s="766">
        <v>0</v>
      </c>
      <c r="I99" s="752">
        <v>1</v>
      </c>
      <c r="J99" s="752">
        <v>86.680000000000064</v>
      </c>
      <c r="K99" s="766">
        <v>1</v>
      </c>
      <c r="L99" s="752">
        <v>1</v>
      </c>
      <c r="M99" s="753">
        <v>86.680000000000064</v>
      </c>
    </row>
    <row r="100" spans="1:13" ht="14.4" customHeight="1" x14ac:dyDescent="0.3">
      <c r="A100" s="747" t="s">
        <v>606</v>
      </c>
      <c r="B100" s="748" t="s">
        <v>1731</v>
      </c>
      <c r="C100" s="748" t="s">
        <v>1894</v>
      </c>
      <c r="D100" s="748" t="s">
        <v>1895</v>
      </c>
      <c r="E100" s="748" t="s">
        <v>1896</v>
      </c>
      <c r="F100" s="752"/>
      <c r="G100" s="752"/>
      <c r="H100" s="766">
        <v>0</v>
      </c>
      <c r="I100" s="752">
        <v>1</v>
      </c>
      <c r="J100" s="752">
        <v>50.110000000000007</v>
      </c>
      <c r="K100" s="766">
        <v>1</v>
      </c>
      <c r="L100" s="752">
        <v>1</v>
      </c>
      <c r="M100" s="753">
        <v>50.110000000000007</v>
      </c>
    </row>
    <row r="101" spans="1:13" ht="14.4" customHeight="1" x14ac:dyDescent="0.3">
      <c r="A101" s="747" t="s">
        <v>606</v>
      </c>
      <c r="B101" s="748" t="s">
        <v>1733</v>
      </c>
      <c r="C101" s="748" t="s">
        <v>1897</v>
      </c>
      <c r="D101" s="748" t="s">
        <v>1735</v>
      </c>
      <c r="E101" s="748" t="s">
        <v>1898</v>
      </c>
      <c r="F101" s="752"/>
      <c r="G101" s="752"/>
      <c r="H101" s="766">
        <v>0</v>
      </c>
      <c r="I101" s="752">
        <v>1</v>
      </c>
      <c r="J101" s="752">
        <v>11.84</v>
      </c>
      <c r="K101" s="766">
        <v>1</v>
      </c>
      <c r="L101" s="752">
        <v>1</v>
      </c>
      <c r="M101" s="753">
        <v>11.84</v>
      </c>
    </row>
    <row r="102" spans="1:13" ht="14.4" customHeight="1" x14ac:dyDescent="0.3">
      <c r="A102" s="747" t="s">
        <v>606</v>
      </c>
      <c r="B102" s="748" t="s">
        <v>1738</v>
      </c>
      <c r="C102" s="748" t="s">
        <v>1899</v>
      </c>
      <c r="D102" s="748" t="s">
        <v>1740</v>
      </c>
      <c r="E102" s="748" t="s">
        <v>1900</v>
      </c>
      <c r="F102" s="752"/>
      <c r="G102" s="752"/>
      <c r="H102" s="766">
        <v>0</v>
      </c>
      <c r="I102" s="752">
        <v>1</v>
      </c>
      <c r="J102" s="752">
        <v>172.02</v>
      </c>
      <c r="K102" s="766">
        <v>1</v>
      </c>
      <c r="L102" s="752">
        <v>1</v>
      </c>
      <c r="M102" s="753">
        <v>172.02</v>
      </c>
    </row>
    <row r="103" spans="1:13" ht="14.4" customHeight="1" x14ac:dyDescent="0.3">
      <c r="A103" s="747" t="s">
        <v>606</v>
      </c>
      <c r="B103" s="748" t="s">
        <v>1748</v>
      </c>
      <c r="C103" s="748" t="s">
        <v>1749</v>
      </c>
      <c r="D103" s="748" t="s">
        <v>848</v>
      </c>
      <c r="E103" s="748" t="s">
        <v>1750</v>
      </c>
      <c r="F103" s="752"/>
      <c r="G103" s="752"/>
      <c r="H103" s="766">
        <v>0</v>
      </c>
      <c r="I103" s="752">
        <v>1</v>
      </c>
      <c r="J103" s="752">
        <v>21.670000000000009</v>
      </c>
      <c r="K103" s="766">
        <v>1</v>
      </c>
      <c r="L103" s="752">
        <v>1</v>
      </c>
      <c r="M103" s="753">
        <v>21.670000000000009</v>
      </c>
    </row>
    <row r="104" spans="1:13" ht="14.4" customHeight="1" x14ac:dyDescent="0.3">
      <c r="A104" s="747" t="s">
        <v>606</v>
      </c>
      <c r="B104" s="748" t="s">
        <v>1751</v>
      </c>
      <c r="C104" s="748" t="s">
        <v>1752</v>
      </c>
      <c r="D104" s="748" t="s">
        <v>1753</v>
      </c>
      <c r="E104" s="748" t="s">
        <v>1754</v>
      </c>
      <c r="F104" s="752"/>
      <c r="G104" s="752"/>
      <c r="H104" s="766">
        <v>0</v>
      </c>
      <c r="I104" s="752">
        <v>3</v>
      </c>
      <c r="J104" s="752">
        <v>199.27000000000004</v>
      </c>
      <c r="K104" s="766">
        <v>1</v>
      </c>
      <c r="L104" s="752">
        <v>3</v>
      </c>
      <c r="M104" s="753">
        <v>199.27000000000004</v>
      </c>
    </row>
    <row r="105" spans="1:13" ht="14.4" customHeight="1" x14ac:dyDescent="0.3">
      <c r="A105" s="747" t="s">
        <v>606</v>
      </c>
      <c r="B105" s="748" t="s">
        <v>1755</v>
      </c>
      <c r="C105" s="748" t="s">
        <v>1756</v>
      </c>
      <c r="D105" s="748" t="s">
        <v>850</v>
      </c>
      <c r="E105" s="748" t="s">
        <v>1757</v>
      </c>
      <c r="F105" s="752"/>
      <c r="G105" s="752"/>
      <c r="H105" s="766">
        <v>0</v>
      </c>
      <c r="I105" s="752">
        <v>1</v>
      </c>
      <c r="J105" s="752">
        <v>29.300000000000008</v>
      </c>
      <c r="K105" s="766">
        <v>1</v>
      </c>
      <c r="L105" s="752">
        <v>1</v>
      </c>
      <c r="M105" s="753">
        <v>29.300000000000008</v>
      </c>
    </row>
    <row r="106" spans="1:13" ht="14.4" customHeight="1" x14ac:dyDescent="0.3">
      <c r="A106" s="747" t="s">
        <v>606</v>
      </c>
      <c r="B106" s="748" t="s">
        <v>1901</v>
      </c>
      <c r="C106" s="748" t="s">
        <v>1902</v>
      </c>
      <c r="D106" s="748" t="s">
        <v>1903</v>
      </c>
      <c r="E106" s="748" t="s">
        <v>1904</v>
      </c>
      <c r="F106" s="752">
        <v>1</v>
      </c>
      <c r="G106" s="752">
        <v>231.70000000000002</v>
      </c>
      <c r="H106" s="766">
        <v>1</v>
      </c>
      <c r="I106" s="752"/>
      <c r="J106" s="752"/>
      <c r="K106" s="766">
        <v>0</v>
      </c>
      <c r="L106" s="752">
        <v>1</v>
      </c>
      <c r="M106" s="753">
        <v>231.70000000000002</v>
      </c>
    </row>
    <row r="107" spans="1:13" ht="14.4" customHeight="1" x14ac:dyDescent="0.3">
      <c r="A107" s="747" t="s">
        <v>606</v>
      </c>
      <c r="B107" s="748" t="s">
        <v>1762</v>
      </c>
      <c r="C107" s="748" t="s">
        <v>1905</v>
      </c>
      <c r="D107" s="748" t="s">
        <v>1906</v>
      </c>
      <c r="E107" s="748" t="s">
        <v>1716</v>
      </c>
      <c r="F107" s="752">
        <v>1</v>
      </c>
      <c r="G107" s="752">
        <v>25.449999999999996</v>
      </c>
      <c r="H107" s="766">
        <v>1</v>
      </c>
      <c r="I107" s="752"/>
      <c r="J107" s="752"/>
      <c r="K107" s="766">
        <v>0</v>
      </c>
      <c r="L107" s="752">
        <v>1</v>
      </c>
      <c r="M107" s="753">
        <v>25.449999999999996</v>
      </c>
    </row>
    <row r="108" spans="1:13" ht="14.4" customHeight="1" x14ac:dyDescent="0.3">
      <c r="A108" s="747" t="s">
        <v>606</v>
      </c>
      <c r="B108" s="748" t="s">
        <v>1762</v>
      </c>
      <c r="C108" s="748" t="s">
        <v>1907</v>
      </c>
      <c r="D108" s="748" t="s">
        <v>1764</v>
      </c>
      <c r="E108" s="748" t="s">
        <v>1862</v>
      </c>
      <c r="F108" s="752"/>
      <c r="G108" s="752"/>
      <c r="H108" s="766">
        <v>0</v>
      </c>
      <c r="I108" s="752">
        <v>1</v>
      </c>
      <c r="J108" s="752">
        <v>88.249999999999943</v>
      </c>
      <c r="K108" s="766">
        <v>1</v>
      </c>
      <c r="L108" s="752">
        <v>1</v>
      </c>
      <c r="M108" s="753">
        <v>88.249999999999943</v>
      </c>
    </row>
    <row r="109" spans="1:13" ht="14.4" customHeight="1" x14ac:dyDescent="0.3">
      <c r="A109" s="747" t="s">
        <v>606</v>
      </c>
      <c r="B109" s="748" t="s">
        <v>1766</v>
      </c>
      <c r="C109" s="748" t="s">
        <v>1908</v>
      </c>
      <c r="D109" s="748" t="s">
        <v>1909</v>
      </c>
      <c r="E109" s="748" t="s">
        <v>1769</v>
      </c>
      <c r="F109" s="752"/>
      <c r="G109" s="752"/>
      <c r="H109" s="766">
        <v>0</v>
      </c>
      <c r="I109" s="752">
        <v>1</v>
      </c>
      <c r="J109" s="752">
        <v>164.2</v>
      </c>
      <c r="K109" s="766">
        <v>1</v>
      </c>
      <c r="L109" s="752">
        <v>1</v>
      </c>
      <c r="M109" s="753">
        <v>164.2</v>
      </c>
    </row>
    <row r="110" spans="1:13" ht="14.4" customHeight="1" x14ac:dyDescent="0.3">
      <c r="A110" s="747" t="s">
        <v>606</v>
      </c>
      <c r="B110" s="748" t="s">
        <v>1910</v>
      </c>
      <c r="C110" s="748" t="s">
        <v>1911</v>
      </c>
      <c r="D110" s="748" t="s">
        <v>1145</v>
      </c>
      <c r="E110" s="748" t="s">
        <v>1912</v>
      </c>
      <c r="F110" s="752"/>
      <c r="G110" s="752"/>
      <c r="H110" s="766">
        <v>0</v>
      </c>
      <c r="I110" s="752">
        <v>1</v>
      </c>
      <c r="J110" s="752">
        <v>237.61999999999998</v>
      </c>
      <c r="K110" s="766">
        <v>1</v>
      </c>
      <c r="L110" s="752">
        <v>1</v>
      </c>
      <c r="M110" s="753">
        <v>237.61999999999998</v>
      </c>
    </row>
    <row r="111" spans="1:13" ht="14.4" customHeight="1" x14ac:dyDescent="0.3">
      <c r="A111" s="747" t="s">
        <v>606</v>
      </c>
      <c r="B111" s="748" t="s">
        <v>1913</v>
      </c>
      <c r="C111" s="748" t="s">
        <v>1914</v>
      </c>
      <c r="D111" s="748" t="s">
        <v>1915</v>
      </c>
      <c r="E111" s="748" t="s">
        <v>1916</v>
      </c>
      <c r="F111" s="752"/>
      <c r="G111" s="752"/>
      <c r="H111" s="766">
        <v>0</v>
      </c>
      <c r="I111" s="752">
        <v>1</v>
      </c>
      <c r="J111" s="752">
        <v>184.10999999999999</v>
      </c>
      <c r="K111" s="766">
        <v>1</v>
      </c>
      <c r="L111" s="752">
        <v>1</v>
      </c>
      <c r="M111" s="753">
        <v>184.10999999999999</v>
      </c>
    </row>
    <row r="112" spans="1:13" ht="14.4" customHeight="1" x14ac:dyDescent="0.3">
      <c r="A112" s="747" t="s">
        <v>606</v>
      </c>
      <c r="B112" s="748" t="s">
        <v>1773</v>
      </c>
      <c r="C112" s="748" t="s">
        <v>1917</v>
      </c>
      <c r="D112" s="748" t="s">
        <v>1918</v>
      </c>
      <c r="E112" s="748" t="s">
        <v>1919</v>
      </c>
      <c r="F112" s="752"/>
      <c r="G112" s="752"/>
      <c r="H112" s="766">
        <v>0</v>
      </c>
      <c r="I112" s="752">
        <v>2</v>
      </c>
      <c r="J112" s="752">
        <v>123.82000000000001</v>
      </c>
      <c r="K112" s="766">
        <v>1</v>
      </c>
      <c r="L112" s="752">
        <v>2</v>
      </c>
      <c r="M112" s="753">
        <v>123.82000000000001</v>
      </c>
    </row>
    <row r="113" spans="1:13" ht="14.4" customHeight="1" x14ac:dyDescent="0.3">
      <c r="A113" s="747" t="s">
        <v>606</v>
      </c>
      <c r="B113" s="748" t="s">
        <v>1773</v>
      </c>
      <c r="C113" s="748" t="s">
        <v>1776</v>
      </c>
      <c r="D113" s="748" t="s">
        <v>686</v>
      </c>
      <c r="E113" s="748" t="s">
        <v>1777</v>
      </c>
      <c r="F113" s="752"/>
      <c r="G113" s="752"/>
      <c r="H113" s="766">
        <v>0</v>
      </c>
      <c r="I113" s="752">
        <v>57</v>
      </c>
      <c r="J113" s="752">
        <v>2130.9500000000003</v>
      </c>
      <c r="K113" s="766">
        <v>1</v>
      </c>
      <c r="L113" s="752">
        <v>57</v>
      </c>
      <c r="M113" s="753">
        <v>2130.9500000000003</v>
      </c>
    </row>
    <row r="114" spans="1:13" ht="14.4" customHeight="1" x14ac:dyDescent="0.3">
      <c r="A114" s="747" t="s">
        <v>606</v>
      </c>
      <c r="B114" s="748" t="s">
        <v>1773</v>
      </c>
      <c r="C114" s="748" t="s">
        <v>1778</v>
      </c>
      <c r="D114" s="748" t="s">
        <v>921</v>
      </c>
      <c r="E114" s="748" t="s">
        <v>1779</v>
      </c>
      <c r="F114" s="752"/>
      <c r="G114" s="752"/>
      <c r="H114" s="766">
        <v>0</v>
      </c>
      <c r="I114" s="752">
        <v>39</v>
      </c>
      <c r="J114" s="752">
        <v>2878.7699999999995</v>
      </c>
      <c r="K114" s="766">
        <v>1</v>
      </c>
      <c r="L114" s="752">
        <v>39</v>
      </c>
      <c r="M114" s="753">
        <v>2878.7699999999995</v>
      </c>
    </row>
    <row r="115" spans="1:13" ht="14.4" customHeight="1" x14ac:dyDescent="0.3">
      <c r="A115" s="747" t="s">
        <v>606</v>
      </c>
      <c r="B115" s="748" t="s">
        <v>1780</v>
      </c>
      <c r="C115" s="748" t="s">
        <v>1920</v>
      </c>
      <c r="D115" s="748" t="s">
        <v>1785</v>
      </c>
      <c r="E115" s="748" t="s">
        <v>1921</v>
      </c>
      <c r="F115" s="752"/>
      <c r="G115" s="752"/>
      <c r="H115" s="766">
        <v>0</v>
      </c>
      <c r="I115" s="752">
        <v>1</v>
      </c>
      <c r="J115" s="752">
        <v>100.07000000000005</v>
      </c>
      <c r="K115" s="766">
        <v>1</v>
      </c>
      <c r="L115" s="752">
        <v>1</v>
      </c>
      <c r="M115" s="753">
        <v>100.07000000000005</v>
      </c>
    </row>
    <row r="116" spans="1:13" ht="14.4" customHeight="1" x14ac:dyDescent="0.3">
      <c r="A116" s="747" t="s">
        <v>606</v>
      </c>
      <c r="B116" s="748" t="s">
        <v>1780</v>
      </c>
      <c r="C116" s="748" t="s">
        <v>1787</v>
      </c>
      <c r="D116" s="748" t="s">
        <v>1785</v>
      </c>
      <c r="E116" s="748" t="s">
        <v>1783</v>
      </c>
      <c r="F116" s="752"/>
      <c r="G116" s="752"/>
      <c r="H116" s="766">
        <v>0</v>
      </c>
      <c r="I116" s="752">
        <v>1</v>
      </c>
      <c r="J116" s="752">
        <v>61.530000000000044</v>
      </c>
      <c r="K116" s="766">
        <v>1</v>
      </c>
      <c r="L116" s="752">
        <v>1</v>
      </c>
      <c r="M116" s="753">
        <v>61.530000000000044</v>
      </c>
    </row>
    <row r="117" spans="1:13" ht="14.4" customHeight="1" x14ac:dyDescent="0.3">
      <c r="A117" s="747" t="s">
        <v>606</v>
      </c>
      <c r="B117" s="748" t="s">
        <v>1780</v>
      </c>
      <c r="C117" s="748" t="s">
        <v>1922</v>
      </c>
      <c r="D117" s="748" t="s">
        <v>1785</v>
      </c>
      <c r="E117" s="748" t="s">
        <v>1923</v>
      </c>
      <c r="F117" s="752"/>
      <c r="G117" s="752"/>
      <c r="H117" s="766">
        <v>0</v>
      </c>
      <c r="I117" s="752">
        <v>1</v>
      </c>
      <c r="J117" s="752">
        <v>94.280000000000015</v>
      </c>
      <c r="K117" s="766">
        <v>1</v>
      </c>
      <c r="L117" s="752">
        <v>1</v>
      </c>
      <c r="M117" s="753">
        <v>94.280000000000015</v>
      </c>
    </row>
    <row r="118" spans="1:13" ht="14.4" customHeight="1" x14ac:dyDescent="0.3">
      <c r="A118" s="747" t="s">
        <v>606</v>
      </c>
      <c r="B118" s="748" t="s">
        <v>1924</v>
      </c>
      <c r="C118" s="748" t="s">
        <v>1925</v>
      </c>
      <c r="D118" s="748" t="s">
        <v>1225</v>
      </c>
      <c r="E118" s="748" t="s">
        <v>1926</v>
      </c>
      <c r="F118" s="752"/>
      <c r="G118" s="752"/>
      <c r="H118" s="766">
        <v>0</v>
      </c>
      <c r="I118" s="752">
        <v>2</v>
      </c>
      <c r="J118" s="752">
        <v>333.46999999999997</v>
      </c>
      <c r="K118" s="766">
        <v>1</v>
      </c>
      <c r="L118" s="752">
        <v>2</v>
      </c>
      <c r="M118" s="753">
        <v>333.46999999999997</v>
      </c>
    </row>
    <row r="119" spans="1:13" ht="14.4" customHeight="1" x14ac:dyDescent="0.3">
      <c r="A119" s="747" t="s">
        <v>606</v>
      </c>
      <c r="B119" s="748" t="s">
        <v>1924</v>
      </c>
      <c r="C119" s="748" t="s">
        <v>1927</v>
      </c>
      <c r="D119" s="748" t="s">
        <v>1225</v>
      </c>
      <c r="E119" s="748" t="s">
        <v>1928</v>
      </c>
      <c r="F119" s="752"/>
      <c r="G119" s="752"/>
      <c r="H119" s="766">
        <v>0</v>
      </c>
      <c r="I119" s="752">
        <v>1</v>
      </c>
      <c r="J119" s="752">
        <v>114.93000000000002</v>
      </c>
      <c r="K119" s="766">
        <v>1</v>
      </c>
      <c r="L119" s="752">
        <v>1</v>
      </c>
      <c r="M119" s="753">
        <v>114.93000000000002</v>
      </c>
    </row>
    <row r="120" spans="1:13" ht="14.4" customHeight="1" x14ac:dyDescent="0.3">
      <c r="A120" s="747" t="s">
        <v>606</v>
      </c>
      <c r="B120" s="748" t="s">
        <v>1924</v>
      </c>
      <c r="C120" s="748" t="s">
        <v>1929</v>
      </c>
      <c r="D120" s="748" t="s">
        <v>1060</v>
      </c>
      <c r="E120" s="748" t="s">
        <v>1930</v>
      </c>
      <c r="F120" s="752">
        <v>1</v>
      </c>
      <c r="G120" s="752">
        <v>115.72</v>
      </c>
      <c r="H120" s="766">
        <v>1</v>
      </c>
      <c r="I120" s="752"/>
      <c r="J120" s="752"/>
      <c r="K120" s="766">
        <v>0</v>
      </c>
      <c r="L120" s="752">
        <v>1</v>
      </c>
      <c r="M120" s="753">
        <v>115.72</v>
      </c>
    </row>
    <row r="121" spans="1:13" ht="14.4" customHeight="1" x14ac:dyDescent="0.3">
      <c r="A121" s="747" t="s">
        <v>606</v>
      </c>
      <c r="B121" s="748" t="s">
        <v>1792</v>
      </c>
      <c r="C121" s="748" t="s">
        <v>1931</v>
      </c>
      <c r="D121" s="748" t="s">
        <v>1932</v>
      </c>
      <c r="E121" s="748" t="s">
        <v>1795</v>
      </c>
      <c r="F121" s="752"/>
      <c r="G121" s="752"/>
      <c r="H121" s="766">
        <v>0</v>
      </c>
      <c r="I121" s="752">
        <v>53</v>
      </c>
      <c r="J121" s="752">
        <v>6526.1399999999994</v>
      </c>
      <c r="K121" s="766">
        <v>1</v>
      </c>
      <c r="L121" s="752">
        <v>53</v>
      </c>
      <c r="M121" s="753">
        <v>6526.1399999999994</v>
      </c>
    </row>
    <row r="122" spans="1:13" ht="14.4" customHeight="1" x14ac:dyDescent="0.3">
      <c r="A122" s="747" t="s">
        <v>606</v>
      </c>
      <c r="B122" s="748" t="s">
        <v>1792</v>
      </c>
      <c r="C122" s="748" t="s">
        <v>1793</v>
      </c>
      <c r="D122" s="748" t="s">
        <v>1794</v>
      </c>
      <c r="E122" s="748" t="s">
        <v>1795</v>
      </c>
      <c r="F122" s="752">
        <v>35</v>
      </c>
      <c r="G122" s="752">
        <v>4448.5300181919629</v>
      </c>
      <c r="H122" s="766">
        <v>1</v>
      </c>
      <c r="I122" s="752"/>
      <c r="J122" s="752"/>
      <c r="K122" s="766">
        <v>0</v>
      </c>
      <c r="L122" s="752">
        <v>35</v>
      </c>
      <c r="M122" s="753">
        <v>4448.5300181919629</v>
      </c>
    </row>
    <row r="123" spans="1:13" ht="14.4" customHeight="1" x14ac:dyDescent="0.3">
      <c r="A123" s="747" t="s">
        <v>606</v>
      </c>
      <c r="B123" s="748" t="s">
        <v>1796</v>
      </c>
      <c r="C123" s="748" t="s">
        <v>1797</v>
      </c>
      <c r="D123" s="748" t="s">
        <v>1798</v>
      </c>
      <c r="E123" s="748" t="s">
        <v>1799</v>
      </c>
      <c r="F123" s="752"/>
      <c r="G123" s="752"/>
      <c r="H123" s="766">
        <v>0</v>
      </c>
      <c r="I123" s="752">
        <v>1.5</v>
      </c>
      <c r="J123" s="752">
        <v>1387.2599999999998</v>
      </c>
      <c r="K123" s="766">
        <v>1</v>
      </c>
      <c r="L123" s="752">
        <v>1.5</v>
      </c>
      <c r="M123" s="753">
        <v>1387.2599999999998</v>
      </c>
    </row>
    <row r="124" spans="1:13" ht="14.4" customHeight="1" x14ac:dyDescent="0.3">
      <c r="A124" s="747" t="s">
        <v>606</v>
      </c>
      <c r="B124" s="748" t="s">
        <v>1804</v>
      </c>
      <c r="C124" s="748" t="s">
        <v>1805</v>
      </c>
      <c r="D124" s="748" t="s">
        <v>1806</v>
      </c>
      <c r="E124" s="748" t="s">
        <v>1807</v>
      </c>
      <c r="F124" s="752"/>
      <c r="G124" s="752"/>
      <c r="H124" s="766">
        <v>0</v>
      </c>
      <c r="I124" s="752">
        <v>2.7</v>
      </c>
      <c r="J124" s="752">
        <v>417.44999999999993</v>
      </c>
      <c r="K124" s="766">
        <v>1</v>
      </c>
      <c r="L124" s="752">
        <v>2.7</v>
      </c>
      <c r="M124" s="753">
        <v>417.44999999999993</v>
      </c>
    </row>
    <row r="125" spans="1:13" ht="14.4" customHeight="1" x14ac:dyDescent="0.3">
      <c r="A125" s="747" t="s">
        <v>606</v>
      </c>
      <c r="B125" s="748" t="s">
        <v>1804</v>
      </c>
      <c r="C125" s="748" t="s">
        <v>1808</v>
      </c>
      <c r="D125" s="748" t="s">
        <v>1806</v>
      </c>
      <c r="E125" s="748" t="s">
        <v>1809</v>
      </c>
      <c r="F125" s="752"/>
      <c r="G125" s="752"/>
      <c r="H125" s="766">
        <v>0</v>
      </c>
      <c r="I125" s="752">
        <v>28.299999999999997</v>
      </c>
      <c r="J125" s="752">
        <v>7456.79</v>
      </c>
      <c r="K125" s="766">
        <v>1</v>
      </c>
      <c r="L125" s="752">
        <v>28.299999999999997</v>
      </c>
      <c r="M125" s="753">
        <v>7456.79</v>
      </c>
    </row>
    <row r="126" spans="1:13" ht="14.4" customHeight="1" x14ac:dyDescent="0.3">
      <c r="A126" s="747" t="s">
        <v>606</v>
      </c>
      <c r="B126" s="748" t="s">
        <v>1810</v>
      </c>
      <c r="C126" s="748" t="s">
        <v>1814</v>
      </c>
      <c r="D126" s="748" t="s">
        <v>1812</v>
      </c>
      <c r="E126" s="748" t="s">
        <v>1815</v>
      </c>
      <c r="F126" s="752"/>
      <c r="G126" s="752"/>
      <c r="H126" s="766">
        <v>0</v>
      </c>
      <c r="I126" s="752">
        <v>20</v>
      </c>
      <c r="J126" s="752">
        <v>1057.6000000000001</v>
      </c>
      <c r="K126" s="766">
        <v>1</v>
      </c>
      <c r="L126" s="752">
        <v>20</v>
      </c>
      <c r="M126" s="753">
        <v>1057.6000000000001</v>
      </c>
    </row>
    <row r="127" spans="1:13" ht="14.4" customHeight="1" x14ac:dyDescent="0.3">
      <c r="A127" s="747" t="s">
        <v>606</v>
      </c>
      <c r="B127" s="748" t="s">
        <v>1933</v>
      </c>
      <c r="C127" s="748" t="s">
        <v>1934</v>
      </c>
      <c r="D127" s="748" t="s">
        <v>1246</v>
      </c>
      <c r="E127" s="748" t="s">
        <v>1935</v>
      </c>
      <c r="F127" s="752"/>
      <c r="G127" s="752"/>
      <c r="H127" s="766">
        <v>0</v>
      </c>
      <c r="I127" s="752">
        <v>0.99999999999999978</v>
      </c>
      <c r="J127" s="752">
        <v>1128.7299999999998</v>
      </c>
      <c r="K127" s="766">
        <v>1</v>
      </c>
      <c r="L127" s="752">
        <v>0.99999999999999978</v>
      </c>
      <c r="M127" s="753">
        <v>1128.7299999999998</v>
      </c>
    </row>
    <row r="128" spans="1:13" ht="14.4" customHeight="1" x14ac:dyDescent="0.3">
      <c r="A128" s="747" t="s">
        <v>606</v>
      </c>
      <c r="B128" s="748" t="s">
        <v>1824</v>
      </c>
      <c r="C128" s="748" t="s">
        <v>1825</v>
      </c>
      <c r="D128" s="748" t="s">
        <v>653</v>
      </c>
      <c r="E128" s="748" t="s">
        <v>1826</v>
      </c>
      <c r="F128" s="752"/>
      <c r="G128" s="752"/>
      <c r="H128" s="766">
        <v>0</v>
      </c>
      <c r="I128" s="752">
        <v>1</v>
      </c>
      <c r="J128" s="752">
        <v>58.74000000000003</v>
      </c>
      <c r="K128" s="766">
        <v>1</v>
      </c>
      <c r="L128" s="752">
        <v>1</v>
      </c>
      <c r="M128" s="753">
        <v>58.74000000000003</v>
      </c>
    </row>
    <row r="129" spans="1:13" ht="14.4" customHeight="1" x14ac:dyDescent="0.3">
      <c r="A129" s="747" t="s">
        <v>606</v>
      </c>
      <c r="B129" s="748" t="s">
        <v>1824</v>
      </c>
      <c r="C129" s="748" t="s">
        <v>1827</v>
      </c>
      <c r="D129" s="748" t="s">
        <v>653</v>
      </c>
      <c r="E129" s="748" t="s">
        <v>646</v>
      </c>
      <c r="F129" s="752"/>
      <c r="G129" s="752"/>
      <c r="H129" s="766">
        <v>0</v>
      </c>
      <c r="I129" s="752">
        <v>36</v>
      </c>
      <c r="J129" s="752">
        <v>3728.95</v>
      </c>
      <c r="K129" s="766">
        <v>1</v>
      </c>
      <c r="L129" s="752">
        <v>36</v>
      </c>
      <c r="M129" s="753">
        <v>3728.95</v>
      </c>
    </row>
    <row r="130" spans="1:13" ht="14.4" customHeight="1" x14ac:dyDescent="0.3">
      <c r="A130" s="747" t="s">
        <v>606</v>
      </c>
      <c r="B130" s="748" t="s">
        <v>1824</v>
      </c>
      <c r="C130" s="748" t="s">
        <v>1828</v>
      </c>
      <c r="D130" s="748" t="s">
        <v>653</v>
      </c>
      <c r="E130" s="748" t="s">
        <v>646</v>
      </c>
      <c r="F130" s="752">
        <v>9</v>
      </c>
      <c r="G130" s="752">
        <v>929.87999999999977</v>
      </c>
      <c r="H130" s="766">
        <v>1</v>
      </c>
      <c r="I130" s="752"/>
      <c r="J130" s="752"/>
      <c r="K130" s="766">
        <v>0</v>
      </c>
      <c r="L130" s="752">
        <v>9</v>
      </c>
      <c r="M130" s="753">
        <v>929.87999999999977</v>
      </c>
    </row>
    <row r="131" spans="1:13" ht="14.4" customHeight="1" x14ac:dyDescent="0.3">
      <c r="A131" s="747" t="s">
        <v>606</v>
      </c>
      <c r="B131" s="748" t="s">
        <v>1829</v>
      </c>
      <c r="C131" s="748" t="s">
        <v>1830</v>
      </c>
      <c r="D131" s="748" t="s">
        <v>645</v>
      </c>
      <c r="E131" s="748" t="s">
        <v>646</v>
      </c>
      <c r="F131" s="752"/>
      <c r="G131" s="752"/>
      <c r="H131" s="766">
        <v>0</v>
      </c>
      <c r="I131" s="752">
        <v>1</v>
      </c>
      <c r="J131" s="752">
        <v>19.140000000000004</v>
      </c>
      <c r="K131" s="766">
        <v>1</v>
      </c>
      <c r="L131" s="752">
        <v>1</v>
      </c>
      <c r="M131" s="753">
        <v>19.140000000000004</v>
      </c>
    </row>
    <row r="132" spans="1:13" ht="14.4" customHeight="1" x14ac:dyDescent="0.3">
      <c r="A132" s="747" t="s">
        <v>606</v>
      </c>
      <c r="B132" s="748" t="s">
        <v>1829</v>
      </c>
      <c r="C132" s="748" t="s">
        <v>1936</v>
      </c>
      <c r="D132" s="748" t="s">
        <v>869</v>
      </c>
      <c r="E132" s="748" t="s">
        <v>1832</v>
      </c>
      <c r="F132" s="752">
        <v>2</v>
      </c>
      <c r="G132" s="752">
        <v>124.01999999999998</v>
      </c>
      <c r="H132" s="766">
        <v>1</v>
      </c>
      <c r="I132" s="752"/>
      <c r="J132" s="752"/>
      <c r="K132" s="766">
        <v>0</v>
      </c>
      <c r="L132" s="752">
        <v>2</v>
      </c>
      <c r="M132" s="753">
        <v>124.01999999999998</v>
      </c>
    </row>
    <row r="133" spans="1:13" ht="14.4" customHeight="1" x14ac:dyDescent="0.3">
      <c r="A133" s="747" t="s">
        <v>606</v>
      </c>
      <c r="B133" s="748" t="s">
        <v>1833</v>
      </c>
      <c r="C133" s="748" t="s">
        <v>1834</v>
      </c>
      <c r="D133" s="748" t="s">
        <v>1835</v>
      </c>
      <c r="E133" s="748" t="s">
        <v>1836</v>
      </c>
      <c r="F133" s="752"/>
      <c r="G133" s="752"/>
      <c r="H133" s="766">
        <v>0</v>
      </c>
      <c r="I133" s="752">
        <v>108</v>
      </c>
      <c r="J133" s="752">
        <v>3952.6117973048649</v>
      </c>
      <c r="K133" s="766">
        <v>1</v>
      </c>
      <c r="L133" s="752">
        <v>108</v>
      </c>
      <c r="M133" s="753">
        <v>3952.6117973048649</v>
      </c>
    </row>
    <row r="134" spans="1:13" ht="14.4" customHeight="1" x14ac:dyDescent="0.3">
      <c r="A134" s="747" t="s">
        <v>606</v>
      </c>
      <c r="B134" s="748" t="s">
        <v>1833</v>
      </c>
      <c r="C134" s="748" t="s">
        <v>1837</v>
      </c>
      <c r="D134" s="748" t="s">
        <v>1838</v>
      </c>
      <c r="E134" s="748" t="s">
        <v>1839</v>
      </c>
      <c r="F134" s="752"/>
      <c r="G134" s="752"/>
      <c r="H134" s="766">
        <v>0</v>
      </c>
      <c r="I134" s="752">
        <v>412.8</v>
      </c>
      <c r="J134" s="752">
        <v>21794.029888108715</v>
      </c>
      <c r="K134" s="766">
        <v>1</v>
      </c>
      <c r="L134" s="752">
        <v>412.8</v>
      </c>
      <c r="M134" s="753">
        <v>21794.029888108715</v>
      </c>
    </row>
    <row r="135" spans="1:13" ht="14.4" customHeight="1" x14ac:dyDescent="0.3">
      <c r="A135" s="747" t="s">
        <v>606</v>
      </c>
      <c r="B135" s="748" t="s">
        <v>1937</v>
      </c>
      <c r="C135" s="748" t="s">
        <v>1938</v>
      </c>
      <c r="D135" s="748" t="s">
        <v>1939</v>
      </c>
      <c r="E135" s="748" t="s">
        <v>1940</v>
      </c>
      <c r="F135" s="752"/>
      <c r="G135" s="752"/>
      <c r="H135" s="766">
        <v>0</v>
      </c>
      <c r="I135" s="752">
        <v>2</v>
      </c>
      <c r="J135" s="752">
        <v>495</v>
      </c>
      <c r="K135" s="766">
        <v>1</v>
      </c>
      <c r="L135" s="752">
        <v>2</v>
      </c>
      <c r="M135" s="753">
        <v>495</v>
      </c>
    </row>
    <row r="136" spans="1:13" ht="14.4" customHeight="1" x14ac:dyDescent="0.3">
      <c r="A136" s="747" t="s">
        <v>606</v>
      </c>
      <c r="B136" s="748" t="s">
        <v>1937</v>
      </c>
      <c r="C136" s="748" t="s">
        <v>1941</v>
      </c>
      <c r="D136" s="748" t="s">
        <v>1939</v>
      </c>
      <c r="E136" s="748" t="s">
        <v>1942</v>
      </c>
      <c r="F136" s="752"/>
      <c r="G136" s="752"/>
      <c r="H136" s="766">
        <v>0</v>
      </c>
      <c r="I136" s="752">
        <v>119</v>
      </c>
      <c r="J136" s="752">
        <v>32814.099999999991</v>
      </c>
      <c r="K136" s="766">
        <v>1</v>
      </c>
      <c r="L136" s="752">
        <v>119</v>
      </c>
      <c r="M136" s="753">
        <v>32814.099999999991</v>
      </c>
    </row>
    <row r="137" spans="1:13" ht="14.4" customHeight="1" x14ac:dyDescent="0.3">
      <c r="A137" s="747" t="s">
        <v>606</v>
      </c>
      <c r="B137" s="748" t="s">
        <v>1943</v>
      </c>
      <c r="C137" s="748" t="s">
        <v>1944</v>
      </c>
      <c r="D137" s="748" t="s">
        <v>1945</v>
      </c>
      <c r="E137" s="748" t="s">
        <v>1946</v>
      </c>
      <c r="F137" s="752">
        <v>1</v>
      </c>
      <c r="G137" s="752">
        <v>952.23000000000025</v>
      </c>
      <c r="H137" s="766">
        <v>1</v>
      </c>
      <c r="I137" s="752"/>
      <c r="J137" s="752"/>
      <c r="K137" s="766">
        <v>0</v>
      </c>
      <c r="L137" s="752">
        <v>1</v>
      </c>
      <c r="M137" s="753">
        <v>952.23000000000025</v>
      </c>
    </row>
    <row r="138" spans="1:13" ht="14.4" customHeight="1" x14ac:dyDescent="0.3">
      <c r="A138" s="747" t="s">
        <v>606</v>
      </c>
      <c r="B138" s="748" t="s">
        <v>1846</v>
      </c>
      <c r="C138" s="748" t="s">
        <v>1947</v>
      </c>
      <c r="D138" s="748" t="s">
        <v>1851</v>
      </c>
      <c r="E138" s="748" t="s">
        <v>1849</v>
      </c>
      <c r="F138" s="752">
        <v>2</v>
      </c>
      <c r="G138" s="752">
        <v>450.37</v>
      </c>
      <c r="H138" s="766">
        <v>1</v>
      </c>
      <c r="I138" s="752"/>
      <c r="J138" s="752"/>
      <c r="K138" s="766">
        <v>0</v>
      </c>
      <c r="L138" s="752">
        <v>2</v>
      </c>
      <c r="M138" s="753">
        <v>450.37</v>
      </c>
    </row>
    <row r="139" spans="1:13" ht="14.4" customHeight="1" x14ac:dyDescent="0.3">
      <c r="A139" s="747" t="s">
        <v>606</v>
      </c>
      <c r="B139" s="748" t="s">
        <v>1948</v>
      </c>
      <c r="C139" s="748" t="s">
        <v>1949</v>
      </c>
      <c r="D139" s="748" t="s">
        <v>1950</v>
      </c>
      <c r="E139" s="748" t="s">
        <v>1951</v>
      </c>
      <c r="F139" s="752"/>
      <c r="G139" s="752"/>
      <c r="H139" s="766">
        <v>0</v>
      </c>
      <c r="I139" s="752">
        <v>2</v>
      </c>
      <c r="J139" s="752">
        <v>120.51000000000002</v>
      </c>
      <c r="K139" s="766">
        <v>1</v>
      </c>
      <c r="L139" s="752">
        <v>2</v>
      </c>
      <c r="M139" s="753">
        <v>120.51000000000002</v>
      </c>
    </row>
    <row r="140" spans="1:13" ht="14.4" customHeight="1" x14ac:dyDescent="0.3">
      <c r="A140" s="747" t="s">
        <v>606</v>
      </c>
      <c r="B140" s="748" t="s">
        <v>1853</v>
      </c>
      <c r="C140" s="748" t="s">
        <v>1854</v>
      </c>
      <c r="D140" s="748" t="s">
        <v>994</v>
      </c>
      <c r="E140" s="748" t="s">
        <v>1855</v>
      </c>
      <c r="F140" s="752"/>
      <c r="G140" s="752"/>
      <c r="H140" s="766">
        <v>0</v>
      </c>
      <c r="I140" s="752">
        <v>2</v>
      </c>
      <c r="J140" s="752">
        <v>44.05</v>
      </c>
      <c r="K140" s="766">
        <v>1</v>
      </c>
      <c r="L140" s="752">
        <v>2</v>
      </c>
      <c r="M140" s="753">
        <v>44.05</v>
      </c>
    </row>
    <row r="141" spans="1:13" ht="14.4" customHeight="1" x14ac:dyDescent="0.3">
      <c r="A141" s="747" t="s">
        <v>606</v>
      </c>
      <c r="B141" s="748" t="s">
        <v>1871</v>
      </c>
      <c r="C141" s="748" t="s">
        <v>1872</v>
      </c>
      <c r="D141" s="748" t="s">
        <v>971</v>
      </c>
      <c r="E141" s="748" t="s">
        <v>1873</v>
      </c>
      <c r="F141" s="752"/>
      <c r="G141" s="752"/>
      <c r="H141" s="766">
        <v>0</v>
      </c>
      <c r="I141" s="752">
        <v>3</v>
      </c>
      <c r="J141" s="752">
        <v>149.83000000000004</v>
      </c>
      <c r="K141" s="766">
        <v>1</v>
      </c>
      <c r="L141" s="752">
        <v>3</v>
      </c>
      <c r="M141" s="753">
        <v>149.83000000000004</v>
      </c>
    </row>
    <row r="142" spans="1:13" ht="14.4" customHeight="1" x14ac:dyDescent="0.3">
      <c r="A142" s="747" t="s">
        <v>606</v>
      </c>
      <c r="B142" s="748" t="s">
        <v>1871</v>
      </c>
      <c r="C142" s="748" t="s">
        <v>1952</v>
      </c>
      <c r="D142" s="748" t="s">
        <v>1953</v>
      </c>
      <c r="E142" s="748" t="s">
        <v>1954</v>
      </c>
      <c r="F142" s="752"/>
      <c r="G142" s="752"/>
      <c r="H142" s="766">
        <v>0</v>
      </c>
      <c r="I142" s="752">
        <v>1</v>
      </c>
      <c r="J142" s="752">
        <v>81.210000000000008</v>
      </c>
      <c r="K142" s="766">
        <v>1</v>
      </c>
      <c r="L142" s="752">
        <v>1</v>
      </c>
      <c r="M142" s="753">
        <v>81.210000000000008</v>
      </c>
    </row>
    <row r="143" spans="1:13" ht="14.4" customHeight="1" x14ac:dyDescent="0.3">
      <c r="A143" s="747" t="s">
        <v>606</v>
      </c>
      <c r="B143" s="748" t="s">
        <v>1874</v>
      </c>
      <c r="C143" s="748" t="s">
        <v>1877</v>
      </c>
      <c r="D143" s="748" t="s">
        <v>990</v>
      </c>
      <c r="E143" s="748" t="s">
        <v>1716</v>
      </c>
      <c r="F143" s="752"/>
      <c r="G143" s="752"/>
      <c r="H143" s="766">
        <v>0</v>
      </c>
      <c r="I143" s="752">
        <v>3</v>
      </c>
      <c r="J143" s="752">
        <v>90.11</v>
      </c>
      <c r="K143" s="766">
        <v>1</v>
      </c>
      <c r="L143" s="752">
        <v>3</v>
      </c>
      <c r="M143" s="753">
        <v>90.11</v>
      </c>
    </row>
    <row r="144" spans="1:13" ht="14.4" customHeight="1" x14ac:dyDescent="0.3">
      <c r="A144" s="747" t="s">
        <v>609</v>
      </c>
      <c r="B144" s="748" t="s">
        <v>1655</v>
      </c>
      <c r="C144" s="748" t="s">
        <v>1656</v>
      </c>
      <c r="D144" s="748" t="s">
        <v>682</v>
      </c>
      <c r="E144" s="748" t="s">
        <v>1657</v>
      </c>
      <c r="F144" s="752"/>
      <c r="G144" s="752"/>
      <c r="H144" s="766">
        <v>0</v>
      </c>
      <c r="I144" s="752">
        <v>6</v>
      </c>
      <c r="J144" s="752">
        <v>99.54000000000002</v>
      </c>
      <c r="K144" s="766">
        <v>1</v>
      </c>
      <c r="L144" s="752">
        <v>6</v>
      </c>
      <c r="M144" s="753">
        <v>99.54000000000002</v>
      </c>
    </row>
    <row r="145" spans="1:13" ht="14.4" customHeight="1" x14ac:dyDescent="0.3">
      <c r="A145" s="747" t="s">
        <v>609</v>
      </c>
      <c r="B145" s="748" t="s">
        <v>1955</v>
      </c>
      <c r="C145" s="748" t="s">
        <v>1956</v>
      </c>
      <c r="D145" s="748" t="s">
        <v>1294</v>
      </c>
      <c r="E145" s="748" t="s">
        <v>1957</v>
      </c>
      <c r="F145" s="752"/>
      <c r="G145" s="752"/>
      <c r="H145" s="766">
        <v>0</v>
      </c>
      <c r="I145" s="752">
        <v>1</v>
      </c>
      <c r="J145" s="752">
        <v>64.739999999999995</v>
      </c>
      <c r="K145" s="766">
        <v>1</v>
      </c>
      <c r="L145" s="752">
        <v>1</v>
      </c>
      <c r="M145" s="753">
        <v>64.739999999999995</v>
      </c>
    </row>
    <row r="146" spans="1:13" ht="14.4" customHeight="1" x14ac:dyDescent="0.3">
      <c r="A146" s="747" t="s">
        <v>609</v>
      </c>
      <c r="B146" s="748" t="s">
        <v>1661</v>
      </c>
      <c r="C146" s="748" t="s">
        <v>1958</v>
      </c>
      <c r="D146" s="748" t="s">
        <v>1663</v>
      </c>
      <c r="E146" s="748" t="s">
        <v>1959</v>
      </c>
      <c r="F146" s="752"/>
      <c r="G146" s="752"/>
      <c r="H146" s="766">
        <v>0</v>
      </c>
      <c r="I146" s="752">
        <v>1</v>
      </c>
      <c r="J146" s="752">
        <v>67.94</v>
      </c>
      <c r="K146" s="766">
        <v>1</v>
      </c>
      <c r="L146" s="752">
        <v>1</v>
      </c>
      <c r="M146" s="753">
        <v>67.94</v>
      </c>
    </row>
    <row r="147" spans="1:13" ht="14.4" customHeight="1" x14ac:dyDescent="0.3">
      <c r="A147" s="747" t="s">
        <v>609</v>
      </c>
      <c r="B147" s="748" t="s">
        <v>1667</v>
      </c>
      <c r="C147" s="748" t="s">
        <v>1960</v>
      </c>
      <c r="D147" s="748" t="s">
        <v>712</v>
      </c>
      <c r="E147" s="748" t="s">
        <v>1961</v>
      </c>
      <c r="F147" s="752"/>
      <c r="G147" s="752"/>
      <c r="H147" s="766">
        <v>0</v>
      </c>
      <c r="I147" s="752">
        <v>2</v>
      </c>
      <c r="J147" s="752">
        <v>103.92</v>
      </c>
      <c r="K147" s="766">
        <v>1</v>
      </c>
      <c r="L147" s="752">
        <v>2</v>
      </c>
      <c r="M147" s="753">
        <v>103.92</v>
      </c>
    </row>
    <row r="148" spans="1:13" ht="14.4" customHeight="1" x14ac:dyDescent="0.3">
      <c r="A148" s="747" t="s">
        <v>609</v>
      </c>
      <c r="B148" s="748" t="s">
        <v>1962</v>
      </c>
      <c r="C148" s="748" t="s">
        <v>1963</v>
      </c>
      <c r="D148" s="748" t="s">
        <v>1964</v>
      </c>
      <c r="E148" s="748" t="s">
        <v>1965</v>
      </c>
      <c r="F148" s="752"/>
      <c r="G148" s="752"/>
      <c r="H148" s="766">
        <v>0</v>
      </c>
      <c r="I148" s="752">
        <v>1</v>
      </c>
      <c r="J148" s="752">
        <v>406.0100000000001</v>
      </c>
      <c r="K148" s="766">
        <v>1</v>
      </c>
      <c r="L148" s="752">
        <v>1</v>
      </c>
      <c r="M148" s="753">
        <v>406.0100000000001</v>
      </c>
    </row>
    <row r="149" spans="1:13" ht="14.4" customHeight="1" x14ac:dyDescent="0.3">
      <c r="A149" s="747" t="s">
        <v>609</v>
      </c>
      <c r="B149" s="748" t="s">
        <v>1674</v>
      </c>
      <c r="C149" s="748" t="s">
        <v>1675</v>
      </c>
      <c r="D149" s="748" t="s">
        <v>764</v>
      </c>
      <c r="E149" s="748" t="s">
        <v>1676</v>
      </c>
      <c r="F149" s="752"/>
      <c r="G149" s="752"/>
      <c r="H149" s="766"/>
      <c r="I149" s="752">
        <v>0</v>
      </c>
      <c r="J149" s="752">
        <v>0</v>
      </c>
      <c r="K149" s="766"/>
      <c r="L149" s="752">
        <v>0</v>
      </c>
      <c r="M149" s="753">
        <v>0</v>
      </c>
    </row>
    <row r="150" spans="1:13" ht="14.4" customHeight="1" x14ac:dyDescent="0.3">
      <c r="A150" s="747" t="s">
        <v>609</v>
      </c>
      <c r="B150" s="748" t="s">
        <v>1674</v>
      </c>
      <c r="C150" s="748" t="s">
        <v>1679</v>
      </c>
      <c r="D150" s="748" t="s">
        <v>757</v>
      </c>
      <c r="E150" s="748" t="s">
        <v>1680</v>
      </c>
      <c r="F150" s="752"/>
      <c r="G150" s="752"/>
      <c r="H150" s="766">
        <v>0</v>
      </c>
      <c r="I150" s="752">
        <v>2</v>
      </c>
      <c r="J150" s="752">
        <v>573.32000000000016</v>
      </c>
      <c r="K150" s="766">
        <v>1</v>
      </c>
      <c r="L150" s="752">
        <v>2</v>
      </c>
      <c r="M150" s="753">
        <v>573.32000000000016</v>
      </c>
    </row>
    <row r="151" spans="1:13" ht="14.4" customHeight="1" x14ac:dyDescent="0.3">
      <c r="A151" s="747" t="s">
        <v>609</v>
      </c>
      <c r="B151" s="748" t="s">
        <v>1674</v>
      </c>
      <c r="C151" s="748" t="s">
        <v>1681</v>
      </c>
      <c r="D151" s="748" t="s">
        <v>757</v>
      </c>
      <c r="E151" s="748" t="s">
        <v>1682</v>
      </c>
      <c r="F151" s="752"/>
      <c r="G151" s="752"/>
      <c r="H151" s="766">
        <v>0</v>
      </c>
      <c r="I151" s="752">
        <v>91</v>
      </c>
      <c r="J151" s="752">
        <v>57390.075000000004</v>
      </c>
      <c r="K151" s="766">
        <v>1</v>
      </c>
      <c r="L151" s="752">
        <v>91</v>
      </c>
      <c r="M151" s="753">
        <v>57390.075000000004</v>
      </c>
    </row>
    <row r="152" spans="1:13" ht="14.4" customHeight="1" x14ac:dyDescent="0.3">
      <c r="A152" s="747" t="s">
        <v>609</v>
      </c>
      <c r="B152" s="748" t="s">
        <v>1674</v>
      </c>
      <c r="C152" s="748" t="s">
        <v>1685</v>
      </c>
      <c r="D152" s="748" t="s">
        <v>757</v>
      </c>
      <c r="E152" s="748" t="s">
        <v>1686</v>
      </c>
      <c r="F152" s="752"/>
      <c r="G152" s="752"/>
      <c r="H152" s="766">
        <v>0</v>
      </c>
      <c r="I152" s="752">
        <v>40</v>
      </c>
      <c r="J152" s="752">
        <v>16358</v>
      </c>
      <c r="K152" s="766">
        <v>1</v>
      </c>
      <c r="L152" s="752">
        <v>40</v>
      </c>
      <c r="M152" s="753">
        <v>16358</v>
      </c>
    </row>
    <row r="153" spans="1:13" ht="14.4" customHeight="1" x14ac:dyDescent="0.3">
      <c r="A153" s="747" t="s">
        <v>609</v>
      </c>
      <c r="B153" s="748" t="s">
        <v>1699</v>
      </c>
      <c r="C153" s="748" t="s">
        <v>1700</v>
      </c>
      <c r="D153" s="748" t="s">
        <v>768</v>
      </c>
      <c r="E153" s="748" t="s">
        <v>1701</v>
      </c>
      <c r="F153" s="752"/>
      <c r="G153" s="752"/>
      <c r="H153" s="766">
        <v>0</v>
      </c>
      <c r="I153" s="752">
        <v>1</v>
      </c>
      <c r="J153" s="752">
        <v>58.139999999999986</v>
      </c>
      <c r="K153" s="766">
        <v>1</v>
      </c>
      <c r="L153" s="752">
        <v>1</v>
      </c>
      <c r="M153" s="753">
        <v>58.139999999999986</v>
      </c>
    </row>
    <row r="154" spans="1:13" ht="14.4" customHeight="1" x14ac:dyDescent="0.3">
      <c r="A154" s="747" t="s">
        <v>609</v>
      </c>
      <c r="B154" s="748" t="s">
        <v>1702</v>
      </c>
      <c r="C154" s="748" t="s">
        <v>1705</v>
      </c>
      <c r="D154" s="748" t="s">
        <v>786</v>
      </c>
      <c r="E154" s="748" t="s">
        <v>1706</v>
      </c>
      <c r="F154" s="752"/>
      <c r="G154" s="752"/>
      <c r="H154" s="766">
        <v>0</v>
      </c>
      <c r="I154" s="752">
        <v>1</v>
      </c>
      <c r="J154" s="752">
        <v>60.83000000000002</v>
      </c>
      <c r="K154" s="766">
        <v>1</v>
      </c>
      <c r="L154" s="752">
        <v>1</v>
      </c>
      <c r="M154" s="753">
        <v>60.83000000000002</v>
      </c>
    </row>
    <row r="155" spans="1:13" ht="14.4" customHeight="1" x14ac:dyDescent="0.3">
      <c r="A155" s="747" t="s">
        <v>609</v>
      </c>
      <c r="B155" s="748" t="s">
        <v>1710</v>
      </c>
      <c r="C155" s="748" t="s">
        <v>1714</v>
      </c>
      <c r="D155" s="748" t="s">
        <v>902</v>
      </c>
      <c r="E155" s="748" t="s">
        <v>1713</v>
      </c>
      <c r="F155" s="752"/>
      <c r="G155" s="752"/>
      <c r="H155" s="766">
        <v>0</v>
      </c>
      <c r="I155" s="752">
        <v>2</v>
      </c>
      <c r="J155" s="752">
        <v>72.739999999999995</v>
      </c>
      <c r="K155" s="766">
        <v>1</v>
      </c>
      <c r="L155" s="752">
        <v>2</v>
      </c>
      <c r="M155" s="753">
        <v>72.739999999999995</v>
      </c>
    </row>
    <row r="156" spans="1:13" ht="14.4" customHeight="1" x14ac:dyDescent="0.3">
      <c r="A156" s="747" t="s">
        <v>609</v>
      </c>
      <c r="B156" s="748" t="s">
        <v>1966</v>
      </c>
      <c r="C156" s="748" t="s">
        <v>1967</v>
      </c>
      <c r="D156" s="748" t="s">
        <v>1968</v>
      </c>
      <c r="E156" s="748" t="s">
        <v>1969</v>
      </c>
      <c r="F156" s="752"/>
      <c r="G156" s="752"/>
      <c r="H156" s="766">
        <v>0</v>
      </c>
      <c r="I156" s="752">
        <v>1</v>
      </c>
      <c r="J156" s="752">
        <v>123.88</v>
      </c>
      <c r="K156" s="766">
        <v>1</v>
      </c>
      <c r="L156" s="752">
        <v>1</v>
      </c>
      <c r="M156" s="753">
        <v>123.88</v>
      </c>
    </row>
    <row r="157" spans="1:13" ht="14.4" customHeight="1" x14ac:dyDescent="0.3">
      <c r="A157" s="747" t="s">
        <v>609</v>
      </c>
      <c r="B157" s="748" t="s">
        <v>1731</v>
      </c>
      <c r="C157" s="748" t="s">
        <v>1732</v>
      </c>
      <c r="D157" s="748" t="s">
        <v>893</v>
      </c>
      <c r="E157" s="748" t="s">
        <v>1713</v>
      </c>
      <c r="F157" s="752"/>
      <c r="G157" s="752"/>
      <c r="H157" s="766">
        <v>0</v>
      </c>
      <c r="I157" s="752">
        <v>1</v>
      </c>
      <c r="J157" s="752">
        <v>86.089999999999989</v>
      </c>
      <c r="K157" s="766">
        <v>1</v>
      </c>
      <c r="L157" s="752">
        <v>1</v>
      </c>
      <c r="M157" s="753">
        <v>86.089999999999989</v>
      </c>
    </row>
    <row r="158" spans="1:13" ht="14.4" customHeight="1" x14ac:dyDescent="0.3">
      <c r="A158" s="747" t="s">
        <v>609</v>
      </c>
      <c r="B158" s="748" t="s">
        <v>1733</v>
      </c>
      <c r="C158" s="748" t="s">
        <v>1970</v>
      </c>
      <c r="D158" s="748" t="s">
        <v>1735</v>
      </c>
      <c r="E158" s="748" t="s">
        <v>1971</v>
      </c>
      <c r="F158" s="752"/>
      <c r="G158" s="752"/>
      <c r="H158" s="766">
        <v>0</v>
      </c>
      <c r="I158" s="752">
        <v>1</v>
      </c>
      <c r="J158" s="752">
        <v>62.140000000000022</v>
      </c>
      <c r="K158" s="766">
        <v>1</v>
      </c>
      <c r="L158" s="752">
        <v>1</v>
      </c>
      <c r="M158" s="753">
        <v>62.140000000000022</v>
      </c>
    </row>
    <row r="159" spans="1:13" ht="14.4" customHeight="1" x14ac:dyDescent="0.3">
      <c r="A159" s="747" t="s">
        <v>609</v>
      </c>
      <c r="B159" s="748" t="s">
        <v>1733</v>
      </c>
      <c r="C159" s="748" t="s">
        <v>1897</v>
      </c>
      <c r="D159" s="748" t="s">
        <v>1735</v>
      </c>
      <c r="E159" s="748" t="s">
        <v>1898</v>
      </c>
      <c r="F159" s="752"/>
      <c r="G159" s="752"/>
      <c r="H159" s="766">
        <v>0</v>
      </c>
      <c r="I159" s="752">
        <v>2</v>
      </c>
      <c r="J159" s="752">
        <v>23.900000000000006</v>
      </c>
      <c r="K159" s="766">
        <v>1</v>
      </c>
      <c r="L159" s="752">
        <v>2</v>
      </c>
      <c r="M159" s="753">
        <v>23.900000000000006</v>
      </c>
    </row>
    <row r="160" spans="1:13" ht="14.4" customHeight="1" x14ac:dyDescent="0.3">
      <c r="A160" s="747" t="s">
        <v>609</v>
      </c>
      <c r="B160" s="748" t="s">
        <v>1972</v>
      </c>
      <c r="C160" s="748" t="s">
        <v>1973</v>
      </c>
      <c r="D160" s="748" t="s">
        <v>1974</v>
      </c>
      <c r="E160" s="748" t="s">
        <v>1975</v>
      </c>
      <c r="F160" s="752"/>
      <c r="G160" s="752"/>
      <c r="H160" s="766">
        <v>0</v>
      </c>
      <c r="I160" s="752">
        <v>1</v>
      </c>
      <c r="J160" s="752">
        <v>75.690000000000012</v>
      </c>
      <c r="K160" s="766">
        <v>1</v>
      </c>
      <c r="L160" s="752">
        <v>1</v>
      </c>
      <c r="M160" s="753">
        <v>75.690000000000012</v>
      </c>
    </row>
    <row r="161" spans="1:13" ht="14.4" customHeight="1" x14ac:dyDescent="0.3">
      <c r="A161" s="747" t="s">
        <v>609</v>
      </c>
      <c r="B161" s="748" t="s">
        <v>1751</v>
      </c>
      <c r="C161" s="748" t="s">
        <v>1752</v>
      </c>
      <c r="D161" s="748" t="s">
        <v>1753</v>
      </c>
      <c r="E161" s="748" t="s">
        <v>1754</v>
      </c>
      <c r="F161" s="752"/>
      <c r="G161" s="752"/>
      <c r="H161" s="766">
        <v>0</v>
      </c>
      <c r="I161" s="752">
        <v>1</v>
      </c>
      <c r="J161" s="752">
        <v>59.54999999999999</v>
      </c>
      <c r="K161" s="766">
        <v>1</v>
      </c>
      <c r="L161" s="752">
        <v>1</v>
      </c>
      <c r="M161" s="753">
        <v>59.54999999999999</v>
      </c>
    </row>
    <row r="162" spans="1:13" ht="14.4" customHeight="1" x14ac:dyDescent="0.3">
      <c r="A162" s="747" t="s">
        <v>609</v>
      </c>
      <c r="B162" s="748" t="s">
        <v>1762</v>
      </c>
      <c r="C162" s="748" t="s">
        <v>1907</v>
      </c>
      <c r="D162" s="748" t="s">
        <v>1764</v>
      </c>
      <c r="E162" s="748" t="s">
        <v>1862</v>
      </c>
      <c r="F162" s="752"/>
      <c r="G162" s="752"/>
      <c r="H162" s="766">
        <v>0</v>
      </c>
      <c r="I162" s="752">
        <v>1</v>
      </c>
      <c r="J162" s="752">
        <v>88.43</v>
      </c>
      <c r="K162" s="766">
        <v>1</v>
      </c>
      <c r="L162" s="752">
        <v>1</v>
      </c>
      <c r="M162" s="753">
        <v>88.43</v>
      </c>
    </row>
    <row r="163" spans="1:13" ht="14.4" customHeight="1" x14ac:dyDescent="0.3">
      <c r="A163" s="747" t="s">
        <v>609</v>
      </c>
      <c r="B163" s="748" t="s">
        <v>1766</v>
      </c>
      <c r="C163" s="748" t="s">
        <v>1976</v>
      </c>
      <c r="D163" s="748" t="s">
        <v>1768</v>
      </c>
      <c r="E163" s="748" t="s">
        <v>1716</v>
      </c>
      <c r="F163" s="752"/>
      <c r="G163" s="752"/>
      <c r="H163" s="766">
        <v>0</v>
      </c>
      <c r="I163" s="752">
        <v>1</v>
      </c>
      <c r="J163" s="752">
        <v>69.38</v>
      </c>
      <c r="K163" s="766">
        <v>1</v>
      </c>
      <c r="L163" s="752">
        <v>1</v>
      </c>
      <c r="M163" s="753">
        <v>69.38</v>
      </c>
    </row>
    <row r="164" spans="1:13" ht="14.4" customHeight="1" x14ac:dyDescent="0.3">
      <c r="A164" s="747" t="s">
        <v>609</v>
      </c>
      <c r="B164" s="748" t="s">
        <v>1766</v>
      </c>
      <c r="C164" s="748" t="s">
        <v>1977</v>
      </c>
      <c r="D164" s="748" t="s">
        <v>1768</v>
      </c>
      <c r="E164" s="748" t="s">
        <v>1862</v>
      </c>
      <c r="F164" s="752"/>
      <c r="G164" s="752"/>
      <c r="H164" s="766">
        <v>0</v>
      </c>
      <c r="I164" s="752">
        <v>1</v>
      </c>
      <c r="J164" s="752">
        <v>107.45999999999997</v>
      </c>
      <c r="K164" s="766">
        <v>1</v>
      </c>
      <c r="L164" s="752">
        <v>1</v>
      </c>
      <c r="M164" s="753">
        <v>107.45999999999997</v>
      </c>
    </row>
    <row r="165" spans="1:13" ht="14.4" customHeight="1" x14ac:dyDescent="0.3">
      <c r="A165" s="747" t="s">
        <v>609</v>
      </c>
      <c r="B165" s="748" t="s">
        <v>1773</v>
      </c>
      <c r="C165" s="748" t="s">
        <v>1917</v>
      </c>
      <c r="D165" s="748" t="s">
        <v>1918</v>
      </c>
      <c r="E165" s="748" t="s">
        <v>1919</v>
      </c>
      <c r="F165" s="752"/>
      <c r="G165" s="752"/>
      <c r="H165" s="766">
        <v>0</v>
      </c>
      <c r="I165" s="752">
        <v>4</v>
      </c>
      <c r="J165" s="752">
        <v>246.80000000000007</v>
      </c>
      <c r="K165" s="766">
        <v>1</v>
      </c>
      <c r="L165" s="752">
        <v>4</v>
      </c>
      <c r="M165" s="753">
        <v>246.80000000000007</v>
      </c>
    </row>
    <row r="166" spans="1:13" ht="14.4" customHeight="1" x14ac:dyDescent="0.3">
      <c r="A166" s="747" t="s">
        <v>609</v>
      </c>
      <c r="B166" s="748" t="s">
        <v>1773</v>
      </c>
      <c r="C166" s="748" t="s">
        <v>1978</v>
      </c>
      <c r="D166" s="748" t="s">
        <v>1918</v>
      </c>
      <c r="E166" s="748" t="s">
        <v>1979</v>
      </c>
      <c r="F166" s="752"/>
      <c r="G166" s="752"/>
      <c r="H166" s="766">
        <v>0</v>
      </c>
      <c r="I166" s="752">
        <v>1</v>
      </c>
      <c r="J166" s="752">
        <v>180.64</v>
      </c>
      <c r="K166" s="766">
        <v>1</v>
      </c>
      <c r="L166" s="752">
        <v>1</v>
      </c>
      <c r="M166" s="753">
        <v>180.64</v>
      </c>
    </row>
    <row r="167" spans="1:13" ht="14.4" customHeight="1" x14ac:dyDescent="0.3">
      <c r="A167" s="747" t="s">
        <v>609</v>
      </c>
      <c r="B167" s="748" t="s">
        <v>1773</v>
      </c>
      <c r="C167" s="748" t="s">
        <v>1778</v>
      </c>
      <c r="D167" s="748" t="s">
        <v>921</v>
      </c>
      <c r="E167" s="748" t="s">
        <v>1779</v>
      </c>
      <c r="F167" s="752"/>
      <c r="G167" s="752"/>
      <c r="H167" s="766">
        <v>0</v>
      </c>
      <c r="I167" s="752">
        <v>2</v>
      </c>
      <c r="J167" s="752">
        <v>171.80000000000004</v>
      </c>
      <c r="K167" s="766">
        <v>1</v>
      </c>
      <c r="L167" s="752">
        <v>2</v>
      </c>
      <c r="M167" s="753">
        <v>171.80000000000004</v>
      </c>
    </row>
    <row r="168" spans="1:13" ht="14.4" customHeight="1" x14ac:dyDescent="0.3">
      <c r="A168" s="747" t="s">
        <v>609</v>
      </c>
      <c r="B168" s="748" t="s">
        <v>1780</v>
      </c>
      <c r="C168" s="748" t="s">
        <v>1787</v>
      </c>
      <c r="D168" s="748" t="s">
        <v>1785</v>
      </c>
      <c r="E168" s="748" t="s">
        <v>1783</v>
      </c>
      <c r="F168" s="752"/>
      <c r="G168" s="752"/>
      <c r="H168" s="766">
        <v>0</v>
      </c>
      <c r="I168" s="752">
        <v>1</v>
      </c>
      <c r="J168" s="752">
        <v>61.12</v>
      </c>
      <c r="K168" s="766">
        <v>1</v>
      </c>
      <c r="L168" s="752">
        <v>1</v>
      </c>
      <c r="M168" s="753">
        <v>61.12</v>
      </c>
    </row>
    <row r="169" spans="1:13" ht="14.4" customHeight="1" x14ac:dyDescent="0.3">
      <c r="A169" s="747" t="s">
        <v>609</v>
      </c>
      <c r="B169" s="748" t="s">
        <v>1924</v>
      </c>
      <c r="C169" s="748" t="s">
        <v>1925</v>
      </c>
      <c r="D169" s="748" t="s">
        <v>1225</v>
      </c>
      <c r="E169" s="748" t="s">
        <v>1926</v>
      </c>
      <c r="F169" s="752"/>
      <c r="G169" s="752"/>
      <c r="H169" s="766">
        <v>0</v>
      </c>
      <c r="I169" s="752">
        <v>3</v>
      </c>
      <c r="J169" s="752">
        <v>501.03</v>
      </c>
      <c r="K169" s="766">
        <v>1</v>
      </c>
      <c r="L169" s="752">
        <v>3</v>
      </c>
      <c r="M169" s="753">
        <v>501.03</v>
      </c>
    </row>
    <row r="170" spans="1:13" ht="14.4" customHeight="1" x14ac:dyDescent="0.3">
      <c r="A170" s="747" t="s">
        <v>609</v>
      </c>
      <c r="B170" s="748" t="s">
        <v>1980</v>
      </c>
      <c r="C170" s="748" t="s">
        <v>1981</v>
      </c>
      <c r="D170" s="748" t="s">
        <v>1982</v>
      </c>
      <c r="E170" s="748" t="s">
        <v>1983</v>
      </c>
      <c r="F170" s="752"/>
      <c r="G170" s="752"/>
      <c r="H170" s="766">
        <v>0</v>
      </c>
      <c r="I170" s="752">
        <v>38</v>
      </c>
      <c r="J170" s="752">
        <v>17491.650000000001</v>
      </c>
      <c r="K170" s="766">
        <v>1</v>
      </c>
      <c r="L170" s="752">
        <v>38</v>
      </c>
      <c r="M170" s="753">
        <v>17491.650000000001</v>
      </c>
    </row>
    <row r="171" spans="1:13" ht="14.4" customHeight="1" x14ac:dyDescent="0.3">
      <c r="A171" s="747" t="s">
        <v>609</v>
      </c>
      <c r="B171" s="748" t="s">
        <v>1984</v>
      </c>
      <c r="C171" s="748" t="s">
        <v>1985</v>
      </c>
      <c r="D171" s="748" t="s">
        <v>1986</v>
      </c>
      <c r="E171" s="748" t="s">
        <v>1987</v>
      </c>
      <c r="F171" s="752">
        <v>20</v>
      </c>
      <c r="G171" s="752">
        <v>532.20000000000005</v>
      </c>
      <c r="H171" s="766">
        <v>1</v>
      </c>
      <c r="I171" s="752"/>
      <c r="J171" s="752"/>
      <c r="K171" s="766">
        <v>0</v>
      </c>
      <c r="L171" s="752">
        <v>20</v>
      </c>
      <c r="M171" s="753">
        <v>532.20000000000005</v>
      </c>
    </row>
    <row r="172" spans="1:13" ht="14.4" customHeight="1" x14ac:dyDescent="0.3">
      <c r="A172" s="747" t="s">
        <v>609</v>
      </c>
      <c r="B172" s="748" t="s">
        <v>1796</v>
      </c>
      <c r="C172" s="748" t="s">
        <v>1797</v>
      </c>
      <c r="D172" s="748" t="s">
        <v>1798</v>
      </c>
      <c r="E172" s="748" t="s">
        <v>1799</v>
      </c>
      <c r="F172" s="752"/>
      <c r="G172" s="752"/>
      <c r="H172" s="766">
        <v>0</v>
      </c>
      <c r="I172" s="752">
        <v>10.6</v>
      </c>
      <c r="J172" s="752">
        <v>9803.3040000000001</v>
      </c>
      <c r="K172" s="766">
        <v>1</v>
      </c>
      <c r="L172" s="752">
        <v>10.6</v>
      </c>
      <c r="M172" s="753">
        <v>9803.3040000000001</v>
      </c>
    </row>
    <row r="173" spans="1:13" ht="14.4" customHeight="1" x14ac:dyDescent="0.3">
      <c r="A173" s="747" t="s">
        <v>609</v>
      </c>
      <c r="B173" s="748" t="s">
        <v>1988</v>
      </c>
      <c r="C173" s="748" t="s">
        <v>1989</v>
      </c>
      <c r="D173" s="748" t="s">
        <v>1355</v>
      </c>
      <c r="E173" s="748" t="s">
        <v>1990</v>
      </c>
      <c r="F173" s="752"/>
      <c r="G173" s="752"/>
      <c r="H173" s="766">
        <v>0</v>
      </c>
      <c r="I173" s="752">
        <v>4</v>
      </c>
      <c r="J173" s="752">
        <v>922.28</v>
      </c>
      <c r="K173" s="766">
        <v>1</v>
      </c>
      <c r="L173" s="752">
        <v>4</v>
      </c>
      <c r="M173" s="753">
        <v>922.28</v>
      </c>
    </row>
    <row r="174" spans="1:13" ht="14.4" customHeight="1" x14ac:dyDescent="0.3">
      <c r="A174" s="747" t="s">
        <v>609</v>
      </c>
      <c r="B174" s="748" t="s">
        <v>1804</v>
      </c>
      <c r="C174" s="748" t="s">
        <v>1805</v>
      </c>
      <c r="D174" s="748" t="s">
        <v>1806</v>
      </c>
      <c r="E174" s="748" t="s">
        <v>1807</v>
      </c>
      <c r="F174" s="752"/>
      <c r="G174" s="752"/>
      <c r="H174" s="766">
        <v>0</v>
      </c>
      <c r="I174" s="752">
        <v>50</v>
      </c>
      <c r="J174" s="752">
        <v>7708.69</v>
      </c>
      <c r="K174" s="766">
        <v>1</v>
      </c>
      <c r="L174" s="752">
        <v>50</v>
      </c>
      <c r="M174" s="753">
        <v>7708.69</v>
      </c>
    </row>
    <row r="175" spans="1:13" ht="14.4" customHeight="1" x14ac:dyDescent="0.3">
      <c r="A175" s="747" t="s">
        <v>609</v>
      </c>
      <c r="B175" s="748" t="s">
        <v>1804</v>
      </c>
      <c r="C175" s="748" t="s">
        <v>1808</v>
      </c>
      <c r="D175" s="748" t="s">
        <v>1806</v>
      </c>
      <c r="E175" s="748" t="s">
        <v>1809</v>
      </c>
      <c r="F175" s="752"/>
      <c r="G175" s="752"/>
      <c r="H175" s="766">
        <v>0</v>
      </c>
      <c r="I175" s="752">
        <v>63.5</v>
      </c>
      <c r="J175" s="752">
        <v>16713.399999999998</v>
      </c>
      <c r="K175" s="766">
        <v>1</v>
      </c>
      <c r="L175" s="752">
        <v>63.5</v>
      </c>
      <c r="M175" s="753">
        <v>16713.399999999998</v>
      </c>
    </row>
    <row r="176" spans="1:13" ht="14.4" customHeight="1" x14ac:dyDescent="0.3">
      <c r="A176" s="747" t="s">
        <v>609</v>
      </c>
      <c r="B176" s="748" t="s">
        <v>1991</v>
      </c>
      <c r="C176" s="748" t="s">
        <v>1992</v>
      </c>
      <c r="D176" s="748" t="s">
        <v>1993</v>
      </c>
      <c r="E176" s="748" t="s">
        <v>1994</v>
      </c>
      <c r="F176" s="752"/>
      <c r="G176" s="752"/>
      <c r="H176" s="766">
        <v>0</v>
      </c>
      <c r="I176" s="752">
        <v>5</v>
      </c>
      <c r="J176" s="752">
        <v>2828.9700000000003</v>
      </c>
      <c r="K176" s="766">
        <v>1</v>
      </c>
      <c r="L176" s="752">
        <v>5</v>
      </c>
      <c r="M176" s="753">
        <v>2828.9700000000003</v>
      </c>
    </row>
    <row r="177" spans="1:13" ht="14.4" customHeight="1" x14ac:dyDescent="0.3">
      <c r="A177" s="747" t="s">
        <v>609</v>
      </c>
      <c r="B177" s="748" t="s">
        <v>1995</v>
      </c>
      <c r="C177" s="748" t="s">
        <v>1996</v>
      </c>
      <c r="D177" s="748" t="s">
        <v>1349</v>
      </c>
      <c r="E177" s="748" t="s">
        <v>1997</v>
      </c>
      <c r="F177" s="752"/>
      <c r="G177" s="752"/>
      <c r="H177" s="766">
        <v>0</v>
      </c>
      <c r="I177" s="752">
        <v>1</v>
      </c>
      <c r="J177" s="752">
        <v>320.32000000000005</v>
      </c>
      <c r="K177" s="766">
        <v>1</v>
      </c>
      <c r="L177" s="752">
        <v>1</v>
      </c>
      <c r="M177" s="753">
        <v>320.32000000000005</v>
      </c>
    </row>
    <row r="178" spans="1:13" ht="14.4" customHeight="1" x14ac:dyDescent="0.3">
      <c r="A178" s="747" t="s">
        <v>609</v>
      </c>
      <c r="B178" s="748" t="s">
        <v>1810</v>
      </c>
      <c r="C178" s="748" t="s">
        <v>1811</v>
      </c>
      <c r="D178" s="748" t="s">
        <v>1812</v>
      </c>
      <c r="E178" s="748" t="s">
        <v>1813</v>
      </c>
      <c r="F178" s="752"/>
      <c r="G178" s="752"/>
      <c r="H178" s="766">
        <v>0</v>
      </c>
      <c r="I178" s="752">
        <v>20</v>
      </c>
      <c r="J178" s="752">
        <v>667.8</v>
      </c>
      <c r="K178" s="766">
        <v>1</v>
      </c>
      <c r="L178" s="752">
        <v>20</v>
      </c>
      <c r="M178" s="753">
        <v>667.8</v>
      </c>
    </row>
    <row r="179" spans="1:13" ht="14.4" customHeight="1" x14ac:dyDescent="0.3">
      <c r="A179" s="747" t="s">
        <v>609</v>
      </c>
      <c r="B179" s="748" t="s">
        <v>1810</v>
      </c>
      <c r="C179" s="748" t="s">
        <v>1814</v>
      </c>
      <c r="D179" s="748" t="s">
        <v>1812</v>
      </c>
      <c r="E179" s="748" t="s">
        <v>1815</v>
      </c>
      <c r="F179" s="752"/>
      <c r="G179" s="752"/>
      <c r="H179" s="766">
        <v>0</v>
      </c>
      <c r="I179" s="752">
        <v>172</v>
      </c>
      <c r="J179" s="752">
        <v>9950.48</v>
      </c>
      <c r="K179" s="766">
        <v>1</v>
      </c>
      <c r="L179" s="752">
        <v>172</v>
      </c>
      <c r="M179" s="753">
        <v>9950.48</v>
      </c>
    </row>
    <row r="180" spans="1:13" ht="14.4" customHeight="1" x14ac:dyDescent="0.3">
      <c r="A180" s="747" t="s">
        <v>609</v>
      </c>
      <c r="B180" s="748" t="s">
        <v>1816</v>
      </c>
      <c r="C180" s="748" t="s">
        <v>1817</v>
      </c>
      <c r="D180" s="748" t="s">
        <v>1818</v>
      </c>
      <c r="E180" s="748" t="s">
        <v>1819</v>
      </c>
      <c r="F180" s="752"/>
      <c r="G180" s="752"/>
      <c r="H180" s="766">
        <v>0</v>
      </c>
      <c r="I180" s="752">
        <v>81</v>
      </c>
      <c r="J180" s="752">
        <v>2378.9700000000003</v>
      </c>
      <c r="K180" s="766">
        <v>1</v>
      </c>
      <c r="L180" s="752">
        <v>81</v>
      </c>
      <c r="M180" s="753">
        <v>2378.9700000000003</v>
      </c>
    </row>
    <row r="181" spans="1:13" ht="14.4" customHeight="1" x14ac:dyDescent="0.3">
      <c r="A181" s="747" t="s">
        <v>609</v>
      </c>
      <c r="B181" s="748" t="s">
        <v>1933</v>
      </c>
      <c r="C181" s="748" t="s">
        <v>1934</v>
      </c>
      <c r="D181" s="748" t="s">
        <v>1246</v>
      </c>
      <c r="E181" s="748" t="s">
        <v>1935</v>
      </c>
      <c r="F181" s="752"/>
      <c r="G181" s="752"/>
      <c r="H181" s="766">
        <v>0</v>
      </c>
      <c r="I181" s="752">
        <v>17</v>
      </c>
      <c r="J181" s="752">
        <v>21996.112000000001</v>
      </c>
      <c r="K181" s="766">
        <v>1</v>
      </c>
      <c r="L181" s="752">
        <v>17</v>
      </c>
      <c r="M181" s="753">
        <v>21996.112000000001</v>
      </c>
    </row>
    <row r="182" spans="1:13" ht="14.4" customHeight="1" x14ac:dyDescent="0.3">
      <c r="A182" s="747" t="s">
        <v>609</v>
      </c>
      <c r="B182" s="748" t="s">
        <v>1998</v>
      </c>
      <c r="C182" s="748" t="s">
        <v>1999</v>
      </c>
      <c r="D182" s="748" t="s">
        <v>2000</v>
      </c>
      <c r="E182" s="748" t="s">
        <v>1862</v>
      </c>
      <c r="F182" s="752"/>
      <c r="G182" s="752"/>
      <c r="H182" s="766">
        <v>0</v>
      </c>
      <c r="I182" s="752">
        <v>2</v>
      </c>
      <c r="J182" s="752">
        <v>1251.8399999999997</v>
      </c>
      <c r="K182" s="766">
        <v>1</v>
      </c>
      <c r="L182" s="752">
        <v>2</v>
      </c>
      <c r="M182" s="753">
        <v>1251.8399999999997</v>
      </c>
    </row>
    <row r="183" spans="1:13" ht="14.4" customHeight="1" x14ac:dyDescent="0.3">
      <c r="A183" s="747" t="s">
        <v>609</v>
      </c>
      <c r="B183" s="748" t="s">
        <v>2001</v>
      </c>
      <c r="C183" s="748" t="s">
        <v>2002</v>
      </c>
      <c r="D183" s="748" t="s">
        <v>2003</v>
      </c>
      <c r="E183" s="748" t="s">
        <v>2004</v>
      </c>
      <c r="F183" s="752"/>
      <c r="G183" s="752"/>
      <c r="H183" s="766">
        <v>0</v>
      </c>
      <c r="I183" s="752">
        <v>3</v>
      </c>
      <c r="J183" s="752">
        <v>144.21000000000004</v>
      </c>
      <c r="K183" s="766">
        <v>1</v>
      </c>
      <c r="L183" s="752">
        <v>3</v>
      </c>
      <c r="M183" s="753">
        <v>144.21000000000004</v>
      </c>
    </row>
    <row r="184" spans="1:13" ht="14.4" customHeight="1" x14ac:dyDescent="0.3">
      <c r="A184" s="747" t="s">
        <v>609</v>
      </c>
      <c r="B184" s="748" t="s">
        <v>1824</v>
      </c>
      <c r="C184" s="748" t="s">
        <v>1825</v>
      </c>
      <c r="D184" s="748" t="s">
        <v>653</v>
      </c>
      <c r="E184" s="748" t="s">
        <v>1826</v>
      </c>
      <c r="F184" s="752"/>
      <c r="G184" s="752"/>
      <c r="H184" s="766">
        <v>0</v>
      </c>
      <c r="I184" s="752">
        <v>2</v>
      </c>
      <c r="J184" s="752">
        <v>117.47999999999992</v>
      </c>
      <c r="K184" s="766">
        <v>1</v>
      </c>
      <c r="L184" s="752">
        <v>2</v>
      </c>
      <c r="M184" s="753">
        <v>117.47999999999992</v>
      </c>
    </row>
    <row r="185" spans="1:13" ht="14.4" customHeight="1" x14ac:dyDescent="0.3">
      <c r="A185" s="747" t="s">
        <v>609</v>
      </c>
      <c r="B185" s="748" t="s">
        <v>1824</v>
      </c>
      <c r="C185" s="748" t="s">
        <v>1827</v>
      </c>
      <c r="D185" s="748" t="s">
        <v>653</v>
      </c>
      <c r="E185" s="748" t="s">
        <v>646</v>
      </c>
      <c r="F185" s="752"/>
      <c r="G185" s="752"/>
      <c r="H185" s="766">
        <v>0</v>
      </c>
      <c r="I185" s="752">
        <v>3</v>
      </c>
      <c r="J185" s="752">
        <v>311.70999999999992</v>
      </c>
      <c r="K185" s="766">
        <v>1</v>
      </c>
      <c r="L185" s="752">
        <v>3</v>
      </c>
      <c r="M185" s="753">
        <v>311.70999999999992</v>
      </c>
    </row>
    <row r="186" spans="1:13" ht="14.4" customHeight="1" x14ac:dyDescent="0.3">
      <c r="A186" s="747" t="s">
        <v>609</v>
      </c>
      <c r="B186" s="748" t="s">
        <v>2005</v>
      </c>
      <c r="C186" s="748" t="s">
        <v>2006</v>
      </c>
      <c r="D186" s="748" t="s">
        <v>2007</v>
      </c>
      <c r="E186" s="748" t="s">
        <v>2008</v>
      </c>
      <c r="F186" s="752">
        <v>2</v>
      </c>
      <c r="G186" s="752">
        <v>738.13</v>
      </c>
      <c r="H186" s="766">
        <v>1</v>
      </c>
      <c r="I186" s="752"/>
      <c r="J186" s="752"/>
      <c r="K186" s="766">
        <v>0</v>
      </c>
      <c r="L186" s="752">
        <v>2</v>
      </c>
      <c r="M186" s="753">
        <v>738.13</v>
      </c>
    </row>
    <row r="187" spans="1:13" ht="14.4" customHeight="1" x14ac:dyDescent="0.3">
      <c r="A187" s="747" t="s">
        <v>609</v>
      </c>
      <c r="B187" s="748" t="s">
        <v>1833</v>
      </c>
      <c r="C187" s="748" t="s">
        <v>1834</v>
      </c>
      <c r="D187" s="748" t="s">
        <v>1835</v>
      </c>
      <c r="E187" s="748" t="s">
        <v>1836</v>
      </c>
      <c r="F187" s="752"/>
      <c r="G187" s="752"/>
      <c r="H187" s="766">
        <v>0</v>
      </c>
      <c r="I187" s="752">
        <v>50</v>
      </c>
      <c r="J187" s="752">
        <v>1884.7814378438916</v>
      </c>
      <c r="K187" s="766">
        <v>1</v>
      </c>
      <c r="L187" s="752">
        <v>50</v>
      </c>
      <c r="M187" s="753">
        <v>1884.7814378438916</v>
      </c>
    </row>
    <row r="188" spans="1:13" ht="14.4" customHeight="1" x14ac:dyDescent="0.3">
      <c r="A188" s="747" t="s">
        <v>609</v>
      </c>
      <c r="B188" s="748" t="s">
        <v>1833</v>
      </c>
      <c r="C188" s="748" t="s">
        <v>1837</v>
      </c>
      <c r="D188" s="748" t="s">
        <v>1838</v>
      </c>
      <c r="E188" s="748" t="s">
        <v>1839</v>
      </c>
      <c r="F188" s="752"/>
      <c r="G188" s="752"/>
      <c r="H188" s="766">
        <v>0</v>
      </c>
      <c r="I188" s="752">
        <v>36</v>
      </c>
      <c r="J188" s="752">
        <v>1929.1210705652209</v>
      </c>
      <c r="K188" s="766">
        <v>1</v>
      </c>
      <c r="L188" s="752">
        <v>36</v>
      </c>
      <c r="M188" s="753">
        <v>1929.1210705652209</v>
      </c>
    </row>
    <row r="189" spans="1:13" ht="14.4" customHeight="1" x14ac:dyDescent="0.3">
      <c r="A189" s="747" t="s">
        <v>609</v>
      </c>
      <c r="B189" s="748" t="s">
        <v>1937</v>
      </c>
      <c r="C189" s="748" t="s">
        <v>1941</v>
      </c>
      <c r="D189" s="748" t="s">
        <v>1939</v>
      </c>
      <c r="E189" s="748" t="s">
        <v>1942</v>
      </c>
      <c r="F189" s="752"/>
      <c r="G189" s="752"/>
      <c r="H189" s="766">
        <v>0</v>
      </c>
      <c r="I189" s="752">
        <v>6</v>
      </c>
      <c r="J189" s="752">
        <v>1751.6399999999999</v>
      </c>
      <c r="K189" s="766">
        <v>1</v>
      </c>
      <c r="L189" s="752">
        <v>6</v>
      </c>
      <c r="M189" s="753">
        <v>1751.6399999999999</v>
      </c>
    </row>
    <row r="190" spans="1:13" ht="14.4" customHeight="1" x14ac:dyDescent="0.3">
      <c r="A190" s="747" t="s">
        <v>609</v>
      </c>
      <c r="B190" s="748" t="s">
        <v>1846</v>
      </c>
      <c r="C190" s="748" t="s">
        <v>2009</v>
      </c>
      <c r="D190" s="748" t="s">
        <v>1848</v>
      </c>
      <c r="E190" s="748" t="s">
        <v>1852</v>
      </c>
      <c r="F190" s="752"/>
      <c r="G190" s="752"/>
      <c r="H190" s="766">
        <v>0</v>
      </c>
      <c r="I190" s="752">
        <v>3</v>
      </c>
      <c r="J190" s="752">
        <v>336.15000000000003</v>
      </c>
      <c r="K190" s="766">
        <v>1</v>
      </c>
      <c r="L190" s="752">
        <v>3</v>
      </c>
      <c r="M190" s="753">
        <v>336.15000000000003</v>
      </c>
    </row>
    <row r="191" spans="1:13" ht="14.4" customHeight="1" x14ac:dyDescent="0.3">
      <c r="A191" s="747" t="s">
        <v>609</v>
      </c>
      <c r="B191" s="748" t="s">
        <v>1846</v>
      </c>
      <c r="C191" s="748" t="s">
        <v>1947</v>
      </c>
      <c r="D191" s="748" t="s">
        <v>1851</v>
      </c>
      <c r="E191" s="748" t="s">
        <v>1849</v>
      </c>
      <c r="F191" s="752">
        <v>1</v>
      </c>
      <c r="G191" s="752">
        <v>226.17</v>
      </c>
      <c r="H191" s="766">
        <v>1</v>
      </c>
      <c r="I191" s="752"/>
      <c r="J191" s="752"/>
      <c r="K191" s="766">
        <v>0</v>
      </c>
      <c r="L191" s="752">
        <v>1</v>
      </c>
      <c r="M191" s="753">
        <v>226.17</v>
      </c>
    </row>
    <row r="192" spans="1:13" ht="14.4" customHeight="1" x14ac:dyDescent="0.3">
      <c r="A192" s="747" t="s">
        <v>609</v>
      </c>
      <c r="B192" s="748" t="s">
        <v>2010</v>
      </c>
      <c r="C192" s="748" t="s">
        <v>2011</v>
      </c>
      <c r="D192" s="748" t="s">
        <v>2012</v>
      </c>
      <c r="E192" s="748" t="s">
        <v>2013</v>
      </c>
      <c r="F192" s="752"/>
      <c r="G192" s="752"/>
      <c r="H192" s="766">
        <v>0</v>
      </c>
      <c r="I192" s="752">
        <v>1</v>
      </c>
      <c r="J192" s="752">
        <v>252.46999999999994</v>
      </c>
      <c r="K192" s="766">
        <v>1</v>
      </c>
      <c r="L192" s="752">
        <v>1</v>
      </c>
      <c r="M192" s="753">
        <v>252.46999999999994</v>
      </c>
    </row>
    <row r="193" spans="1:13" ht="14.4" customHeight="1" x14ac:dyDescent="0.3">
      <c r="A193" s="747" t="s">
        <v>609</v>
      </c>
      <c r="B193" s="748" t="s">
        <v>2014</v>
      </c>
      <c r="C193" s="748" t="s">
        <v>2015</v>
      </c>
      <c r="D193" s="748" t="s">
        <v>2016</v>
      </c>
      <c r="E193" s="748" t="s">
        <v>2017</v>
      </c>
      <c r="F193" s="752"/>
      <c r="G193" s="752"/>
      <c r="H193" s="766">
        <v>0</v>
      </c>
      <c r="I193" s="752">
        <v>1</v>
      </c>
      <c r="J193" s="752">
        <v>47.19</v>
      </c>
      <c r="K193" s="766">
        <v>1</v>
      </c>
      <c r="L193" s="752">
        <v>1</v>
      </c>
      <c r="M193" s="753">
        <v>47.19</v>
      </c>
    </row>
    <row r="194" spans="1:13" ht="14.4" customHeight="1" x14ac:dyDescent="0.3">
      <c r="A194" s="747" t="s">
        <v>609</v>
      </c>
      <c r="B194" s="748" t="s">
        <v>1853</v>
      </c>
      <c r="C194" s="748" t="s">
        <v>1856</v>
      </c>
      <c r="D194" s="748" t="s">
        <v>994</v>
      </c>
      <c r="E194" s="748" t="s">
        <v>1857</v>
      </c>
      <c r="F194" s="752"/>
      <c r="G194" s="752"/>
      <c r="H194" s="766">
        <v>0</v>
      </c>
      <c r="I194" s="752">
        <v>1</v>
      </c>
      <c r="J194" s="752">
        <v>45.49</v>
      </c>
      <c r="K194" s="766">
        <v>1</v>
      </c>
      <c r="L194" s="752">
        <v>1</v>
      </c>
      <c r="M194" s="753">
        <v>45.49</v>
      </c>
    </row>
    <row r="195" spans="1:13" ht="14.4" customHeight="1" x14ac:dyDescent="0.3">
      <c r="A195" s="747" t="s">
        <v>609</v>
      </c>
      <c r="B195" s="748" t="s">
        <v>1853</v>
      </c>
      <c r="C195" s="748" t="s">
        <v>2018</v>
      </c>
      <c r="D195" s="748" t="s">
        <v>2019</v>
      </c>
      <c r="E195" s="748" t="s">
        <v>1855</v>
      </c>
      <c r="F195" s="752">
        <v>4</v>
      </c>
      <c r="G195" s="752">
        <v>176</v>
      </c>
      <c r="H195" s="766">
        <v>1</v>
      </c>
      <c r="I195" s="752"/>
      <c r="J195" s="752"/>
      <c r="K195" s="766">
        <v>0</v>
      </c>
      <c r="L195" s="752">
        <v>4</v>
      </c>
      <c r="M195" s="753">
        <v>176</v>
      </c>
    </row>
    <row r="196" spans="1:13" ht="14.4" customHeight="1" x14ac:dyDescent="0.3">
      <c r="A196" s="747" t="s">
        <v>609</v>
      </c>
      <c r="B196" s="748" t="s">
        <v>1858</v>
      </c>
      <c r="C196" s="748" t="s">
        <v>2020</v>
      </c>
      <c r="D196" s="748" t="s">
        <v>1266</v>
      </c>
      <c r="E196" s="748" t="s">
        <v>1862</v>
      </c>
      <c r="F196" s="752"/>
      <c r="G196" s="752"/>
      <c r="H196" s="766">
        <v>0</v>
      </c>
      <c r="I196" s="752">
        <v>1</v>
      </c>
      <c r="J196" s="752">
        <v>27.250000000000007</v>
      </c>
      <c r="K196" s="766">
        <v>1</v>
      </c>
      <c r="L196" s="752">
        <v>1</v>
      </c>
      <c r="M196" s="753">
        <v>27.250000000000007</v>
      </c>
    </row>
    <row r="197" spans="1:13" ht="14.4" customHeight="1" x14ac:dyDescent="0.3">
      <c r="A197" s="747" t="s">
        <v>609</v>
      </c>
      <c r="B197" s="748" t="s">
        <v>1858</v>
      </c>
      <c r="C197" s="748" t="s">
        <v>2021</v>
      </c>
      <c r="D197" s="748" t="s">
        <v>1266</v>
      </c>
      <c r="E197" s="748" t="s">
        <v>2022</v>
      </c>
      <c r="F197" s="752"/>
      <c r="G197" s="752"/>
      <c r="H197" s="766">
        <v>0</v>
      </c>
      <c r="I197" s="752">
        <v>1</v>
      </c>
      <c r="J197" s="752">
        <v>54.21</v>
      </c>
      <c r="K197" s="766">
        <v>1</v>
      </c>
      <c r="L197" s="752">
        <v>1</v>
      </c>
      <c r="M197" s="753">
        <v>54.21</v>
      </c>
    </row>
    <row r="198" spans="1:13" ht="14.4" customHeight="1" x14ac:dyDescent="0.3">
      <c r="A198" s="747" t="s">
        <v>609</v>
      </c>
      <c r="B198" s="748" t="s">
        <v>2023</v>
      </c>
      <c r="C198" s="748" t="s">
        <v>2024</v>
      </c>
      <c r="D198" s="748" t="s">
        <v>2025</v>
      </c>
      <c r="E198" s="748" t="s">
        <v>2026</v>
      </c>
      <c r="F198" s="752"/>
      <c r="G198" s="752"/>
      <c r="H198" s="766">
        <v>0</v>
      </c>
      <c r="I198" s="752">
        <v>2</v>
      </c>
      <c r="J198" s="752">
        <v>183.08000000000004</v>
      </c>
      <c r="K198" s="766">
        <v>1</v>
      </c>
      <c r="L198" s="752">
        <v>2</v>
      </c>
      <c r="M198" s="753">
        <v>183.08000000000004</v>
      </c>
    </row>
    <row r="199" spans="1:13" ht="14.4" customHeight="1" x14ac:dyDescent="0.3">
      <c r="A199" s="747" t="s">
        <v>609</v>
      </c>
      <c r="B199" s="748" t="s">
        <v>2027</v>
      </c>
      <c r="C199" s="748" t="s">
        <v>2028</v>
      </c>
      <c r="D199" s="748" t="s">
        <v>2029</v>
      </c>
      <c r="E199" s="748" t="s">
        <v>2030</v>
      </c>
      <c r="F199" s="752"/>
      <c r="G199" s="752"/>
      <c r="H199" s="766">
        <v>0</v>
      </c>
      <c r="I199" s="752">
        <v>1</v>
      </c>
      <c r="J199" s="752">
        <v>71.129999999999967</v>
      </c>
      <c r="K199" s="766">
        <v>1</v>
      </c>
      <c r="L199" s="752">
        <v>1</v>
      </c>
      <c r="M199" s="753">
        <v>71.129999999999967</v>
      </c>
    </row>
    <row r="200" spans="1:13" ht="14.4" customHeight="1" x14ac:dyDescent="0.3">
      <c r="A200" s="747" t="s">
        <v>609</v>
      </c>
      <c r="B200" s="748" t="s">
        <v>2031</v>
      </c>
      <c r="C200" s="748" t="s">
        <v>2032</v>
      </c>
      <c r="D200" s="748" t="s">
        <v>2033</v>
      </c>
      <c r="E200" s="748" t="s">
        <v>1713</v>
      </c>
      <c r="F200" s="752"/>
      <c r="G200" s="752"/>
      <c r="H200" s="766">
        <v>0</v>
      </c>
      <c r="I200" s="752">
        <v>1</v>
      </c>
      <c r="J200" s="752">
        <v>51.840000000000039</v>
      </c>
      <c r="K200" s="766">
        <v>1</v>
      </c>
      <c r="L200" s="752">
        <v>1</v>
      </c>
      <c r="M200" s="753">
        <v>51.840000000000039</v>
      </c>
    </row>
    <row r="201" spans="1:13" ht="14.4" customHeight="1" x14ac:dyDescent="0.3">
      <c r="A201" s="747" t="s">
        <v>609</v>
      </c>
      <c r="B201" s="748" t="s">
        <v>2031</v>
      </c>
      <c r="C201" s="748" t="s">
        <v>2034</v>
      </c>
      <c r="D201" s="748" t="s">
        <v>2033</v>
      </c>
      <c r="E201" s="748" t="s">
        <v>2035</v>
      </c>
      <c r="F201" s="752"/>
      <c r="G201" s="752"/>
      <c r="H201" s="766">
        <v>0</v>
      </c>
      <c r="I201" s="752">
        <v>2</v>
      </c>
      <c r="J201" s="752">
        <v>311.04000000000002</v>
      </c>
      <c r="K201" s="766">
        <v>1</v>
      </c>
      <c r="L201" s="752">
        <v>2</v>
      </c>
      <c r="M201" s="753">
        <v>311.04000000000002</v>
      </c>
    </row>
    <row r="202" spans="1:13" ht="14.4" customHeight="1" x14ac:dyDescent="0.3">
      <c r="A202" s="747" t="s">
        <v>609</v>
      </c>
      <c r="B202" s="748" t="s">
        <v>2036</v>
      </c>
      <c r="C202" s="748" t="s">
        <v>2037</v>
      </c>
      <c r="D202" s="748" t="s">
        <v>1338</v>
      </c>
      <c r="E202" s="748" t="s">
        <v>2038</v>
      </c>
      <c r="F202" s="752"/>
      <c r="G202" s="752"/>
      <c r="H202" s="766">
        <v>0</v>
      </c>
      <c r="I202" s="752">
        <v>1</v>
      </c>
      <c r="J202" s="752">
        <v>160.71</v>
      </c>
      <c r="K202" s="766">
        <v>1</v>
      </c>
      <c r="L202" s="752">
        <v>1</v>
      </c>
      <c r="M202" s="753">
        <v>160.71</v>
      </c>
    </row>
    <row r="203" spans="1:13" ht="14.4" customHeight="1" x14ac:dyDescent="0.3">
      <c r="A203" s="747" t="s">
        <v>612</v>
      </c>
      <c r="B203" s="748" t="s">
        <v>1773</v>
      </c>
      <c r="C203" s="748" t="s">
        <v>1774</v>
      </c>
      <c r="D203" s="748" t="s">
        <v>686</v>
      </c>
      <c r="E203" s="748" t="s">
        <v>1775</v>
      </c>
      <c r="F203" s="752"/>
      <c r="G203" s="752"/>
      <c r="H203" s="766">
        <v>0</v>
      </c>
      <c r="I203" s="752">
        <v>715</v>
      </c>
      <c r="J203" s="752">
        <v>92297.84580145673</v>
      </c>
      <c r="K203" s="766">
        <v>1</v>
      </c>
      <c r="L203" s="752">
        <v>715</v>
      </c>
      <c r="M203" s="753">
        <v>92297.84580145673</v>
      </c>
    </row>
    <row r="204" spans="1:13" ht="14.4" customHeight="1" x14ac:dyDescent="0.3">
      <c r="A204" s="747" t="s">
        <v>612</v>
      </c>
      <c r="B204" s="748" t="s">
        <v>1933</v>
      </c>
      <c r="C204" s="748" t="s">
        <v>2039</v>
      </c>
      <c r="D204" s="748" t="s">
        <v>2040</v>
      </c>
      <c r="E204" s="748" t="s">
        <v>2041</v>
      </c>
      <c r="F204" s="752"/>
      <c r="G204" s="752"/>
      <c r="H204" s="766">
        <v>0</v>
      </c>
      <c r="I204" s="752">
        <v>-3</v>
      </c>
      <c r="J204" s="752">
        <v>-19949.490000000002</v>
      </c>
      <c r="K204" s="766">
        <v>1</v>
      </c>
      <c r="L204" s="752">
        <v>-3</v>
      </c>
      <c r="M204" s="753">
        <v>-19949.490000000002</v>
      </c>
    </row>
    <row r="205" spans="1:13" ht="14.4" customHeight="1" x14ac:dyDescent="0.3">
      <c r="A205" s="747" t="s">
        <v>615</v>
      </c>
      <c r="B205" s="748" t="s">
        <v>1880</v>
      </c>
      <c r="C205" s="748" t="s">
        <v>2042</v>
      </c>
      <c r="D205" s="748" t="s">
        <v>1185</v>
      </c>
      <c r="E205" s="748" t="s">
        <v>2043</v>
      </c>
      <c r="F205" s="752"/>
      <c r="G205" s="752"/>
      <c r="H205" s="766">
        <v>0</v>
      </c>
      <c r="I205" s="752">
        <v>3</v>
      </c>
      <c r="J205" s="752">
        <v>201.33000000000004</v>
      </c>
      <c r="K205" s="766">
        <v>1</v>
      </c>
      <c r="L205" s="752">
        <v>3</v>
      </c>
      <c r="M205" s="753">
        <v>201.33000000000004</v>
      </c>
    </row>
    <row r="206" spans="1:13" ht="14.4" customHeight="1" x14ac:dyDescent="0.3">
      <c r="A206" s="747" t="s">
        <v>615</v>
      </c>
      <c r="B206" s="748" t="s">
        <v>1655</v>
      </c>
      <c r="C206" s="748" t="s">
        <v>1656</v>
      </c>
      <c r="D206" s="748" t="s">
        <v>682</v>
      </c>
      <c r="E206" s="748" t="s">
        <v>1657</v>
      </c>
      <c r="F206" s="752"/>
      <c r="G206" s="752"/>
      <c r="H206" s="766">
        <v>0</v>
      </c>
      <c r="I206" s="752">
        <v>76</v>
      </c>
      <c r="J206" s="752">
        <v>4862.68</v>
      </c>
      <c r="K206" s="766">
        <v>1</v>
      </c>
      <c r="L206" s="752">
        <v>76</v>
      </c>
      <c r="M206" s="753">
        <v>4862.68</v>
      </c>
    </row>
    <row r="207" spans="1:13" ht="14.4" customHeight="1" x14ac:dyDescent="0.3">
      <c r="A207" s="747" t="s">
        <v>615</v>
      </c>
      <c r="B207" s="748" t="s">
        <v>1667</v>
      </c>
      <c r="C207" s="748" t="s">
        <v>1668</v>
      </c>
      <c r="D207" s="748" t="s">
        <v>712</v>
      </c>
      <c r="E207" s="748" t="s">
        <v>1669</v>
      </c>
      <c r="F207" s="752"/>
      <c r="G207" s="752"/>
      <c r="H207" s="766">
        <v>0</v>
      </c>
      <c r="I207" s="752">
        <v>4</v>
      </c>
      <c r="J207" s="752">
        <v>266.92000000000019</v>
      </c>
      <c r="K207" s="766">
        <v>1</v>
      </c>
      <c r="L207" s="752">
        <v>4</v>
      </c>
      <c r="M207" s="753">
        <v>266.92000000000019</v>
      </c>
    </row>
    <row r="208" spans="1:13" ht="14.4" customHeight="1" x14ac:dyDescent="0.3">
      <c r="A208" s="747" t="s">
        <v>615</v>
      </c>
      <c r="B208" s="748" t="s">
        <v>1667</v>
      </c>
      <c r="C208" s="748" t="s">
        <v>1670</v>
      </c>
      <c r="D208" s="748" t="s">
        <v>712</v>
      </c>
      <c r="E208" s="748" t="s">
        <v>1669</v>
      </c>
      <c r="F208" s="752"/>
      <c r="G208" s="752"/>
      <c r="H208" s="766">
        <v>0</v>
      </c>
      <c r="I208" s="752">
        <v>3</v>
      </c>
      <c r="J208" s="752">
        <v>200.19000000000014</v>
      </c>
      <c r="K208" s="766">
        <v>1</v>
      </c>
      <c r="L208" s="752">
        <v>3</v>
      </c>
      <c r="M208" s="753">
        <v>200.19000000000014</v>
      </c>
    </row>
    <row r="209" spans="1:13" ht="14.4" customHeight="1" x14ac:dyDescent="0.3">
      <c r="A209" s="747" t="s">
        <v>615</v>
      </c>
      <c r="B209" s="748" t="s">
        <v>1962</v>
      </c>
      <c r="C209" s="748" t="s">
        <v>1963</v>
      </c>
      <c r="D209" s="748" t="s">
        <v>1964</v>
      </c>
      <c r="E209" s="748" t="s">
        <v>1965</v>
      </c>
      <c r="F209" s="752"/>
      <c r="G209" s="752"/>
      <c r="H209" s="766">
        <v>0</v>
      </c>
      <c r="I209" s="752">
        <v>11</v>
      </c>
      <c r="J209" s="752">
        <v>4469.6900000000005</v>
      </c>
      <c r="K209" s="766">
        <v>1</v>
      </c>
      <c r="L209" s="752">
        <v>11</v>
      </c>
      <c r="M209" s="753">
        <v>4469.6900000000005</v>
      </c>
    </row>
    <row r="210" spans="1:13" ht="14.4" customHeight="1" x14ac:dyDescent="0.3">
      <c r="A210" s="747" t="s">
        <v>615</v>
      </c>
      <c r="B210" s="748" t="s">
        <v>1889</v>
      </c>
      <c r="C210" s="748" t="s">
        <v>2044</v>
      </c>
      <c r="D210" s="748" t="s">
        <v>1463</v>
      </c>
      <c r="E210" s="748" t="s">
        <v>2045</v>
      </c>
      <c r="F210" s="752"/>
      <c r="G210" s="752"/>
      <c r="H210" s="766">
        <v>0</v>
      </c>
      <c r="I210" s="752">
        <v>1</v>
      </c>
      <c r="J210" s="752">
        <v>93.070000000000007</v>
      </c>
      <c r="K210" s="766">
        <v>1</v>
      </c>
      <c r="L210" s="752">
        <v>1</v>
      </c>
      <c r="M210" s="753">
        <v>93.070000000000007</v>
      </c>
    </row>
    <row r="211" spans="1:13" ht="14.4" customHeight="1" x14ac:dyDescent="0.3">
      <c r="A211" s="747" t="s">
        <v>615</v>
      </c>
      <c r="B211" s="748" t="s">
        <v>2046</v>
      </c>
      <c r="C211" s="748" t="s">
        <v>2047</v>
      </c>
      <c r="D211" s="748" t="s">
        <v>2048</v>
      </c>
      <c r="E211" s="748" t="s">
        <v>2049</v>
      </c>
      <c r="F211" s="752"/>
      <c r="G211" s="752"/>
      <c r="H211" s="766">
        <v>0</v>
      </c>
      <c r="I211" s="752">
        <v>1</v>
      </c>
      <c r="J211" s="752">
        <v>13.88</v>
      </c>
      <c r="K211" s="766">
        <v>1</v>
      </c>
      <c r="L211" s="752">
        <v>1</v>
      </c>
      <c r="M211" s="753">
        <v>13.88</v>
      </c>
    </row>
    <row r="212" spans="1:13" ht="14.4" customHeight="1" x14ac:dyDescent="0.3">
      <c r="A212" s="747" t="s">
        <v>615</v>
      </c>
      <c r="B212" s="748" t="s">
        <v>1674</v>
      </c>
      <c r="C212" s="748" t="s">
        <v>2050</v>
      </c>
      <c r="D212" s="748" t="s">
        <v>764</v>
      </c>
      <c r="E212" s="748" t="s">
        <v>2051</v>
      </c>
      <c r="F212" s="752"/>
      <c r="G212" s="752"/>
      <c r="H212" s="766">
        <v>0</v>
      </c>
      <c r="I212" s="752">
        <v>2</v>
      </c>
      <c r="J212" s="752">
        <v>3791.54</v>
      </c>
      <c r="K212" s="766">
        <v>1</v>
      </c>
      <c r="L212" s="752">
        <v>2</v>
      </c>
      <c r="M212" s="753">
        <v>3791.54</v>
      </c>
    </row>
    <row r="213" spans="1:13" ht="14.4" customHeight="1" x14ac:dyDescent="0.3">
      <c r="A213" s="747" t="s">
        <v>615</v>
      </c>
      <c r="B213" s="748" t="s">
        <v>1674</v>
      </c>
      <c r="C213" s="748" t="s">
        <v>1677</v>
      </c>
      <c r="D213" s="748" t="s">
        <v>757</v>
      </c>
      <c r="E213" s="748" t="s">
        <v>1678</v>
      </c>
      <c r="F213" s="752">
        <v>3</v>
      </c>
      <c r="G213" s="752">
        <v>2163.6000000000004</v>
      </c>
      <c r="H213" s="766">
        <v>1</v>
      </c>
      <c r="I213" s="752"/>
      <c r="J213" s="752"/>
      <c r="K213" s="766">
        <v>0</v>
      </c>
      <c r="L213" s="752">
        <v>3</v>
      </c>
      <c r="M213" s="753">
        <v>2163.6000000000004</v>
      </c>
    </row>
    <row r="214" spans="1:13" ht="14.4" customHeight="1" x14ac:dyDescent="0.3">
      <c r="A214" s="747" t="s">
        <v>615</v>
      </c>
      <c r="B214" s="748" t="s">
        <v>1674</v>
      </c>
      <c r="C214" s="748" t="s">
        <v>1679</v>
      </c>
      <c r="D214" s="748" t="s">
        <v>757</v>
      </c>
      <c r="E214" s="748" t="s">
        <v>1680</v>
      </c>
      <c r="F214" s="752"/>
      <c r="G214" s="752"/>
      <c r="H214" s="766">
        <v>0</v>
      </c>
      <c r="I214" s="752">
        <v>2</v>
      </c>
      <c r="J214" s="752">
        <v>543.70000000000005</v>
      </c>
      <c r="K214" s="766">
        <v>1</v>
      </c>
      <c r="L214" s="752">
        <v>2</v>
      </c>
      <c r="M214" s="753">
        <v>543.70000000000005</v>
      </c>
    </row>
    <row r="215" spans="1:13" ht="14.4" customHeight="1" x14ac:dyDescent="0.3">
      <c r="A215" s="747" t="s">
        <v>615</v>
      </c>
      <c r="B215" s="748" t="s">
        <v>1674</v>
      </c>
      <c r="C215" s="748" t="s">
        <v>1681</v>
      </c>
      <c r="D215" s="748" t="s">
        <v>757</v>
      </c>
      <c r="E215" s="748" t="s">
        <v>1682</v>
      </c>
      <c r="F215" s="752"/>
      <c r="G215" s="752"/>
      <c r="H215" s="766">
        <v>0</v>
      </c>
      <c r="I215" s="752">
        <v>22</v>
      </c>
      <c r="J215" s="752">
        <v>13874.52</v>
      </c>
      <c r="K215" s="766">
        <v>1</v>
      </c>
      <c r="L215" s="752">
        <v>22</v>
      </c>
      <c r="M215" s="753">
        <v>13874.52</v>
      </c>
    </row>
    <row r="216" spans="1:13" ht="14.4" customHeight="1" x14ac:dyDescent="0.3">
      <c r="A216" s="747" t="s">
        <v>615</v>
      </c>
      <c r="B216" s="748" t="s">
        <v>1674</v>
      </c>
      <c r="C216" s="748" t="s">
        <v>1685</v>
      </c>
      <c r="D216" s="748" t="s">
        <v>757</v>
      </c>
      <c r="E216" s="748" t="s">
        <v>1686</v>
      </c>
      <c r="F216" s="752"/>
      <c r="G216" s="752"/>
      <c r="H216" s="766">
        <v>0</v>
      </c>
      <c r="I216" s="752">
        <v>48</v>
      </c>
      <c r="J216" s="752">
        <v>19629.594000000001</v>
      </c>
      <c r="K216" s="766">
        <v>1</v>
      </c>
      <c r="L216" s="752">
        <v>48</v>
      </c>
      <c r="M216" s="753">
        <v>19629.594000000001</v>
      </c>
    </row>
    <row r="217" spans="1:13" ht="14.4" customHeight="1" x14ac:dyDescent="0.3">
      <c r="A217" s="747" t="s">
        <v>615</v>
      </c>
      <c r="B217" s="748" t="s">
        <v>1674</v>
      </c>
      <c r="C217" s="748" t="s">
        <v>1689</v>
      </c>
      <c r="D217" s="748" t="s">
        <v>757</v>
      </c>
      <c r="E217" s="748" t="s">
        <v>1678</v>
      </c>
      <c r="F217" s="752"/>
      <c r="G217" s="752"/>
      <c r="H217" s="766">
        <v>0</v>
      </c>
      <c r="I217" s="752">
        <v>2</v>
      </c>
      <c r="J217" s="752">
        <v>1442.4</v>
      </c>
      <c r="K217" s="766">
        <v>1</v>
      </c>
      <c r="L217" s="752">
        <v>2</v>
      </c>
      <c r="M217" s="753">
        <v>1442.4</v>
      </c>
    </row>
    <row r="218" spans="1:13" ht="14.4" customHeight="1" x14ac:dyDescent="0.3">
      <c r="A218" s="747" t="s">
        <v>615</v>
      </c>
      <c r="B218" s="748" t="s">
        <v>2052</v>
      </c>
      <c r="C218" s="748" t="s">
        <v>2053</v>
      </c>
      <c r="D218" s="748" t="s">
        <v>1406</v>
      </c>
      <c r="E218" s="748" t="s">
        <v>2054</v>
      </c>
      <c r="F218" s="752"/>
      <c r="G218" s="752"/>
      <c r="H218" s="766">
        <v>0</v>
      </c>
      <c r="I218" s="752">
        <v>3</v>
      </c>
      <c r="J218" s="752">
        <v>386.23</v>
      </c>
      <c r="K218" s="766">
        <v>1</v>
      </c>
      <c r="L218" s="752">
        <v>3</v>
      </c>
      <c r="M218" s="753">
        <v>386.23</v>
      </c>
    </row>
    <row r="219" spans="1:13" ht="14.4" customHeight="1" x14ac:dyDescent="0.3">
      <c r="A219" s="747" t="s">
        <v>615</v>
      </c>
      <c r="B219" s="748" t="s">
        <v>2055</v>
      </c>
      <c r="C219" s="748" t="s">
        <v>2056</v>
      </c>
      <c r="D219" s="748" t="s">
        <v>2057</v>
      </c>
      <c r="E219" s="748" t="s">
        <v>2058</v>
      </c>
      <c r="F219" s="752"/>
      <c r="G219" s="752"/>
      <c r="H219" s="766">
        <v>0</v>
      </c>
      <c r="I219" s="752">
        <v>1</v>
      </c>
      <c r="J219" s="752">
        <v>42.58</v>
      </c>
      <c r="K219" s="766">
        <v>1</v>
      </c>
      <c r="L219" s="752">
        <v>1</v>
      </c>
      <c r="M219" s="753">
        <v>42.58</v>
      </c>
    </row>
    <row r="220" spans="1:13" ht="14.4" customHeight="1" x14ac:dyDescent="0.3">
      <c r="A220" s="747" t="s">
        <v>615</v>
      </c>
      <c r="B220" s="748" t="s">
        <v>2059</v>
      </c>
      <c r="C220" s="748" t="s">
        <v>2060</v>
      </c>
      <c r="D220" s="748" t="s">
        <v>1480</v>
      </c>
      <c r="E220" s="748" t="s">
        <v>2061</v>
      </c>
      <c r="F220" s="752"/>
      <c r="G220" s="752"/>
      <c r="H220" s="766">
        <v>0</v>
      </c>
      <c r="I220" s="752">
        <v>1</v>
      </c>
      <c r="J220" s="752">
        <v>189.12000000000012</v>
      </c>
      <c r="K220" s="766">
        <v>1</v>
      </c>
      <c r="L220" s="752">
        <v>1</v>
      </c>
      <c r="M220" s="753">
        <v>189.12000000000012</v>
      </c>
    </row>
    <row r="221" spans="1:13" ht="14.4" customHeight="1" x14ac:dyDescent="0.3">
      <c r="A221" s="747" t="s">
        <v>615</v>
      </c>
      <c r="B221" s="748" t="s">
        <v>1731</v>
      </c>
      <c r="C221" s="748" t="s">
        <v>1732</v>
      </c>
      <c r="D221" s="748" t="s">
        <v>893</v>
      </c>
      <c r="E221" s="748" t="s">
        <v>1713</v>
      </c>
      <c r="F221" s="752"/>
      <c r="G221" s="752"/>
      <c r="H221" s="766">
        <v>0</v>
      </c>
      <c r="I221" s="752">
        <v>3</v>
      </c>
      <c r="J221" s="752">
        <v>260.04000000000008</v>
      </c>
      <c r="K221" s="766">
        <v>1</v>
      </c>
      <c r="L221" s="752">
        <v>3</v>
      </c>
      <c r="M221" s="753">
        <v>260.04000000000008</v>
      </c>
    </row>
    <row r="222" spans="1:13" ht="14.4" customHeight="1" x14ac:dyDescent="0.3">
      <c r="A222" s="747" t="s">
        <v>615</v>
      </c>
      <c r="B222" s="748" t="s">
        <v>1972</v>
      </c>
      <c r="C222" s="748" t="s">
        <v>1973</v>
      </c>
      <c r="D222" s="748" t="s">
        <v>1974</v>
      </c>
      <c r="E222" s="748" t="s">
        <v>1975</v>
      </c>
      <c r="F222" s="752"/>
      <c r="G222" s="752"/>
      <c r="H222" s="766">
        <v>0</v>
      </c>
      <c r="I222" s="752">
        <v>2</v>
      </c>
      <c r="J222" s="752">
        <v>151.38</v>
      </c>
      <c r="K222" s="766">
        <v>1</v>
      </c>
      <c r="L222" s="752">
        <v>2</v>
      </c>
      <c r="M222" s="753">
        <v>151.38</v>
      </c>
    </row>
    <row r="223" spans="1:13" ht="14.4" customHeight="1" x14ac:dyDescent="0.3">
      <c r="A223" s="747" t="s">
        <v>615</v>
      </c>
      <c r="B223" s="748" t="s">
        <v>1766</v>
      </c>
      <c r="C223" s="748" t="s">
        <v>1976</v>
      </c>
      <c r="D223" s="748" t="s">
        <v>1768</v>
      </c>
      <c r="E223" s="748" t="s">
        <v>1716</v>
      </c>
      <c r="F223" s="752"/>
      <c r="G223" s="752"/>
      <c r="H223" s="766">
        <v>0</v>
      </c>
      <c r="I223" s="752">
        <v>1</v>
      </c>
      <c r="J223" s="752">
        <v>69.849999999999994</v>
      </c>
      <c r="K223" s="766">
        <v>1</v>
      </c>
      <c r="L223" s="752">
        <v>1</v>
      </c>
      <c r="M223" s="753">
        <v>69.849999999999994</v>
      </c>
    </row>
    <row r="224" spans="1:13" ht="14.4" customHeight="1" x14ac:dyDescent="0.3">
      <c r="A224" s="747" t="s">
        <v>615</v>
      </c>
      <c r="B224" s="748" t="s">
        <v>1773</v>
      </c>
      <c r="C224" s="748" t="s">
        <v>1778</v>
      </c>
      <c r="D224" s="748" t="s">
        <v>921</v>
      </c>
      <c r="E224" s="748" t="s">
        <v>1779</v>
      </c>
      <c r="F224" s="752"/>
      <c r="G224" s="752"/>
      <c r="H224" s="766">
        <v>0</v>
      </c>
      <c r="I224" s="752">
        <v>5</v>
      </c>
      <c r="J224" s="752">
        <v>185.49999999999997</v>
      </c>
      <c r="K224" s="766">
        <v>1</v>
      </c>
      <c r="L224" s="752">
        <v>5</v>
      </c>
      <c r="M224" s="753">
        <v>185.49999999999997</v>
      </c>
    </row>
    <row r="225" spans="1:13" ht="14.4" customHeight="1" x14ac:dyDescent="0.3">
      <c r="A225" s="747" t="s">
        <v>615</v>
      </c>
      <c r="B225" s="748" t="s">
        <v>1780</v>
      </c>
      <c r="C225" s="748" t="s">
        <v>1784</v>
      </c>
      <c r="D225" s="748" t="s">
        <v>1785</v>
      </c>
      <c r="E225" s="748" t="s">
        <v>1786</v>
      </c>
      <c r="F225" s="752"/>
      <c r="G225" s="752"/>
      <c r="H225" s="766">
        <v>0</v>
      </c>
      <c r="I225" s="752">
        <v>1</v>
      </c>
      <c r="J225" s="752">
        <v>78.290000000000035</v>
      </c>
      <c r="K225" s="766">
        <v>1</v>
      </c>
      <c r="L225" s="752">
        <v>1</v>
      </c>
      <c r="M225" s="753">
        <v>78.290000000000035</v>
      </c>
    </row>
    <row r="226" spans="1:13" ht="14.4" customHeight="1" x14ac:dyDescent="0.3">
      <c r="A226" s="747" t="s">
        <v>615</v>
      </c>
      <c r="B226" s="748" t="s">
        <v>1788</v>
      </c>
      <c r="C226" s="748" t="s">
        <v>1789</v>
      </c>
      <c r="D226" s="748" t="s">
        <v>1790</v>
      </c>
      <c r="E226" s="748" t="s">
        <v>1791</v>
      </c>
      <c r="F226" s="752"/>
      <c r="G226" s="752"/>
      <c r="H226" s="766">
        <v>0</v>
      </c>
      <c r="I226" s="752">
        <v>0.7</v>
      </c>
      <c r="J226" s="752">
        <v>8672.0249999999996</v>
      </c>
      <c r="K226" s="766">
        <v>1</v>
      </c>
      <c r="L226" s="752">
        <v>0.7</v>
      </c>
      <c r="M226" s="753">
        <v>8672.0249999999996</v>
      </c>
    </row>
    <row r="227" spans="1:13" ht="14.4" customHeight="1" x14ac:dyDescent="0.3">
      <c r="A227" s="747" t="s">
        <v>615</v>
      </c>
      <c r="B227" s="748" t="s">
        <v>1924</v>
      </c>
      <c r="C227" s="748" t="s">
        <v>1925</v>
      </c>
      <c r="D227" s="748" t="s">
        <v>1225</v>
      </c>
      <c r="E227" s="748" t="s">
        <v>1926</v>
      </c>
      <c r="F227" s="752"/>
      <c r="G227" s="752"/>
      <c r="H227" s="766">
        <v>0</v>
      </c>
      <c r="I227" s="752">
        <v>4</v>
      </c>
      <c r="J227" s="752">
        <v>672.54000000000019</v>
      </c>
      <c r="K227" s="766">
        <v>1</v>
      </c>
      <c r="L227" s="752">
        <v>4</v>
      </c>
      <c r="M227" s="753">
        <v>672.54000000000019</v>
      </c>
    </row>
    <row r="228" spans="1:13" ht="14.4" customHeight="1" x14ac:dyDescent="0.3">
      <c r="A228" s="747" t="s">
        <v>615</v>
      </c>
      <c r="B228" s="748" t="s">
        <v>1924</v>
      </c>
      <c r="C228" s="748" t="s">
        <v>1927</v>
      </c>
      <c r="D228" s="748" t="s">
        <v>1225</v>
      </c>
      <c r="E228" s="748" t="s">
        <v>1928</v>
      </c>
      <c r="F228" s="752"/>
      <c r="G228" s="752"/>
      <c r="H228" s="766">
        <v>0</v>
      </c>
      <c r="I228" s="752">
        <v>11</v>
      </c>
      <c r="J228" s="752">
        <v>1260.72</v>
      </c>
      <c r="K228" s="766">
        <v>1</v>
      </c>
      <c r="L228" s="752">
        <v>11</v>
      </c>
      <c r="M228" s="753">
        <v>1260.72</v>
      </c>
    </row>
    <row r="229" spans="1:13" ht="14.4" customHeight="1" x14ac:dyDescent="0.3">
      <c r="A229" s="747" t="s">
        <v>615</v>
      </c>
      <c r="B229" s="748" t="s">
        <v>1980</v>
      </c>
      <c r="C229" s="748" t="s">
        <v>1981</v>
      </c>
      <c r="D229" s="748" t="s">
        <v>1982</v>
      </c>
      <c r="E229" s="748" t="s">
        <v>1983</v>
      </c>
      <c r="F229" s="752"/>
      <c r="G229" s="752"/>
      <c r="H229" s="766">
        <v>0</v>
      </c>
      <c r="I229" s="752">
        <v>3</v>
      </c>
      <c r="J229" s="752">
        <v>1386</v>
      </c>
      <c r="K229" s="766">
        <v>1</v>
      </c>
      <c r="L229" s="752">
        <v>3</v>
      </c>
      <c r="M229" s="753">
        <v>1386</v>
      </c>
    </row>
    <row r="230" spans="1:13" ht="14.4" customHeight="1" x14ac:dyDescent="0.3">
      <c r="A230" s="747" t="s">
        <v>615</v>
      </c>
      <c r="B230" s="748" t="s">
        <v>1792</v>
      </c>
      <c r="C230" s="748" t="s">
        <v>2062</v>
      </c>
      <c r="D230" s="748" t="s">
        <v>1932</v>
      </c>
      <c r="E230" s="748" t="s">
        <v>2063</v>
      </c>
      <c r="F230" s="752"/>
      <c r="G230" s="752"/>
      <c r="H230" s="766">
        <v>0</v>
      </c>
      <c r="I230" s="752">
        <v>13</v>
      </c>
      <c r="J230" s="752">
        <v>2634.21</v>
      </c>
      <c r="K230" s="766">
        <v>1</v>
      </c>
      <c r="L230" s="752">
        <v>13</v>
      </c>
      <c r="M230" s="753">
        <v>2634.21</v>
      </c>
    </row>
    <row r="231" spans="1:13" ht="14.4" customHeight="1" x14ac:dyDescent="0.3">
      <c r="A231" s="747" t="s">
        <v>615</v>
      </c>
      <c r="B231" s="748" t="s">
        <v>1792</v>
      </c>
      <c r="C231" s="748" t="s">
        <v>1931</v>
      </c>
      <c r="D231" s="748" t="s">
        <v>1932</v>
      </c>
      <c r="E231" s="748" t="s">
        <v>1795</v>
      </c>
      <c r="F231" s="752"/>
      <c r="G231" s="752"/>
      <c r="H231" s="766">
        <v>0</v>
      </c>
      <c r="I231" s="752">
        <v>5</v>
      </c>
      <c r="J231" s="752">
        <v>617.50000000000023</v>
      </c>
      <c r="K231" s="766">
        <v>1</v>
      </c>
      <c r="L231" s="752">
        <v>5</v>
      </c>
      <c r="M231" s="753">
        <v>617.50000000000023</v>
      </c>
    </row>
    <row r="232" spans="1:13" ht="14.4" customHeight="1" x14ac:dyDescent="0.3">
      <c r="A232" s="747" t="s">
        <v>615</v>
      </c>
      <c r="B232" s="748" t="s">
        <v>1792</v>
      </c>
      <c r="C232" s="748" t="s">
        <v>1793</v>
      </c>
      <c r="D232" s="748" t="s">
        <v>1794</v>
      </c>
      <c r="E232" s="748" t="s">
        <v>1795</v>
      </c>
      <c r="F232" s="752">
        <v>15</v>
      </c>
      <c r="G232" s="752">
        <v>1904.25</v>
      </c>
      <c r="H232" s="766">
        <v>1</v>
      </c>
      <c r="I232" s="752"/>
      <c r="J232" s="752"/>
      <c r="K232" s="766">
        <v>0</v>
      </c>
      <c r="L232" s="752">
        <v>15</v>
      </c>
      <c r="M232" s="753">
        <v>1904.25</v>
      </c>
    </row>
    <row r="233" spans="1:13" ht="14.4" customHeight="1" x14ac:dyDescent="0.3">
      <c r="A233" s="747" t="s">
        <v>615</v>
      </c>
      <c r="B233" s="748" t="s">
        <v>1796</v>
      </c>
      <c r="C233" s="748" t="s">
        <v>1797</v>
      </c>
      <c r="D233" s="748" t="s">
        <v>1798</v>
      </c>
      <c r="E233" s="748" t="s">
        <v>1799</v>
      </c>
      <c r="F233" s="752"/>
      <c r="G233" s="752"/>
      <c r="H233" s="766">
        <v>0</v>
      </c>
      <c r="I233" s="752">
        <v>0.8</v>
      </c>
      <c r="J233" s="752">
        <v>739.87199999999996</v>
      </c>
      <c r="K233" s="766">
        <v>1</v>
      </c>
      <c r="L233" s="752">
        <v>0.8</v>
      </c>
      <c r="M233" s="753">
        <v>739.87199999999996</v>
      </c>
    </row>
    <row r="234" spans="1:13" ht="14.4" customHeight="1" x14ac:dyDescent="0.3">
      <c r="A234" s="747" t="s">
        <v>615</v>
      </c>
      <c r="B234" s="748" t="s">
        <v>1804</v>
      </c>
      <c r="C234" s="748" t="s">
        <v>1805</v>
      </c>
      <c r="D234" s="748" t="s">
        <v>1806</v>
      </c>
      <c r="E234" s="748" t="s">
        <v>1807</v>
      </c>
      <c r="F234" s="752"/>
      <c r="G234" s="752"/>
      <c r="H234" s="766">
        <v>0</v>
      </c>
      <c r="I234" s="752">
        <v>9.1</v>
      </c>
      <c r="J234" s="752">
        <v>1405.6899999999998</v>
      </c>
      <c r="K234" s="766">
        <v>1</v>
      </c>
      <c r="L234" s="752">
        <v>9.1</v>
      </c>
      <c r="M234" s="753">
        <v>1405.6899999999998</v>
      </c>
    </row>
    <row r="235" spans="1:13" ht="14.4" customHeight="1" x14ac:dyDescent="0.3">
      <c r="A235" s="747" t="s">
        <v>615</v>
      </c>
      <c r="B235" s="748" t="s">
        <v>1804</v>
      </c>
      <c r="C235" s="748" t="s">
        <v>1808</v>
      </c>
      <c r="D235" s="748" t="s">
        <v>1806</v>
      </c>
      <c r="E235" s="748" t="s">
        <v>1809</v>
      </c>
      <c r="F235" s="752"/>
      <c r="G235" s="752"/>
      <c r="H235" s="766">
        <v>0</v>
      </c>
      <c r="I235" s="752">
        <v>19.899999999999999</v>
      </c>
      <c r="J235" s="752">
        <v>5238.8599999999997</v>
      </c>
      <c r="K235" s="766">
        <v>1</v>
      </c>
      <c r="L235" s="752">
        <v>19.899999999999999</v>
      </c>
      <c r="M235" s="753">
        <v>5238.8599999999997</v>
      </c>
    </row>
    <row r="236" spans="1:13" ht="14.4" customHeight="1" x14ac:dyDescent="0.3">
      <c r="A236" s="747" t="s">
        <v>615</v>
      </c>
      <c r="B236" s="748" t="s">
        <v>1816</v>
      </c>
      <c r="C236" s="748" t="s">
        <v>1817</v>
      </c>
      <c r="D236" s="748" t="s">
        <v>1818</v>
      </c>
      <c r="E236" s="748" t="s">
        <v>1819</v>
      </c>
      <c r="F236" s="752"/>
      <c r="G236" s="752"/>
      <c r="H236" s="766">
        <v>0</v>
      </c>
      <c r="I236" s="752">
        <v>9</v>
      </c>
      <c r="J236" s="752">
        <v>264.33</v>
      </c>
      <c r="K236" s="766">
        <v>1</v>
      </c>
      <c r="L236" s="752">
        <v>9</v>
      </c>
      <c r="M236" s="753">
        <v>264.33</v>
      </c>
    </row>
    <row r="237" spans="1:13" ht="14.4" customHeight="1" x14ac:dyDescent="0.3">
      <c r="A237" s="747" t="s">
        <v>615</v>
      </c>
      <c r="B237" s="748" t="s">
        <v>1820</v>
      </c>
      <c r="C237" s="748" t="s">
        <v>1821</v>
      </c>
      <c r="D237" s="748" t="s">
        <v>1822</v>
      </c>
      <c r="E237" s="748" t="s">
        <v>1823</v>
      </c>
      <c r="F237" s="752"/>
      <c r="G237" s="752"/>
      <c r="H237" s="766">
        <v>0</v>
      </c>
      <c r="I237" s="752">
        <v>0.6</v>
      </c>
      <c r="J237" s="752">
        <v>95.7</v>
      </c>
      <c r="K237" s="766">
        <v>1</v>
      </c>
      <c r="L237" s="752">
        <v>0.6</v>
      </c>
      <c r="M237" s="753">
        <v>95.7</v>
      </c>
    </row>
    <row r="238" spans="1:13" ht="14.4" customHeight="1" x14ac:dyDescent="0.3">
      <c r="A238" s="747" t="s">
        <v>615</v>
      </c>
      <c r="B238" s="748" t="s">
        <v>2001</v>
      </c>
      <c r="C238" s="748" t="s">
        <v>2002</v>
      </c>
      <c r="D238" s="748" t="s">
        <v>2003</v>
      </c>
      <c r="E238" s="748" t="s">
        <v>2004</v>
      </c>
      <c r="F238" s="752"/>
      <c r="G238" s="752"/>
      <c r="H238" s="766">
        <v>0</v>
      </c>
      <c r="I238" s="752">
        <v>3</v>
      </c>
      <c r="J238" s="752">
        <v>145.19999999999999</v>
      </c>
      <c r="K238" s="766">
        <v>1</v>
      </c>
      <c r="L238" s="752">
        <v>3</v>
      </c>
      <c r="M238" s="753">
        <v>145.19999999999999</v>
      </c>
    </row>
    <row r="239" spans="1:13" ht="14.4" customHeight="1" x14ac:dyDescent="0.3">
      <c r="A239" s="747" t="s">
        <v>615</v>
      </c>
      <c r="B239" s="748" t="s">
        <v>1824</v>
      </c>
      <c r="C239" s="748" t="s">
        <v>1827</v>
      </c>
      <c r="D239" s="748" t="s">
        <v>653</v>
      </c>
      <c r="E239" s="748" t="s">
        <v>646</v>
      </c>
      <c r="F239" s="752"/>
      <c r="G239" s="752"/>
      <c r="H239" s="766">
        <v>0</v>
      </c>
      <c r="I239" s="752">
        <v>3</v>
      </c>
      <c r="J239" s="752">
        <v>309.96999999999991</v>
      </c>
      <c r="K239" s="766">
        <v>1</v>
      </c>
      <c r="L239" s="752">
        <v>3</v>
      </c>
      <c r="M239" s="753">
        <v>309.96999999999991</v>
      </c>
    </row>
    <row r="240" spans="1:13" ht="14.4" customHeight="1" x14ac:dyDescent="0.3">
      <c r="A240" s="747" t="s">
        <v>615</v>
      </c>
      <c r="B240" s="748" t="s">
        <v>1829</v>
      </c>
      <c r="C240" s="748" t="s">
        <v>1831</v>
      </c>
      <c r="D240" s="748" t="s">
        <v>869</v>
      </c>
      <c r="E240" s="748" t="s">
        <v>1832</v>
      </c>
      <c r="F240" s="752">
        <v>1</v>
      </c>
      <c r="G240" s="752">
        <v>63.049999999999983</v>
      </c>
      <c r="H240" s="766">
        <v>1</v>
      </c>
      <c r="I240" s="752"/>
      <c r="J240" s="752"/>
      <c r="K240" s="766">
        <v>0</v>
      </c>
      <c r="L240" s="752">
        <v>1</v>
      </c>
      <c r="M240" s="753">
        <v>63.049999999999983</v>
      </c>
    </row>
    <row r="241" spans="1:13" ht="14.4" customHeight="1" x14ac:dyDescent="0.3">
      <c r="A241" s="747" t="s">
        <v>615</v>
      </c>
      <c r="B241" s="748" t="s">
        <v>2064</v>
      </c>
      <c r="C241" s="748" t="s">
        <v>2065</v>
      </c>
      <c r="D241" s="748" t="s">
        <v>2066</v>
      </c>
      <c r="E241" s="748" t="s">
        <v>2067</v>
      </c>
      <c r="F241" s="752"/>
      <c r="G241" s="752"/>
      <c r="H241" s="766">
        <v>0</v>
      </c>
      <c r="I241" s="752">
        <v>17</v>
      </c>
      <c r="J241" s="752">
        <v>1410.2</v>
      </c>
      <c r="K241" s="766">
        <v>1</v>
      </c>
      <c r="L241" s="752">
        <v>17</v>
      </c>
      <c r="M241" s="753">
        <v>1410.2</v>
      </c>
    </row>
    <row r="242" spans="1:13" ht="14.4" customHeight="1" x14ac:dyDescent="0.3">
      <c r="A242" s="747" t="s">
        <v>615</v>
      </c>
      <c r="B242" s="748" t="s">
        <v>2068</v>
      </c>
      <c r="C242" s="748" t="s">
        <v>2069</v>
      </c>
      <c r="D242" s="748" t="s">
        <v>2070</v>
      </c>
      <c r="E242" s="748" t="s">
        <v>2071</v>
      </c>
      <c r="F242" s="752"/>
      <c r="G242" s="752"/>
      <c r="H242" s="766">
        <v>0</v>
      </c>
      <c r="I242" s="752">
        <v>2</v>
      </c>
      <c r="J242" s="752">
        <v>374</v>
      </c>
      <c r="K242" s="766">
        <v>1</v>
      </c>
      <c r="L242" s="752">
        <v>2</v>
      </c>
      <c r="M242" s="753">
        <v>374</v>
      </c>
    </row>
    <row r="243" spans="1:13" ht="14.4" customHeight="1" x14ac:dyDescent="0.3">
      <c r="A243" s="747" t="s">
        <v>615</v>
      </c>
      <c r="B243" s="748" t="s">
        <v>2005</v>
      </c>
      <c r="C243" s="748" t="s">
        <v>2072</v>
      </c>
      <c r="D243" s="748" t="s">
        <v>2007</v>
      </c>
      <c r="E243" s="748" t="s">
        <v>2073</v>
      </c>
      <c r="F243" s="752">
        <v>1</v>
      </c>
      <c r="G243" s="752">
        <v>774.51</v>
      </c>
      <c r="H243" s="766">
        <v>1</v>
      </c>
      <c r="I243" s="752"/>
      <c r="J243" s="752"/>
      <c r="K243" s="766">
        <v>0</v>
      </c>
      <c r="L243" s="752">
        <v>1</v>
      </c>
      <c r="M243" s="753">
        <v>774.51</v>
      </c>
    </row>
    <row r="244" spans="1:13" ht="14.4" customHeight="1" x14ac:dyDescent="0.3">
      <c r="A244" s="747" t="s">
        <v>615</v>
      </c>
      <c r="B244" s="748" t="s">
        <v>2074</v>
      </c>
      <c r="C244" s="748" t="s">
        <v>2075</v>
      </c>
      <c r="D244" s="748" t="s">
        <v>2076</v>
      </c>
      <c r="E244" s="748" t="s">
        <v>2077</v>
      </c>
      <c r="F244" s="752">
        <v>1</v>
      </c>
      <c r="G244" s="752">
        <v>911.85</v>
      </c>
      <c r="H244" s="766">
        <v>1</v>
      </c>
      <c r="I244" s="752"/>
      <c r="J244" s="752"/>
      <c r="K244" s="766">
        <v>0</v>
      </c>
      <c r="L244" s="752">
        <v>1</v>
      </c>
      <c r="M244" s="753">
        <v>911.85</v>
      </c>
    </row>
    <row r="245" spans="1:13" ht="14.4" customHeight="1" x14ac:dyDescent="0.3">
      <c r="A245" s="747" t="s">
        <v>615</v>
      </c>
      <c r="B245" s="748" t="s">
        <v>1833</v>
      </c>
      <c r="C245" s="748" t="s">
        <v>1834</v>
      </c>
      <c r="D245" s="748" t="s">
        <v>1835</v>
      </c>
      <c r="E245" s="748" t="s">
        <v>1836</v>
      </c>
      <c r="F245" s="752"/>
      <c r="G245" s="752"/>
      <c r="H245" s="766">
        <v>0</v>
      </c>
      <c r="I245" s="752">
        <v>7</v>
      </c>
      <c r="J245" s="752">
        <v>237.07999999999998</v>
      </c>
      <c r="K245" s="766">
        <v>1</v>
      </c>
      <c r="L245" s="752">
        <v>7</v>
      </c>
      <c r="M245" s="753">
        <v>237.07999999999998</v>
      </c>
    </row>
    <row r="246" spans="1:13" ht="14.4" customHeight="1" x14ac:dyDescent="0.3">
      <c r="A246" s="747" t="s">
        <v>615</v>
      </c>
      <c r="B246" s="748" t="s">
        <v>1833</v>
      </c>
      <c r="C246" s="748" t="s">
        <v>1837</v>
      </c>
      <c r="D246" s="748" t="s">
        <v>1838</v>
      </c>
      <c r="E246" s="748" t="s">
        <v>1839</v>
      </c>
      <c r="F246" s="752"/>
      <c r="G246" s="752"/>
      <c r="H246" s="766">
        <v>0</v>
      </c>
      <c r="I246" s="752">
        <v>282</v>
      </c>
      <c r="J246" s="752">
        <v>15001.683211695663</v>
      </c>
      <c r="K246" s="766">
        <v>1</v>
      </c>
      <c r="L246" s="752">
        <v>282</v>
      </c>
      <c r="M246" s="753">
        <v>15001.683211695663</v>
      </c>
    </row>
    <row r="247" spans="1:13" ht="14.4" customHeight="1" x14ac:dyDescent="0.3">
      <c r="A247" s="747" t="s">
        <v>615</v>
      </c>
      <c r="B247" s="748" t="s">
        <v>1937</v>
      </c>
      <c r="C247" s="748" t="s">
        <v>1941</v>
      </c>
      <c r="D247" s="748" t="s">
        <v>1939</v>
      </c>
      <c r="E247" s="748" t="s">
        <v>1942</v>
      </c>
      <c r="F247" s="752"/>
      <c r="G247" s="752"/>
      <c r="H247" s="766">
        <v>0</v>
      </c>
      <c r="I247" s="752">
        <v>43</v>
      </c>
      <c r="J247" s="752">
        <v>11490.38</v>
      </c>
      <c r="K247" s="766">
        <v>1</v>
      </c>
      <c r="L247" s="752">
        <v>43</v>
      </c>
      <c r="M247" s="753">
        <v>11490.38</v>
      </c>
    </row>
    <row r="248" spans="1:13" ht="14.4" customHeight="1" x14ac:dyDescent="0.3">
      <c r="A248" s="747" t="s">
        <v>615</v>
      </c>
      <c r="B248" s="748" t="s">
        <v>2078</v>
      </c>
      <c r="C248" s="748" t="s">
        <v>2079</v>
      </c>
      <c r="D248" s="748" t="s">
        <v>1408</v>
      </c>
      <c r="E248" s="748" t="s">
        <v>2080</v>
      </c>
      <c r="F248" s="752"/>
      <c r="G248" s="752"/>
      <c r="H248" s="766">
        <v>0</v>
      </c>
      <c r="I248" s="752">
        <v>1</v>
      </c>
      <c r="J248" s="752">
        <v>507.7999999999999</v>
      </c>
      <c r="K248" s="766">
        <v>1</v>
      </c>
      <c r="L248" s="752">
        <v>1</v>
      </c>
      <c r="M248" s="753">
        <v>507.7999999999999</v>
      </c>
    </row>
    <row r="249" spans="1:13" ht="14.4" customHeight="1" x14ac:dyDescent="0.3">
      <c r="A249" s="747" t="s">
        <v>615</v>
      </c>
      <c r="B249" s="748" t="s">
        <v>1842</v>
      </c>
      <c r="C249" s="748" t="s">
        <v>2081</v>
      </c>
      <c r="D249" s="748" t="s">
        <v>1844</v>
      </c>
      <c r="E249" s="748" t="s">
        <v>2082</v>
      </c>
      <c r="F249" s="752"/>
      <c r="G249" s="752"/>
      <c r="H249" s="766">
        <v>0</v>
      </c>
      <c r="I249" s="752">
        <v>1</v>
      </c>
      <c r="J249" s="752">
        <v>174.61</v>
      </c>
      <c r="K249" s="766">
        <v>1</v>
      </c>
      <c r="L249" s="752">
        <v>1</v>
      </c>
      <c r="M249" s="753">
        <v>174.61</v>
      </c>
    </row>
    <row r="250" spans="1:13" ht="14.4" customHeight="1" x14ac:dyDescent="0.3">
      <c r="A250" s="747" t="s">
        <v>615</v>
      </c>
      <c r="B250" s="748" t="s">
        <v>1846</v>
      </c>
      <c r="C250" s="748" t="s">
        <v>1847</v>
      </c>
      <c r="D250" s="748" t="s">
        <v>1848</v>
      </c>
      <c r="E250" s="748" t="s">
        <v>1849</v>
      </c>
      <c r="F250" s="752"/>
      <c r="G250" s="752"/>
      <c r="H250" s="766">
        <v>0</v>
      </c>
      <c r="I250" s="752">
        <v>1</v>
      </c>
      <c r="J250" s="752">
        <v>225.74</v>
      </c>
      <c r="K250" s="766">
        <v>1</v>
      </c>
      <c r="L250" s="752">
        <v>1</v>
      </c>
      <c r="M250" s="753">
        <v>225.74</v>
      </c>
    </row>
    <row r="251" spans="1:13" ht="14.4" customHeight="1" x14ac:dyDescent="0.3">
      <c r="A251" s="747" t="s">
        <v>615</v>
      </c>
      <c r="B251" s="748" t="s">
        <v>1846</v>
      </c>
      <c r="C251" s="748" t="s">
        <v>1850</v>
      </c>
      <c r="D251" s="748" t="s">
        <v>1851</v>
      </c>
      <c r="E251" s="748" t="s">
        <v>1852</v>
      </c>
      <c r="F251" s="752">
        <v>1</v>
      </c>
      <c r="G251" s="752">
        <v>111.27999999999996</v>
      </c>
      <c r="H251" s="766">
        <v>1</v>
      </c>
      <c r="I251" s="752"/>
      <c r="J251" s="752"/>
      <c r="K251" s="766">
        <v>0</v>
      </c>
      <c r="L251" s="752">
        <v>1</v>
      </c>
      <c r="M251" s="753">
        <v>111.27999999999996</v>
      </c>
    </row>
    <row r="252" spans="1:13" ht="14.4" customHeight="1" x14ac:dyDescent="0.3">
      <c r="A252" s="747" t="s">
        <v>615</v>
      </c>
      <c r="B252" s="748" t="s">
        <v>1853</v>
      </c>
      <c r="C252" s="748" t="s">
        <v>1856</v>
      </c>
      <c r="D252" s="748" t="s">
        <v>994</v>
      </c>
      <c r="E252" s="748" t="s">
        <v>1857</v>
      </c>
      <c r="F252" s="752"/>
      <c r="G252" s="752"/>
      <c r="H252" s="766">
        <v>0</v>
      </c>
      <c r="I252" s="752">
        <v>2</v>
      </c>
      <c r="J252" s="752">
        <v>90.97999999999999</v>
      </c>
      <c r="K252" s="766">
        <v>1</v>
      </c>
      <c r="L252" s="752">
        <v>2</v>
      </c>
      <c r="M252" s="753">
        <v>90.97999999999999</v>
      </c>
    </row>
    <row r="253" spans="1:13" ht="14.4" customHeight="1" x14ac:dyDescent="0.3">
      <c r="A253" s="747" t="s">
        <v>615</v>
      </c>
      <c r="B253" s="748" t="s">
        <v>1867</v>
      </c>
      <c r="C253" s="748" t="s">
        <v>1868</v>
      </c>
      <c r="D253" s="748" t="s">
        <v>1869</v>
      </c>
      <c r="E253" s="748" t="s">
        <v>1870</v>
      </c>
      <c r="F253" s="752"/>
      <c r="G253" s="752"/>
      <c r="H253" s="766">
        <v>0</v>
      </c>
      <c r="I253" s="752">
        <v>3</v>
      </c>
      <c r="J253" s="752">
        <v>209.45999999999998</v>
      </c>
      <c r="K253" s="766">
        <v>1</v>
      </c>
      <c r="L253" s="752">
        <v>3</v>
      </c>
      <c r="M253" s="753">
        <v>209.45999999999998</v>
      </c>
    </row>
    <row r="254" spans="1:13" ht="14.4" customHeight="1" x14ac:dyDescent="0.3">
      <c r="A254" s="747" t="s">
        <v>615</v>
      </c>
      <c r="B254" s="748" t="s">
        <v>2083</v>
      </c>
      <c r="C254" s="748" t="s">
        <v>2084</v>
      </c>
      <c r="D254" s="748" t="s">
        <v>2085</v>
      </c>
      <c r="E254" s="748" t="s">
        <v>2086</v>
      </c>
      <c r="F254" s="752"/>
      <c r="G254" s="752"/>
      <c r="H254" s="766">
        <v>0</v>
      </c>
      <c r="I254" s="752">
        <v>1</v>
      </c>
      <c r="J254" s="752">
        <v>680.26</v>
      </c>
      <c r="K254" s="766">
        <v>1</v>
      </c>
      <c r="L254" s="752">
        <v>1</v>
      </c>
      <c r="M254" s="753">
        <v>680.26</v>
      </c>
    </row>
    <row r="255" spans="1:13" ht="14.4" customHeight="1" x14ac:dyDescent="0.3">
      <c r="A255" s="747" t="s">
        <v>615</v>
      </c>
      <c r="B255" s="748" t="s">
        <v>2087</v>
      </c>
      <c r="C255" s="748" t="s">
        <v>2088</v>
      </c>
      <c r="D255" s="748" t="s">
        <v>1461</v>
      </c>
      <c r="E255" s="748" t="s">
        <v>2089</v>
      </c>
      <c r="F255" s="752">
        <v>1</v>
      </c>
      <c r="G255" s="752">
        <v>317.61</v>
      </c>
      <c r="H255" s="766">
        <v>1</v>
      </c>
      <c r="I255" s="752"/>
      <c r="J255" s="752"/>
      <c r="K255" s="766">
        <v>0</v>
      </c>
      <c r="L255" s="752">
        <v>1</v>
      </c>
      <c r="M255" s="753">
        <v>317.61</v>
      </c>
    </row>
    <row r="256" spans="1:13" ht="14.4" customHeight="1" x14ac:dyDescent="0.3">
      <c r="A256" s="747" t="s">
        <v>615</v>
      </c>
      <c r="B256" s="748" t="s">
        <v>1874</v>
      </c>
      <c r="C256" s="748" t="s">
        <v>1878</v>
      </c>
      <c r="D256" s="748" t="s">
        <v>990</v>
      </c>
      <c r="E256" s="748" t="s">
        <v>1879</v>
      </c>
      <c r="F256" s="752"/>
      <c r="G256" s="752"/>
      <c r="H256" s="766">
        <v>0</v>
      </c>
      <c r="I256" s="752">
        <v>3</v>
      </c>
      <c r="J256" s="752">
        <v>301.20000000000005</v>
      </c>
      <c r="K256" s="766">
        <v>1</v>
      </c>
      <c r="L256" s="752">
        <v>3</v>
      </c>
      <c r="M256" s="753">
        <v>301.20000000000005</v>
      </c>
    </row>
    <row r="257" spans="1:13" ht="14.4" customHeight="1" x14ac:dyDescent="0.3">
      <c r="A257" s="747" t="s">
        <v>615</v>
      </c>
      <c r="B257" s="748" t="s">
        <v>2090</v>
      </c>
      <c r="C257" s="748" t="s">
        <v>2091</v>
      </c>
      <c r="D257" s="748" t="s">
        <v>1495</v>
      </c>
      <c r="E257" s="748" t="s">
        <v>1492</v>
      </c>
      <c r="F257" s="752"/>
      <c r="G257" s="752"/>
      <c r="H257" s="766">
        <v>0</v>
      </c>
      <c r="I257" s="752">
        <v>1</v>
      </c>
      <c r="J257" s="752">
        <v>164.73</v>
      </c>
      <c r="K257" s="766">
        <v>1</v>
      </c>
      <c r="L257" s="752">
        <v>1</v>
      </c>
      <c r="M257" s="753">
        <v>164.73</v>
      </c>
    </row>
    <row r="258" spans="1:13" ht="14.4" customHeight="1" x14ac:dyDescent="0.3">
      <c r="A258" s="747" t="s">
        <v>615</v>
      </c>
      <c r="B258" s="748" t="s">
        <v>2090</v>
      </c>
      <c r="C258" s="748" t="s">
        <v>2092</v>
      </c>
      <c r="D258" s="748" t="s">
        <v>1497</v>
      </c>
      <c r="E258" s="748" t="s">
        <v>1492</v>
      </c>
      <c r="F258" s="752"/>
      <c r="G258" s="752"/>
      <c r="H258" s="766">
        <v>0</v>
      </c>
      <c r="I258" s="752">
        <v>1</v>
      </c>
      <c r="J258" s="752">
        <v>164.73</v>
      </c>
      <c r="K258" s="766">
        <v>1</v>
      </c>
      <c r="L258" s="752">
        <v>1</v>
      </c>
      <c r="M258" s="753">
        <v>164.73</v>
      </c>
    </row>
    <row r="259" spans="1:13" ht="14.4" customHeight="1" x14ac:dyDescent="0.3">
      <c r="A259" s="747" t="s">
        <v>615</v>
      </c>
      <c r="B259" s="748" t="s">
        <v>2090</v>
      </c>
      <c r="C259" s="748" t="s">
        <v>2093</v>
      </c>
      <c r="D259" s="748" t="s">
        <v>1530</v>
      </c>
      <c r="E259" s="748" t="s">
        <v>2094</v>
      </c>
      <c r="F259" s="752"/>
      <c r="G259" s="752"/>
      <c r="H259" s="766">
        <v>0</v>
      </c>
      <c r="I259" s="752">
        <v>8</v>
      </c>
      <c r="J259" s="752">
        <v>1591.12</v>
      </c>
      <c r="K259" s="766">
        <v>1</v>
      </c>
      <c r="L259" s="752">
        <v>8</v>
      </c>
      <c r="M259" s="753">
        <v>1591.12</v>
      </c>
    </row>
    <row r="260" spans="1:13" ht="14.4" customHeight="1" x14ac:dyDescent="0.3">
      <c r="A260" s="747" t="s">
        <v>615</v>
      </c>
      <c r="B260" s="748" t="s">
        <v>2090</v>
      </c>
      <c r="C260" s="748" t="s">
        <v>2095</v>
      </c>
      <c r="D260" s="748" t="s">
        <v>1500</v>
      </c>
      <c r="E260" s="748" t="s">
        <v>1494</v>
      </c>
      <c r="F260" s="752"/>
      <c r="G260" s="752"/>
      <c r="H260" s="766">
        <v>0</v>
      </c>
      <c r="I260" s="752">
        <v>60</v>
      </c>
      <c r="J260" s="752">
        <v>2455.1999999999998</v>
      </c>
      <c r="K260" s="766">
        <v>1</v>
      </c>
      <c r="L260" s="752">
        <v>60</v>
      </c>
      <c r="M260" s="753">
        <v>2455.1999999999998</v>
      </c>
    </row>
    <row r="261" spans="1:13" ht="14.4" customHeight="1" x14ac:dyDescent="0.3">
      <c r="A261" s="747" t="s">
        <v>615</v>
      </c>
      <c r="B261" s="748" t="s">
        <v>2090</v>
      </c>
      <c r="C261" s="748" t="s">
        <v>2096</v>
      </c>
      <c r="D261" s="748" t="s">
        <v>1501</v>
      </c>
      <c r="E261" s="748" t="s">
        <v>1494</v>
      </c>
      <c r="F261" s="752"/>
      <c r="G261" s="752"/>
      <c r="H261" s="766">
        <v>0</v>
      </c>
      <c r="I261" s="752">
        <v>60</v>
      </c>
      <c r="J261" s="752">
        <v>2455.1999999999994</v>
      </c>
      <c r="K261" s="766">
        <v>1</v>
      </c>
      <c r="L261" s="752">
        <v>60</v>
      </c>
      <c r="M261" s="753">
        <v>2455.1999999999994</v>
      </c>
    </row>
    <row r="262" spans="1:13" ht="14.4" customHeight="1" x14ac:dyDescent="0.3">
      <c r="A262" s="747" t="s">
        <v>615</v>
      </c>
      <c r="B262" s="748" t="s">
        <v>2090</v>
      </c>
      <c r="C262" s="748" t="s">
        <v>2097</v>
      </c>
      <c r="D262" s="748" t="s">
        <v>1497</v>
      </c>
      <c r="E262" s="748" t="s">
        <v>1494</v>
      </c>
      <c r="F262" s="752"/>
      <c r="G262" s="752"/>
      <c r="H262" s="766">
        <v>0</v>
      </c>
      <c r="I262" s="752">
        <v>4</v>
      </c>
      <c r="J262" s="752">
        <v>164.72</v>
      </c>
      <c r="K262" s="766">
        <v>1</v>
      </c>
      <c r="L262" s="752">
        <v>4</v>
      </c>
      <c r="M262" s="753">
        <v>164.72</v>
      </c>
    </row>
    <row r="263" spans="1:13" ht="14.4" customHeight="1" x14ac:dyDescent="0.3">
      <c r="A263" s="747" t="s">
        <v>615</v>
      </c>
      <c r="B263" s="748" t="s">
        <v>2090</v>
      </c>
      <c r="C263" s="748" t="s">
        <v>2098</v>
      </c>
      <c r="D263" s="748" t="s">
        <v>1491</v>
      </c>
      <c r="E263" s="748" t="s">
        <v>1494</v>
      </c>
      <c r="F263" s="752"/>
      <c r="G263" s="752"/>
      <c r="H263" s="766">
        <v>0</v>
      </c>
      <c r="I263" s="752">
        <v>4</v>
      </c>
      <c r="J263" s="752">
        <v>164.72</v>
      </c>
      <c r="K263" s="766">
        <v>1</v>
      </c>
      <c r="L263" s="752">
        <v>4</v>
      </c>
      <c r="M263" s="753">
        <v>164.72</v>
      </c>
    </row>
    <row r="264" spans="1:13" ht="14.4" customHeight="1" x14ac:dyDescent="0.3">
      <c r="A264" s="747" t="s">
        <v>615</v>
      </c>
      <c r="B264" s="748" t="s">
        <v>2090</v>
      </c>
      <c r="C264" s="748" t="s">
        <v>2099</v>
      </c>
      <c r="D264" s="748" t="s">
        <v>1495</v>
      </c>
      <c r="E264" s="748" t="s">
        <v>1494</v>
      </c>
      <c r="F264" s="752"/>
      <c r="G264" s="752"/>
      <c r="H264" s="766">
        <v>0</v>
      </c>
      <c r="I264" s="752">
        <v>4</v>
      </c>
      <c r="J264" s="752">
        <v>164.72</v>
      </c>
      <c r="K264" s="766">
        <v>1</v>
      </c>
      <c r="L264" s="752">
        <v>4</v>
      </c>
      <c r="M264" s="753">
        <v>164.72</v>
      </c>
    </row>
    <row r="265" spans="1:13" ht="14.4" customHeight="1" x14ac:dyDescent="0.3">
      <c r="A265" s="747" t="s">
        <v>615</v>
      </c>
      <c r="B265" s="748" t="s">
        <v>2090</v>
      </c>
      <c r="C265" s="748" t="s">
        <v>2100</v>
      </c>
      <c r="D265" s="748" t="s">
        <v>1509</v>
      </c>
      <c r="E265" s="748" t="s">
        <v>1503</v>
      </c>
      <c r="F265" s="752"/>
      <c r="G265" s="752"/>
      <c r="H265" s="766">
        <v>0</v>
      </c>
      <c r="I265" s="752">
        <v>2</v>
      </c>
      <c r="J265" s="752">
        <v>271.20000000000005</v>
      </c>
      <c r="K265" s="766">
        <v>1</v>
      </c>
      <c r="L265" s="752">
        <v>2</v>
      </c>
      <c r="M265" s="753">
        <v>271.20000000000005</v>
      </c>
    </row>
    <row r="266" spans="1:13" ht="14.4" customHeight="1" x14ac:dyDescent="0.3">
      <c r="A266" s="747" t="s">
        <v>615</v>
      </c>
      <c r="B266" s="748" t="s">
        <v>2090</v>
      </c>
      <c r="C266" s="748" t="s">
        <v>2101</v>
      </c>
      <c r="D266" s="748" t="s">
        <v>1508</v>
      </c>
      <c r="E266" s="748" t="s">
        <v>1503</v>
      </c>
      <c r="F266" s="752"/>
      <c r="G266" s="752"/>
      <c r="H266" s="766">
        <v>0</v>
      </c>
      <c r="I266" s="752">
        <v>7</v>
      </c>
      <c r="J266" s="752">
        <v>916.94</v>
      </c>
      <c r="K266" s="766">
        <v>1</v>
      </c>
      <c r="L266" s="752">
        <v>7</v>
      </c>
      <c r="M266" s="753">
        <v>916.94</v>
      </c>
    </row>
    <row r="267" spans="1:13" ht="14.4" customHeight="1" x14ac:dyDescent="0.3">
      <c r="A267" s="747" t="s">
        <v>615</v>
      </c>
      <c r="B267" s="748" t="s">
        <v>2090</v>
      </c>
      <c r="C267" s="748" t="s">
        <v>2102</v>
      </c>
      <c r="D267" s="748" t="s">
        <v>1510</v>
      </c>
      <c r="E267" s="748" t="s">
        <v>1503</v>
      </c>
      <c r="F267" s="752"/>
      <c r="G267" s="752"/>
      <c r="H267" s="766">
        <v>0</v>
      </c>
      <c r="I267" s="752">
        <v>7</v>
      </c>
      <c r="J267" s="752">
        <v>949.19999999999982</v>
      </c>
      <c r="K267" s="766">
        <v>1</v>
      </c>
      <c r="L267" s="752">
        <v>7</v>
      </c>
      <c r="M267" s="753">
        <v>949.19999999999982</v>
      </c>
    </row>
    <row r="268" spans="1:13" ht="14.4" customHeight="1" x14ac:dyDescent="0.3">
      <c r="A268" s="747" t="s">
        <v>615</v>
      </c>
      <c r="B268" s="748" t="s">
        <v>2090</v>
      </c>
      <c r="C268" s="748" t="s">
        <v>2103</v>
      </c>
      <c r="D268" s="748" t="s">
        <v>1507</v>
      </c>
      <c r="E268" s="748" t="s">
        <v>1503</v>
      </c>
      <c r="F268" s="752"/>
      <c r="G268" s="752"/>
      <c r="H268" s="766">
        <v>0</v>
      </c>
      <c r="I268" s="752">
        <v>1</v>
      </c>
      <c r="J268" s="752">
        <v>148.96</v>
      </c>
      <c r="K268" s="766">
        <v>1</v>
      </c>
      <c r="L268" s="752">
        <v>1</v>
      </c>
      <c r="M268" s="753">
        <v>148.96</v>
      </c>
    </row>
    <row r="269" spans="1:13" ht="14.4" customHeight="1" x14ac:dyDescent="0.3">
      <c r="A269" s="747" t="s">
        <v>615</v>
      </c>
      <c r="B269" s="748" t="s">
        <v>2090</v>
      </c>
      <c r="C269" s="748" t="s">
        <v>2104</v>
      </c>
      <c r="D269" s="748" t="s">
        <v>1506</v>
      </c>
      <c r="E269" s="748" t="s">
        <v>1503</v>
      </c>
      <c r="F269" s="752"/>
      <c r="G269" s="752"/>
      <c r="H269" s="766">
        <v>0</v>
      </c>
      <c r="I269" s="752">
        <v>13</v>
      </c>
      <c r="J269" s="752">
        <v>1812.5100000000002</v>
      </c>
      <c r="K269" s="766">
        <v>1</v>
      </c>
      <c r="L269" s="752">
        <v>13</v>
      </c>
      <c r="M269" s="753">
        <v>1812.5100000000002</v>
      </c>
    </row>
    <row r="270" spans="1:13" ht="14.4" customHeight="1" x14ac:dyDescent="0.3">
      <c r="A270" s="747" t="s">
        <v>615</v>
      </c>
      <c r="B270" s="748" t="s">
        <v>2090</v>
      </c>
      <c r="C270" s="748" t="s">
        <v>2105</v>
      </c>
      <c r="D270" s="748" t="s">
        <v>1502</v>
      </c>
      <c r="E270" s="748" t="s">
        <v>1503</v>
      </c>
      <c r="F270" s="752"/>
      <c r="G270" s="752"/>
      <c r="H270" s="766">
        <v>0</v>
      </c>
      <c r="I270" s="752">
        <v>12</v>
      </c>
      <c r="J270" s="752">
        <v>1698.9700000000003</v>
      </c>
      <c r="K270" s="766">
        <v>1</v>
      </c>
      <c r="L270" s="752">
        <v>12</v>
      </c>
      <c r="M270" s="753">
        <v>1698.9700000000003</v>
      </c>
    </row>
    <row r="271" spans="1:13" ht="14.4" customHeight="1" x14ac:dyDescent="0.3">
      <c r="A271" s="747" t="s">
        <v>615</v>
      </c>
      <c r="B271" s="748" t="s">
        <v>2090</v>
      </c>
      <c r="C271" s="748" t="s">
        <v>2106</v>
      </c>
      <c r="D271" s="748" t="s">
        <v>1505</v>
      </c>
      <c r="E271" s="748" t="s">
        <v>1503</v>
      </c>
      <c r="F271" s="752"/>
      <c r="G271" s="752"/>
      <c r="H271" s="766">
        <v>0</v>
      </c>
      <c r="I271" s="752">
        <v>1</v>
      </c>
      <c r="J271" s="752">
        <v>148.95999999999998</v>
      </c>
      <c r="K271" s="766">
        <v>1</v>
      </c>
      <c r="L271" s="752">
        <v>1</v>
      </c>
      <c r="M271" s="753">
        <v>148.95999999999998</v>
      </c>
    </row>
    <row r="272" spans="1:13" ht="14.4" customHeight="1" x14ac:dyDescent="0.3">
      <c r="A272" s="747" t="s">
        <v>615</v>
      </c>
      <c r="B272" s="748" t="s">
        <v>2090</v>
      </c>
      <c r="C272" s="748" t="s">
        <v>2107</v>
      </c>
      <c r="D272" s="748" t="s">
        <v>1513</v>
      </c>
      <c r="E272" s="748" t="s">
        <v>2108</v>
      </c>
      <c r="F272" s="752"/>
      <c r="G272" s="752"/>
      <c r="H272" s="766">
        <v>0</v>
      </c>
      <c r="I272" s="752">
        <v>1</v>
      </c>
      <c r="J272" s="752">
        <v>111.95000000000005</v>
      </c>
      <c r="K272" s="766">
        <v>1</v>
      </c>
      <c r="L272" s="752">
        <v>1</v>
      </c>
      <c r="M272" s="753">
        <v>111.95000000000005</v>
      </c>
    </row>
    <row r="273" spans="1:13" ht="14.4" customHeight="1" x14ac:dyDescent="0.3">
      <c r="A273" s="747" t="s">
        <v>615</v>
      </c>
      <c r="B273" s="748" t="s">
        <v>2090</v>
      </c>
      <c r="C273" s="748" t="s">
        <v>2109</v>
      </c>
      <c r="D273" s="748" t="s">
        <v>1518</v>
      </c>
      <c r="E273" s="748" t="s">
        <v>2108</v>
      </c>
      <c r="F273" s="752"/>
      <c r="G273" s="752"/>
      <c r="H273" s="766">
        <v>0</v>
      </c>
      <c r="I273" s="752">
        <v>1</v>
      </c>
      <c r="J273" s="752">
        <v>111.94999999999997</v>
      </c>
      <c r="K273" s="766">
        <v>1</v>
      </c>
      <c r="L273" s="752">
        <v>1</v>
      </c>
      <c r="M273" s="753">
        <v>111.94999999999997</v>
      </c>
    </row>
    <row r="274" spans="1:13" ht="14.4" customHeight="1" x14ac:dyDescent="0.3">
      <c r="A274" s="747" t="s">
        <v>615</v>
      </c>
      <c r="B274" s="748" t="s">
        <v>2090</v>
      </c>
      <c r="C274" s="748" t="s">
        <v>2110</v>
      </c>
      <c r="D274" s="748" t="s">
        <v>1515</v>
      </c>
      <c r="E274" s="748" t="s">
        <v>2108</v>
      </c>
      <c r="F274" s="752"/>
      <c r="G274" s="752"/>
      <c r="H274" s="766">
        <v>0</v>
      </c>
      <c r="I274" s="752">
        <v>2</v>
      </c>
      <c r="J274" s="752">
        <v>223.9</v>
      </c>
      <c r="K274" s="766">
        <v>1</v>
      </c>
      <c r="L274" s="752">
        <v>2</v>
      </c>
      <c r="M274" s="753">
        <v>223.9</v>
      </c>
    </row>
    <row r="275" spans="1:13" ht="14.4" customHeight="1" x14ac:dyDescent="0.3">
      <c r="A275" s="747" t="s">
        <v>615</v>
      </c>
      <c r="B275" s="748" t="s">
        <v>2090</v>
      </c>
      <c r="C275" s="748" t="s">
        <v>2111</v>
      </c>
      <c r="D275" s="748" t="s">
        <v>2112</v>
      </c>
      <c r="E275" s="748" t="s">
        <v>2108</v>
      </c>
      <c r="F275" s="752"/>
      <c r="G275" s="752"/>
      <c r="H275" s="766">
        <v>0</v>
      </c>
      <c r="I275" s="752">
        <v>4</v>
      </c>
      <c r="J275" s="752">
        <v>447.80000000000007</v>
      </c>
      <c r="K275" s="766">
        <v>1</v>
      </c>
      <c r="L275" s="752">
        <v>4</v>
      </c>
      <c r="M275" s="753">
        <v>447.80000000000007</v>
      </c>
    </row>
    <row r="276" spans="1:13" ht="14.4" customHeight="1" x14ac:dyDescent="0.3">
      <c r="A276" s="747" t="s">
        <v>615</v>
      </c>
      <c r="B276" s="748" t="s">
        <v>2090</v>
      </c>
      <c r="C276" s="748" t="s">
        <v>2113</v>
      </c>
      <c r="D276" s="748" t="s">
        <v>1499</v>
      </c>
      <c r="E276" s="748" t="s">
        <v>1492</v>
      </c>
      <c r="F276" s="752"/>
      <c r="G276" s="752"/>
      <c r="H276" s="766">
        <v>0</v>
      </c>
      <c r="I276" s="752">
        <v>15</v>
      </c>
      <c r="J276" s="752">
        <v>2455.0499999999997</v>
      </c>
      <c r="K276" s="766">
        <v>1</v>
      </c>
      <c r="L276" s="752">
        <v>15</v>
      </c>
      <c r="M276" s="753">
        <v>2455.0499999999997</v>
      </c>
    </row>
    <row r="277" spans="1:13" ht="14.4" customHeight="1" x14ac:dyDescent="0.3">
      <c r="A277" s="747" t="s">
        <v>615</v>
      </c>
      <c r="B277" s="748" t="s">
        <v>2090</v>
      </c>
      <c r="C277" s="748" t="s">
        <v>2114</v>
      </c>
      <c r="D277" s="748" t="s">
        <v>1527</v>
      </c>
      <c r="E277" s="748" t="s">
        <v>1492</v>
      </c>
      <c r="F277" s="752"/>
      <c r="G277" s="752"/>
      <c r="H277" s="766">
        <v>0</v>
      </c>
      <c r="I277" s="752">
        <v>10</v>
      </c>
      <c r="J277" s="752">
        <v>1226.9000000000001</v>
      </c>
      <c r="K277" s="766">
        <v>1</v>
      </c>
      <c r="L277" s="752">
        <v>10</v>
      </c>
      <c r="M277" s="753">
        <v>1226.9000000000001</v>
      </c>
    </row>
    <row r="278" spans="1:13" ht="14.4" customHeight="1" x14ac:dyDescent="0.3">
      <c r="A278" s="747" t="s">
        <v>615</v>
      </c>
      <c r="B278" s="748" t="s">
        <v>2090</v>
      </c>
      <c r="C278" s="748" t="s">
        <v>2115</v>
      </c>
      <c r="D278" s="748" t="s">
        <v>1525</v>
      </c>
      <c r="E278" s="748" t="s">
        <v>1492</v>
      </c>
      <c r="F278" s="752"/>
      <c r="G278" s="752"/>
      <c r="H278" s="766">
        <v>0</v>
      </c>
      <c r="I278" s="752">
        <v>11</v>
      </c>
      <c r="J278" s="752">
        <v>1349.59</v>
      </c>
      <c r="K278" s="766">
        <v>1</v>
      </c>
      <c r="L278" s="752">
        <v>11</v>
      </c>
      <c r="M278" s="753">
        <v>1349.59</v>
      </c>
    </row>
    <row r="279" spans="1:13" ht="14.4" customHeight="1" x14ac:dyDescent="0.3">
      <c r="A279" s="747" t="s">
        <v>615</v>
      </c>
      <c r="B279" s="748" t="s">
        <v>2090</v>
      </c>
      <c r="C279" s="748" t="s">
        <v>2116</v>
      </c>
      <c r="D279" s="748" t="s">
        <v>1523</v>
      </c>
      <c r="E279" s="748" t="s">
        <v>1492</v>
      </c>
      <c r="F279" s="752"/>
      <c r="G279" s="752"/>
      <c r="H279" s="766">
        <v>0</v>
      </c>
      <c r="I279" s="752">
        <v>3</v>
      </c>
      <c r="J279" s="752">
        <v>436.5</v>
      </c>
      <c r="K279" s="766">
        <v>1</v>
      </c>
      <c r="L279" s="752">
        <v>3</v>
      </c>
      <c r="M279" s="753">
        <v>436.5</v>
      </c>
    </row>
    <row r="280" spans="1:13" ht="14.4" customHeight="1" x14ac:dyDescent="0.3">
      <c r="A280" s="747" t="s">
        <v>615</v>
      </c>
      <c r="B280" s="748" t="s">
        <v>2090</v>
      </c>
      <c r="C280" s="748" t="s">
        <v>2117</v>
      </c>
      <c r="D280" s="748" t="s">
        <v>1524</v>
      </c>
      <c r="E280" s="748" t="s">
        <v>1492</v>
      </c>
      <c r="F280" s="752"/>
      <c r="G280" s="752"/>
      <c r="H280" s="766">
        <v>0</v>
      </c>
      <c r="I280" s="752">
        <v>9</v>
      </c>
      <c r="J280" s="752">
        <v>1309.5000104250907</v>
      </c>
      <c r="K280" s="766">
        <v>1</v>
      </c>
      <c r="L280" s="752">
        <v>9</v>
      </c>
      <c r="M280" s="753">
        <v>1309.5000104250907</v>
      </c>
    </row>
    <row r="281" spans="1:13" ht="14.4" customHeight="1" x14ac:dyDescent="0.3">
      <c r="A281" s="747" t="s">
        <v>615</v>
      </c>
      <c r="B281" s="748" t="s">
        <v>2090</v>
      </c>
      <c r="C281" s="748" t="s">
        <v>2118</v>
      </c>
      <c r="D281" s="748" t="s">
        <v>1528</v>
      </c>
      <c r="E281" s="748" t="s">
        <v>1492</v>
      </c>
      <c r="F281" s="752"/>
      <c r="G281" s="752"/>
      <c r="H281" s="766">
        <v>0</v>
      </c>
      <c r="I281" s="752">
        <v>21</v>
      </c>
      <c r="J281" s="752">
        <v>2732.21</v>
      </c>
      <c r="K281" s="766">
        <v>1</v>
      </c>
      <c r="L281" s="752">
        <v>21</v>
      </c>
      <c r="M281" s="753">
        <v>2732.21</v>
      </c>
    </row>
    <row r="282" spans="1:13" ht="14.4" customHeight="1" x14ac:dyDescent="0.3">
      <c r="A282" s="747" t="s">
        <v>615</v>
      </c>
      <c r="B282" s="748" t="s">
        <v>2090</v>
      </c>
      <c r="C282" s="748" t="s">
        <v>2119</v>
      </c>
      <c r="D282" s="748" t="s">
        <v>1529</v>
      </c>
      <c r="E282" s="748" t="s">
        <v>1492</v>
      </c>
      <c r="F282" s="752"/>
      <c r="G282" s="752"/>
      <c r="H282" s="766">
        <v>0</v>
      </c>
      <c r="I282" s="752">
        <v>23</v>
      </c>
      <c r="J282" s="752">
        <v>2990.73</v>
      </c>
      <c r="K282" s="766">
        <v>1</v>
      </c>
      <c r="L282" s="752">
        <v>23</v>
      </c>
      <c r="M282" s="753">
        <v>2990.73</v>
      </c>
    </row>
    <row r="283" spans="1:13" ht="14.4" customHeight="1" x14ac:dyDescent="0.3">
      <c r="A283" s="747" t="s">
        <v>615</v>
      </c>
      <c r="B283" s="748" t="s">
        <v>2090</v>
      </c>
      <c r="C283" s="748" t="s">
        <v>2120</v>
      </c>
      <c r="D283" s="748" t="s">
        <v>1520</v>
      </c>
      <c r="E283" s="748" t="s">
        <v>1492</v>
      </c>
      <c r="F283" s="752"/>
      <c r="G283" s="752"/>
      <c r="H283" s="766">
        <v>0</v>
      </c>
      <c r="I283" s="752">
        <v>20</v>
      </c>
      <c r="J283" s="752">
        <v>2599.3999090186112</v>
      </c>
      <c r="K283" s="766">
        <v>1</v>
      </c>
      <c r="L283" s="752">
        <v>20</v>
      </c>
      <c r="M283" s="753">
        <v>2599.3999090186112</v>
      </c>
    </row>
    <row r="284" spans="1:13" ht="14.4" customHeight="1" x14ac:dyDescent="0.3">
      <c r="A284" s="747" t="s">
        <v>615</v>
      </c>
      <c r="B284" s="748" t="s">
        <v>2090</v>
      </c>
      <c r="C284" s="748" t="s">
        <v>2121</v>
      </c>
      <c r="D284" s="748" t="s">
        <v>1519</v>
      </c>
      <c r="E284" s="748" t="s">
        <v>1492</v>
      </c>
      <c r="F284" s="752"/>
      <c r="G284" s="752"/>
      <c r="H284" s="766">
        <v>0</v>
      </c>
      <c r="I284" s="752">
        <v>22</v>
      </c>
      <c r="J284" s="752">
        <v>2859.34</v>
      </c>
      <c r="K284" s="766">
        <v>1</v>
      </c>
      <c r="L284" s="752">
        <v>22</v>
      </c>
      <c r="M284" s="753">
        <v>2859.34</v>
      </c>
    </row>
    <row r="285" spans="1:13" ht="14.4" customHeight="1" x14ac:dyDescent="0.3">
      <c r="A285" s="747" t="s">
        <v>615</v>
      </c>
      <c r="B285" s="748" t="s">
        <v>2090</v>
      </c>
      <c r="C285" s="748" t="s">
        <v>2122</v>
      </c>
      <c r="D285" s="748" t="s">
        <v>1522</v>
      </c>
      <c r="E285" s="748" t="s">
        <v>1492</v>
      </c>
      <c r="F285" s="752"/>
      <c r="G285" s="752"/>
      <c r="H285" s="766">
        <v>0</v>
      </c>
      <c r="I285" s="752">
        <v>1</v>
      </c>
      <c r="J285" s="752">
        <v>135.41999999999999</v>
      </c>
      <c r="K285" s="766">
        <v>1</v>
      </c>
      <c r="L285" s="752">
        <v>1</v>
      </c>
      <c r="M285" s="753">
        <v>135.41999999999999</v>
      </c>
    </row>
    <row r="286" spans="1:13" ht="14.4" customHeight="1" x14ac:dyDescent="0.3">
      <c r="A286" s="747" t="s">
        <v>615</v>
      </c>
      <c r="B286" s="748" t="s">
        <v>2090</v>
      </c>
      <c r="C286" s="748" t="s">
        <v>2123</v>
      </c>
      <c r="D286" s="748" t="s">
        <v>1511</v>
      </c>
      <c r="E286" s="748" t="s">
        <v>1503</v>
      </c>
      <c r="F286" s="752"/>
      <c r="G286" s="752"/>
      <c r="H286" s="766">
        <v>0</v>
      </c>
      <c r="I286" s="752">
        <v>10</v>
      </c>
      <c r="J286" s="752">
        <v>1355.9999999999995</v>
      </c>
      <c r="K286" s="766">
        <v>1</v>
      </c>
      <c r="L286" s="752">
        <v>10</v>
      </c>
      <c r="M286" s="753">
        <v>1355.9999999999995</v>
      </c>
    </row>
    <row r="287" spans="1:13" ht="14.4" customHeight="1" x14ac:dyDescent="0.3">
      <c r="A287" s="747" t="s">
        <v>615</v>
      </c>
      <c r="B287" s="748" t="s">
        <v>2090</v>
      </c>
      <c r="C287" s="748" t="s">
        <v>2124</v>
      </c>
      <c r="D287" s="748" t="s">
        <v>1512</v>
      </c>
      <c r="E287" s="748" t="s">
        <v>1503</v>
      </c>
      <c r="F287" s="752"/>
      <c r="G287" s="752"/>
      <c r="H287" s="766">
        <v>0</v>
      </c>
      <c r="I287" s="752">
        <v>18</v>
      </c>
      <c r="J287" s="752">
        <v>2442.6699999999992</v>
      </c>
      <c r="K287" s="766">
        <v>1</v>
      </c>
      <c r="L287" s="752">
        <v>18</v>
      </c>
      <c r="M287" s="753">
        <v>2442.6699999999992</v>
      </c>
    </row>
    <row r="288" spans="1:13" ht="14.4" customHeight="1" x14ac:dyDescent="0.3">
      <c r="A288" s="747" t="s">
        <v>615</v>
      </c>
      <c r="B288" s="748" t="s">
        <v>2090</v>
      </c>
      <c r="C288" s="748" t="s">
        <v>2125</v>
      </c>
      <c r="D288" s="748" t="s">
        <v>2126</v>
      </c>
      <c r="E288" s="748" t="s">
        <v>1503</v>
      </c>
      <c r="F288" s="752"/>
      <c r="G288" s="752"/>
      <c r="H288" s="766">
        <v>0</v>
      </c>
      <c r="I288" s="752">
        <v>21</v>
      </c>
      <c r="J288" s="752">
        <v>3128.1600000000003</v>
      </c>
      <c r="K288" s="766">
        <v>1</v>
      </c>
      <c r="L288" s="752">
        <v>21</v>
      </c>
      <c r="M288" s="753">
        <v>3128.1600000000003</v>
      </c>
    </row>
    <row r="289" spans="1:13" ht="14.4" customHeight="1" x14ac:dyDescent="0.3">
      <c r="A289" s="747" t="s">
        <v>615</v>
      </c>
      <c r="B289" s="748" t="s">
        <v>2090</v>
      </c>
      <c r="C289" s="748" t="s">
        <v>2127</v>
      </c>
      <c r="D289" s="748" t="s">
        <v>1521</v>
      </c>
      <c r="E289" s="748" t="s">
        <v>1494</v>
      </c>
      <c r="F289" s="752"/>
      <c r="G289" s="752"/>
      <c r="H289" s="766">
        <v>0</v>
      </c>
      <c r="I289" s="752">
        <v>16</v>
      </c>
      <c r="J289" s="752">
        <v>541.76</v>
      </c>
      <c r="K289" s="766">
        <v>1</v>
      </c>
      <c r="L289" s="752">
        <v>16</v>
      </c>
      <c r="M289" s="753">
        <v>541.76</v>
      </c>
    </row>
    <row r="290" spans="1:13" ht="14.4" customHeight="1" thickBot="1" x14ac:dyDescent="0.35">
      <c r="A290" s="754" t="s">
        <v>615</v>
      </c>
      <c r="B290" s="755" t="s">
        <v>2090</v>
      </c>
      <c r="C290" s="755" t="s">
        <v>2128</v>
      </c>
      <c r="D290" s="755" t="s">
        <v>1526</v>
      </c>
      <c r="E290" s="755" t="s">
        <v>1494</v>
      </c>
      <c r="F290" s="759"/>
      <c r="G290" s="759"/>
      <c r="H290" s="767">
        <v>0</v>
      </c>
      <c r="I290" s="759">
        <v>1</v>
      </c>
      <c r="J290" s="759">
        <v>30.67</v>
      </c>
      <c r="K290" s="767">
        <v>1</v>
      </c>
      <c r="L290" s="759">
        <v>1</v>
      </c>
      <c r="M290" s="760">
        <v>30.67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2703</v>
      </c>
      <c r="C3" s="396">
        <f>SUM(C6:C1048576)</f>
        <v>1655</v>
      </c>
      <c r="D3" s="396">
        <f>SUM(D6:D1048576)</f>
        <v>2714</v>
      </c>
      <c r="E3" s="397">
        <f>SUM(E6:E1048576)</f>
        <v>0</v>
      </c>
      <c r="F3" s="394">
        <f>IF(SUM($B3:$E3)=0,"",B3/SUM($B3:$E3))</f>
        <v>0.38221153846153844</v>
      </c>
      <c r="G3" s="392">
        <f t="shared" ref="G3:I3" si="0">IF(SUM($B3:$E3)=0,"",C3/SUM($B3:$E3))</f>
        <v>0.23402149321266968</v>
      </c>
      <c r="H3" s="392">
        <f t="shared" si="0"/>
        <v>0.38376696832579188</v>
      </c>
      <c r="I3" s="393">
        <f t="shared" si="0"/>
        <v>0</v>
      </c>
      <c r="J3" s="396">
        <f>SUM(J6:J1048576)</f>
        <v>534</v>
      </c>
      <c r="K3" s="396">
        <f>SUM(K6:K1048576)</f>
        <v>705</v>
      </c>
      <c r="L3" s="396">
        <f>SUM(L6:L1048576)</f>
        <v>2714</v>
      </c>
      <c r="M3" s="397">
        <f>SUM(M6:M1048576)</f>
        <v>0</v>
      </c>
      <c r="N3" s="394">
        <f>IF(SUM($J3:$M3)=0,"",J3/SUM($J3:$M3))</f>
        <v>0.13508727548697191</v>
      </c>
      <c r="O3" s="392">
        <f t="shared" ref="O3:Q3" si="1">IF(SUM($J3:$M3)=0,"",K3/SUM($J3:$M3))</f>
        <v>0.1783455603339236</v>
      </c>
      <c r="P3" s="392">
        <f t="shared" si="1"/>
        <v>0.68656716417910446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2130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2131</v>
      </c>
      <c r="B7" s="798">
        <v>446</v>
      </c>
      <c r="C7" s="752">
        <v>387</v>
      </c>
      <c r="D7" s="752">
        <v>619</v>
      </c>
      <c r="E7" s="753"/>
      <c r="F7" s="795">
        <v>0.3071625344352617</v>
      </c>
      <c r="G7" s="766">
        <v>0.26652892561983471</v>
      </c>
      <c r="H7" s="766">
        <v>0.42630853994490359</v>
      </c>
      <c r="I7" s="801">
        <v>0</v>
      </c>
      <c r="J7" s="798">
        <v>66</v>
      </c>
      <c r="K7" s="752">
        <v>181</v>
      </c>
      <c r="L7" s="752">
        <v>619</v>
      </c>
      <c r="M7" s="753"/>
      <c r="N7" s="795">
        <v>7.6212471131639717E-2</v>
      </c>
      <c r="O7" s="766">
        <v>0.20900692840646651</v>
      </c>
      <c r="P7" s="766">
        <v>0.71478060046189373</v>
      </c>
      <c r="Q7" s="789">
        <v>0</v>
      </c>
    </row>
    <row r="8" spans="1:17" ht="14.4" customHeight="1" x14ac:dyDescent="0.3">
      <c r="A8" s="792" t="s">
        <v>2132</v>
      </c>
      <c r="B8" s="798">
        <v>674</v>
      </c>
      <c r="C8" s="752">
        <v>587</v>
      </c>
      <c r="D8" s="752">
        <v>1089</v>
      </c>
      <c r="E8" s="753"/>
      <c r="F8" s="795">
        <v>0.28680851063829788</v>
      </c>
      <c r="G8" s="766">
        <v>0.24978723404255318</v>
      </c>
      <c r="H8" s="766">
        <v>0.46340425531914892</v>
      </c>
      <c r="I8" s="801">
        <v>0</v>
      </c>
      <c r="J8" s="798">
        <v>114</v>
      </c>
      <c r="K8" s="752">
        <v>202</v>
      </c>
      <c r="L8" s="752">
        <v>1089</v>
      </c>
      <c r="M8" s="753"/>
      <c r="N8" s="795">
        <v>8.1138790035587188E-2</v>
      </c>
      <c r="O8" s="766">
        <v>0.14377224199288255</v>
      </c>
      <c r="P8" s="766">
        <v>0.77508896797153026</v>
      </c>
      <c r="Q8" s="789">
        <v>0</v>
      </c>
    </row>
    <row r="9" spans="1:17" ht="14.4" customHeight="1" x14ac:dyDescent="0.3">
      <c r="A9" s="792" t="s">
        <v>2133</v>
      </c>
      <c r="B9" s="798">
        <v>288</v>
      </c>
      <c r="C9" s="752">
        <v>256</v>
      </c>
      <c r="D9" s="752">
        <v>324</v>
      </c>
      <c r="E9" s="753"/>
      <c r="F9" s="795">
        <v>0.33179723502304148</v>
      </c>
      <c r="G9" s="766">
        <v>0.29493087557603687</v>
      </c>
      <c r="H9" s="766">
        <v>0.37327188940092165</v>
      </c>
      <c r="I9" s="801">
        <v>0</v>
      </c>
      <c r="J9" s="798">
        <v>88</v>
      </c>
      <c r="K9" s="752">
        <v>100</v>
      </c>
      <c r="L9" s="752">
        <v>324</v>
      </c>
      <c r="M9" s="753"/>
      <c r="N9" s="795">
        <v>0.171875</v>
      </c>
      <c r="O9" s="766">
        <v>0.1953125</v>
      </c>
      <c r="P9" s="766">
        <v>0.6328125</v>
      </c>
      <c r="Q9" s="789">
        <v>0</v>
      </c>
    </row>
    <row r="10" spans="1:17" ht="14.4" customHeight="1" x14ac:dyDescent="0.3">
      <c r="A10" s="792" t="s">
        <v>2134</v>
      </c>
      <c r="B10" s="798">
        <v>177</v>
      </c>
      <c r="C10" s="752">
        <v>9</v>
      </c>
      <c r="D10" s="752"/>
      <c r="E10" s="753"/>
      <c r="F10" s="795">
        <v>0.95161290322580649</v>
      </c>
      <c r="G10" s="766">
        <v>4.8387096774193547E-2</v>
      </c>
      <c r="H10" s="766">
        <v>0</v>
      </c>
      <c r="I10" s="801">
        <v>0</v>
      </c>
      <c r="J10" s="798">
        <v>50</v>
      </c>
      <c r="K10" s="752">
        <v>5</v>
      </c>
      <c r="L10" s="752"/>
      <c r="M10" s="753"/>
      <c r="N10" s="795">
        <v>0.90909090909090906</v>
      </c>
      <c r="O10" s="766">
        <v>9.0909090909090912E-2</v>
      </c>
      <c r="P10" s="766">
        <v>0</v>
      </c>
      <c r="Q10" s="789">
        <v>0</v>
      </c>
    </row>
    <row r="11" spans="1:17" ht="14.4" customHeight="1" x14ac:dyDescent="0.3">
      <c r="A11" s="792" t="s">
        <v>2135</v>
      </c>
      <c r="B11" s="798">
        <v>700</v>
      </c>
      <c r="C11" s="752">
        <v>407</v>
      </c>
      <c r="D11" s="752">
        <v>682</v>
      </c>
      <c r="E11" s="753"/>
      <c r="F11" s="795">
        <v>0.39128004471771938</v>
      </c>
      <c r="G11" s="766">
        <v>0.22750139742873113</v>
      </c>
      <c r="H11" s="766">
        <v>0.38121855785354947</v>
      </c>
      <c r="I11" s="801">
        <v>0</v>
      </c>
      <c r="J11" s="798">
        <v>93</v>
      </c>
      <c r="K11" s="752">
        <v>209</v>
      </c>
      <c r="L11" s="752">
        <v>682</v>
      </c>
      <c r="M11" s="753"/>
      <c r="N11" s="795">
        <v>9.451219512195122E-2</v>
      </c>
      <c r="O11" s="766">
        <v>0.21239837398373984</v>
      </c>
      <c r="P11" s="766">
        <v>0.69308943089430897</v>
      </c>
      <c r="Q11" s="789">
        <v>0</v>
      </c>
    </row>
    <row r="12" spans="1:17" ht="14.4" customHeight="1" thickBot="1" x14ac:dyDescent="0.35">
      <c r="A12" s="793" t="s">
        <v>2136</v>
      </c>
      <c r="B12" s="799">
        <v>418</v>
      </c>
      <c r="C12" s="759">
        <v>9</v>
      </c>
      <c r="D12" s="759"/>
      <c r="E12" s="760"/>
      <c r="F12" s="796">
        <v>0.97892271662763464</v>
      </c>
      <c r="G12" s="767">
        <v>2.1077283372365339E-2</v>
      </c>
      <c r="H12" s="767">
        <v>0</v>
      </c>
      <c r="I12" s="802">
        <v>0</v>
      </c>
      <c r="J12" s="799">
        <v>123</v>
      </c>
      <c r="K12" s="759">
        <v>8</v>
      </c>
      <c r="L12" s="759"/>
      <c r="M12" s="760"/>
      <c r="N12" s="796">
        <v>0.93893129770992367</v>
      </c>
      <c r="O12" s="767">
        <v>6.1068702290076333E-2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11</v>
      </c>
      <c r="B5" s="730" t="s">
        <v>2137</v>
      </c>
      <c r="C5" s="733">
        <v>7326210.0900000026</v>
      </c>
      <c r="D5" s="733">
        <v>12356</v>
      </c>
      <c r="E5" s="733">
        <v>4853585.4300000034</v>
      </c>
      <c r="F5" s="803">
        <v>0.66249607510231823</v>
      </c>
      <c r="G5" s="733">
        <v>6837</v>
      </c>
      <c r="H5" s="803">
        <v>0.55333441243120751</v>
      </c>
      <c r="I5" s="733">
        <v>2472624.66</v>
      </c>
      <c r="J5" s="803">
        <v>0.33750392489768188</v>
      </c>
      <c r="K5" s="733">
        <v>5519</v>
      </c>
      <c r="L5" s="803">
        <v>0.44666558756879249</v>
      </c>
      <c r="M5" s="733" t="s">
        <v>73</v>
      </c>
      <c r="N5" s="270"/>
    </row>
    <row r="6" spans="1:14" ht="14.4" customHeight="1" x14ac:dyDescent="0.3">
      <c r="A6" s="729">
        <v>11</v>
      </c>
      <c r="B6" s="730" t="s">
        <v>2138</v>
      </c>
      <c r="C6" s="733">
        <v>3145515.7000000048</v>
      </c>
      <c r="D6" s="733">
        <v>7483</v>
      </c>
      <c r="E6" s="733">
        <v>2063582.7800000052</v>
      </c>
      <c r="F6" s="803">
        <v>0.65603957405140334</v>
      </c>
      <c r="G6" s="733">
        <v>3686</v>
      </c>
      <c r="H6" s="803">
        <v>0.49258318856073768</v>
      </c>
      <c r="I6" s="733">
        <v>1081932.92</v>
      </c>
      <c r="J6" s="803">
        <v>0.34396042594859666</v>
      </c>
      <c r="K6" s="733">
        <v>3797</v>
      </c>
      <c r="L6" s="803">
        <v>0.50741681143926232</v>
      </c>
      <c r="M6" s="733" t="s">
        <v>1</v>
      </c>
      <c r="N6" s="270"/>
    </row>
    <row r="7" spans="1:14" ht="14.4" customHeight="1" x14ac:dyDescent="0.3">
      <c r="A7" s="729">
        <v>11</v>
      </c>
      <c r="B7" s="730" t="s">
        <v>2139</v>
      </c>
      <c r="C7" s="733">
        <v>0</v>
      </c>
      <c r="D7" s="733">
        <v>1</v>
      </c>
      <c r="E7" s="733">
        <v>0</v>
      </c>
      <c r="F7" s="803" t="s">
        <v>590</v>
      </c>
      <c r="G7" s="733">
        <v>1</v>
      </c>
      <c r="H7" s="803">
        <v>1</v>
      </c>
      <c r="I7" s="733" t="s">
        <v>590</v>
      </c>
      <c r="J7" s="803" t="s">
        <v>590</v>
      </c>
      <c r="K7" s="733" t="s">
        <v>590</v>
      </c>
      <c r="L7" s="803">
        <v>0</v>
      </c>
      <c r="M7" s="733" t="s">
        <v>1</v>
      </c>
      <c r="N7" s="270"/>
    </row>
    <row r="8" spans="1:14" ht="14.4" customHeight="1" x14ac:dyDescent="0.3">
      <c r="A8" s="729">
        <v>11</v>
      </c>
      <c r="B8" s="730" t="s">
        <v>2140</v>
      </c>
      <c r="C8" s="733">
        <v>4180694.3899999978</v>
      </c>
      <c r="D8" s="733">
        <v>4872</v>
      </c>
      <c r="E8" s="733">
        <v>2790002.649999998</v>
      </c>
      <c r="F8" s="803">
        <v>0.66735388663508588</v>
      </c>
      <c r="G8" s="733">
        <v>3150</v>
      </c>
      <c r="H8" s="803">
        <v>0.64655172413793105</v>
      </c>
      <c r="I8" s="733">
        <v>1390691.74</v>
      </c>
      <c r="J8" s="803">
        <v>0.33264611336491418</v>
      </c>
      <c r="K8" s="733">
        <v>1722</v>
      </c>
      <c r="L8" s="803">
        <v>0.35344827586206895</v>
      </c>
      <c r="M8" s="733" t="s">
        <v>1</v>
      </c>
      <c r="N8" s="270"/>
    </row>
    <row r="9" spans="1:14" ht="14.4" customHeight="1" x14ac:dyDescent="0.3">
      <c r="A9" s="729" t="s">
        <v>588</v>
      </c>
      <c r="B9" s="730" t="s">
        <v>3</v>
      </c>
      <c r="C9" s="733">
        <v>7326210.0900000026</v>
      </c>
      <c r="D9" s="733">
        <v>12356</v>
      </c>
      <c r="E9" s="733">
        <v>4853585.4300000034</v>
      </c>
      <c r="F9" s="803">
        <v>0.66249607510231823</v>
      </c>
      <c r="G9" s="733">
        <v>6837</v>
      </c>
      <c r="H9" s="803">
        <v>0.55333441243120751</v>
      </c>
      <c r="I9" s="733">
        <v>2472624.66</v>
      </c>
      <c r="J9" s="803">
        <v>0.33750392489768188</v>
      </c>
      <c r="K9" s="733">
        <v>5519</v>
      </c>
      <c r="L9" s="803">
        <v>0.44666558756879249</v>
      </c>
      <c r="M9" s="733" t="s">
        <v>600</v>
      </c>
      <c r="N9" s="270"/>
    </row>
    <row r="11" spans="1:14" ht="14.4" customHeight="1" x14ac:dyDescent="0.3">
      <c r="A11" s="729">
        <v>11</v>
      </c>
      <c r="B11" s="730" t="s">
        <v>2137</v>
      </c>
      <c r="C11" s="733" t="s">
        <v>590</v>
      </c>
      <c r="D11" s="733" t="s">
        <v>590</v>
      </c>
      <c r="E11" s="733" t="s">
        <v>590</v>
      </c>
      <c r="F11" s="803" t="s">
        <v>590</v>
      </c>
      <c r="G11" s="733" t="s">
        <v>590</v>
      </c>
      <c r="H11" s="803" t="s">
        <v>590</v>
      </c>
      <c r="I11" s="733" t="s">
        <v>590</v>
      </c>
      <c r="J11" s="803" t="s">
        <v>590</v>
      </c>
      <c r="K11" s="733" t="s">
        <v>590</v>
      </c>
      <c r="L11" s="803" t="s">
        <v>590</v>
      </c>
      <c r="M11" s="733" t="s">
        <v>73</v>
      </c>
      <c r="N11" s="270"/>
    </row>
    <row r="12" spans="1:14" ht="14.4" customHeight="1" x14ac:dyDescent="0.3">
      <c r="A12" s="729" t="s">
        <v>2141</v>
      </c>
      <c r="B12" s="730" t="s">
        <v>2138</v>
      </c>
      <c r="C12" s="733">
        <v>1291102.3400000008</v>
      </c>
      <c r="D12" s="733">
        <v>1646</v>
      </c>
      <c r="E12" s="733">
        <v>964951.01000000094</v>
      </c>
      <c r="F12" s="803">
        <v>0.74738537767656776</v>
      </c>
      <c r="G12" s="733">
        <v>1090</v>
      </c>
      <c r="H12" s="803">
        <v>0.66221142162818958</v>
      </c>
      <c r="I12" s="733">
        <v>326151.3299999999</v>
      </c>
      <c r="J12" s="803">
        <v>0.25261462232343229</v>
      </c>
      <c r="K12" s="733">
        <v>556</v>
      </c>
      <c r="L12" s="803">
        <v>0.33778857837181048</v>
      </c>
      <c r="M12" s="733" t="s">
        <v>1</v>
      </c>
      <c r="N12" s="270"/>
    </row>
    <row r="13" spans="1:14" ht="14.4" customHeight="1" x14ac:dyDescent="0.3">
      <c r="A13" s="729" t="s">
        <v>2141</v>
      </c>
      <c r="B13" s="730" t="s">
        <v>2140</v>
      </c>
      <c r="C13" s="733">
        <v>380414.35</v>
      </c>
      <c r="D13" s="733">
        <v>518</v>
      </c>
      <c r="E13" s="733">
        <v>332028.23</v>
      </c>
      <c r="F13" s="803">
        <v>0.87280679606329259</v>
      </c>
      <c r="G13" s="733">
        <v>456</v>
      </c>
      <c r="H13" s="803">
        <v>0.88030888030888033</v>
      </c>
      <c r="I13" s="733">
        <v>48386.119999999995</v>
      </c>
      <c r="J13" s="803">
        <v>0.12719320393670744</v>
      </c>
      <c r="K13" s="733">
        <v>62</v>
      </c>
      <c r="L13" s="803">
        <v>0.11969111969111969</v>
      </c>
      <c r="M13" s="733" t="s">
        <v>1</v>
      </c>
      <c r="N13" s="270"/>
    </row>
    <row r="14" spans="1:14" ht="14.4" customHeight="1" x14ac:dyDescent="0.3">
      <c r="A14" s="729" t="s">
        <v>2141</v>
      </c>
      <c r="B14" s="730" t="s">
        <v>2142</v>
      </c>
      <c r="C14" s="733">
        <v>1671516.6900000009</v>
      </c>
      <c r="D14" s="733">
        <v>2164</v>
      </c>
      <c r="E14" s="733">
        <v>1296979.2400000009</v>
      </c>
      <c r="F14" s="803">
        <v>0.77592957806481744</v>
      </c>
      <c r="G14" s="733">
        <v>1546</v>
      </c>
      <c r="H14" s="803">
        <v>0.71441774491682075</v>
      </c>
      <c r="I14" s="733">
        <v>374537.4499999999</v>
      </c>
      <c r="J14" s="803">
        <v>0.22407042193518253</v>
      </c>
      <c r="K14" s="733">
        <v>618</v>
      </c>
      <c r="L14" s="803">
        <v>0.2855822550831793</v>
      </c>
      <c r="M14" s="733" t="s">
        <v>604</v>
      </c>
      <c r="N14" s="270"/>
    </row>
    <row r="15" spans="1:14" ht="14.4" customHeight="1" x14ac:dyDescent="0.3">
      <c r="A15" s="729" t="s">
        <v>590</v>
      </c>
      <c r="B15" s="730" t="s">
        <v>590</v>
      </c>
      <c r="C15" s="733" t="s">
        <v>590</v>
      </c>
      <c r="D15" s="733" t="s">
        <v>590</v>
      </c>
      <c r="E15" s="733" t="s">
        <v>590</v>
      </c>
      <c r="F15" s="803" t="s">
        <v>590</v>
      </c>
      <c r="G15" s="733" t="s">
        <v>590</v>
      </c>
      <c r="H15" s="803" t="s">
        <v>590</v>
      </c>
      <c r="I15" s="733" t="s">
        <v>590</v>
      </c>
      <c r="J15" s="803" t="s">
        <v>590</v>
      </c>
      <c r="K15" s="733" t="s">
        <v>590</v>
      </c>
      <c r="L15" s="803" t="s">
        <v>590</v>
      </c>
      <c r="M15" s="733" t="s">
        <v>605</v>
      </c>
      <c r="N15" s="270"/>
    </row>
    <row r="16" spans="1:14" ht="14.4" customHeight="1" x14ac:dyDescent="0.3">
      <c r="A16" s="729" t="s">
        <v>2143</v>
      </c>
      <c r="B16" s="730" t="s">
        <v>2138</v>
      </c>
      <c r="C16" s="733">
        <v>1852502.0400000005</v>
      </c>
      <c r="D16" s="733">
        <v>5822</v>
      </c>
      <c r="E16" s="733">
        <v>1097671.19</v>
      </c>
      <c r="F16" s="803">
        <v>0.59253440282311354</v>
      </c>
      <c r="G16" s="733">
        <v>2590</v>
      </c>
      <c r="H16" s="803">
        <v>0.44486430779800756</v>
      </c>
      <c r="I16" s="733">
        <v>754830.85000000068</v>
      </c>
      <c r="J16" s="803">
        <v>0.40746559717688652</v>
      </c>
      <c r="K16" s="733">
        <v>3232</v>
      </c>
      <c r="L16" s="803">
        <v>0.55513569220199244</v>
      </c>
      <c r="M16" s="733" t="s">
        <v>1</v>
      </c>
      <c r="N16" s="270"/>
    </row>
    <row r="17" spans="1:14" ht="14.4" customHeight="1" x14ac:dyDescent="0.3">
      <c r="A17" s="729" t="s">
        <v>2143</v>
      </c>
      <c r="B17" s="730" t="s">
        <v>2139</v>
      </c>
      <c r="C17" s="733">
        <v>0</v>
      </c>
      <c r="D17" s="733">
        <v>1</v>
      </c>
      <c r="E17" s="733">
        <v>0</v>
      </c>
      <c r="F17" s="803" t="s">
        <v>590</v>
      </c>
      <c r="G17" s="733">
        <v>1</v>
      </c>
      <c r="H17" s="803">
        <v>1</v>
      </c>
      <c r="I17" s="733" t="s">
        <v>590</v>
      </c>
      <c r="J17" s="803" t="s">
        <v>590</v>
      </c>
      <c r="K17" s="733" t="s">
        <v>590</v>
      </c>
      <c r="L17" s="803">
        <v>0</v>
      </c>
      <c r="M17" s="733" t="s">
        <v>1</v>
      </c>
      <c r="N17" s="270"/>
    </row>
    <row r="18" spans="1:14" ht="14.4" customHeight="1" x14ac:dyDescent="0.3">
      <c r="A18" s="729" t="s">
        <v>2143</v>
      </c>
      <c r="B18" s="730" t="s">
        <v>2140</v>
      </c>
      <c r="C18" s="733">
        <v>3795544.4199999995</v>
      </c>
      <c r="D18" s="733">
        <v>4343</v>
      </c>
      <c r="E18" s="733">
        <v>2454353.7999999993</v>
      </c>
      <c r="F18" s="803">
        <v>0.64664077887408833</v>
      </c>
      <c r="G18" s="733">
        <v>2687</v>
      </c>
      <c r="H18" s="803">
        <v>0.61869675339626984</v>
      </c>
      <c r="I18" s="733">
        <v>1341190.6200000001</v>
      </c>
      <c r="J18" s="803">
        <v>0.35335922112591173</v>
      </c>
      <c r="K18" s="733">
        <v>1656</v>
      </c>
      <c r="L18" s="803">
        <v>0.38130324660373016</v>
      </c>
      <c r="M18" s="733" t="s">
        <v>1</v>
      </c>
      <c r="N18" s="270"/>
    </row>
    <row r="19" spans="1:14" ht="14.4" customHeight="1" x14ac:dyDescent="0.3">
      <c r="A19" s="729" t="s">
        <v>2143</v>
      </c>
      <c r="B19" s="730" t="s">
        <v>2144</v>
      </c>
      <c r="C19" s="733">
        <v>5648046.46</v>
      </c>
      <c r="D19" s="733">
        <v>10166</v>
      </c>
      <c r="E19" s="733">
        <v>3552024.9899999993</v>
      </c>
      <c r="F19" s="803">
        <v>0.62889443547530577</v>
      </c>
      <c r="G19" s="733">
        <v>5278</v>
      </c>
      <c r="H19" s="803">
        <v>0.51918158567774941</v>
      </c>
      <c r="I19" s="733">
        <v>2096021.4700000007</v>
      </c>
      <c r="J19" s="803">
        <v>0.37110556452469423</v>
      </c>
      <c r="K19" s="733">
        <v>4888</v>
      </c>
      <c r="L19" s="803">
        <v>0.48081841432225064</v>
      </c>
      <c r="M19" s="733" t="s">
        <v>604</v>
      </c>
      <c r="N19" s="270"/>
    </row>
    <row r="20" spans="1:14" ht="14.4" customHeight="1" x14ac:dyDescent="0.3">
      <c r="A20" s="729" t="s">
        <v>590</v>
      </c>
      <c r="B20" s="730" t="s">
        <v>590</v>
      </c>
      <c r="C20" s="733" t="s">
        <v>590</v>
      </c>
      <c r="D20" s="733" t="s">
        <v>590</v>
      </c>
      <c r="E20" s="733" t="s">
        <v>590</v>
      </c>
      <c r="F20" s="803" t="s">
        <v>590</v>
      </c>
      <c r="G20" s="733" t="s">
        <v>590</v>
      </c>
      <c r="H20" s="803" t="s">
        <v>590</v>
      </c>
      <c r="I20" s="733" t="s">
        <v>590</v>
      </c>
      <c r="J20" s="803" t="s">
        <v>590</v>
      </c>
      <c r="K20" s="733" t="s">
        <v>590</v>
      </c>
      <c r="L20" s="803" t="s">
        <v>590</v>
      </c>
      <c r="M20" s="733" t="s">
        <v>605</v>
      </c>
      <c r="N20" s="270"/>
    </row>
    <row r="21" spans="1:14" ht="14.4" customHeight="1" x14ac:dyDescent="0.3">
      <c r="A21" s="729" t="s">
        <v>2145</v>
      </c>
      <c r="B21" s="730" t="s">
        <v>2140</v>
      </c>
      <c r="C21" s="733">
        <v>0</v>
      </c>
      <c r="D21" s="733">
        <v>1</v>
      </c>
      <c r="E21" s="733" t="s">
        <v>590</v>
      </c>
      <c r="F21" s="803" t="s">
        <v>590</v>
      </c>
      <c r="G21" s="733" t="s">
        <v>590</v>
      </c>
      <c r="H21" s="803">
        <v>0</v>
      </c>
      <c r="I21" s="733">
        <v>0</v>
      </c>
      <c r="J21" s="803" t="s">
        <v>590</v>
      </c>
      <c r="K21" s="733">
        <v>1</v>
      </c>
      <c r="L21" s="803">
        <v>1</v>
      </c>
      <c r="M21" s="733" t="s">
        <v>1</v>
      </c>
      <c r="N21" s="270"/>
    </row>
    <row r="22" spans="1:14" ht="14.4" customHeight="1" x14ac:dyDescent="0.3">
      <c r="A22" s="729" t="s">
        <v>2145</v>
      </c>
      <c r="B22" s="730" t="s">
        <v>2146</v>
      </c>
      <c r="C22" s="733">
        <v>0</v>
      </c>
      <c r="D22" s="733">
        <v>1</v>
      </c>
      <c r="E22" s="733" t="s">
        <v>590</v>
      </c>
      <c r="F22" s="803" t="s">
        <v>590</v>
      </c>
      <c r="G22" s="733" t="s">
        <v>590</v>
      </c>
      <c r="H22" s="803">
        <v>0</v>
      </c>
      <c r="I22" s="733">
        <v>0</v>
      </c>
      <c r="J22" s="803" t="s">
        <v>590</v>
      </c>
      <c r="K22" s="733">
        <v>1</v>
      </c>
      <c r="L22" s="803">
        <v>1</v>
      </c>
      <c r="M22" s="733" t="s">
        <v>604</v>
      </c>
      <c r="N22" s="270"/>
    </row>
    <row r="23" spans="1:14" ht="14.4" customHeight="1" x14ac:dyDescent="0.3">
      <c r="A23" s="729" t="s">
        <v>590</v>
      </c>
      <c r="B23" s="730" t="s">
        <v>590</v>
      </c>
      <c r="C23" s="733" t="s">
        <v>590</v>
      </c>
      <c r="D23" s="733" t="s">
        <v>590</v>
      </c>
      <c r="E23" s="733" t="s">
        <v>590</v>
      </c>
      <c r="F23" s="803" t="s">
        <v>590</v>
      </c>
      <c r="G23" s="733" t="s">
        <v>590</v>
      </c>
      <c r="H23" s="803" t="s">
        <v>590</v>
      </c>
      <c r="I23" s="733" t="s">
        <v>590</v>
      </c>
      <c r="J23" s="803" t="s">
        <v>590</v>
      </c>
      <c r="K23" s="733" t="s">
        <v>590</v>
      </c>
      <c r="L23" s="803" t="s">
        <v>590</v>
      </c>
      <c r="M23" s="733" t="s">
        <v>605</v>
      </c>
      <c r="N23" s="270"/>
    </row>
    <row r="24" spans="1:14" ht="14.4" customHeight="1" x14ac:dyDescent="0.3">
      <c r="A24" s="729" t="s">
        <v>2147</v>
      </c>
      <c r="B24" s="730" t="s">
        <v>2138</v>
      </c>
      <c r="C24" s="733">
        <v>1911.3199999999997</v>
      </c>
      <c r="D24" s="733">
        <v>15</v>
      </c>
      <c r="E24" s="733">
        <v>960.57999999999993</v>
      </c>
      <c r="F24" s="803">
        <v>0.50257413724546396</v>
      </c>
      <c r="G24" s="733">
        <v>6</v>
      </c>
      <c r="H24" s="803">
        <v>0.4</v>
      </c>
      <c r="I24" s="733">
        <v>950.7399999999999</v>
      </c>
      <c r="J24" s="803">
        <v>0.49742586275453615</v>
      </c>
      <c r="K24" s="733">
        <v>9</v>
      </c>
      <c r="L24" s="803">
        <v>0.6</v>
      </c>
      <c r="M24" s="733" t="s">
        <v>1</v>
      </c>
      <c r="N24" s="270"/>
    </row>
    <row r="25" spans="1:14" ht="14.4" customHeight="1" x14ac:dyDescent="0.3">
      <c r="A25" s="729" t="s">
        <v>2147</v>
      </c>
      <c r="B25" s="730" t="s">
        <v>2140</v>
      </c>
      <c r="C25" s="733">
        <v>4735.62</v>
      </c>
      <c r="D25" s="733">
        <v>10</v>
      </c>
      <c r="E25" s="733">
        <v>3620.62</v>
      </c>
      <c r="F25" s="803">
        <v>0.76455036510530827</v>
      </c>
      <c r="G25" s="733">
        <v>7</v>
      </c>
      <c r="H25" s="803">
        <v>0.7</v>
      </c>
      <c r="I25" s="733">
        <v>1115</v>
      </c>
      <c r="J25" s="803">
        <v>0.23544963489469173</v>
      </c>
      <c r="K25" s="733">
        <v>3</v>
      </c>
      <c r="L25" s="803">
        <v>0.3</v>
      </c>
      <c r="M25" s="733" t="s">
        <v>1</v>
      </c>
      <c r="N25" s="270"/>
    </row>
    <row r="26" spans="1:14" ht="14.4" customHeight="1" x14ac:dyDescent="0.3">
      <c r="A26" s="729" t="s">
        <v>2147</v>
      </c>
      <c r="B26" s="730" t="s">
        <v>2148</v>
      </c>
      <c r="C26" s="733">
        <v>6646.94</v>
      </c>
      <c r="D26" s="733">
        <v>25</v>
      </c>
      <c r="E26" s="733">
        <v>4581.2</v>
      </c>
      <c r="F26" s="803">
        <v>0.68921940020520722</v>
      </c>
      <c r="G26" s="733">
        <v>13</v>
      </c>
      <c r="H26" s="803">
        <v>0.52</v>
      </c>
      <c r="I26" s="733">
        <v>2065.7399999999998</v>
      </c>
      <c r="J26" s="803">
        <v>0.31078059979479278</v>
      </c>
      <c r="K26" s="733">
        <v>12</v>
      </c>
      <c r="L26" s="803">
        <v>0.48</v>
      </c>
      <c r="M26" s="733" t="s">
        <v>604</v>
      </c>
      <c r="N26" s="270"/>
    </row>
    <row r="27" spans="1:14" ht="14.4" customHeight="1" x14ac:dyDescent="0.3">
      <c r="A27" s="729" t="s">
        <v>590</v>
      </c>
      <c r="B27" s="730" t="s">
        <v>590</v>
      </c>
      <c r="C27" s="733" t="s">
        <v>590</v>
      </c>
      <c r="D27" s="733" t="s">
        <v>590</v>
      </c>
      <c r="E27" s="733" t="s">
        <v>590</v>
      </c>
      <c r="F27" s="803" t="s">
        <v>590</v>
      </c>
      <c r="G27" s="733" t="s">
        <v>590</v>
      </c>
      <c r="H27" s="803" t="s">
        <v>590</v>
      </c>
      <c r="I27" s="733" t="s">
        <v>590</v>
      </c>
      <c r="J27" s="803" t="s">
        <v>590</v>
      </c>
      <c r="K27" s="733" t="s">
        <v>590</v>
      </c>
      <c r="L27" s="803" t="s">
        <v>590</v>
      </c>
      <c r="M27" s="733" t="s">
        <v>605</v>
      </c>
      <c r="N27" s="270"/>
    </row>
    <row r="28" spans="1:14" ht="14.4" customHeight="1" x14ac:dyDescent="0.3">
      <c r="A28" s="729" t="s">
        <v>588</v>
      </c>
      <c r="B28" s="730" t="s">
        <v>2149</v>
      </c>
      <c r="C28" s="733">
        <v>7326210.0900000008</v>
      </c>
      <c r="D28" s="733">
        <v>12356</v>
      </c>
      <c r="E28" s="733">
        <v>4853585.4300000006</v>
      </c>
      <c r="F28" s="803">
        <v>0.66249607510231801</v>
      </c>
      <c r="G28" s="733">
        <v>6837</v>
      </c>
      <c r="H28" s="803">
        <v>0.55333441243120751</v>
      </c>
      <c r="I28" s="733">
        <v>2472624.6600000011</v>
      </c>
      <c r="J28" s="803">
        <v>0.33750392489768211</v>
      </c>
      <c r="K28" s="733">
        <v>5519</v>
      </c>
      <c r="L28" s="803">
        <v>0.44666558756879249</v>
      </c>
      <c r="M28" s="733" t="s">
        <v>600</v>
      </c>
      <c r="N28" s="270"/>
    </row>
    <row r="29" spans="1:14" ht="14.4" customHeight="1" x14ac:dyDescent="0.3">
      <c r="A29" s="804" t="s">
        <v>328</v>
      </c>
    </row>
    <row r="30" spans="1:14" ht="14.4" customHeight="1" x14ac:dyDescent="0.3">
      <c r="A30" s="805" t="s">
        <v>2150</v>
      </c>
    </row>
    <row r="31" spans="1:14" ht="14.4" customHeight="1" x14ac:dyDescent="0.3">
      <c r="A31" s="804" t="s">
        <v>2151</v>
      </c>
    </row>
  </sheetData>
  <autoFilter ref="A4:M4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2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2152</v>
      </c>
      <c r="B5" s="797">
        <v>435480.35000000021</v>
      </c>
      <c r="C5" s="741">
        <v>1</v>
      </c>
      <c r="D5" s="810">
        <v>1041</v>
      </c>
      <c r="E5" s="813" t="s">
        <v>2152</v>
      </c>
      <c r="F5" s="797">
        <v>347216.77000000019</v>
      </c>
      <c r="G5" s="765">
        <v>0.79731902943496769</v>
      </c>
      <c r="H5" s="745">
        <v>625</v>
      </c>
      <c r="I5" s="788">
        <v>0.60038424591738715</v>
      </c>
      <c r="J5" s="816">
        <v>88263.58</v>
      </c>
      <c r="K5" s="765">
        <v>0.20268097056503229</v>
      </c>
      <c r="L5" s="745">
        <v>416</v>
      </c>
      <c r="M5" s="788">
        <v>0.39961575408261285</v>
      </c>
    </row>
    <row r="6" spans="1:13" ht="14.4" customHeight="1" x14ac:dyDescent="0.3">
      <c r="A6" s="807" t="s">
        <v>2153</v>
      </c>
      <c r="B6" s="798">
        <v>291207.28000000009</v>
      </c>
      <c r="C6" s="748">
        <v>1</v>
      </c>
      <c r="D6" s="811">
        <v>493</v>
      </c>
      <c r="E6" s="814" t="s">
        <v>2153</v>
      </c>
      <c r="F6" s="798">
        <v>178167.59000000008</v>
      </c>
      <c r="G6" s="766">
        <v>0.61182395577473214</v>
      </c>
      <c r="H6" s="752">
        <v>229</v>
      </c>
      <c r="I6" s="789">
        <v>0.46450304259634889</v>
      </c>
      <c r="J6" s="817">
        <v>113039.69000000002</v>
      </c>
      <c r="K6" s="766">
        <v>0.38817604422526791</v>
      </c>
      <c r="L6" s="752">
        <v>264</v>
      </c>
      <c r="M6" s="789">
        <v>0.53549695740365111</v>
      </c>
    </row>
    <row r="7" spans="1:13" ht="14.4" customHeight="1" x14ac:dyDescent="0.3">
      <c r="A7" s="807" t="s">
        <v>2154</v>
      </c>
      <c r="B7" s="798">
        <v>232674.15999999992</v>
      </c>
      <c r="C7" s="748">
        <v>1</v>
      </c>
      <c r="D7" s="811">
        <v>371</v>
      </c>
      <c r="E7" s="814" t="s">
        <v>2154</v>
      </c>
      <c r="F7" s="798">
        <v>190970.27999999991</v>
      </c>
      <c r="G7" s="766">
        <v>0.82076273532050137</v>
      </c>
      <c r="H7" s="752">
        <v>230</v>
      </c>
      <c r="I7" s="789">
        <v>0.61994609164420489</v>
      </c>
      <c r="J7" s="817">
        <v>41703.879999999997</v>
      </c>
      <c r="K7" s="766">
        <v>0.17923726467949863</v>
      </c>
      <c r="L7" s="752">
        <v>141</v>
      </c>
      <c r="M7" s="789">
        <v>0.38005390835579517</v>
      </c>
    </row>
    <row r="8" spans="1:13" ht="14.4" customHeight="1" x14ac:dyDescent="0.3">
      <c r="A8" s="807" t="s">
        <v>2155</v>
      </c>
      <c r="B8" s="798">
        <v>32248.679999999997</v>
      </c>
      <c r="C8" s="748">
        <v>1</v>
      </c>
      <c r="D8" s="811">
        <v>74</v>
      </c>
      <c r="E8" s="814" t="s">
        <v>2155</v>
      </c>
      <c r="F8" s="798">
        <v>7012</v>
      </c>
      <c r="G8" s="766">
        <v>0.21743525626475257</v>
      </c>
      <c r="H8" s="752">
        <v>13</v>
      </c>
      <c r="I8" s="789">
        <v>0.17567567567567569</v>
      </c>
      <c r="J8" s="817">
        <v>25236.679999999997</v>
      </c>
      <c r="K8" s="766">
        <v>0.78256474373524743</v>
      </c>
      <c r="L8" s="752">
        <v>61</v>
      </c>
      <c r="M8" s="789">
        <v>0.82432432432432434</v>
      </c>
    </row>
    <row r="9" spans="1:13" ht="14.4" customHeight="1" x14ac:dyDescent="0.3">
      <c r="A9" s="807" t="s">
        <v>2156</v>
      </c>
      <c r="B9" s="798">
        <v>161133.56</v>
      </c>
      <c r="C9" s="748">
        <v>1</v>
      </c>
      <c r="D9" s="811">
        <v>455</v>
      </c>
      <c r="E9" s="814" t="s">
        <v>2156</v>
      </c>
      <c r="F9" s="798">
        <v>117677.40000000001</v>
      </c>
      <c r="G9" s="766">
        <v>0.73030968843486122</v>
      </c>
      <c r="H9" s="752">
        <v>240</v>
      </c>
      <c r="I9" s="789">
        <v>0.52747252747252749</v>
      </c>
      <c r="J9" s="817">
        <v>43456.159999999989</v>
      </c>
      <c r="K9" s="766">
        <v>0.26969031156513884</v>
      </c>
      <c r="L9" s="752">
        <v>215</v>
      </c>
      <c r="M9" s="789">
        <v>0.47252747252747251</v>
      </c>
    </row>
    <row r="10" spans="1:13" ht="14.4" customHeight="1" x14ac:dyDescent="0.3">
      <c r="A10" s="807" t="s">
        <v>2157</v>
      </c>
      <c r="B10" s="798">
        <v>421211.12000000011</v>
      </c>
      <c r="C10" s="748">
        <v>1</v>
      </c>
      <c r="D10" s="811">
        <v>933</v>
      </c>
      <c r="E10" s="814" t="s">
        <v>2157</v>
      </c>
      <c r="F10" s="798">
        <v>207553.36000000013</v>
      </c>
      <c r="G10" s="766">
        <v>0.49275375255999909</v>
      </c>
      <c r="H10" s="752">
        <v>374</v>
      </c>
      <c r="I10" s="789">
        <v>0.40085744908896032</v>
      </c>
      <c r="J10" s="817">
        <v>213657.75999999995</v>
      </c>
      <c r="K10" s="766">
        <v>0.50724624744000091</v>
      </c>
      <c r="L10" s="752">
        <v>559</v>
      </c>
      <c r="M10" s="789">
        <v>0.59914255091103963</v>
      </c>
    </row>
    <row r="11" spans="1:13" ht="14.4" customHeight="1" x14ac:dyDescent="0.3">
      <c r="A11" s="807" t="s">
        <v>2158</v>
      </c>
      <c r="B11" s="798">
        <v>348130.78000000009</v>
      </c>
      <c r="C11" s="748">
        <v>1</v>
      </c>
      <c r="D11" s="811">
        <v>766</v>
      </c>
      <c r="E11" s="814" t="s">
        <v>2158</v>
      </c>
      <c r="F11" s="798">
        <v>256195.43000000005</v>
      </c>
      <c r="G11" s="766">
        <v>0.73591720329928878</v>
      </c>
      <c r="H11" s="752">
        <v>461</v>
      </c>
      <c r="I11" s="789">
        <v>0.60182767624020883</v>
      </c>
      <c r="J11" s="817">
        <v>91935.350000000049</v>
      </c>
      <c r="K11" s="766">
        <v>0.26408279670071122</v>
      </c>
      <c r="L11" s="752">
        <v>305</v>
      </c>
      <c r="M11" s="789">
        <v>0.39817232375979111</v>
      </c>
    </row>
    <row r="12" spans="1:13" ht="14.4" customHeight="1" x14ac:dyDescent="0.3">
      <c r="A12" s="807" t="s">
        <v>2159</v>
      </c>
      <c r="B12" s="798">
        <v>182237.80999999988</v>
      </c>
      <c r="C12" s="748">
        <v>1</v>
      </c>
      <c r="D12" s="811">
        <v>212</v>
      </c>
      <c r="E12" s="814" t="s">
        <v>2159</v>
      </c>
      <c r="F12" s="798">
        <v>157539.03999999989</v>
      </c>
      <c r="G12" s="766">
        <v>0.8644695631493815</v>
      </c>
      <c r="H12" s="752">
        <v>150</v>
      </c>
      <c r="I12" s="789">
        <v>0.70754716981132071</v>
      </c>
      <c r="J12" s="817">
        <v>24698.77</v>
      </c>
      <c r="K12" s="766">
        <v>0.13553043685061852</v>
      </c>
      <c r="L12" s="752">
        <v>62</v>
      </c>
      <c r="M12" s="789">
        <v>0.29245283018867924</v>
      </c>
    </row>
    <row r="13" spans="1:13" ht="14.4" customHeight="1" x14ac:dyDescent="0.3">
      <c r="A13" s="807" t="s">
        <v>2160</v>
      </c>
      <c r="B13" s="798">
        <v>390708.78</v>
      </c>
      <c r="C13" s="748">
        <v>1</v>
      </c>
      <c r="D13" s="811">
        <v>644</v>
      </c>
      <c r="E13" s="814" t="s">
        <v>2160</v>
      </c>
      <c r="F13" s="798">
        <v>294654.65000000002</v>
      </c>
      <c r="G13" s="766">
        <v>0.75415415543003672</v>
      </c>
      <c r="H13" s="752">
        <v>372</v>
      </c>
      <c r="I13" s="789">
        <v>0.57763975155279501</v>
      </c>
      <c r="J13" s="817">
        <v>96054.130000000034</v>
      </c>
      <c r="K13" s="766">
        <v>0.24584584456996342</v>
      </c>
      <c r="L13" s="752">
        <v>272</v>
      </c>
      <c r="M13" s="789">
        <v>0.42236024844720499</v>
      </c>
    </row>
    <row r="14" spans="1:13" ht="14.4" customHeight="1" x14ac:dyDescent="0.3">
      <c r="A14" s="807" t="s">
        <v>2161</v>
      </c>
      <c r="B14" s="798">
        <v>787021.90999999992</v>
      </c>
      <c r="C14" s="748">
        <v>1</v>
      </c>
      <c r="D14" s="811">
        <v>946</v>
      </c>
      <c r="E14" s="814" t="s">
        <v>2161</v>
      </c>
      <c r="F14" s="798">
        <v>182126.7</v>
      </c>
      <c r="G14" s="766">
        <v>0.23141249015545201</v>
      </c>
      <c r="H14" s="752">
        <v>428</v>
      </c>
      <c r="I14" s="789">
        <v>0.45243128964059198</v>
      </c>
      <c r="J14" s="817">
        <v>604895.21</v>
      </c>
      <c r="K14" s="766">
        <v>0.76858750984454804</v>
      </c>
      <c r="L14" s="752">
        <v>518</v>
      </c>
      <c r="M14" s="789">
        <v>0.54756871035940802</v>
      </c>
    </row>
    <row r="15" spans="1:13" ht="14.4" customHeight="1" x14ac:dyDescent="0.3">
      <c r="A15" s="807" t="s">
        <v>2162</v>
      </c>
      <c r="B15" s="798">
        <v>380371.10000000003</v>
      </c>
      <c r="C15" s="748">
        <v>1</v>
      </c>
      <c r="D15" s="811">
        <v>350</v>
      </c>
      <c r="E15" s="814" t="s">
        <v>2162</v>
      </c>
      <c r="F15" s="798">
        <v>247356.74000000005</v>
      </c>
      <c r="G15" s="766">
        <v>0.65030371655470154</v>
      </c>
      <c r="H15" s="752">
        <v>248</v>
      </c>
      <c r="I15" s="789">
        <v>0.70857142857142852</v>
      </c>
      <c r="J15" s="817">
        <v>133014.35999999999</v>
      </c>
      <c r="K15" s="766">
        <v>0.34969628344529846</v>
      </c>
      <c r="L15" s="752">
        <v>102</v>
      </c>
      <c r="M15" s="789">
        <v>0.29142857142857143</v>
      </c>
    </row>
    <row r="16" spans="1:13" ht="14.4" customHeight="1" x14ac:dyDescent="0.3">
      <c r="A16" s="807" t="s">
        <v>2163</v>
      </c>
      <c r="B16" s="798">
        <v>71612.12</v>
      </c>
      <c r="C16" s="748">
        <v>1</v>
      </c>
      <c r="D16" s="811">
        <v>166</v>
      </c>
      <c r="E16" s="814" t="s">
        <v>2163</v>
      </c>
      <c r="F16" s="798">
        <v>46865.920000000006</v>
      </c>
      <c r="G16" s="766">
        <v>0.65444117559988457</v>
      </c>
      <c r="H16" s="752">
        <v>97</v>
      </c>
      <c r="I16" s="789">
        <v>0.58433734939759041</v>
      </c>
      <c r="J16" s="817">
        <v>24746.199999999997</v>
      </c>
      <c r="K16" s="766">
        <v>0.34555882440011548</v>
      </c>
      <c r="L16" s="752">
        <v>69</v>
      </c>
      <c r="M16" s="789">
        <v>0.41566265060240964</v>
      </c>
    </row>
    <row r="17" spans="1:13" ht="14.4" customHeight="1" x14ac:dyDescent="0.3">
      <c r="A17" s="807" t="s">
        <v>2164</v>
      </c>
      <c r="B17" s="798">
        <v>192309.15999999997</v>
      </c>
      <c r="C17" s="748">
        <v>1</v>
      </c>
      <c r="D17" s="811">
        <v>378</v>
      </c>
      <c r="E17" s="814" t="s">
        <v>2164</v>
      </c>
      <c r="F17" s="798">
        <v>157126.07999999999</v>
      </c>
      <c r="G17" s="766">
        <v>0.81704938027912977</v>
      </c>
      <c r="H17" s="752">
        <v>257</v>
      </c>
      <c r="I17" s="789">
        <v>0.67989417989417988</v>
      </c>
      <c r="J17" s="817">
        <v>35183.08</v>
      </c>
      <c r="K17" s="766">
        <v>0.18295061972087032</v>
      </c>
      <c r="L17" s="752">
        <v>121</v>
      </c>
      <c r="M17" s="789">
        <v>0.32010582010582012</v>
      </c>
    </row>
    <row r="18" spans="1:13" ht="14.4" customHeight="1" x14ac:dyDescent="0.3">
      <c r="A18" s="807" t="s">
        <v>2165</v>
      </c>
      <c r="B18" s="798">
        <v>185502.39000000004</v>
      </c>
      <c r="C18" s="748">
        <v>1</v>
      </c>
      <c r="D18" s="811">
        <v>400</v>
      </c>
      <c r="E18" s="814" t="s">
        <v>2165</v>
      </c>
      <c r="F18" s="798">
        <v>138191.49000000005</v>
      </c>
      <c r="G18" s="766">
        <v>0.7449580029669699</v>
      </c>
      <c r="H18" s="752">
        <v>232</v>
      </c>
      <c r="I18" s="789">
        <v>0.57999999999999996</v>
      </c>
      <c r="J18" s="817">
        <v>47310.9</v>
      </c>
      <c r="K18" s="766">
        <v>0.2550419970330301</v>
      </c>
      <c r="L18" s="752">
        <v>168</v>
      </c>
      <c r="M18" s="789">
        <v>0.42</v>
      </c>
    </row>
    <row r="19" spans="1:13" ht="14.4" customHeight="1" x14ac:dyDescent="0.3">
      <c r="A19" s="807" t="s">
        <v>2166</v>
      </c>
      <c r="B19" s="798">
        <v>396425.48000000016</v>
      </c>
      <c r="C19" s="748">
        <v>1</v>
      </c>
      <c r="D19" s="811">
        <v>526</v>
      </c>
      <c r="E19" s="814" t="s">
        <v>2166</v>
      </c>
      <c r="F19" s="798">
        <v>286795.59000000014</v>
      </c>
      <c r="G19" s="766">
        <v>0.72345397677263334</v>
      </c>
      <c r="H19" s="752">
        <v>332</v>
      </c>
      <c r="I19" s="789">
        <v>0.63117870722433456</v>
      </c>
      <c r="J19" s="817">
        <v>109629.89</v>
      </c>
      <c r="K19" s="766">
        <v>0.2765460232273666</v>
      </c>
      <c r="L19" s="752">
        <v>194</v>
      </c>
      <c r="M19" s="789">
        <v>0.36882129277566539</v>
      </c>
    </row>
    <row r="20" spans="1:13" ht="14.4" customHeight="1" x14ac:dyDescent="0.3">
      <c r="A20" s="807" t="s">
        <v>2167</v>
      </c>
      <c r="B20" s="798">
        <v>214492.72</v>
      </c>
      <c r="C20" s="748">
        <v>1</v>
      </c>
      <c r="D20" s="811">
        <v>385</v>
      </c>
      <c r="E20" s="814" t="s">
        <v>2167</v>
      </c>
      <c r="F20" s="798">
        <v>168038.55</v>
      </c>
      <c r="G20" s="766">
        <v>0.78342309240145769</v>
      </c>
      <c r="H20" s="752">
        <v>192</v>
      </c>
      <c r="I20" s="789">
        <v>0.4987012987012987</v>
      </c>
      <c r="J20" s="817">
        <v>46454.170000000006</v>
      </c>
      <c r="K20" s="766">
        <v>0.21657690759854228</v>
      </c>
      <c r="L20" s="752">
        <v>193</v>
      </c>
      <c r="M20" s="789">
        <v>0.50129870129870124</v>
      </c>
    </row>
    <row r="21" spans="1:13" ht="14.4" customHeight="1" x14ac:dyDescent="0.3">
      <c r="A21" s="807" t="s">
        <v>2168</v>
      </c>
      <c r="B21" s="798">
        <v>556258.28000000026</v>
      </c>
      <c r="C21" s="748">
        <v>1</v>
      </c>
      <c r="D21" s="811">
        <v>834</v>
      </c>
      <c r="E21" s="814" t="s">
        <v>2168</v>
      </c>
      <c r="F21" s="798">
        <v>400409.20000000019</v>
      </c>
      <c r="G21" s="766">
        <v>0.71982604915112458</v>
      </c>
      <c r="H21" s="752">
        <v>491</v>
      </c>
      <c r="I21" s="789">
        <v>0.58872901678657075</v>
      </c>
      <c r="J21" s="817">
        <v>155849.08000000005</v>
      </c>
      <c r="K21" s="766">
        <v>0.28017395084887542</v>
      </c>
      <c r="L21" s="752">
        <v>343</v>
      </c>
      <c r="M21" s="789">
        <v>0.41127098321342925</v>
      </c>
    </row>
    <row r="22" spans="1:13" ht="14.4" customHeight="1" x14ac:dyDescent="0.3">
      <c r="A22" s="807" t="s">
        <v>2169</v>
      </c>
      <c r="B22" s="798">
        <v>179294.15999999992</v>
      </c>
      <c r="C22" s="748">
        <v>1</v>
      </c>
      <c r="D22" s="811">
        <v>335</v>
      </c>
      <c r="E22" s="814" t="s">
        <v>2169</v>
      </c>
      <c r="F22" s="798">
        <v>142286.98999999993</v>
      </c>
      <c r="G22" s="766">
        <v>0.79359522920322667</v>
      </c>
      <c r="H22" s="752">
        <v>201</v>
      </c>
      <c r="I22" s="789">
        <v>0.6</v>
      </c>
      <c r="J22" s="817">
        <v>37007.17</v>
      </c>
      <c r="K22" s="766">
        <v>0.20640477079677338</v>
      </c>
      <c r="L22" s="752">
        <v>134</v>
      </c>
      <c r="M22" s="789">
        <v>0.4</v>
      </c>
    </row>
    <row r="23" spans="1:13" ht="14.4" customHeight="1" x14ac:dyDescent="0.3">
      <c r="A23" s="807" t="s">
        <v>2170</v>
      </c>
      <c r="B23" s="798">
        <v>136283.19000000003</v>
      </c>
      <c r="C23" s="748">
        <v>1</v>
      </c>
      <c r="D23" s="811">
        <v>298</v>
      </c>
      <c r="E23" s="814" t="s">
        <v>2170</v>
      </c>
      <c r="F23" s="798">
        <v>88138.750000000029</v>
      </c>
      <c r="G23" s="766">
        <v>0.64673236662570055</v>
      </c>
      <c r="H23" s="752">
        <v>134</v>
      </c>
      <c r="I23" s="789">
        <v>0.44966442953020136</v>
      </c>
      <c r="J23" s="817">
        <v>48144.44</v>
      </c>
      <c r="K23" s="766">
        <v>0.35326763337429945</v>
      </c>
      <c r="L23" s="752">
        <v>164</v>
      </c>
      <c r="M23" s="789">
        <v>0.55033557046979864</v>
      </c>
    </row>
    <row r="24" spans="1:13" ht="14.4" customHeight="1" x14ac:dyDescent="0.3">
      <c r="A24" s="807" t="s">
        <v>2171</v>
      </c>
      <c r="B24" s="798">
        <v>322079.80999999994</v>
      </c>
      <c r="C24" s="748">
        <v>1</v>
      </c>
      <c r="D24" s="811">
        <v>442</v>
      </c>
      <c r="E24" s="814" t="s">
        <v>2171</v>
      </c>
      <c r="F24" s="798">
        <v>176639.29999999996</v>
      </c>
      <c r="G24" s="766">
        <v>0.54843332154225999</v>
      </c>
      <c r="H24" s="752">
        <v>239</v>
      </c>
      <c r="I24" s="789">
        <v>0.54072398190045246</v>
      </c>
      <c r="J24" s="817">
        <v>145440.50999999998</v>
      </c>
      <c r="K24" s="766">
        <v>0.45156667845774007</v>
      </c>
      <c r="L24" s="752">
        <v>203</v>
      </c>
      <c r="M24" s="789">
        <v>0.45927601809954749</v>
      </c>
    </row>
    <row r="25" spans="1:13" ht="14.4" customHeight="1" x14ac:dyDescent="0.3">
      <c r="A25" s="807" t="s">
        <v>2172</v>
      </c>
      <c r="B25" s="798">
        <v>222821.22000000006</v>
      </c>
      <c r="C25" s="748">
        <v>1</v>
      </c>
      <c r="D25" s="811">
        <v>340</v>
      </c>
      <c r="E25" s="814" t="s">
        <v>2172</v>
      </c>
      <c r="F25" s="798">
        <v>180153.10000000006</v>
      </c>
      <c r="G25" s="766">
        <v>0.80850962040329921</v>
      </c>
      <c r="H25" s="752">
        <v>221</v>
      </c>
      <c r="I25" s="789">
        <v>0.65</v>
      </c>
      <c r="J25" s="817">
        <v>42668.12</v>
      </c>
      <c r="K25" s="766">
        <v>0.19149037959670084</v>
      </c>
      <c r="L25" s="752">
        <v>119</v>
      </c>
      <c r="M25" s="789">
        <v>0.35</v>
      </c>
    </row>
    <row r="26" spans="1:13" ht="14.4" customHeight="1" x14ac:dyDescent="0.3">
      <c r="A26" s="807" t="s">
        <v>2173</v>
      </c>
      <c r="B26" s="798">
        <v>466275.52</v>
      </c>
      <c r="C26" s="748">
        <v>1</v>
      </c>
      <c r="D26" s="811">
        <v>830</v>
      </c>
      <c r="E26" s="814" t="s">
        <v>2173</v>
      </c>
      <c r="F26" s="798">
        <v>319231.87000000011</v>
      </c>
      <c r="G26" s="766">
        <v>0.68464214033797033</v>
      </c>
      <c r="H26" s="752">
        <v>452</v>
      </c>
      <c r="I26" s="789">
        <v>0.54457831325301209</v>
      </c>
      <c r="J26" s="817">
        <v>147043.64999999994</v>
      </c>
      <c r="K26" s="766">
        <v>0.31535785966202973</v>
      </c>
      <c r="L26" s="752">
        <v>378</v>
      </c>
      <c r="M26" s="789">
        <v>0.45542168674698796</v>
      </c>
    </row>
    <row r="27" spans="1:13" ht="14.4" customHeight="1" x14ac:dyDescent="0.3">
      <c r="A27" s="807" t="s">
        <v>2174</v>
      </c>
      <c r="B27" s="798">
        <v>287291.54999999987</v>
      </c>
      <c r="C27" s="748">
        <v>1</v>
      </c>
      <c r="D27" s="811">
        <v>351</v>
      </c>
      <c r="E27" s="814" t="s">
        <v>2174</v>
      </c>
      <c r="F27" s="798">
        <v>220990.47999999986</v>
      </c>
      <c r="G27" s="766">
        <v>0.76922025726130816</v>
      </c>
      <c r="H27" s="752">
        <v>239</v>
      </c>
      <c r="I27" s="789">
        <v>0.68091168091168086</v>
      </c>
      <c r="J27" s="817">
        <v>66301.070000000007</v>
      </c>
      <c r="K27" s="766">
        <v>0.2307797427386919</v>
      </c>
      <c r="L27" s="752">
        <v>112</v>
      </c>
      <c r="M27" s="789">
        <v>0.31908831908831908</v>
      </c>
    </row>
    <row r="28" spans="1:13" ht="14.4" customHeight="1" x14ac:dyDescent="0.3">
      <c r="A28" s="807" t="s">
        <v>2175</v>
      </c>
      <c r="B28" s="798">
        <v>280124.15000000014</v>
      </c>
      <c r="C28" s="748">
        <v>1</v>
      </c>
      <c r="D28" s="811">
        <v>551</v>
      </c>
      <c r="E28" s="814" t="s">
        <v>2175</v>
      </c>
      <c r="F28" s="798">
        <v>213658.03000000012</v>
      </c>
      <c r="G28" s="766">
        <v>0.76272620550566606</v>
      </c>
      <c r="H28" s="752">
        <v>199</v>
      </c>
      <c r="I28" s="789">
        <v>0.36116152450090744</v>
      </c>
      <c r="J28" s="817">
        <v>66466.12</v>
      </c>
      <c r="K28" s="766">
        <v>0.23727379449433389</v>
      </c>
      <c r="L28" s="752">
        <v>352</v>
      </c>
      <c r="M28" s="789">
        <v>0.63883847549909256</v>
      </c>
    </row>
    <row r="29" spans="1:13" ht="14.4" customHeight="1" thickBot="1" x14ac:dyDescent="0.35">
      <c r="A29" s="808" t="s">
        <v>2176</v>
      </c>
      <c r="B29" s="799">
        <v>153014.81000000003</v>
      </c>
      <c r="C29" s="755">
        <v>1</v>
      </c>
      <c r="D29" s="812">
        <v>235</v>
      </c>
      <c r="E29" s="815" t="s">
        <v>2176</v>
      </c>
      <c r="F29" s="799">
        <v>128590.12000000002</v>
      </c>
      <c r="G29" s="767">
        <v>0.84037695436147652</v>
      </c>
      <c r="H29" s="759">
        <v>181</v>
      </c>
      <c r="I29" s="790">
        <v>0.77021276595744681</v>
      </c>
      <c r="J29" s="818">
        <v>24424.690000000002</v>
      </c>
      <c r="K29" s="767">
        <v>0.15962304563852348</v>
      </c>
      <c r="L29" s="759">
        <v>54</v>
      </c>
      <c r="M29" s="790">
        <v>0.22978723404255319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68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4134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7326210.0900000017</v>
      </c>
      <c r="N3" s="70">
        <f>SUBTOTAL(9,N7:N1048576)</f>
        <v>21388</v>
      </c>
      <c r="O3" s="70">
        <f>SUBTOTAL(9,O7:O1048576)</f>
        <v>12356</v>
      </c>
      <c r="P3" s="70">
        <f>SUBTOTAL(9,P7:P1048576)</f>
        <v>4853585.429999995</v>
      </c>
      <c r="Q3" s="71">
        <f>IF(M3=0,0,P3/M3)</f>
        <v>0.66249607510231723</v>
      </c>
      <c r="R3" s="70">
        <f>SUBTOTAL(9,R7:R1048576)</f>
        <v>12191</v>
      </c>
      <c r="S3" s="71">
        <f>IF(N3=0,0,R3/N3)</f>
        <v>0.56999251916962779</v>
      </c>
      <c r="T3" s="70">
        <f>SUBTOTAL(9,T7:T1048576)</f>
        <v>6837</v>
      </c>
      <c r="U3" s="72">
        <f>IF(O3=0,0,T3/O3)</f>
        <v>0.55333441243120751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11</v>
      </c>
      <c r="B7" s="825" t="s">
        <v>2137</v>
      </c>
      <c r="C7" s="825" t="s">
        <v>2141</v>
      </c>
      <c r="D7" s="826" t="s">
        <v>4130</v>
      </c>
      <c r="E7" s="827" t="s">
        <v>2153</v>
      </c>
      <c r="F7" s="825" t="s">
        <v>2138</v>
      </c>
      <c r="G7" s="825" t="s">
        <v>2177</v>
      </c>
      <c r="H7" s="825" t="s">
        <v>638</v>
      </c>
      <c r="I7" s="825" t="s">
        <v>1927</v>
      </c>
      <c r="J7" s="825" t="s">
        <v>1225</v>
      </c>
      <c r="K7" s="825" t="s">
        <v>1928</v>
      </c>
      <c r="L7" s="828">
        <v>154.36000000000001</v>
      </c>
      <c r="M7" s="828">
        <v>154.36000000000001</v>
      </c>
      <c r="N7" s="825">
        <v>1</v>
      </c>
      <c r="O7" s="829">
        <v>0.5</v>
      </c>
      <c r="P7" s="828">
        <v>154.36000000000001</v>
      </c>
      <c r="Q7" s="830">
        <v>1</v>
      </c>
      <c r="R7" s="825">
        <v>1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11</v>
      </c>
      <c r="B8" s="832" t="s">
        <v>2137</v>
      </c>
      <c r="C8" s="832" t="s">
        <v>2141</v>
      </c>
      <c r="D8" s="833" t="s">
        <v>4130</v>
      </c>
      <c r="E8" s="834" t="s">
        <v>2153</v>
      </c>
      <c r="F8" s="832" t="s">
        <v>2138</v>
      </c>
      <c r="G8" s="832" t="s">
        <v>2178</v>
      </c>
      <c r="H8" s="832" t="s">
        <v>590</v>
      </c>
      <c r="I8" s="832" t="s">
        <v>2179</v>
      </c>
      <c r="J8" s="832" t="s">
        <v>1794</v>
      </c>
      <c r="K8" s="832" t="s">
        <v>2180</v>
      </c>
      <c r="L8" s="835">
        <v>238.72</v>
      </c>
      <c r="M8" s="835">
        <v>477.44</v>
      </c>
      <c r="N8" s="832">
        <v>2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11</v>
      </c>
      <c r="B9" s="832" t="s">
        <v>2137</v>
      </c>
      <c r="C9" s="832" t="s">
        <v>2141</v>
      </c>
      <c r="D9" s="833" t="s">
        <v>4130</v>
      </c>
      <c r="E9" s="834" t="s">
        <v>2153</v>
      </c>
      <c r="F9" s="832" t="s">
        <v>2138</v>
      </c>
      <c r="G9" s="832" t="s">
        <v>2178</v>
      </c>
      <c r="H9" s="832" t="s">
        <v>638</v>
      </c>
      <c r="I9" s="832" t="s">
        <v>1931</v>
      </c>
      <c r="J9" s="832" t="s">
        <v>1932</v>
      </c>
      <c r="K9" s="832" t="s">
        <v>1795</v>
      </c>
      <c r="L9" s="835">
        <v>170.52</v>
      </c>
      <c r="M9" s="835">
        <v>341.04</v>
      </c>
      <c r="N9" s="832">
        <v>2</v>
      </c>
      <c r="O9" s="836">
        <v>1</v>
      </c>
      <c r="P9" s="835">
        <v>341.04</v>
      </c>
      <c r="Q9" s="837">
        <v>1</v>
      </c>
      <c r="R9" s="832">
        <v>2</v>
      </c>
      <c r="S9" s="837">
        <v>1</v>
      </c>
      <c r="T9" s="836">
        <v>1</v>
      </c>
      <c r="U9" s="838">
        <v>1</v>
      </c>
    </row>
    <row r="10" spans="1:21" ht="14.4" customHeight="1" x14ac:dyDescent="0.3">
      <c r="A10" s="831">
        <v>11</v>
      </c>
      <c r="B10" s="832" t="s">
        <v>2137</v>
      </c>
      <c r="C10" s="832" t="s">
        <v>2141</v>
      </c>
      <c r="D10" s="833" t="s">
        <v>4130</v>
      </c>
      <c r="E10" s="834" t="s">
        <v>2153</v>
      </c>
      <c r="F10" s="832" t="s">
        <v>2138</v>
      </c>
      <c r="G10" s="832" t="s">
        <v>2181</v>
      </c>
      <c r="H10" s="832" t="s">
        <v>638</v>
      </c>
      <c r="I10" s="832" t="s">
        <v>2182</v>
      </c>
      <c r="J10" s="832" t="s">
        <v>757</v>
      </c>
      <c r="K10" s="832" t="s">
        <v>1682</v>
      </c>
      <c r="L10" s="835">
        <v>736.33</v>
      </c>
      <c r="M10" s="835">
        <v>6626.97</v>
      </c>
      <c r="N10" s="832">
        <v>9</v>
      </c>
      <c r="O10" s="836">
        <v>4.5</v>
      </c>
      <c r="P10" s="835">
        <v>5154.3100000000004</v>
      </c>
      <c r="Q10" s="837">
        <v>0.77777777777777779</v>
      </c>
      <c r="R10" s="832">
        <v>7</v>
      </c>
      <c r="S10" s="837">
        <v>0.77777777777777779</v>
      </c>
      <c r="T10" s="836">
        <v>4</v>
      </c>
      <c r="U10" s="838">
        <v>0.88888888888888884</v>
      </c>
    </row>
    <row r="11" spans="1:21" ht="14.4" customHeight="1" x14ac:dyDescent="0.3">
      <c r="A11" s="831">
        <v>11</v>
      </c>
      <c r="B11" s="832" t="s">
        <v>2137</v>
      </c>
      <c r="C11" s="832" t="s">
        <v>2141</v>
      </c>
      <c r="D11" s="833" t="s">
        <v>4130</v>
      </c>
      <c r="E11" s="834" t="s">
        <v>2153</v>
      </c>
      <c r="F11" s="832" t="s">
        <v>2138</v>
      </c>
      <c r="G11" s="832" t="s">
        <v>2183</v>
      </c>
      <c r="H11" s="832" t="s">
        <v>590</v>
      </c>
      <c r="I11" s="832" t="s">
        <v>2184</v>
      </c>
      <c r="J11" s="832" t="s">
        <v>2185</v>
      </c>
      <c r="K11" s="832" t="s">
        <v>2186</v>
      </c>
      <c r="L11" s="835">
        <v>515</v>
      </c>
      <c r="M11" s="835">
        <v>515</v>
      </c>
      <c r="N11" s="832">
        <v>1</v>
      </c>
      <c r="O11" s="836">
        <v>0.5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11</v>
      </c>
      <c r="B12" s="832" t="s">
        <v>2137</v>
      </c>
      <c r="C12" s="832" t="s">
        <v>2141</v>
      </c>
      <c r="D12" s="833" t="s">
        <v>4130</v>
      </c>
      <c r="E12" s="834" t="s">
        <v>2153</v>
      </c>
      <c r="F12" s="832" t="s">
        <v>2138</v>
      </c>
      <c r="G12" s="832" t="s">
        <v>2187</v>
      </c>
      <c r="H12" s="832" t="s">
        <v>638</v>
      </c>
      <c r="I12" s="832" t="s">
        <v>1834</v>
      </c>
      <c r="J12" s="832" t="s">
        <v>1835</v>
      </c>
      <c r="K12" s="832" t="s">
        <v>1836</v>
      </c>
      <c r="L12" s="835">
        <v>0</v>
      </c>
      <c r="M12" s="835">
        <v>0</v>
      </c>
      <c r="N12" s="832">
        <v>2</v>
      </c>
      <c r="O12" s="836">
        <v>0.5</v>
      </c>
      <c r="P12" s="835"/>
      <c r="Q12" s="837"/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11</v>
      </c>
      <c r="B13" s="832" t="s">
        <v>2137</v>
      </c>
      <c r="C13" s="832" t="s">
        <v>2141</v>
      </c>
      <c r="D13" s="833" t="s">
        <v>4130</v>
      </c>
      <c r="E13" s="834" t="s">
        <v>2153</v>
      </c>
      <c r="F13" s="832" t="s">
        <v>2138</v>
      </c>
      <c r="G13" s="832" t="s">
        <v>2188</v>
      </c>
      <c r="H13" s="832" t="s">
        <v>590</v>
      </c>
      <c r="I13" s="832" t="s">
        <v>2189</v>
      </c>
      <c r="J13" s="832" t="s">
        <v>1355</v>
      </c>
      <c r="K13" s="832" t="s">
        <v>2190</v>
      </c>
      <c r="L13" s="835">
        <v>42.54</v>
      </c>
      <c r="M13" s="835">
        <v>255.24</v>
      </c>
      <c r="N13" s="832">
        <v>6</v>
      </c>
      <c r="O13" s="836">
        <v>0.5</v>
      </c>
      <c r="P13" s="835">
        <v>255.24</v>
      </c>
      <c r="Q13" s="837">
        <v>1</v>
      </c>
      <c r="R13" s="832">
        <v>6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11</v>
      </c>
      <c r="B14" s="832" t="s">
        <v>2137</v>
      </c>
      <c r="C14" s="832" t="s">
        <v>2141</v>
      </c>
      <c r="D14" s="833" t="s">
        <v>4130</v>
      </c>
      <c r="E14" s="834" t="s">
        <v>2153</v>
      </c>
      <c r="F14" s="832" t="s">
        <v>2140</v>
      </c>
      <c r="G14" s="832" t="s">
        <v>2191</v>
      </c>
      <c r="H14" s="832" t="s">
        <v>590</v>
      </c>
      <c r="I14" s="832" t="s">
        <v>2192</v>
      </c>
      <c r="J14" s="832" t="s">
        <v>2193</v>
      </c>
      <c r="K14" s="832"/>
      <c r="L14" s="835">
        <v>0</v>
      </c>
      <c r="M14" s="835">
        <v>0</v>
      </c>
      <c r="N14" s="832">
        <v>1</v>
      </c>
      <c r="O14" s="836">
        <v>1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11</v>
      </c>
      <c r="B15" s="832" t="s">
        <v>2137</v>
      </c>
      <c r="C15" s="832" t="s">
        <v>2141</v>
      </c>
      <c r="D15" s="833" t="s">
        <v>4130</v>
      </c>
      <c r="E15" s="834" t="s">
        <v>2153</v>
      </c>
      <c r="F15" s="832" t="s">
        <v>2140</v>
      </c>
      <c r="G15" s="832" t="s">
        <v>2194</v>
      </c>
      <c r="H15" s="832" t="s">
        <v>590</v>
      </c>
      <c r="I15" s="832" t="s">
        <v>2195</v>
      </c>
      <c r="J15" s="832" t="s">
        <v>2196</v>
      </c>
      <c r="K15" s="832" t="s">
        <v>2197</v>
      </c>
      <c r="L15" s="835">
        <v>128</v>
      </c>
      <c r="M15" s="835">
        <v>128</v>
      </c>
      <c r="N15" s="832">
        <v>1</v>
      </c>
      <c r="O15" s="836">
        <v>1</v>
      </c>
      <c r="P15" s="835">
        <v>128</v>
      </c>
      <c r="Q15" s="837">
        <v>1</v>
      </c>
      <c r="R15" s="832">
        <v>1</v>
      </c>
      <c r="S15" s="837">
        <v>1</v>
      </c>
      <c r="T15" s="836">
        <v>1</v>
      </c>
      <c r="U15" s="838">
        <v>1</v>
      </c>
    </row>
    <row r="16" spans="1:21" ht="14.4" customHeight="1" x14ac:dyDescent="0.3">
      <c r="A16" s="831">
        <v>11</v>
      </c>
      <c r="B16" s="832" t="s">
        <v>2137</v>
      </c>
      <c r="C16" s="832" t="s">
        <v>2141</v>
      </c>
      <c r="D16" s="833" t="s">
        <v>4130</v>
      </c>
      <c r="E16" s="834" t="s">
        <v>2153</v>
      </c>
      <c r="F16" s="832" t="s">
        <v>2140</v>
      </c>
      <c r="G16" s="832" t="s">
        <v>2194</v>
      </c>
      <c r="H16" s="832" t="s">
        <v>590</v>
      </c>
      <c r="I16" s="832" t="s">
        <v>2198</v>
      </c>
      <c r="J16" s="832" t="s">
        <v>2199</v>
      </c>
      <c r="K16" s="832" t="s">
        <v>2200</v>
      </c>
      <c r="L16" s="835">
        <v>100</v>
      </c>
      <c r="M16" s="835">
        <v>100</v>
      </c>
      <c r="N16" s="832">
        <v>1</v>
      </c>
      <c r="O16" s="836">
        <v>1</v>
      </c>
      <c r="P16" s="835">
        <v>100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11</v>
      </c>
      <c r="B17" s="832" t="s">
        <v>2137</v>
      </c>
      <c r="C17" s="832" t="s">
        <v>2141</v>
      </c>
      <c r="D17" s="833" t="s">
        <v>4130</v>
      </c>
      <c r="E17" s="834" t="s">
        <v>2153</v>
      </c>
      <c r="F17" s="832" t="s">
        <v>2140</v>
      </c>
      <c r="G17" s="832" t="s">
        <v>2201</v>
      </c>
      <c r="H17" s="832" t="s">
        <v>590</v>
      </c>
      <c r="I17" s="832" t="s">
        <v>2202</v>
      </c>
      <c r="J17" s="832" t="s">
        <v>2203</v>
      </c>
      <c r="K17" s="832" t="s">
        <v>2204</v>
      </c>
      <c r="L17" s="835">
        <v>300</v>
      </c>
      <c r="M17" s="835">
        <v>300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11</v>
      </c>
      <c r="B18" s="832" t="s">
        <v>2137</v>
      </c>
      <c r="C18" s="832" t="s">
        <v>2141</v>
      </c>
      <c r="D18" s="833" t="s">
        <v>4130</v>
      </c>
      <c r="E18" s="834" t="s">
        <v>2153</v>
      </c>
      <c r="F18" s="832" t="s">
        <v>2140</v>
      </c>
      <c r="G18" s="832" t="s">
        <v>2205</v>
      </c>
      <c r="H18" s="832" t="s">
        <v>590</v>
      </c>
      <c r="I18" s="832" t="s">
        <v>2206</v>
      </c>
      <c r="J18" s="832" t="s">
        <v>2207</v>
      </c>
      <c r="K18" s="832" t="s">
        <v>2208</v>
      </c>
      <c r="L18" s="835">
        <v>500</v>
      </c>
      <c r="M18" s="835">
        <v>1000</v>
      </c>
      <c r="N18" s="832">
        <v>2</v>
      </c>
      <c r="O18" s="836">
        <v>2</v>
      </c>
      <c r="P18" s="835">
        <v>500</v>
      </c>
      <c r="Q18" s="837">
        <v>0.5</v>
      </c>
      <c r="R18" s="832">
        <v>1</v>
      </c>
      <c r="S18" s="837">
        <v>0.5</v>
      </c>
      <c r="T18" s="836">
        <v>1</v>
      </c>
      <c r="U18" s="838">
        <v>0.5</v>
      </c>
    </row>
    <row r="19" spans="1:21" ht="14.4" customHeight="1" x14ac:dyDescent="0.3">
      <c r="A19" s="831">
        <v>11</v>
      </c>
      <c r="B19" s="832" t="s">
        <v>2137</v>
      </c>
      <c r="C19" s="832" t="s">
        <v>2141</v>
      </c>
      <c r="D19" s="833" t="s">
        <v>4130</v>
      </c>
      <c r="E19" s="834" t="s">
        <v>2153</v>
      </c>
      <c r="F19" s="832" t="s">
        <v>2140</v>
      </c>
      <c r="G19" s="832" t="s">
        <v>2209</v>
      </c>
      <c r="H19" s="832" t="s">
        <v>590</v>
      </c>
      <c r="I19" s="832" t="s">
        <v>2210</v>
      </c>
      <c r="J19" s="832" t="s">
        <v>2211</v>
      </c>
      <c r="K19" s="832" t="s">
        <v>2212</v>
      </c>
      <c r="L19" s="835">
        <v>5000</v>
      </c>
      <c r="M19" s="835">
        <v>5000</v>
      </c>
      <c r="N19" s="832">
        <v>1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11</v>
      </c>
      <c r="B20" s="832" t="s">
        <v>2137</v>
      </c>
      <c r="C20" s="832" t="s">
        <v>2141</v>
      </c>
      <c r="D20" s="833" t="s">
        <v>4130</v>
      </c>
      <c r="E20" s="834" t="s">
        <v>2153</v>
      </c>
      <c r="F20" s="832" t="s">
        <v>2140</v>
      </c>
      <c r="G20" s="832" t="s">
        <v>2213</v>
      </c>
      <c r="H20" s="832" t="s">
        <v>590</v>
      </c>
      <c r="I20" s="832" t="s">
        <v>2214</v>
      </c>
      <c r="J20" s="832" t="s">
        <v>2215</v>
      </c>
      <c r="K20" s="832" t="s">
        <v>2216</v>
      </c>
      <c r="L20" s="835">
        <v>0</v>
      </c>
      <c r="M20" s="835">
        <v>0</v>
      </c>
      <c r="N20" s="832">
        <v>1</v>
      </c>
      <c r="O20" s="836">
        <v>1</v>
      </c>
      <c r="P20" s="835"/>
      <c r="Q20" s="837"/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11</v>
      </c>
      <c r="B21" s="832" t="s">
        <v>2137</v>
      </c>
      <c r="C21" s="832" t="s">
        <v>2141</v>
      </c>
      <c r="D21" s="833" t="s">
        <v>4130</v>
      </c>
      <c r="E21" s="834" t="s">
        <v>2154</v>
      </c>
      <c r="F21" s="832" t="s">
        <v>2138</v>
      </c>
      <c r="G21" s="832" t="s">
        <v>2178</v>
      </c>
      <c r="H21" s="832" t="s">
        <v>590</v>
      </c>
      <c r="I21" s="832" t="s">
        <v>2217</v>
      </c>
      <c r="J21" s="832" t="s">
        <v>1794</v>
      </c>
      <c r="K21" s="832" t="s">
        <v>1795</v>
      </c>
      <c r="L21" s="835">
        <v>170.52</v>
      </c>
      <c r="M21" s="835">
        <v>341.04</v>
      </c>
      <c r="N21" s="832">
        <v>2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11</v>
      </c>
      <c r="B22" s="832" t="s">
        <v>2137</v>
      </c>
      <c r="C22" s="832" t="s">
        <v>2141</v>
      </c>
      <c r="D22" s="833" t="s">
        <v>4130</v>
      </c>
      <c r="E22" s="834" t="s">
        <v>2154</v>
      </c>
      <c r="F22" s="832" t="s">
        <v>2138</v>
      </c>
      <c r="G22" s="832" t="s">
        <v>2178</v>
      </c>
      <c r="H22" s="832" t="s">
        <v>590</v>
      </c>
      <c r="I22" s="832" t="s">
        <v>2179</v>
      </c>
      <c r="J22" s="832" t="s">
        <v>1794</v>
      </c>
      <c r="K22" s="832" t="s">
        <v>2180</v>
      </c>
      <c r="L22" s="835">
        <v>238.72</v>
      </c>
      <c r="M22" s="835">
        <v>238.72</v>
      </c>
      <c r="N22" s="832">
        <v>1</v>
      </c>
      <c r="O22" s="836">
        <v>1</v>
      </c>
      <c r="P22" s="835">
        <v>238.72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" customHeight="1" x14ac:dyDescent="0.3">
      <c r="A23" s="831">
        <v>11</v>
      </c>
      <c r="B23" s="832" t="s">
        <v>2137</v>
      </c>
      <c r="C23" s="832" t="s">
        <v>2141</v>
      </c>
      <c r="D23" s="833" t="s">
        <v>4130</v>
      </c>
      <c r="E23" s="834" t="s">
        <v>2154</v>
      </c>
      <c r="F23" s="832" t="s">
        <v>2138</v>
      </c>
      <c r="G23" s="832" t="s">
        <v>2178</v>
      </c>
      <c r="H23" s="832" t="s">
        <v>638</v>
      </c>
      <c r="I23" s="832" t="s">
        <v>2062</v>
      </c>
      <c r="J23" s="832" t="s">
        <v>1932</v>
      </c>
      <c r="K23" s="832" t="s">
        <v>2063</v>
      </c>
      <c r="L23" s="835">
        <v>272.83</v>
      </c>
      <c r="M23" s="835">
        <v>545.66</v>
      </c>
      <c r="N23" s="832">
        <v>2</v>
      </c>
      <c r="O23" s="836"/>
      <c r="P23" s="835">
        <v>545.66</v>
      </c>
      <c r="Q23" s="837">
        <v>1</v>
      </c>
      <c r="R23" s="832">
        <v>2</v>
      </c>
      <c r="S23" s="837">
        <v>1</v>
      </c>
      <c r="T23" s="836"/>
      <c r="U23" s="838"/>
    </row>
    <row r="24" spans="1:21" ht="14.4" customHeight="1" x14ac:dyDescent="0.3">
      <c r="A24" s="831">
        <v>11</v>
      </c>
      <c r="B24" s="832" t="s">
        <v>2137</v>
      </c>
      <c r="C24" s="832" t="s">
        <v>2141</v>
      </c>
      <c r="D24" s="833" t="s">
        <v>4130</v>
      </c>
      <c r="E24" s="834" t="s">
        <v>2154</v>
      </c>
      <c r="F24" s="832" t="s">
        <v>2138</v>
      </c>
      <c r="G24" s="832" t="s">
        <v>2218</v>
      </c>
      <c r="H24" s="832" t="s">
        <v>638</v>
      </c>
      <c r="I24" s="832" t="s">
        <v>1859</v>
      </c>
      <c r="J24" s="832" t="s">
        <v>671</v>
      </c>
      <c r="K24" s="832" t="s">
        <v>1716</v>
      </c>
      <c r="L24" s="835">
        <v>42.57</v>
      </c>
      <c r="M24" s="835">
        <v>42.57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11</v>
      </c>
      <c r="B25" s="832" t="s">
        <v>2137</v>
      </c>
      <c r="C25" s="832" t="s">
        <v>2141</v>
      </c>
      <c r="D25" s="833" t="s">
        <v>4130</v>
      </c>
      <c r="E25" s="834" t="s">
        <v>2154</v>
      </c>
      <c r="F25" s="832" t="s">
        <v>2138</v>
      </c>
      <c r="G25" s="832" t="s">
        <v>2219</v>
      </c>
      <c r="H25" s="832" t="s">
        <v>590</v>
      </c>
      <c r="I25" s="832" t="s">
        <v>2220</v>
      </c>
      <c r="J25" s="832" t="s">
        <v>2221</v>
      </c>
      <c r="K25" s="832" t="s">
        <v>2222</v>
      </c>
      <c r="L25" s="835">
        <v>32.28</v>
      </c>
      <c r="M25" s="835">
        <v>32.28</v>
      </c>
      <c r="N25" s="832">
        <v>1</v>
      </c>
      <c r="O25" s="836">
        <v>1</v>
      </c>
      <c r="P25" s="835">
        <v>32.28</v>
      </c>
      <c r="Q25" s="837">
        <v>1</v>
      </c>
      <c r="R25" s="832">
        <v>1</v>
      </c>
      <c r="S25" s="837">
        <v>1</v>
      </c>
      <c r="T25" s="836">
        <v>1</v>
      </c>
      <c r="U25" s="838">
        <v>1</v>
      </c>
    </row>
    <row r="26" spans="1:21" ht="14.4" customHeight="1" x14ac:dyDescent="0.3">
      <c r="A26" s="831">
        <v>11</v>
      </c>
      <c r="B26" s="832" t="s">
        <v>2137</v>
      </c>
      <c r="C26" s="832" t="s">
        <v>2141</v>
      </c>
      <c r="D26" s="833" t="s">
        <v>4130</v>
      </c>
      <c r="E26" s="834" t="s">
        <v>2154</v>
      </c>
      <c r="F26" s="832" t="s">
        <v>2138</v>
      </c>
      <c r="G26" s="832" t="s">
        <v>2223</v>
      </c>
      <c r="H26" s="832" t="s">
        <v>590</v>
      </c>
      <c r="I26" s="832" t="s">
        <v>2224</v>
      </c>
      <c r="J26" s="832" t="s">
        <v>2225</v>
      </c>
      <c r="K26" s="832" t="s">
        <v>2226</v>
      </c>
      <c r="L26" s="835">
        <v>29.13</v>
      </c>
      <c r="M26" s="835">
        <v>29.13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11</v>
      </c>
      <c r="B27" s="832" t="s">
        <v>2137</v>
      </c>
      <c r="C27" s="832" t="s">
        <v>2141</v>
      </c>
      <c r="D27" s="833" t="s">
        <v>4130</v>
      </c>
      <c r="E27" s="834" t="s">
        <v>2154</v>
      </c>
      <c r="F27" s="832" t="s">
        <v>2138</v>
      </c>
      <c r="G27" s="832" t="s">
        <v>2227</v>
      </c>
      <c r="H27" s="832" t="s">
        <v>590</v>
      </c>
      <c r="I27" s="832" t="s">
        <v>2228</v>
      </c>
      <c r="J27" s="832" t="s">
        <v>2229</v>
      </c>
      <c r="K27" s="832" t="s">
        <v>2230</v>
      </c>
      <c r="L27" s="835">
        <v>424.24</v>
      </c>
      <c r="M27" s="835">
        <v>424.24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11</v>
      </c>
      <c r="B28" s="832" t="s">
        <v>2137</v>
      </c>
      <c r="C28" s="832" t="s">
        <v>2141</v>
      </c>
      <c r="D28" s="833" t="s">
        <v>4130</v>
      </c>
      <c r="E28" s="834" t="s">
        <v>2154</v>
      </c>
      <c r="F28" s="832" t="s">
        <v>2138</v>
      </c>
      <c r="G28" s="832" t="s">
        <v>2231</v>
      </c>
      <c r="H28" s="832" t="s">
        <v>590</v>
      </c>
      <c r="I28" s="832" t="s">
        <v>2232</v>
      </c>
      <c r="J28" s="832" t="s">
        <v>635</v>
      </c>
      <c r="K28" s="832" t="s">
        <v>2233</v>
      </c>
      <c r="L28" s="835">
        <v>0</v>
      </c>
      <c r="M28" s="835">
        <v>0</v>
      </c>
      <c r="N28" s="832">
        <v>3</v>
      </c>
      <c r="O28" s="836">
        <v>2.5</v>
      </c>
      <c r="P28" s="835">
        <v>0</v>
      </c>
      <c r="Q28" s="837"/>
      <c r="R28" s="832">
        <v>2</v>
      </c>
      <c r="S28" s="837">
        <v>0.66666666666666663</v>
      </c>
      <c r="T28" s="836">
        <v>1.5</v>
      </c>
      <c r="U28" s="838">
        <v>0.6</v>
      </c>
    </row>
    <row r="29" spans="1:21" ht="14.4" customHeight="1" x14ac:dyDescent="0.3">
      <c r="A29" s="831">
        <v>11</v>
      </c>
      <c r="B29" s="832" t="s">
        <v>2137</v>
      </c>
      <c r="C29" s="832" t="s">
        <v>2141</v>
      </c>
      <c r="D29" s="833" t="s">
        <v>4130</v>
      </c>
      <c r="E29" s="834" t="s">
        <v>2154</v>
      </c>
      <c r="F29" s="832" t="s">
        <v>2138</v>
      </c>
      <c r="G29" s="832" t="s">
        <v>2181</v>
      </c>
      <c r="H29" s="832" t="s">
        <v>638</v>
      </c>
      <c r="I29" s="832" t="s">
        <v>2182</v>
      </c>
      <c r="J29" s="832" t="s">
        <v>757</v>
      </c>
      <c r="K29" s="832" t="s">
        <v>1682</v>
      </c>
      <c r="L29" s="835">
        <v>736.33</v>
      </c>
      <c r="M29" s="835">
        <v>2945.32</v>
      </c>
      <c r="N29" s="832">
        <v>4</v>
      </c>
      <c r="O29" s="836">
        <v>2.5</v>
      </c>
      <c r="P29" s="835">
        <v>2208.9900000000002</v>
      </c>
      <c r="Q29" s="837">
        <v>0.75</v>
      </c>
      <c r="R29" s="832">
        <v>3</v>
      </c>
      <c r="S29" s="837">
        <v>0.75</v>
      </c>
      <c r="T29" s="836">
        <v>2</v>
      </c>
      <c r="U29" s="838">
        <v>0.8</v>
      </c>
    </row>
    <row r="30" spans="1:21" ht="14.4" customHeight="1" x14ac:dyDescent="0.3">
      <c r="A30" s="831">
        <v>11</v>
      </c>
      <c r="B30" s="832" t="s">
        <v>2137</v>
      </c>
      <c r="C30" s="832" t="s">
        <v>2141</v>
      </c>
      <c r="D30" s="833" t="s">
        <v>4130</v>
      </c>
      <c r="E30" s="834" t="s">
        <v>2154</v>
      </c>
      <c r="F30" s="832" t="s">
        <v>2138</v>
      </c>
      <c r="G30" s="832" t="s">
        <v>2181</v>
      </c>
      <c r="H30" s="832" t="s">
        <v>638</v>
      </c>
      <c r="I30" s="832" t="s">
        <v>1689</v>
      </c>
      <c r="J30" s="832" t="s">
        <v>757</v>
      </c>
      <c r="K30" s="832" t="s">
        <v>1678</v>
      </c>
      <c r="L30" s="835">
        <v>923.74</v>
      </c>
      <c r="M30" s="835">
        <v>923.74</v>
      </c>
      <c r="N30" s="832">
        <v>1</v>
      </c>
      <c r="O30" s="836">
        <v>1</v>
      </c>
      <c r="P30" s="835">
        <v>923.74</v>
      </c>
      <c r="Q30" s="837">
        <v>1</v>
      </c>
      <c r="R30" s="832">
        <v>1</v>
      </c>
      <c r="S30" s="837">
        <v>1</v>
      </c>
      <c r="T30" s="836">
        <v>1</v>
      </c>
      <c r="U30" s="838">
        <v>1</v>
      </c>
    </row>
    <row r="31" spans="1:21" ht="14.4" customHeight="1" x14ac:dyDescent="0.3">
      <c r="A31" s="831">
        <v>11</v>
      </c>
      <c r="B31" s="832" t="s">
        <v>2137</v>
      </c>
      <c r="C31" s="832" t="s">
        <v>2141</v>
      </c>
      <c r="D31" s="833" t="s">
        <v>4130</v>
      </c>
      <c r="E31" s="834" t="s">
        <v>2154</v>
      </c>
      <c r="F31" s="832" t="s">
        <v>2138</v>
      </c>
      <c r="G31" s="832" t="s">
        <v>2181</v>
      </c>
      <c r="H31" s="832" t="s">
        <v>638</v>
      </c>
      <c r="I31" s="832" t="s">
        <v>1681</v>
      </c>
      <c r="J31" s="832" t="s">
        <v>757</v>
      </c>
      <c r="K31" s="832" t="s">
        <v>1682</v>
      </c>
      <c r="L31" s="835">
        <v>736.33</v>
      </c>
      <c r="M31" s="835">
        <v>1472.66</v>
      </c>
      <c r="N31" s="832">
        <v>2</v>
      </c>
      <c r="O31" s="836">
        <v>1</v>
      </c>
      <c r="P31" s="835">
        <v>1472.66</v>
      </c>
      <c r="Q31" s="837">
        <v>1</v>
      </c>
      <c r="R31" s="832">
        <v>2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11</v>
      </c>
      <c r="B32" s="832" t="s">
        <v>2137</v>
      </c>
      <c r="C32" s="832" t="s">
        <v>2141</v>
      </c>
      <c r="D32" s="833" t="s">
        <v>4130</v>
      </c>
      <c r="E32" s="834" t="s">
        <v>2154</v>
      </c>
      <c r="F32" s="832" t="s">
        <v>2138</v>
      </c>
      <c r="G32" s="832" t="s">
        <v>2181</v>
      </c>
      <c r="H32" s="832" t="s">
        <v>638</v>
      </c>
      <c r="I32" s="832" t="s">
        <v>1685</v>
      </c>
      <c r="J32" s="832" t="s">
        <v>757</v>
      </c>
      <c r="K32" s="832" t="s">
        <v>1686</v>
      </c>
      <c r="L32" s="835">
        <v>490.89</v>
      </c>
      <c r="M32" s="835">
        <v>490.89</v>
      </c>
      <c r="N32" s="832">
        <v>1</v>
      </c>
      <c r="O32" s="836">
        <v>1</v>
      </c>
      <c r="P32" s="835">
        <v>490.89</v>
      </c>
      <c r="Q32" s="837">
        <v>1</v>
      </c>
      <c r="R32" s="832">
        <v>1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11</v>
      </c>
      <c r="B33" s="832" t="s">
        <v>2137</v>
      </c>
      <c r="C33" s="832" t="s">
        <v>2141</v>
      </c>
      <c r="D33" s="833" t="s">
        <v>4130</v>
      </c>
      <c r="E33" s="834" t="s">
        <v>2154</v>
      </c>
      <c r="F33" s="832" t="s">
        <v>2138</v>
      </c>
      <c r="G33" s="832" t="s">
        <v>2234</v>
      </c>
      <c r="H33" s="832" t="s">
        <v>638</v>
      </c>
      <c r="I33" s="832" t="s">
        <v>1827</v>
      </c>
      <c r="J33" s="832" t="s">
        <v>653</v>
      </c>
      <c r="K33" s="832" t="s">
        <v>646</v>
      </c>
      <c r="L33" s="835">
        <v>48.42</v>
      </c>
      <c r="M33" s="835">
        <v>145.26</v>
      </c>
      <c r="N33" s="832">
        <v>3</v>
      </c>
      <c r="O33" s="836">
        <v>1</v>
      </c>
      <c r="P33" s="835">
        <v>96.84</v>
      </c>
      <c r="Q33" s="837">
        <v>0.66666666666666674</v>
      </c>
      <c r="R33" s="832">
        <v>2</v>
      </c>
      <c r="S33" s="837">
        <v>0.66666666666666663</v>
      </c>
      <c r="T33" s="836">
        <v>0.5</v>
      </c>
      <c r="U33" s="838">
        <v>0.5</v>
      </c>
    </row>
    <row r="34" spans="1:21" ht="14.4" customHeight="1" x14ac:dyDescent="0.3">
      <c r="A34" s="831">
        <v>11</v>
      </c>
      <c r="B34" s="832" t="s">
        <v>2137</v>
      </c>
      <c r="C34" s="832" t="s">
        <v>2141</v>
      </c>
      <c r="D34" s="833" t="s">
        <v>4130</v>
      </c>
      <c r="E34" s="834" t="s">
        <v>2154</v>
      </c>
      <c r="F34" s="832" t="s">
        <v>2138</v>
      </c>
      <c r="G34" s="832" t="s">
        <v>2235</v>
      </c>
      <c r="H34" s="832" t="s">
        <v>590</v>
      </c>
      <c r="I34" s="832" t="s">
        <v>2236</v>
      </c>
      <c r="J34" s="832" t="s">
        <v>2237</v>
      </c>
      <c r="K34" s="832" t="s">
        <v>1726</v>
      </c>
      <c r="L34" s="835">
        <v>82.17</v>
      </c>
      <c r="M34" s="835">
        <v>82.17</v>
      </c>
      <c r="N34" s="832">
        <v>1</v>
      </c>
      <c r="O34" s="836">
        <v>1</v>
      </c>
      <c r="P34" s="835">
        <v>82.17</v>
      </c>
      <c r="Q34" s="837">
        <v>1</v>
      </c>
      <c r="R34" s="832">
        <v>1</v>
      </c>
      <c r="S34" s="837">
        <v>1</v>
      </c>
      <c r="T34" s="836">
        <v>1</v>
      </c>
      <c r="U34" s="838">
        <v>1</v>
      </c>
    </row>
    <row r="35" spans="1:21" ht="14.4" customHeight="1" x14ac:dyDescent="0.3">
      <c r="A35" s="831">
        <v>11</v>
      </c>
      <c r="B35" s="832" t="s">
        <v>2137</v>
      </c>
      <c r="C35" s="832" t="s">
        <v>2141</v>
      </c>
      <c r="D35" s="833" t="s">
        <v>4130</v>
      </c>
      <c r="E35" s="834" t="s">
        <v>2154</v>
      </c>
      <c r="F35" s="832" t="s">
        <v>2138</v>
      </c>
      <c r="G35" s="832" t="s">
        <v>2183</v>
      </c>
      <c r="H35" s="832" t="s">
        <v>590</v>
      </c>
      <c r="I35" s="832" t="s">
        <v>2238</v>
      </c>
      <c r="J35" s="832" t="s">
        <v>2185</v>
      </c>
      <c r="K35" s="832" t="s">
        <v>2239</v>
      </c>
      <c r="L35" s="835">
        <v>1321.53</v>
      </c>
      <c r="M35" s="835">
        <v>1321.53</v>
      </c>
      <c r="N35" s="832">
        <v>1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11</v>
      </c>
      <c r="B36" s="832" t="s">
        <v>2137</v>
      </c>
      <c r="C36" s="832" t="s">
        <v>2141</v>
      </c>
      <c r="D36" s="833" t="s">
        <v>4130</v>
      </c>
      <c r="E36" s="834" t="s">
        <v>2154</v>
      </c>
      <c r="F36" s="832" t="s">
        <v>2138</v>
      </c>
      <c r="G36" s="832" t="s">
        <v>2240</v>
      </c>
      <c r="H36" s="832" t="s">
        <v>590</v>
      </c>
      <c r="I36" s="832" t="s">
        <v>2241</v>
      </c>
      <c r="J36" s="832" t="s">
        <v>923</v>
      </c>
      <c r="K36" s="832" t="s">
        <v>2242</v>
      </c>
      <c r="L36" s="835">
        <v>0</v>
      </c>
      <c r="M36" s="835">
        <v>0</v>
      </c>
      <c r="N36" s="832">
        <v>1</v>
      </c>
      <c r="O36" s="836">
        <v>1</v>
      </c>
      <c r="P36" s="835"/>
      <c r="Q36" s="837"/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11</v>
      </c>
      <c r="B37" s="832" t="s">
        <v>2137</v>
      </c>
      <c r="C37" s="832" t="s">
        <v>2141</v>
      </c>
      <c r="D37" s="833" t="s">
        <v>4130</v>
      </c>
      <c r="E37" s="834" t="s">
        <v>2154</v>
      </c>
      <c r="F37" s="832" t="s">
        <v>2138</v>
      </c>
      <c r="G37" s="832" t="s">
        <v>2187</v>
      </c>
      <c r="H37" s="832" t="s">
        <v>638</v>
      </c>
      <c r="I37" s="832" t="s">
        <v>1834</v>
      </c>
      <c r="J37" s="832" t="s">
        <v>1835</v>
      </c>
      <c r="K37" s="832" t="s">
        <v>1836</v>
      </c>
      <c r="L37" s="835">
        <v>0</v>
      </c>
      <c r="M37" s="835">
        <v>0</v>
      </c>
      <c r="N37" s="832">
        <v>12</v>
      </c>
      <c r="O37" s="836">
        <v>11</v>
      </c>
      <c r="P37" s="835">
        <v>0</v>
      </c>
      <c r="Q37" s="837"/>
      <c r="R37" s="832">
        <v>8</v>
      </c>
      <c r="S37" s="837">
        <v>0.66666666666666663</v>
      </c>
      <c r="T37" s="836">
        <v>7</v>
      </c>
      <c r="U37" s="838">
        <v>0.63636363636363635</v>
      </c>
    </row>
    <row r="38" spans="1:21" ht="14.4" customHeight="1" x14ac:dyDescent="0.3">
      <c r="A38" s="831">
        <v>11</v>
      </c>
      <c r="B38" s="832" t="s">
        <v>2137</v>
      </c>
      <c r="C38" s="832" t="s">
        <v>2141</v>
      </c>
      <c r="D38" s="833" t="s">
        <v>4130</v>
      </c>
      <c r="E38" s="834" t="s">
        <v>2154</v>
      </c>
      <c r="F38" s="832" t="s">
        <v>2138</v>
      </c>
      <c r="G38" s="832" t="s">
        <v>2243</v>
      </c>
      <c r="H38" s="832" t="s">
        <v>590</v>
      </c>
      <c r="I38" s="832" t="s">
        <v>2244</v>
      </c>
      <c r="J38" s="832" t="s">
        <v>2245</v>
      </c>
      <c r="K38" s="832" t="s">
        <v>2246</v>
      </c>
      <c r="L38" s="835">
        <v>95.29</v>
      </c>
      <c r="M38" s="835">
        <v>95.29</v>
      </c>
      <c r="N38" s="832">
        <v>1</v>
      </c>
      <c r="O38" s="836">
        <v>0.5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11</v>
      </c>
      <c r="B39" s="832" t="s">
        <v>2137</v>
      </c>
      <c r="C39" s="832" t="s">
        <v>2141</v>
      </c>
      <c r="D39" s="833" t="s">
        <v>4130</v>
      </c>
      <c r="E39" s="834" t="s">
        <v>2154</v>
      </c>
      <c r="F39" s="832" t="s">
        <v>2140</v>
      </c>
      <c r="G39" s="832" t="s">
        <v>2205</v>
      </c>
      <c r="H39" s="832" t="s">
        <v>590</v>
      </c>
      <c r="I39" s="832" t="s">
        <v>2247</v>
      </c>
      <c r="J39" s="832" t="s">
        <v>2248</v>
      </c>
      <c r="K39" s="832" t="s">
        <v>2249</v>
      </c>
      <c r="L39" s="835">
        <v>245.43</v>
      </c>
      <c r="M39" s="835">
        <v>245.43</v>
      </c>
      <c r="N39" s="832">
        <v>1</v>
      </c>
      <c r="O39" s="836">
        <v>1</v>
      </c>
      <c r="P39" s="835">
        <v>245.43</v>
      </c>
      <c r="Q39" s="837">
        <v>1</v>
      </c>
      <c r="R39" s="832">
        <v>1</v>
      </c>
      <c r="S39" s="837">
        <v>1</v>
      </c>
      <c r="T39" s="836">
        <v>1</v>
      </c>
      <c r="U39" s="838">
        <v>1</v>
      </c>
    </row>
    <row r="40" spans="1:21" ht="14.4" customHeight="1" x14ac:dyDescent="0.3">
      <c r="A40" s="831">
        <v>11</v>
      </c>
      <c r="B40" s="832" t="s">
        <v>2137</v>
      </c>
      <c r="C40" s="832" t="s">
        <v>2141</v>
      </c>
      <c r="D40" s="833" t="s">
        <v>4130</v>
      </c>
      <c r="E40" s="834" t="s">
        <v>2154</v>
      </c>
      <c r="F40" s="832" t="s">
        <v>2140</v>
      </c>
      <c r="G40" s="832" t="s">
        <v>2205</v>
      </c>
      <c r="H40" s="832" t="s">
        <v>590</v>
      </c>
      <c r="I40" s="832" t="s">
        <v>2250</v>
      </c>
      <c r="J40" s="832" t="s">
        <v>2251</v>
      </c>
      <c r="K40" s="832" t="s">
        <v>2252</v>
      </c>
      <c r="L40" s="835">
        <v>498.75</v>
      </c>
      <c r="M40" s="835">
        <v>498.75</v>
      </c>
      <c r="N40" s="832">
        <v>1</v>
      </c>
      <c r="O40" s="836">
        <v>1</v>
      </c>
      <c r="P40" s="835">
        <v>498.75</v>
      </c>
      <c r="Q40" s="837">
        <v>1</v>
      </c>
      <c r="R40" s="832">
        <v>1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11</v>
      </c>
      <c r="B41" s="832" t="s">
        <v>2137</v>
      </c>
      <c r="C41" s="832" t="s">
        <v>2141</v>
      </c>
      <c r="D41" s="833" t="s">
        <v>4130</v>
      </c>
      <c r="E41" s="834" t="s">
        <v>2154</v>
      </c>
      <c r="F41" s="832" t="s">
        <v>2140</v>
      </c>
      <c r="G41" s="832" t="s">
        <v>2209</v>
      </c>
      <c r="H41" s="832" t="s">
        <v>590</v>
      </c>
      <c r="I41" s="832" t="s">
        <v>2253</v>
      </c>
      <c r="J41" s="832" t="s">
        <v>2254</v>
      </c>
      <c r="K41" s="832" t="s">
        <v>2255</v>
      </c>
      <c r="L41" s="835">
        <v>1690</v>
      </c>
      <c r="M41" s="835">
        <v>1690</v>
      </c>
      <c r="N41" s="832">
        <v>1</v>
      </c>
      <c r="O41" s="836">
        <v>1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11</v>
      </c>
      <c r="B42" s="832" t="s">
        <v>2137</v>
      </c>
      <c r="C42" s="832" t="s">
        <v>2141</v>
      </c>
      <c r="D42" s="833" t="s">
        <v>4130</v>
      </c>
      <c r="E42" s="834" t="s">
        <v>2154</v>
      </c>
      <c r="F42" s="832" t="s">
        <v>2140</v>
      </c>
      <c r="G42" s="832" t="s">
        <v>2209</v>
      </c>
      <c r="H42" s="832" t="s">
        <v>590</v>
      </c>
      <c r="I42" s="832" t="s">
        <v>2256</v>
      </c>
      <c r="J42" s="832" t="s">
        <v>2257</v>
      </c>
      <c r="K42" s="832" t="s">
        <v>2258</v>
      </c>
      <c r="L42" s="835">
        <v>1200</v>
      </c>
      <c r="M42" s="835">
        <v>1200</v>
      </c>
      <c r="N42" s="832">
        <v>1</v>
      </c>
      <c r="O42" s="836">
        <v>1</v>
      </c>
      <c r="P42" s="835">
        <v>1200</v>
      </c>
      <c r="Q42" s="837">
        <v>1</v>
      </c>
      <c r="R42" s="832">
        <v>1</v>
      </c>
      <c r="S42" s="837">
        <v>1</v>
      </c>
      <c r="T42" s="836">
        <v>1</v>
      </c>
      <c r="U42" s="838">
        <v>1</v>
      </c>
    </row>
    <row r="43" spans="1:21" ht="14.4" customHeight="1" x14ac:dyDescent="0.3">
      <c r="A43" s="831">
        <v>11</v>
      </c>
      <c r="B43" s="832" t="s">
        <v>2137</v>
      </c>
      <c r="C43" s="832" t="s">
        <v>2141</v>
      </c>
      <c r="D43" s="833" t="s">
        <v>4130</v>
      </c>
      <c r="E43" s="834" t="s">
        <v>2161</v>
      </c>
      <c r="F43" s="832" t="s">
        <v>2138</v>
      </c>
      <c r="G43" s="832" t="s">
        <v>2178</v>
      </c>
      <c r="H43" s="832" t="s">
        <v>590</v>
      </c>
      <c r="I43" s="832" t="s">
        <v>2179</v>
      </c>
      <c r="J43" s="832" t="s">
        <v>1794</v>
      </c>
      <c r="K43" s="832" t="s">
        <v>2180</v>
      </c>
      <c r="L43" s="835">
        <v>238.72</v>
      </c>
      <c r="M43" s="835">
        <v>238.72</v>
      </c>
      <c r="N43" s="832">
        <v>1</v>
      </c>
      <c r="O43" s="836">
        <v>0.5</v>
      </c>
      <c r="P43" s="835">
        <v>238.72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" customHeight="1" x14ac:dyDescent="0.3">
      <c r="A44" s="831">
        <v>11</v>
      </c>
      <c r="B44" s="832" t="s">
        <v>2137</v>
      </c>
      <c r="C44" s="832" t="s">
        <v>2141</v>
      </c>
      <c r="D44" s="833" t="s">
        <v>4130</v>
      </c>
      <c r="E44" s="834" t="s">
        <v>2161</v>
      </c>
      <c r="F44" s="832" t="s">
        <v>2138</v>
      </c>
      <c r="G44" s="832" t="s">
        <v>2259</v>
      </c>
      <c r="H44" s="832" t="s">
        <v>590</v>
      </c>
      <c r="I44" s="832" t="s">
        <v>2260</v>
      </c>
      <c r="J44" s="832" t="s">
        <v>862</v>
      </c>
      <c r="K44" s="832" t="s">
        <v>2261</v>
      </c>
      <c r="L44" s="835">
        <v>107.27</v>
      </c>
      <c r="M44" s="835">
        <v>107.27</v>
      </c>
      <c r="N44" s="832">
        <v>1</v>
      </c>
      <c r="O44" s="836">
        <v>0.5</v>
      </c>
      <c r="P44" s="835">
        <v>107.27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11</v>
      </c>
      <c r="B45" s="832" t="s">
        <v>2137</v>
      </c>
      <c r="C45" s="832" t="s">
        <v>2141</v>
      </c>
      <c r="D45" s="833" t="s">
        <v>4130</v>
      </c>
      <c r="E45" s="834" t="s">
        <v>2161</v>
      </c>
      <c r="F45" s="832" t="s">
        <v>2138</v>
      </c>
      <c r="G45" s="832" t="s">
        <v>2262</v>
      </c>
      <c r="H45" s="832" t="s">
        <v>590</v>
      </c>
      <c r="I45" s="832" t="s">
        <v>2263</v>
      </c>
      <c r="J45" s="832" t="s">
        <v>2264</v>
      </c>
      <c r="K45" s="832" t="s">
        <v>2265</v>
      </c>
      <c r="L45" s="835">
        <v>60.9</v>
      </c>
      <c r="M45" s="835">
        <v>60.9</v>
      </c>
      <c r="N45" s="832">
        <v>1</v>
      </c>
      <c r="O45" s="836">
        <v>0.5</v>
      </c>
      <c r="P45" s="835">
        <v>60.9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11</v>
      </c>
      <c r="B46" s="832" t="s">
        <v>2137</v>
      </c>
      <c r="C46" s="832" t="s">
        <v>2141</v>
      </c>
      <c r="D46" s="833" t="s">
        <v>4130</v>
      </c>
      <c r="E46" s="834" t="s">
        <v>2161</v>
      </c>
      <c r="F46" s="832" t="s">
        <v>2138</v>
      </c>
      <c r="G46" s="832" t="s">
        <v>2181</v>
      </c>
      <c r="H46" s="832" t="s">
        <v>638</v>
      </c>
      <c r="I46" s="832" t="s">
        <v>2182</v>
      </c>
      <c r="J46" s="832" t="s">
        <v>757</v>
      </c>
      <c r="K46" s="832" t="s">
        <v>1682</v>
      </c>
      <c r="L46" s="835">
        <v>736.33</v>
      </c>
      <c r="M46" s="835">
        <v>736.33</v>
      </c>
      <c r="N46" s="832">
        <v>1</v>
      </c>
      <c r="O46" s="836">
        <v>0.5</v>
      </c>
      <c r="P46" s="835">
        <v>736.33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11</v>
      </c>
      <c r="B47" s="832" t="s">
        <v>2137</v>
      </c>
      <c r="C47" s="832" t="s">
        <v>2141</v>
      </c>
      <c r="D47" s="833" t="s">
        <v>4130</v>
      </c>
      <c r="E47" s="834" t="s">
        <v>2161</v>
      </c>
      <c r="F47" s="832" t="s">
        <v>2140</v>
      </c>
      <c r="G47" s="832" t="s">
        <v>2205</v>
      </c>
      <c r="H47" s="832" t="s">
        <v>590</v>
      </c>
      <c r="I47" s="832" t="s">
        <v>2206</v>
      </c>
      <c r="J47" s="832" t="s">
        <v>2207</v>
      </c>
      <c r="K47" s="832" t="s">
        <v>2208</v>
      </c>
      <c r="L47" s="835">
        <v>500</v>
      </c>
      <c r="M47" s="835">
        <v>1000</v>
      </c>
      <c r="N47" s="832">
        <v>2</v>
      </c>
      <c r="O47" s="836">
        <v>2</v>
      </c>
      <c r="P47" s="835">
        <v>500</v>
      </c>
      <c r="Q47" s="837">
        <v>0.5</v>
      </c>
      <c r="R47" s="832">
        <v>1</v>
      </c>
      <c r="S47" s="837">
        <v>0.5</v>
      </c>
      <c r="T47" s="836">
        <v>1</v>
      </c>
      <c r="U47" s="838">
        <v>0.5</v>
      </c>
    </row>
    <row r="48" spans="1:21" ht="14.4" customHeight="1" x14ac:dyDescent="0.3">
      <c r="A48" s="831">
        <v>11</v>
      </c>
      <c r="B48" s="832" t="s">
        <v>2137</v>
      </c>
      <c r="C48" s="832" t="s">
        <v>2141</v>
      </c>
      <c r="D48" s="833" t="s">
        <v>4130</v>
      </c>
      <c r="E48" s="834" t="s">
        <v>2161</v>
      </c>
      <c r="F48" s="832" t="s">
        <v>2140</v>
      </c>
      <c r="G48" s="832" t="s">
        <v>2209</v>
      </c>
      <c r="H48" s="832" t="s">
        <v>590</v>
      </c>
      <c r="I48" s="832" t="s">
        <v>2266</v>
      </c>
      <c r="J48" s="832" t="s">
        <v>2267</v>
      </c>
      <c r="K48" s="832" t="s">
        <v>2268</v>
      </c>
      <c r="L48" s="835">
        <v>278.75</v>
      </c>
      <c r="M48" s="835">
        <v>557.5</v>
      </c>
      <c r="N48" s="832">
        <v>2</v>
      </c>
      <c r="O48" s="836">
        <v>1</v>
      </c>
      <c r="P48" s="835">
        <v>557.5</v>
      </c>
      <c r="Q48" s="837">
        <v>1</v>
      </c>
      <c r="R48" s="832">
        <v>2</v>
      </c>
      <c r="S48" s="837">
        <v>1</v>
      </c>
      <c r="T48" s="836">
        <v>1</v>
      </c>
      <c r="U48" s="838">
        <v>1</v>
      </c>
    </row>
    <row r="49" spans="1:21" ht="14.4" customHeight="1" x14ac:dyDescent="0.3">
      <c r="A49" s="831">
        <v>11</v>
      </c>
      <c r="B49" s="832" t="s">
        <v>2137</v>
      </c>
      <c r="C49" s="832" t="s">
        <v>2141</v>
      </c>
      <c r="D49" s="833" t="s">
        <v>4130</v>
      </c>
      <c r="E49" s="834" t="s">
        <v>2162</v>
      </c>
      <c r="F49" s="832" t="s">
        <v>2138</v>
      </c>
      <c r="G49" s="832" t="s">
        <v>2178</v>
      </c>
      <c r="H49" s="832" t="s">
        <v>590</v>
      </c>
      <c r="I49" s="832" t="s">
        <v>1793</v>
      </c>
      <c r="J49" s="832" t="s">
        <v>1794</v>
      </c>
      <c r="K49" s="832" t="s">
        <v>1795</v>
      </c>
      <c r="L49" s="835">
        <v>170.52</v>
      </c>
      <c r="M49" s="835">
        <v>511.56000000000006</v>
      </c>
      <c r="N49" s="832">
        <v>3</v>
      </c>
      <c r="O49" s="836">
        <v>2</v>
      </c>
      <c r="P49" s="835">
        <v>341.04</v>
      </c>
      <c r="Q49" s="837">
        <v>0.66666666666666663</v>
      </c>
      <c r="R49" s="832">
        <v>2</v>
      </c>
      <c r="S49" s="837">
        <v>0.66666666666666663</v>
      </c>
      <c r="T49" s="836">
        <v>1.5</v>
      </c>
      <c r="U49" s="838">
        <v>0.75</v>
      </c>
    </row>
    <row r="50" spans="1:21" ht="14.4" customHeight="1" x14ac:dyDescent="0.3">
      <c r="A50" s="831">
        <v>11</v>
      </c>
      <c r="B50" s="832" t="s">
        <v>2137</v>
      </c>
      <c r="C50" s="832" t="s">
        <v>2141</v>
      </c>
      <c r="D50" s="833" t="s">
        <v>4130</v>
      </c>
      <c r="E50" s="834" t="s">
        <v>2162</v>
      </c>
      <c r="F50" s="832" t="s">
        <v>2138</v>
      </c>
      <c r="G50" s="832" t="s">
        <v>2178</v>
      </c>
      <c r="H50" s="832" t="s">
        <v>638</v>
      </c>
      <c r="I50" s="832" t="s">
        <v>1931</v>
      </c>
      <c r="J50" s="832" t="s">
        <v>1932</v>
      </c>
      <c r="K50" s="832" t="s">
        <v>1795</v>
      </c>
      <c r="L50" s="835">
        <v>170.52</v>
      </c>
      <c r="M50" s="835">
        <v>341.04</v>
      </c>
      <c r="N50" s="832">
        <v>2</v>
      </c>
      <c r="O50" s="836">
        <v>0.5</v>
      </c>
      <c r="P50" s="835">
        <v>341.04</v>
      </c>
      <c r="Q50" s="837">
        <v>1</v>
      </c>
      <c r="R50" s="832">
        <v>2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11</v>
      </c>
      <c r="B51" s="832" t="s">
        <v>2137</v>
      </c>
      <c r="C51" s="832" t="s">
        <v>2141</v>
      </c>
      <c r="D51" s="833" t="s">
        <v>4130</v>
      </c>
      <c r="E51" s="834" t="s">
        <v>2162</v>
      </c>
      <c r="F51" s="832" t="s">
        <v>2138</v>
      </c>
      <c r="G51" s="832" t="s">
        <v>2269</v>
      </c>
      <c r="H51" s="832" t="s">
        <v>590</v>
      </c>
      <c r="I51" s="832" t="s">
        <v>2270</v>
      </c>
      <c r="J51" s="832" t="s">
        <v>1084</v>
      </c>
      <c r="K51" s="832" t="s">
        <v>2271</v>
      </c>
      <c r="L51" s="835">
        <v>923.74</v>
      </c>
      <c r="M51" s="835">
        <v>923.74</v>
      </c>
      <c r="N51" s="832">
        <v>1</v>
      </c>
      <c r="O51" s="836">
        <v>0.5</v>
      </c>
      <c r="P51" s="835">
        <v>923.74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11</v>
      </c>
      <c r="B52" s="832" t="s">
        <v>2137</v>
      </c>
      <c r="C52" s="832" t="s">
        <v>2141</v>
      </c>
      <c r="D52" s="833" t="s">
        <v>4130</v>
      </c>
      <c r="E52" s="834" t="s">
        <v>2162</v>
      </c>
      <c r="F52" s="832" t="s">
        <v>2138</v>
      </c>
      <c r="G52" s="832" t="s">
        <v>2181</v>
      </c>
      <c r="H52" s="832" t="s">
        <v>638</v>
      </c>
      <c r="I52" s="832" t="s">
        <v>2272</v>
      </c>
      <c r="J52" s="832" t="s">
        <v>757</v>
      </c>
      <c r="K52" s="832" t="s">
        <v>1686</v>
      </c>
      <c r="L52" s="835">
        <v>490.89</v>
      </c>
      <c r="M52" s="835">
        <v>2454.4499999999998</v>
      </c>
      <c r="N52" s="832">
        <v>5</v>
      </c>
      <c r="O52" s="836">
        <v>3.5</v>
      </c>
      <c r="P52" s="835">
        <v>1963.56</v>
      </c>
      <c r="Q52" s="837">
        <v>0.8</v>
      </c>
      <c r="R52" s="832">
        <v>4</v>
      </c>
      <c r="S52" s="837">
        <v>0.8</v>
      </c>
      <c r="T52" s="836">
        <v>3</v>
      </c>
      <c r="U52" s="838">
        <v>0.8571428571428571</v>
      </c>
    </row>
    <row r="53" spans="1:21" ht="14.4" customHeight="1" x14ac:dyDescent="0.3">
      <c r="A53" s="831">
        <v>11</v>
      </c>
      <c r="B53" s="832" t="s">
        <v>2137</v>
      </c>
      <c r="C53" s="832" t="s">
        <v>2141</v>
      </c>
      <c r="D53" s="833" t="s">
        <v>4130</v>
      </c>
      <c r="E53" s="834" t="s">
        <v>2162</v>
      </c>
      <c r="F53" s="832" t="s">
        <v>2138</v>
      </c>
      <c r="G53" s="832" t="s">
        <v>2181</v>
      </c>
      <c r="H53" s="832" t="s">
        <v>638</v>
      </c>
      <c r="I53" s="832" t="s">
        <v>2182</v>
      </c>
      <c r="J53" s="832" t="s">
        <v>757</v>
      </c>
      <c r="K53" s="832" t="s">
        <v>1682</v>
      </c>
      <c r="L53" s="835">
        <v>736.33</v>
      </c>
      <c r="M53" s="835">
        <v>14726.6</v>
      </c>
      <c r="N53" s="832">
        <v>20</v>
      </c>
      <c r="O53" s="836">
        <v>16.5</v>
      </c>
      <c r="P53" s="835">
        <v>13990.27</v>
      </c>
      <c r="Q53" s="837">
        <v>0.95</v>
      </c>
      <c r="R53" s="832">
        <v>19</v>
      </c>
      <c r="S53" s="837">
        <v>0.95</v>
      </c>
      <c r="T53" s="836">
        <v>16</v>
      </c>
      <c r="U53" s="838">
        <v>0.96969696969696972</v>
      </c>
    </row>
    <row r="54" spans="1:21" ht="14.4" customHeight="1" x14ac:dyDescent="0.3">
      <c r="A54" s="831">
        <v>11</v>
      </c>
      <c r="B54" s="832" t="s">
        <v>2137</v>
      </c>
      <c r="C54" s="832" t="s">
        <v>2141</v>
      </c>
      <c r="D54" s="833" t="s">
        <v>4130</v>
      </c>
      <c r="E54" s="834" t="s">
        <v>2162</v>
      </c>
      <c r="F54" s="832" t="s">
        <v>2138</v>
      </c>
      <c r="G54" s="832" t="s">
        <v>2181</v>
      </c>
      <c r="H54" s="832" t="s">
        <v>638</v>
      </c>
      <c r="I54" s="832" t="s">
        <v>1689</v>
      </c>
      <c r="J54" s="832" t="s">
        <v>757</v>
      </c>
      <c r="K54" s="832" t="s">
        <v>1678</v>
      </c>
      <c r="L54" s="835">
        <v>923.74</v>
      </c>
      <c r="M54" s="835">
        <v>923.74</v>
      </c>
      <c r="N54" s="832">
        <v>1</v>
      </c>
      <c r="O54" s="836">
        <v>0.5</v>
      </c>
      <c r="P54" s="835">
        <v>923.74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11</v>
      </c>
      <c r="B55" s="832" t="s">
        <v>2137</v>
      </c>
      <c r="C55" s="832" t="s">
        <v>2141</v>
      </c>
      <c r="D55" s="833" t="s">
        <v>4130</v>
      </c>
      <c r="E55" s="834" t="s">
        <v>2162</v>
      </c>
      <c r="F55" s="832" t="s">
        <v>2138</v>
      </c>
      <c r="G55" s="832" t="s">
        <v>2187</v>
      </c>
      <c r="H55" s="832" t="s">
        <v>638</v>
      </c>
      <c r="I55" s="832" t="s">
        <v>1834</v>
      </c>
      <c r="J55" s="832" t="s">
        <v>1835</v>
      </c>
      <c r="K55" s="832" t="s">
        <v>1836</v>
      </c>
      <c r="L55" s="835">
        <v>0</v>
      </c>
      <c r="M55" s="835">
        <v>0</v>
      </c>
      <c r="N55" s="832">
        <v>14</v>
      </c>
      <c r="O55" s="836">
        <v>10.5</v>
      </c>
      <c r="P55" s="835">
        <v>0</v>
      </c>
      <c r="Q55" s="837"/>
      <c r="R55" s="832">
        <v>9</v>
      </c>
      <c r="S55" s="837">
        <v>0.6428571428571429</v>
      </c>
      <c r="T55" s="836">
        <v>6</v>
      </c>
      <c r="U55" s="838">
        <v>0.5714285714285714</v>
      </c>
    </row>
    <row r="56" spans="1:21" ht="14.4" customHeight="1" x14ac:dyDescent="0.3">
      <c r="A56" s="831">
        <v>11</v>
      </c>
      <c r="B56" s="832" t="s">
        <v>2137</v>
      </c>
      <c r="C56" s="832" t="s">
        <v>2141</v>
      </c>
      <c r="D56" s="833" t="s">
        <v>4130</v>
      </c>
      <c r="E56" s="834" t="s">
        <v>2162</v>
      </c>
      <c r="F56" s="832" t="s">
        <v>2140</v>
      </c>
      <c r="G56" s="832" t="s">
        <v>2205</v>
      </c>
      <c r="H56" s="832" t="s">
        <v>590</v>
      </c>
      <c r="I56" s="832" t="s">
        <v>2273</v>
      </c>
      <c r="J56" s="832" t="s">
        <v>2274</v>
      </c>
      <c r="K56" s="832" t="s">
        <v>2275</v>
      </c>
      <c r="L56" s="835">
        <v>1000</v>
      </c>
      <c r="M56" s="835">
        <v>1000</v>
      </c>
      <c r="N56" s="832">
        <v>1</v>
      </c>
      <c r="O56" s="836">
        <v>1</v>
      </c>
      <c r="P56" s="835">
        <v>1000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11</v>
      </c>
      <c r="B57" s="832" t="s">
        <v>2137</v>
      </c>
      <c r="C57" s="832" t="s">
        <v>2141</v>
      </c>
      <c r="D57" s="833" t="s">
        <v>4130</v>
      </c>
      <c r="E57" s="834" t="s">
        <v>2162</v>
      </c>
      <c r="F57" s="832" t="s">
        <v>2140</v>
      </c>
      <c r="G57" s="832" t="s">
        <v>2205</v>
      </c>
      <c r="H57" s="832" t="s">
        <v>590</v>
      </c>
      <c r="I57" s="832" t="s">
        <v>2206</v>
      </c>
      <c r="J57" s="832" t="s">
        <v>2207</v>
      </c>
      <c r="K57" s="832" t="s">
        <v>2208</v>
      </c>
      <c r="L57" s="835">
        <v>500</v>
      </c>
      <c r="M57" s="835">
        <v>2500</v>
      </c>
      <c r="N57" s="832">
        <v>5</v>
      </c>
      <c r="O57" s="836">
        <v>5</v>
      </c>
      <c r="P57" s="835">
        <v>2500</v>
      </c>
      <c r="Q57" s="837">
        <v>1</v>
      </c>
      <c r="R57" s="832">
        <v>5</v>
      </c>
      <c r="S57" s="837">
        <v>1</v>
      </c>
      <c r="T57" s="836">
        <v>5</v>
      </c>
      <c r="U57" s="838">
        <v>1</v>
      </c>
    </row>
    <row r="58" spans="1:21" ht="14.4" customHeight="1" x14ac:dyDescent="0.3">
      <c r="A58" s="831">
        <v>11</v>
      </c>
      <c r="B58" s="832" t="s">
        <v>2137</v>
      </c>
      <c r="C58" s="832" t="s">
        <v>2141</v>
      </c>
      <c r="D58" s="833" t="s">
        <v>4130</v>
      </c>
      <c r="E58" s="834" t="s">
        <v>2162</v>
      </c>
      <c r="F58" s="832" t="s">
        <v>2140</v>
      </c>
      <c r="G58" s="832" t="s">
        <v>2205</v>
      </c>
      <c r="H58" s="832" t="s">
        <v>590</v>
      </c>
      <c r="I58" s="832" t="s">
        <v>2276</v>
      </c>
      <c r="J58" s="832" t="s">
        <v>2277</v>
      </c>
      <c r="K58" s="832" t="s">
        <v>2278</v>
      </c>
      <c r="L58" s="835">
        <v>971.25</v>
      </c>
      <c r="M58" s="835">
        <v>2913.75</v>
      </c>
      <c r="N58" s="832">
        <v>3</v>
      </c>
      <c r="O58" s="836">
        <v>3</v>
      </c>
      <c r="P58" s="835">
        <v>2913.75</v>
      </c>
      <c r="Q58" s="837">
        <v>1</v>
      </c>
      <c r="R58" s="832">
        <v>3</v>
      </c>
      <c r="S58" s="837">
        <v>1</v>
      </c>
      <c r="T58" s="836">
        <v>3</v>
      </c>
      <c r="U58" s="838">
        <v>1</v>
      </c>
    </row>
    <row r="59" spans="1:21" ht="14.4" customHeight="1" x14ac:dyDescent="0.3">
      <c r="A59" s="831">
        <v>11</v>
      </c>
      <c r="B59" s="832" t="s">
        <v>2137</v>
      </c>
      <c r="C59" s="832" t="s">
        <v>2141</v>
      </c>
      <c r="D59" s="833" t="s">
        <v>4130</v>
      </c>
      <c r="E59" s="834" t="s">
        <v>2162</v>
      </c>
      <c r="F59" s="832" t="s">
        <v>2140</v>
      </c>
      <c r="G59" s="832" t="s">
        <v>2205</v>
      </c>
      <c r="H59" s="832" t="s">
        <v>590</v>
      </c>
      <c r="I59" s="832" t="s">
        <v>2279</v>
      </c>
      <c r="J59" s="832" t="s">
        <v>2280</v>
      </c>
      <c r="K59" s="832" t="s">
        <v>2281</v>
      </c>
      <c r="L59" s="835">
        <v>999.46</v>
      </c>
      <c r="M59" s="835">
        <v>1998.92</v>
      </c>
      <c r="N59" s="832">
        <v>2</v>
      </c>
      <c r="O59" s="836">
        <v>2</v>
      </c>
      <c r="P59" s="835">
        <v>1998.92</v>
      </c>
      <c r="Q59" s="837">
        <v>1</v>
      </c>
      <c r="R59" s="832">
        <v>2</v>
      </c>
      <c r="S59" s="837">
        <v>1</v>
      </c>
      <c r="T59" s="836">
        <v>2</v>
      </c>
      <c r="U59" s="838">
        <v>1</v>
      </c>
    </row>
    <row r="60" spans="1:21" ht="14.4" customHeight="1" x14ac:dyDescent="0.3">
      <c r="A60" s="831">
        <v>11</v>
      </c>
      <c r="B60" s="832" t="s">
        <v>2137</v>
      </c>
      <c r="C60" s="832" t="s">
        <v>2141</v>
      </c>
      <c r="D60" s="833" t="s">
        <v>4130</v>
      </c>
      <c r="E60" s="834" t="s">
        <v>2162</v>
      </c>
      <c r="F60" s="832" t="s">
        <v>2140</v>
      </c>
      <c r="G60" s="832" t="s">
        <v>2209</v>
      </c>
      <c r="H60" s="832" t="s">
        <v>590</v>
      </c>
      <c r="I60" s="832" t="s">
        <v>2282</v>
      </c>
      <c r="J60" s="832" t="s">
        <v>2283</v>
      </c>
      <c r="K60" s="832" t="s">
        <v>2284</v>
      </c>
      <c r="L60" s="835">
        <v>200</v>
      </c>
      <c r="M60" s="835">
        <v>400</v>
      </c>
      <c r="N60" s="832">
        <v>2</v>
      </c>
      <c r="O60" s="836">
        <v>1</v>
      </c>
      <c r="P60" s="835">
        <v>400</v>
      </c>
      <c r="Q60" s="837">
        <v>1</v>
      </c>
      <c r="R60" s="832">
        <v>2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11</v>
      </c>
      <c r="B61" s="832" t="s">
        <v>2137</v>
      </c>
      <c r="C61" s="832" t="s">
        <v>2141</v>
      </c>
      <c r="D61" s="833" t="s">
        <v>4130</v>
      </c>
      <c r="E61" s="834" t="s">
        <v>2164</v>
      </c>
      <c r="F61" s="832" t="s">
        <v>2138</v>
      </c>
      <c r="G61" s="832" t="s">
        <v>2178</v>
      </c>
      <c r="H61" s="832" t="s">
        <v>638</v>
      </c>
      <c r="I61" s="832" t="s">
        <v>1931</v>
      </c>
      <c r="J61" s="832" t="s">
        <v>1932</v>
      </c>
      <c r="K61" s="832" t="s">
        <v>1795</v>
      </c>
      <c r="L61" s="835">
        <v>170.52</v>
      </c>
      <c r="M61" s="835">
        <v>682.08</v>
      </c>
      <c r="N61" s="832">
        <v>4</v>
      </c>
      <c r="O61" s="836">
        <v>1</v>
      </c>
      <c r="P61" s="835">
        <v>341.04</v>
      </c>
      <c r="Q61" s="837">
        <v>0.5</v>
      </c>
      <c r="R61" s="832">
        <v>2</v>
      </c>
      <c r="S61" s="837">
        <v>0.5</v>
      </c>
      <c r="T61" s="836">
        <v>0.5</v>
      </c>
      <c r="U61" s="838">
        <v>0.5</v>
      </c>
    </row>
    <row r="62" spans="1:21" ht="14.4" customHeight="1" x14ac:dyDescent="0.3">
      <c r="A62" s="831">
        <v>11</v>
      </c>
      <c r="B62" s="832" t="s">
        <v>2137</v>
      </c>
      <c r="C62" s="832" t="s">
        <v>2141</v>
      </c>
      <c r="D62" s="833" t="s">
        <v>4130</v>
      </c>
      <c r="E62" s="834" t="s">
        <v>2164</v>
      </c>
      <c r="F62" s="832" t="s">
        <v>2138</v>
      </c>
      <c r="G62" s="832" t="s">
        <v>2262</v>
      </c>
      <c r="H62" s="832" t="s">
        <v>590</v>
      </c>
      <c r="I62" s="832" t="s">
        <v>2263</v>
      </c>
      <c r="J62" s="832" t="s">
        <v>2264</v>
      </c>
      <c r="K62" s="832" t="s">
        <v>2265</v>
      </c>
      <c r="L62" s="835">
        <v>60.9</v>
      </c>
      <c r="M62" s="835">
        <v>60.9</v>
      </c>
      <c r="N62" s="832">
        <v>1</v>
      </c>
      <c r="O62" s="836">
        <v>0.5</v>
      </c>
      <c r="P62" s="835">
        <v>60.9</v>
      </c>
      <c r="Q62" s="837">
        <v>1</v>
      </c>
      <c r="R62" s="832">
        <v>1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11</v>
      </c>
      <c r="B63" s="832" t="s">
        <v>2137</v>
      </c>
      <c r="C63" s="832" t="s">
        <v>2141</v>
      </c>
      <c r="D63" s="833" t="s">
        <v>4130</v>
      </c>
      <c r="E63" s="834" t="s">
        <v>2164</v>
      </c>
      <c r="F63" s="832" t="s">
        <v>2138</v>
      </c>
      <c r="G63" s="832" t="s">
        <v>2285</v>
      </c>
      <c r="H63" s="832" t="s">
        <v>590</v>
      </c>
      <c r="I63" s="832" t="s">
        <v>2286</v>
      </c>
      <c r="J63" s="832" t="s">
        <v>2287</v>
      </c>
      <c r="K63" s="832" t="s">
        <v>2288</v>
      </c>
      <c r="L63" s="835">
        <v>0</v>
      </c>
      <c r="M63" s="835">
        <v>0</v>
      </c>
      <c r="N63" s="832">
        <v>1</v>
      </c>
      <c r="O63" s="836">
        <v>0.5</v>
      </c>
      <c r="P63" s="835">
        <v>0</v>
      </c>
      <c r="Q63" s="837"/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11</v>
      </c>
      <c r="B64" s="832" t="s">
        <v>2137</v>
      </c>
      <c r="C64" s="832" t="s">
        <v>2141</v>
      </c>
      <c r="D64" s="833" t="s">
        <v>4130</v>
      </c>
      <c r="E64" s="834" t="s">
        <v>2164</v>
      </c>
      <c r="F64" s="832" t="s">
        <v>2138</v>
      </c>
      <c r="G64" s="832" t="s">
        <v>2181</v>
      </c>
      <c r="H64" s="832" t="s">
        <v>638</v>
      </c>
      <c r="I64" s="832" t="s">
        <v>2272</v>
      </c>
      <c r="J64" s="832" t="s">
        <v>757</v>
      </c>
      <c r="K64" s="832" t="s">
        <v>1686</v>
      </c>
      <c r="L64" s="835">
        <v>490.89</v>
      </c>
      <c r="M64" s="835">
        <v>490.89</v>
      </c>
      <c r="N64" s="832">
        <v>1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11</v>
      </c>
      <c r="B65" s="832" t="s">
        <v>2137</v>
      </c>
      <c r="C65" s="832" t="s">
        <v>2141</v>
      </c>
      <c r="D65" s="833" t="s">
        <v>4130</v>
      </c>
      <c r="E65" s="834" t="s">
        <v>2164</v>
      </c>
      <c r="F65" s="832" t="s">
        <v>2138</v>
      </c>
      <c r="G65" s="832" t="s">
        <v>2181</v>
      </c>
      <c r="H65" s="832" t="s">
        <v>638</v>
      </c>
      <c r="I65" s="832" t="s">
        <v>2182</v>
      </c>
      <c r="J65" s="832" t="s">
        <v>757</v>
      </c>
      <c r="K65" s="832" t="s">
        <v>1682</v>
      </c>
      <c r="L65" s="835">
        <v>736.33</v>
      </c>
      <c r="M65" s="835">
        <v>2945.32</v>
      </c>
      <c r="N65" s="832">
        <v>4</v>
      </c>
      <c r="O65" s="836">
        <v>2</v>
      </c>
      <c r="P65" s="835">
        <v>2945.32</v>
      </c>
      <c r="Q65" s="837">
        <v>1</v>
      </c>
      <c r="R65" s="832">
        <v>4</v>
      </c>
      <c r="S65" s="837">
        <v>1</v>
      </c>
      <c r="T65" s="836">
        <v>2</v>
      </c>
      <c r="U65" s="838">
        <v>1</v>
      </c>
    </row>
    <row r="66" spans="1:21" ht="14.4" customHeight="1" x14ac:dyDescent="0.3">
      <c r="A66" s="831">
        <v>11</v>
      </c>
      <c r="B66" s="832" t="s">
        <v>2137</v>
      </c>
      <c r="C66" s="832" t="s">
        <v>2141</v>
      </c>
      <c r="D66" s="833" t="s">
        <v>4130</v>
      </c>
      <c r="E66" s="834" t="s">
        <v>2164</v>
      </c>
      <c r="F66" s="832" t="s">
        <v>2138</v>
      </c>
      <c r="G66" s="832" t="s">
        <v>2183</v>
      </c>
      <c r="H66" s="832" t="s">
        <v>590</v>
      </c>
      <c r="I66" s="832" t="s">
        <v>2289</v>
      </c>
      <c r="J66" s="832" t="s">
        <v>2185</v>
      </c>
      <c r="K66" s="832" t="s">
        <v>1730</v>
      </c>
      <c r="L66" s="835">
        <v>1544.99</v>
      </c>
      <c r="M66" s="835">
        <v>1544.99</v>
      </c>
      <c r="N66" s="832">
        <v>1</v>
      </c>
      <c r="O66" s="836">
        <v>1</v>
      </c>
      <c r="P66" s="835">
        <v>1544.99</v>
      </c>
      <c r="Q66" s="837">
        <v>1</v>
      </c>
      <c r="R66" s="832">
        <v>1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11</v>
      </c>
      <c r="B67" s="832" t="s">
        <v>2137</v>
      </c>
      <c r="C67" s="832" t="s">
        <v>2141</v>
      </c>
      <c r="D67" s="833" t="s">
        <v>4130</v>
      </c>
      <c r="E67" s="834" t="s">
        <v>2164</v>
      </c>
      <c r="F67" s="832" t="s">
        <v>2138</v>
      </c>
      <c r="G67" s="832" t="s">
        <v>2187</v>
      </c>
      <c r="H67" s="832" t="s">
        <v>638</v>
      </c>
      <c r="I67" s="832" t="s">
        <v>1834</v>
      </c>
      <c r="J67" s="832" t="s">
        <v>1835</v>
      </c>
      <c r="K67" s="832" t="s">
        <v>1836</v>
      </c>
      <c r="L67" s="835">
        <v>0</v>
      </c>
      <c r="M67" s="835">
        <v>0</v>
      </c>
      <c r="N67" s="832">
        <v>3</v>
      </c>
      <c r="O67" s="836">
        <v>2.5</v>
      </c>
      <c r="P67" s="835">
        <v>0</v>
      </c>
      <c r="Q67" s="837"/>
      <c r="R67" s="832">
        <v>3</v>
      </c>
      <c r="S67" s="837">
        <v>1</v>
      </c>
      <c r="T67" s="836">
        <v>2.5</v>
      </c>
      <c r="U67" s="838">
        <v>1</v>
      </c>
    </row>
    <row r="68" spans="1:21" ht="14.4" customHeight="1" x14ac:dyDescent="0.3">
      <c r="A68" s="831">
        <v>11</v>
      </c>
      <c r="B68" s="832" t="s">
        <v>2137</v>
      </c>
      <c r="C68" s="832" t="s">
        <v>2141</v>
      </c>
      <c r="D68" s="833" t="s">
        <v>4130</v>
      </c>
      <c r="E68" s="834" t="s">
        <v>2164</v>
      </c>
      <c r="F68" s="832" t="s">
        <v>2140</v>
      </c>
      <c r="G68" s="832" t="s">
        <v>2205</v>
      </c>
      <c r="H68" s="832" t="s">
        <v>590</v>
      </c>
      <c r="I68" s="832" t="s">
        <v>2276</v>
      </c>
      <c r="J68" s="832" t="s">
        <v>2277</v>
      </c>
      <c r="K68" s="832" t="s">
        <v>2278</v>
      </c>
      <c r="L68" s="835">
        <v>971.25</v>
      </c>
      <c r="M68" s="835">
        <v>971.25</v>
      </c>
      <c r="N68" s="832">
        <v>1</v>
      </c>
      <c r="O68" s="836">
        <v>1</v>
      </c>
      <c r="P68" s="835">
        <v>971.25</v>
      </c>
      <c r="Q68" s="837">
        <v>1</v>
      </c>
      <c r="R68" s="832">
        <v>1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11</v>
      </c>
      <c r="B69" s="832" t="s">
        <v>2137</v>
      </c>
      <c r="C69" s="832" t="s">
        <v>2141</v>
      </c>
      <c r="D69" s="833" t="s">
        <v>4130</v>
      </c>
      <c r="E69" s="834" t="s">
        <v>2164</v>
      </c>
      <c r="F69" s="832" t="s">
        <v>2140</v>
      </c>
      <c r="G69" s="832" t="s">
        <v>2209</v>
      </c>
      <c r="H69" s="832" t="s">
        <v>590</v>
      </c>
      <c r="I69" s="832" t="s">
        <v>2290</v>
      </c>
      <c r="J69" s="832" t="s">
        <v>2291</v>
      </c>
      <c r="K69" s="832" t="s">
        <v>2292</v>
      </c>
      <c r="L69" s="835">
        <v>950</v>
      </c>
      <c r="M69" s="835">
        <v>950</v>
      </c>
      <c r="N69" s="832">
        <v>1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11</v>
      </c>
      <c r="B70" s="832" t="s">
        <v>2137</v>
      </c>
      <c r="C70" s="832" t="s">
        <v>2141</v>
      </c>
      <c r="D70" s="833" t="s">
        <v>4130</v>
      </c>
      <c r="E70" s="834" t="s">
        <v>2164</v>
      </c>
      <c r="F70" s="832" t="s">
        <v>2140</v>
      </c>
      <c r="G70" s="832" t="s">
        <v>2209</v>
      </c>
      <c r="H70" s="832" t="s">
        <v>590</v>
      </c>
      <c r="I70" s="832" t="s">
        <v>2282</v>
      </c>
      <c r="J70" s="832" t="s">
        <v>2283</v>
      </c>
      <c r="K70" s="832" t="s">
        <v>2284</v>
      </c>
      <c r="L70" s="835">
        <v>200</v>
      </c>
      <c r="M70" s="835">
        <v>400</v>
      </c>
      <c r="N70" s="832">
        <v>2</v>
      </c>
      <c r="O70" s="836">
        <v>1</v>
      </c>
      <c r="P70" s="835">
        <v>400</v>
      </c>
      <c r="Q70" s="837">
        <v>1</v>
      </c>
      <c r="R70" s="832">
        <v>2</v>
      </c>
      <c r="S70" s="837">
        <v>1</v>
      </c>
      <c r="T70" s="836">
        <v>1</v>
      </c>
      <c r="U70" s="838">
        <v>1</v>
      </c>
    </row>
    <row r="71" spans="1:21" ht="14.4" customHeight="1" x14ac:dyDescent="0.3">
      <c r="A71" s="831">
        <v>11</v>
      </c>
      <c r="B71" s="832" t="s">
        <v>2137</v>
      </c>
      <c r="C71" s="832" t="s">
        <v>2141</v>
      </c>
      <c r="D71" s="833" t="s">
        <v>4130</v>
      </c>
      <c r="E71" s="834" t="s">
        <v>2164</v>
      </c>
      <c r="F71" s="832" t="s">
        <v>2140</v>
      </c>
      <c r="G71" s="832" t="s">
        <v>2209</v>
      </c>
      <c r="H71" s="832" t="s">
        <v>590</v>
      </c>
      <c r="I71" s="832" t="s">
        <v>2256</v>
      </c>
      <c r="J71" s="832" t="s">
        <v>2257</v>
      </c>
      <c r="K71" s="832" t="s">
        <v>2258</v>
      </c>
      <c r="L71" s="835">
        <v>1200</v>
      </c>
      <c r="M71" s="835">
        <v>1200</v>
      </c>
      <c r="N71" s="832">
        <v>1</v>
      </c>
      <c r="O71" s="836">
        <v>1</v>
      </c>
      <c r="P71" s="835">
        <v>1200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11</v>
      </c>
      <c r="B72" s="832" t="s">
        <v>2137</v>
      </c>
      <c r="C72" s="832" t="s">
        <v>2141</v>
      </c>
      <c r="D72" s="833" t="s">
        <v>4130</v>
      </c>
      <c r="E72" s="834" t="s">
        <v>2166</v>
      </c>
      <c r="F72" s="832" t="s">
        <v>2138</v>
      </c>
      <c r="G72" s="832" t="s">
        <v>2178</v>
      </c>
      <c r="H72" s="832" t="s">
        <v>590</v>
      </c>
      <c r="I72" s="832" t="s">
        <v>2179</v>
      </c>
      <c r="J72" s="832" t="s">
        <v>1794</v>
      </c>
      <c r="K72" s="832" t="s">
        <v>2180</v>
      </c>
      <c r="L72" s="835">
        <v>238.72</v>
      </c>
      <c r="M72" s="835">
        <v>238.72</v>
      </c>
      <c r="N72" s="832">
        <v>1</v>
      </c>
      <c r="O72" s="836">
        <v>0.5</v>
      </c>
      <c r="P72" s="835">
        <v>238.72</v>
      </c>
      <c r="Q72" s="837">
        <v>1</v>
      </c>
      <c r="R72" s="832">
        <v>1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11</v>
      </c>
      <c r="B73" s="832" t="s">
        <v>2137</v>
      </c>
      <c r="C73" s="832" t="s">
        <v>2141</v>
      </c>
      <c r="D73" s="833" t="s">
        <v>4130</v>
      </c>
      <c r="E73" s="834" t="s">
        <v>2166</v>
      </c>
      <c r="F73" s="832" t="s">
        <v>2138</v>
      </c>
      <c r="G73" s="832" t="s">
        <v>2178</v>
      </c>
      <c r="H73" s="832" t="s">
        <v>638</v>
      </c>
      <c r="I73" s="832" t="s">
        <v>1931</v>
      </c>
      <c r="J73" s="832" t="s">
        <v>1932</v>
      </c>
      <c r="K73" s="832" t="s">
        <v>1795</v>
      </c>
      <c r="L73" s="835">
        <v>170.52</v>
      </c>
      <c r="M73" s="835">
        <v>682.08</v>
      </c>
      <c r="N73" s="832">
        <v>4</v>
      </c>
      <c r="O73" s="836">
        <v>2</v>
      </c>
      <c r="P73" s="835">
        <v>682.08</v>
      </c>
      <c r="Q73" s="837">
        <v>1</v>
      </c>
      <c r="R73" s="832">
        <v>4</v>
      </c>
      <c r="S73" s="837">
        <v>1</v>
      </c>
      <c r="T73" s="836">
        <v>2</v>
      </c>
      <c r="U73" s="838">
        <v>1</v>
      </c>
    </row>
    <row r="74" spans="1:21" ht="14.4" customHeight="1" x14ac:dyDescent="0.3">
      <c r="A74" s="831">
        <v>11</v>
      </c>
      <c r="B74" s="832" t="s">
        <v>2137</v>
      </c>
      <c r="C74" s="832" t="s">
        <v>2141</v>
      </c>
      <c r="D74" s="833" t="s">
        <v>4130</v>
      </c>
      <c r="E74" s="834" t="s">
        <v>2166</v>
      </c>
      <c r="F74" s="832" t="s">
        <v>2138</v>
      </c>
      <c r="G74" s="832" t="s">
        <v>2259</v>
      </c>
      <c r="H74" s="832" t="s">
        <v>590</v>
      </c>
      <c r="I74" s="832" t="s">
        <v>2260</v>
      </c>
      <c r="J74" s="832" t="s">
        <v>862</v>
      </c>
      <c r="K74" s="832" t="s">
        <v>2261</v>
      </c>
      <c r="L74" s="835">
        <v>107.27</v>
      </c>
      <c r="M74" s="835">
        <v>321.81</v>
      </c>
      <c r="N74" s="832">
        <v>3</v>
      </c>
      <c r="O74" s="836">
        <v>1.5</v>
      </c>
      <c r="P74" s="835">
        <v>214.54</v>
      </c>
      <c r="Q74" s="837">
        <v>0.66666666666666663</v>
      </c>
      <c r="R74" s="832">
        <v>2</v>
      </c>
      <c r="S74" s="837">
        <v>0.66666666666666663</v>
      </c>
      <c r="T74" s="836">
        <v>1</v>
      </c>
      <c r="U74" s="838">
        <v>0.66666666666666663</v>
      </c>
    </row>
    <row r="75" spans="1:21" ht="14.4" customHeight="1" x14ac:dyDescent="0.3">
      <c r="A75" s="831">
        <v>11</v>
      </c>
      <c r="B75" s="832" t="s">
        <v>2137</v>
      </c>
      <c r="C75" s="832" t="s">
        <v>2141</v>
      </c>
      <c r="D75" s="833" t="s">
        <v>4130</v>
      </c>
      <c r="E75" s="834" t="s">
        <v>2166</v>
      </c>
      <c r="F75" s="832" t="s">
        <v>2138</v>
      </c>
      <c r="G75" s="832" t="s">
        <v>2262</v>
      </c>
      <c r="H75" s="832" t="s">
        <v>590</v>
      </c>
      <c r="I75" s="832" t="s">
        <v>2263</v>
      </c>
      <c r="J75" s="832" t="s">
        <v>2264</v>
      </c>
      <c r="K75" s="832" t="s">
        <v>2265</v>
      </c>
      <c r="L75" s="835">
        <v>60.9</v>
      </c>
      <c r="M75" s="835">
        <v>365.4</v>
      </c>
      <c r="N75" s="832">
        <v>6</v>
      </c>
      <c r="O75" s="836">
        <v>2.5</v>
      </c>
      <c r="P75" s="835">
        <v>121.8</v>
      </c>
      <c r="Q75" s="837">
        <v>0.33333333333333337</v>
      </c>
      <c r="R75" s="832">
        <v>2</v>
      </c>
      <c r="S75" s="837">
        <v>0.33333333333333331</v>
      </c>
      <c r="T75" s="836">
        <v>1</v>
      </c>
      <c r="U75" s="838">
        <v>0.4</v>
      </c>
    </row>
    <row r="76" spans="1:21" ht="14.4" customHeight="1" x14ac:dyDescent="0.3">
      <c r="A76" s="831">
        <v>11</v>
      </c>
      <c r="B76" s="832" t="s">
        <v>2137</v>
      </c>
      <c r="C76" s="832" t="s">
        <v>2141</v>
      </c>
      <c r="D76" s="833" t="s">
        <v>4130</v>
      </c>
      <c r="E76" s="834" t="s">
        <v>2166</v>
      </c>
      <c r="F76" s="832" t="s">
        <v>2138</v>
      </c>
      <c r="G76" s="832" t="s">
        <v>2231</v>
      </c>
      <c r="H76" s="832" t="s">
        <v>590</v>
      </c>
      <c r="I76" s="832" t="s">
        <v>2232</v>
      </c>
      <c r="J76" s="832" t="s">
        <v>635</v>
      </c>
      <c r="K76" s="832" t="s">
        <v>2233</v>
      </c>
      <c r="L76" s="835">
        <v>0</v>
      </c>
      <c r="M76" s="835">
        <v>0</v>
      </c>
      <c r="N76" s="832">
        <v>1</v>
      </c>
      <c r="O76" s="836">
        <v>0.5</v>
      </c>
      <c r="P76" s="835">
        <v>0</v>
      </c>
      <c r="Q76" s="837"/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11</v>
      </c>
      <c r="B77" s="832" t="s">
        <v>2137</v>
      </c>
      <c r="C77" s="832" t="s">
        <v>2141</v>
      </c>
      <c r="D77" s="833" t="s">
        <v>4130</v>
      </c>
      <c r="E77" s="834" t="s">
        <v>2166</v>
      </c>
      <c r="F77" s="832" t="s">
        <v>2138</v>
      </c>
      <c r="G77" s="832" t="s">
        <v>2181</v>
      </c>
      <c r="H77" s="832" t="s">
        <v>638</v>
      </c>
      <c r="I77" s="832" t="s">
        <v>2182</v>
      </c>
      <c r="J77" s="832" t="s">
        <v>757</v>
      </c>
      <c r="K77" s="832" t="s">
        <v>1682</v>
      </c>
      <c r="L77" s="835">
        <v>736.33</v>
      </c>
      <c r="M77" s="835">
        <v>56697.410000000069</v>
      </c>
      <c r="N77" s="832">
        <v>77</v>
      </c>
      <c r="O77" s="836">
        <v>65</v>
      </c>
      <c r="P77" s="835">
        <v>49334.110000000066</v>
      </c>
      <c r="Q77" s="837">
        <v>0.8701298701298702</v>
      </c>
      <c r="R77" s="832">
        <v>67</v>
      </c>
      <c r="S77" s="837">
        <v>0.87012987012987009</v>
      </c>
      <c r="T77" s="836">
        <v>56</v>
      </c>
      <c r="U77" s="838">
        <v>0.86153846153846159</v>
      </c>
    </row>
    <row r="78" spans="1:21" ht="14.4" customHeight="1" x14ac:dyDescent="0.3">
      <c r="A78" s="831">
        <v>11</v>
      </c>
      <c r="B78" s="832" t="s">
        <v>2137</v>
      </c>
      <c r="C78" s="832" t="s">
        <v>2141</v>
      </c>
      <c r="D78" s="833" t="s">
        <v>4130</v>
      </c>
      <c r="E78" s="834" t="s">
        <v>2166</v>
      </c>
      <c r="F78" s="832" t="s">
        <v>2138</v>
      </c>
      <c r="G78" s="832" t="s">
        <v>2181</v>
      </c>
      <c r="H78" s="832" t="s">
        <v>638</v>
      </c>
      <c r="I78" s="832" t="s">
        <v>1689</v>
      </c>
      <c r="J78" s="832" t="s">
        <v>757</v>
      </c>
      <c r="K78" s="832" t="s">
        <v>1678</v>
      </c>
      <c r="L78" s="835">
        <v>923.74</v>
      </c>
      <c r="M78" s="835">
        <v>1847.48</v>
      </c>
      <c r="N78" s="832">
        <v>2</v>
      </c>
      <c r="O78" s="836">
        <v>1.5</v>
      </c>
      <c r="P78" s="835">
        <v>1847.48</v>
      </c>
      <c r="Q78" s="837">
        <v>1</v>
      </c>
      <c r="R78" s="832">
        <v>2</v>
      </c>
      <c r="S78" s="837">
        <v>1</v>
      </c>
      <c r="T78" s="836">
        <v>1.5</v>
      </c>
      <c r="U78" s="838">
        <v>1</v>
      </c>
    </row>
    <row r="79" spans="1:21" ht="14.4" customHeight="1" x14ac:dyDescent="0.3">
      <c r="A79" s="831">
        <v>11</v>
      </c>
      <c r="B79" s="832" t="s">
        <v>2137</v>
      </c>
      <c r="C79" s="832" t="s">
        <v>2141</v>
      </c>
      <c r="D79" s="833" t="s">
        <v>4130</v>
      </c>
      <c r="E79" s="834" t="s">
        <v>2166</v>
      </c>
      <c r="F79" s="832" t="s">
        <v>2138</v>
      </c>
      <c r="G79" s="832" t="s">
        <v>2234</v>
      </c>
      <c r="H79" s="832" t="s">
        <v>638</v>
      </c>
      <c r="I79" s="832" t="s">
        <v>1825</v>
      </c>
      <c r="J79" s="832" t="s">
        <v>653</v>
      </c>
      <c r="K79" s="832" t="s">
        <v>1826</v>
      </c>
      <c r="L79" s="835">
        <v>24.22</v>
      </c>
      <c r="M79" s="835">
        <v>24.22</v>
      </c>
      <c r="N79" s="832">
        <v>1</v>
      </c>
      <c r="O79" s="836">
        <v>0.5</v>
      </c>
      <c r="P79" s="835">
        <v>24.22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11</v>
      </c>
      <c r="B80" s="832" t="s">
        <v>2137</v>
      </c>
      <c r="C80" s="832" t="s">
        <v>2141</v>
      </c>
      <c r="D80" s="833" t="s">
        <v>4130</v>
      </c>
      <c r="E80" s="834" t="s">
        <v>2166</v>
      </c>
      <c r="F80" s="832" t="s">
        <v>2138</v>
      </c>
      <c r="G80" s="832" t="s">
        <v>2234</v>
      </c>
      <c r="H80" s="832" t="s">
        <v>638</v>
      </c>
      <c r="I80" s="832" t="s">
        <v>1827</v>
      </c>
      <c r="J80" s="832" t="s">
        <v>653</v>
      </c>
      <c r="K80" s="832" t="s">
        <v>646</v>
      </c>
      <c r="L80" s="835">
        <v>48.42</v>
      </c>
      <c r="M80" s="835">
        <v>145.26</v>
      </c>
      <c r="N80" s="832">
        <v>3</v>
      </c>
      <c r="O80" s="836">
        <v>1.5</v>
      </c>
      <c r="P80" s="835">
        <v>96.84</v>
      </c>
      <c r="Q80" s="837">
        <v>0.66666666666666674</v>
      </c>
      <c r="R80" s="832">
        <v>2</v>
      </c>
      <c r="S80" s="837">
        <v>0.66666666666666663</v>
      </c>
      <c r="T80" s="836">
        <v>1</v>
      </c>
      <c r="U80" s="838">
        <v>0.66666666666666663</v>
      </c>
    </row>
    <row r="81" spans="1:21" ht="14.4" customHeight="1" x14ac:dyDescent="0.3">
      <c r="A81" s="831">
        <v>11</v>
      </c>
      <c r="B81" s="832" t="s">
        <v>2137</v>
      </c>
      <c r="C81" s="832" t="s">
        <v>2141</v>
      </c>
      <c r="D81" s="833" t="s">
        <v>4130</v>
      </c>
      <c r="E81" s="834" t="s">
        <v>2166</v>
      </c>
      <c r="F81" s="832" t="s">
        <v>2138</v>
      </c>
      <c r="G81" s="832" t="s">
        <v>2293</v>
      </c>
      <c r="H81" s="832" t="s">
        <v>590</v>
      </c>
      <c r="I81" s="832" t="s">
        <v>2294</v>
      </c>
      <c r="J81" s="832" t="s">
        <v>774</v>
      </c>
      <c r="K81" s="832" t="s">
        <v>2295</v>
      </c>
      <c r="L81" s="835">
        <v>103.67</v>
      </c>
      <c r="M81" s="835">
        <v>103.67</v>
      </c>
      <c r="N81" s="832">
        <v>1</v>
      </c>
      <c r="O81" s="836">
        <v>1</v>
      </c>
      <c r="P81" s="835">
        <v>103.67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11</v>
      </c>
      <c r="B82" s="832" t="s">
        <v>2137</v>
      </c>
      <c r="C82" s="832" t="s">
        <v>2141</v>
      </c>
      <c r="D82" s="833" t="s">
        <v>4130</v>
      </c>
      <c r="E82" s="834" t="s">
        <v>2166</v>
      </c>
      <c r="F82" s="832" t="s">
        <v>2138</v>
      </c>
      <c r="G82" s="832" t="s">
        <v>2296</v>
      </c>
      <c r="H82" s="832" t="s">
        <v>590</v>
      </c>
      <c r="I82" s="832" t="s">
        <v>2297</v>
      </c>
      <c r="J82" s="832" t="s">
        <v>2298</v>
      </c>
      <c r="K82" s="832" t="s">
        <v>2299</v>
      </c>
      <c r="L82" s="835">
        <v>87.67</v>
      </c>
      <c r="M82" s="835">
        <v>87.67</v>
      </c>
      <c r="N82" s="832">
        <v>1</v>
      </c>
      <c r="O82" s="836">
        <v>0.5</v>
      </c>
      <c r="P82" s="835">
        <v>87.67</v>
      </c>
      <c r="Q82" s="837">
        <v>1</v>
      </c>
      <c r="R82" s="832">
        <v>1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11</v>
      </c>
      <c r="B83" s="832" t="s">
        <v>2137</v>
      </c>
      <c r="C83" s="832" t="s">
        <v>2141</v>
      </c>
      <c r="D83" s="833" t="s">
        <v>4130</v>
      </c>
      <c r="E83" s="834" t="s">
        <v>2166</v>
      </c>
      <c r="F83" s="832" t="s">
        <v>2138</v>
      </c>
      <c r="G83" s="832" t="s">
        <v>2187</v>
      </c>
      <c r="H83" s="832" t="s">
        <v>638</v>
      </c>
      <c r="I83" s="832" t="s">
        <v>1834</v>
      </c>
      <c r="J83" s="832" t="s">
        <v>1835</v>
      </c>
      <c r="K83" s="832" t="s">
        <v>1836</v>
      </c>
      <c r="L83" s="835">
        <v>0</v>
      </c>
      <c r="M83" s="835">
        <v>0</v>
      </c>
      <c r="N83" s="832">
        <v>20</v>
      </c>
      <c r="O83" s="836">
        <v>14</v>
      </c>
      <c r="P83" s="835">
        <v>0</v>
      </c>
      <c r="Q83" s="837"/>
      <c r="R83" s="832">
        <v>15</v>
      </c>
      <c r="S83" s="837">
        <v>0.75</v>
      </c>
      <c r="T83" s="836">
        <v>9.5</v>
      </c>
      <c r="U83" s="838">
        <v>0.6785714285714286</v>
      </c>
    </row>
    <row r="84" spans="1:21" ht="14.4" customHeight="1" x14ac:dyDescent="0.3">
      <c r="A84" s="831">
        <v>11</v>
      </c>
      <c r="B84" s="832" t="s">
        <v>2137</v>
      </c>
      <c r="C84" s="832" t="s">
        <v>2141</v>
      </c>
      <c r="D84" s="833" t="s">
        <v>4130</v>
      </c>
      <c r="E84" s="834" t="s">
        <v>2166</v>
      </c>
      <c r="F84" s="832" t="s">
        <v>2138</v>
      </c>
      <c r="G84" s="832" t="s">
        <v>2300</v>
      </c>
      <c r="H84" s="832" t="s">
        <v>590</v>
      </c>
      <c r="I84" s="832" t="s">
        <v>2301</v>
      </c>
      <c r="J84" s="832" t="s">
        <v>2302</v>
      </c>
      <c r="K84" s="832" t="s">
        <v>2303</v>
      </c>
      <c r="L84" s="835">
        <v>313.2</v>
      </c>
      <c r="M84" s="835">
        <v>313.2</v>
      </c>
      <c r="N84" s="832">
        <v>1</v>
      </c>
      <c r="O84" s="836">
        <v>1</v>
      </c>
      <c r="P84" s="835">
        <v>313.2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11</v>
      </c>
      <c r="B85" s="832" t="s">
        <v>2137</v>
      </c>
      <c r="C85" s="832" t="s">
        <v>2141</v>
      </c>
      <c r="D85" s="833" t="s">
        <v>4130</v>
      </c>
      <c r="E85" s="834" t="s">
        <v>2166</v>
      </c>
      <c r="F85" s="832" t="s">
        <v>2138</v>
      </c>
      <c r="G85" s="832" t="s">
        <v>2300</v>
      </c>
      <c r="H85" s="832" t="s">
        <v>590</v>
      </c>
      <c r="I85" s="832" t="s">
        <v>2304</v>
      </c>
      <c r="J85" s="832" t="s">
        <v>2305</v>
      </c>
      <c r="K85" s="832" t="s">
        <v>2306</v>
      </c>
      <c r="L85" s="835">
        <v>300.68</v>
      </c>
      <c r="M85" s="835">
        <v>300.68</v>
      </c>
      <c r="N85" s="832">
        <v>1</v>
      </c>
      <c r="O85" s="836">
        <v>1</v>
      </c>
      <c r="P85" s="835">
        <v>300.68</v>
      </c>
      <c r="Q85" s="837">
        <v>1</v>
      </c>
      <c r="R85" s="832">
        <v>1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11</v>
      </c>
      <c r="B86" s="832" t="s">
        <v>2137</v>
      </c>
      <c r="C86" s="832" t="s">
        <v>2141</v>
      </c>
      <c r="D86" s="833" t="s">
        <v>4130</v>
      </c>
      <c r="E86" s="834" t="s">
        <v>2166</v>
      </c>
      <c r="F86" s="832" t="s">
        <v>2138</v>
      </c>
      <c r="G86" s="832" t="s">
        <v>2243</v>
      </c>
      <c r="H86" s="832" t="s">
        <v>590</v>
      </c>
      <c r="I86" s="832" t="s">
        <v>2307</v>
      </c>
      <c r="J86" s="832" t="s">
        <v>2308</v>
      </c>
      <c r="K86" s="832" t="s">
        <v>2309</v>
      </c>
      <c r="L86" s="835">
        <v>99.94</v>
      </c>
      <c r="M86" s="835">
        <v>99.94</v>
      </c>
      <c r="N86" s="832">
        <v>1</v>
      </c>
      <c r="O86" s="836">
        <v>0.5</v>
      </c>
      <c r="P86" s="835">
        <v>99.94</v>
      </c>
      <c r="Q86" s="837">
        <v>1</v>
      </c>
      <c r="R86" s="832">
        <v>1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11</v>
      </c>
      <c r="B87" s="832" t="s">
        <v>2137</v>
      </c>
      <c r="C87" s="832" t="s">
        <v>2141</v>
      </c>
      <c r="D87" s="833" t="s">
        <v>4130</v>
      </c>
      <c r="E87" s="834" t="s">
        <v>2166</v>
      </c>
      <c r="F87" s="832" t="s">
        <v>2138</v>
      </c>
      <c r="G87" s="832" t="s">
        <v>2243</v>
      </c>
      <c r="H87" s="832" t="s">
        <v>590</v>
      </c>
      <c r="I87" s="832" t="s">
        <v>2310</v>
      </c>
      <c r="J87" s="832" t="s">
        <v>985</v>
      </c>
      <c r="K87" s="832" t="s">
        <v>2311</v>
      </c>
      <c r="L87" s="835">
        <v>50.32</v>
      </c>
      <c r="M87" s="835">
        <v>50.32</v>
      </c>
      <c r="N87" s="832">
        <v>1</v>
      </c>
      <c r="O87" s="836">
        <v>0.5</v>
      </c>
      <c r="P87" s="835">
        <v>50.32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11</v>
      </c>
      <c r="B88" s="832" t="s">
        <v>2137</v>
      </c>
      <c r="C88" s="832" t="s">
        <v>2141</v>
      </c>
      <c r="D88" s="833" t="s">
        <v>4130</v>
      </c>
      <c r="E88" s="834" t="s">
        <v>2166</v>
      </c>
      <c r="F88" s="832" t="s">
        <v>2140</v>
      </c>
      <c r="G88" s="832" t="s">
        <v>2205</v>
      </c>
      <c r="H88" s="832" t="s">
        <v>590</v>
      </c>
      <c r="I88" s="832" t="s">
        <v>2312</v>
      </c>
      <c r="J88" s="832" t="s">
        <v>2313</v>
      </c>
      <c r="K88" s="832" t="s">
        <v>2314</v>
      </c>
      <c r="L88" s="835">
        <v>748.12</v>
      </c>
      <c r="M88" s="835">
        <v>748.12</v>
      </c>
      <c r="N88" s="832">
        <v>1</v>
      </c>
      <c r="O88" s="836">
        <v>1</v>
      </c>
      <c r="P88" s="835">
        <v>748.12</v>
      </c>
      <c r="Q88" s="837">
        <v>1</v>
      </c>
      <c r="R88" s="832">
        <v>1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11</v>
      </c>
      <c r="B89" s="832" t="s">
        <v>2137</v>
      </c>
      <c r="C89" s="832" t="s">
        <v>2141</v>
      </c>
      <c r="D89" s="833" t="s">
        <v>4130</v>
      </c>
      <c r="E89" s="834" t="s">
        <v>2166</v>
      </c>
      <c r="F89" s="832" t="s">
        <v>2140</v>
      </c>
      <c r="G89" s="832" t="s">
        <v>2205</v>
      </c>
      <c r="H89" s="832" t="s">
        <v>590</v>
      </c>
      <c r="I89" s="832" t="s">
        <v>2273</v>
      </c>
      <c r="J89" s="832" t="s">
        <v>2274</v>
      </c>
      <c r="K89" s="832" t="s">
        <v>2275</v>
      </c>
      <c r="L89" s="835">
        <v>1000</v>
      </c>
      <c r="M89" s="835">
        <v>2000</v>
      </c>
      <c r="N89" s="832">
        <v>2</v>
      </c>
      <c r="O89" s="836">
        <v>2</v>
      </c>
      <c r="P89" s="835">
        <v>2000</v>
      </c>
      <c r="Q89" s="837">
        <v>1</v>
      </c>
      <c r="R89" s="832">
        <v>2</v>
      </c>
      <c r="S89" s="837">
        <v>1</v>
      </c>
      <c r="T89" s="836">
        <v>2</v>
      </c>
      <c r="U89" s="838">
        <v>1</v>
      </c>
    </row>
    <row r="90" spans="1:21" ht="14.4" customHeight="1" x14ac:dyDescent="0.3">
      <c r="A90" s="831">
        <v>11</v>
      </c>
      <c r="B90" s="832" t="s">
        <v>2137</v>
      </c>
      <c r="C90" s="832" t="s">
        <v>2141</v>
      </c>
      <c r="D90" s="833" t="s">
        <v>4130</v>
      </c>
      <c r="E90" s="834" t="s">
        <v>2166</v>
      </c>
      <c r="F90" s="832" t="s">
        <v>2140</v>
      </c>
      <c r="G90" s="832" t="s">
        <v>2205</v>
      </c>
      <c r="H90" s="832" t="s">
        <v>590</v>
      </c>
      <c r="I90" s="832" t="s">
        <v>2315</v>
      </c>
      <c r="J90" s="832" t="s">
        <v>2316</v>
      </c>
      <c r="K90" s="832" t="s">
        <v>2317</v>
      </c>
      <c r="L90" s="835">
        <v>350</v>
      </c>
      <c r="M90" s="835">
        <v>350</v>
      </c>
      <c r="N90" s="832">
        <v>1</v>
      </c>
      <c r="O90" s="836">
        <v>1</v>
      </c>
      <c r="P90" s="835">
        <v>350</v>
      </c>
      <c r="Q90" s="837">
        <v>1</v>
      </c>
      <c r="R90" s="832">
        <v>1</v>
      </c>
      <c r="S90" s="837">
        <v>1</v>
      </c>
      <c r="T90" s="836">
        <v>1</v>
      </c>
      <c r="U90" s="838">
        <v>1</v>
      </c>
    </row>
    <row r="91" spans="1:21" ht="14.4" customHeight="1" x14ac:dyDescent="0.3">
      <c r="A91" s="831">
        <v>11</v>
      </c>
      <c r="B91" s="832" t="s">
        <v>2137</v>
      </c>
      <c r="C91" s="832" t="s">
        <v>2141</v>
      </c>
      <c r="D91" s="833" t="s">
        <v>4130</v>
      </c>
      <c r="E91" s="834" t="s">
        <v>2166</v>
      </c>
      <c r="F91" s="832" t="s">
        <v>2140</v>
      </c>
      <c r="G91" s="832" t="s">
        <v>2205</v>
      </c>
      <c r="H91" s="832" t="s">
        <v>590</v>
      </c>
      <c r="I91" s="832" t="s">
        <v>2206</v>
      </c>
      <c r="J91" s="832" t="s">
        <v>2207</v>
      </c>
      <c r="K91" s="832" t="s">
        <v>2208</v>
      </c>
      <c r="L91" s="835">
        <v>500</v>
      </c>
      <c r="M91" s="835">
        <v>7000</v>
      </c>
      <c r="N91" s="832">
        <v>14</v>
      </c>
      <c r="O91" s="836">
        <v>14</v>
      </c>
      <c r="P91" s="835">
        <v>6000</v>
      </c>
      <c r="Q91" s="837">
        <v>0.8571428571428571</v>
      </c>
      <c r="R91" s="832">
        <v>12</v>
      </c>
      <c r="S91" s="837">
        <v>0.8571428571428571</v>
      </c>
      <c r="T91" s="836">
        <v>12</v>
      </c>
      <c r="U91" s="838">
        <v>0.8571428571428571</v>
      </c>
    </row>
    <row r="92" spans="1:21" ht="14.4" customHeight="1" x14ac:dyDescent="0.3">
      <c r="A92" s="831">
        <v>11</v>
      </c>
      <c r="B92" s="832" t="s">
        <v>2137</v>
      </c>
      <c r="C92" s="832" t="s">
        <v>2141</v>
      </c>
      <c r="D92" s="833" t="s">
        <v>4130</v>
      </c>
      <c r="E92" s="834" t="s">
        <v>2166</v>
      </c>
      <c r="F92" s="832" t="s">
        <v>2140</v>
      </c>
      <c r="G92" s="832" t="s">
        <v>2205</v>
      </c>
      <c r="H92" s="832" t="s">
        <v>590</v>
      </c>
      <c r="I92" s="832" t="s">
        <v>2276</v>
      </c>
      <c r="J92" s="832" t="s">
        <v>2277</v>
      </c>
      <c r="K92" s="832" t="s">
        <v>2278</v>
      </c>
      <c r="L92" s="835">
        <v>971.25</v>
      </c>
      <c r="M92" s="835">
        <v>10683.75</v>
      </c>
      <c r="N92" s="832">
        <v>11</v>
      </c>
      <c r="O92" s="836">
        <v>11</v>
      </c>
      <c r="P92" s="835">
        <v>10683.75</v>
      </c>
      <c r="Q92" s="837">
        <v>1</v>
      </c>
      <c r="R92" s="832">
        <v>11</v>
      </c>
      <c r="S92" s="837">
        <v>1</v>
      </c>
      <c r="T92" s="836">
        <v>11</v>
      </c>
      <c r="U92" s="838">
        <v>1</v>
      </c>
    </row>
    <row r="93" spans="1:21" ht="14.4" customHeight="1" x14ac:dyDescent="0.3">
      <c r="A93" s="831">
        <v>11</v>
      </c>
      <c r="B93" s="832" t="s">
        <v>2137</v>
      </c>
      <c r="C93" s="832" t="s">
        <v>2141</v>
      </c>
      <c r="D93" s="833" t="s">
        <v>4130</v>
      </c>
      <c r="E93" s="834" t="s">
        <v>2166</v>
      </c>
      <c r="F93" s="832" t="s">
        <v>2140</v>
      </c>
      <c r="G93" s="832" t="s">
        <v>2205</v>
      </c>
      <c r="H93" s="832" t="s">
        <v>590</v>
      </c>
      <c r="I93" s="832" t="s">
        <v>2318</v>
      </c>
      <c r="J93" s="832" t="s">
        <v>2319</v>
      </c>
      <c r="K93" s="832"/>
      <c r="L93" s="835">
        <v>1000</v>
      </c>
      <c r="M93" s="835">
        <v>1000</v>
      </c>
      <c r="N93" s="832">
        <v>1</v>
      </c>
      <c r="O93" s="836">
        <v>1</v>
      </c>
      <c r="P93" s="835">
        <v>1000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" customHeight="1" x14ac:dyDescent="0.3">
      <c r="A94" s="831">
        <v>11</v>
      </c>
      <c r="B94" s="832" t="s">
        <v>2137</v>
      </c>
      <c r="C94" s="832" t="s">
        <v>2141</v>
      </c>
      <c r="D94" s="833" t="s">
        <v>4130</v>
      </c>
      <c r="E94" s="834" t="s">
        <v>2166</v>
      </c>
      <c r="F94" s="832" t="s">
        <v>2140</v>
      </c>
      <c r="G94" s="832" t="s">
        <v>2205</v>
      </c>
      <c r="H94" s="832" t="s">
        <v>590</v>
      </c>
      <c r="I94" s="832" t="s">
        <v>2320</v>
      </c>
      <c r="J94" s="832" t="s">
        <v>2321</v>
      </c>
      <c r="K94" s="832" t="s">
        <v>2322</v>
      </c>
      <c r="L94" s="835">
        <v>1000</v>
      </c>
      <c r="M94" s="835">
        <v>2000</v>
      </c>
      <c r="N94" s="832">
        <v>2</v>
      </c>
      <c r="O94" s="836">
        <v>2</v>
      </c>
      <c r="P94" s="835">
        <v>2000</v>
      </c>
      <c r="Q94" s="837">
        <v>1</v>
      </c>
      <c r="R94" s="832">
        <v>2</v>
      </c>
      <c r="S94" s="837">
        <v>1</v>
      </c>
      <c r="T94" s="836">
        <v>2</v>
      </c>
      <c r="U94" s="838">
        <v>1</v>
      </c>
    </row>
    <row r="95" spans="1:21" ht="14.4" customHeight="1" x14ac:dyDescent="0.3">
      <c r="A95" s="831">
        <v>11</v>
      </c>
      <c r="B95" s="832" t="s">
        <v>2137</v>
      </c>
      <c r="C95" s="832" t="s">
        <v>2141</v>
      </c>
      <c r="D95" s="833" t="s">
        <v>4130</v>
      </c>
      <c r="E95" s="834" t="s">
        <v>2166</v>
      </c>
      <c r="F95" s="832" t="s">
        <v>2140</v>
      </c>
      <c r="G95" s="832" t="s">
        <v>2205</v>
      </c>
      <c r="H95" s="832" t="s">
        <v>590</v>
      </c>
      <c r="I95" s="832" t="s">
        <v>2279</v>
      </c>
      <c r="J95" s="832" t="s">
        <v>2280</v>
      </c>
      <c r="K95" s="832" t="s">
        <v>2281</v>
      </c>
      <c r="L95" s="835">
        <v>999.46</v>
      </c>
      <c r="M95" s="835">
        <v>999.46</v>
      </c>
      <c r="N95" s="832">
        <v>1</v>
      </c>
      <c r="O95" s="836">
        <v>1</v>
      </c>
      <c r="P95" s="835">
        <v>999.46</v>
      </c>
      <c r="Q95" s="837">
        <v>1</v>
      </c>
      <c r="R95" s="832">
        <v>1</v>
      </c>
      <c r="S95" s="837">
        <v>1</v>
      </c>
      <c r="T95" s="836">
        <v>1</v>
      </c>
      <c r="U95" s="838">
        <v>1</v>
      </c>
    </row>
    <row r="96" spans="1:21" ht="14.4" customHeight="1" x14ac:dyDescent="0.3">
      <c r="A96" s="831">
        <v>11</v>
      </c>
      <c r="B96" s="832" t="s">
        <v>2137</v>
      </c>
      <c r="C96" s="832" t="s">
        <v>2141</v>
      </c>
      <c r="D96" s="833" t="s">
        <v>4130</v>
      </c>
      <c r="E96" s="834" t="s">
        <v>2166</v>
      </c>
      <c r="F96" s="832" t="s">
        <v>2140</v>
      </c>
      <c r="G96" s="832" t="s">
        <v>2209</v>
      </c>
      <c r="H96" s="832" t="s">
        <v>590</v>
      </c>
      <c r="I96" s="832" t="s">
        <v>2282</v>
      </c>
      <c r="J96" s="832" t="s">
        <v>2283</v>
      </c>
      <c r="K96" s="832" t="s">
        <v>2284</v>
      </c>
      <c r="L96" s="835">
        <v>200</v>
      </c>
      <c r="M96" s="835">
        <v>400</v>
      </c>
      <c r="N96" s="832">
        <v>2</v>
      </c>
      <c r="O96" s="836">
        <v>1</v>
      </c>
      <c r="P96" s="835">
        <v>400</v>
      </c>
      <c r="Q96" s="837">
        <v>1</v>
      </c>
      <c r="R96" s="832">
        <v>2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11</v>
      </c>
      <c r="B97" s="832" t="s">
        <v>2137</v>
      </c>
      <c r="C97" s="832" t="s">
        <v>2141</v>
      </c>
      <c r="D97" s="833" t="s">
        <v>4130</v>
      </c>
      <c r="E97" s="834" t="s">
        <v>2166</v>
      </c>
      <c r="F97" s="832" t="s">
        <v>2140</v>
      </c>
      <c r="G97" s="832" t="s">
        <v>2209</v>
      </c>
      <c r="H97" s="832" t="s">
        <v>590</v>
      </c>
      <c r="I97" s="832" t="s">
        <v>2266</v>
      </c>
      <c r="J97" s="832" t="s">
        <v>2267</v>
      </c>
      <c r="K97" s="832" t="s">
        <v>2268</v>
      </c>
      <c r="L97" s="835">
        <v>278.75</v>
      </c>
      <c r="M97" s="835">
        <v>2230</v>
      </c>
      <c r="N97" s="832">
        <v>8</v>
      </c>
      <c r="O97" s="836">
        <v>4</v>
      </c>
      <c r="P97" s="835">
        <v>2230</v>
      </c>
      <c r="Q97" s="837">
        <v>1</v>
      </c>
      <c r="R97" s="832">
        <v>8</v>
      </c>
      <c r="S97" s="837">
        <v>1</v>
      </c>
      <c r="T97" s="836">
        <v>4</v>
      </c>
      <c r="U97" s="838">
        <v>1</v>
      </c>
    </row>
    <row r="98" spans="1:21" ht="14.4" customHeight="1" x14ac:dyDescent="0.3">
      <c r="A98" s="831">
        <v>11</v>
      </c>
      <c r="B98" s="832" t="s">
        <v>2137</v>
      </c>
      <c r="C98" s="832" t="s">
        <v>2141</v>
      </c>
      <c r="D98" s="833" t="s">
        <v>4130</v>
      </c>
      <c r="E98" s="834" t="s">
        <v>2168</v>
      </c>
      <c r="F98" s="832" t="s">
        <v>2138</v>
      </c>
      <c r="G98" s="832" t="s">
        <v>2178</v>
      </c>
      <c r="H98" s="832" t="s">
        <v>590</v>
      </c>
      <c r="I98" s="832" t="s">
        <v>1793</v>
      </c>
      <c r="J98" s="832" t="s">
        <v>1794</v>
      </c>
      <c r="K98" s="832" t="s">
        <v>1795</v>
      </c>
      <c r="L98" s="835">
        <v>170.52</v>
      </c>
      <c r="M98" s="835">
        <v>3239.88</v>
      </c>
      <c r="N98" s="832">
        <v>19</v>
      </c>
      <c r="O98" s="836">
        <v>4.5</v>
      </c>
      <c r="P98" s="835">
        <v>852.60000000000014</v>
      </c>
      <c r="Q98" s="837">
        <v>0.26315789473684215</v>
      </c>
      <c r="R98" s="832">
        <v>5</v>
      </c>
      <c r="S98" s="837">
        <v>0.26315789473684209</v>
      </c>
      <c r="T98" s="836">
        <v>1</v>
      </c>
      <c r="U98" s="838">
        <v>0.22222222222222221</v>
      </c>
    </row>
    <row r="99" spans="1:21" ht="14.4" customHeight="1" x14ac:dyDescent="0.3">
      <c r="A99" s="831">
        <v>11</v>
      </c>
      <c r="B99" s="832" t="s">
        <v>2137</v>
      </c>
      <c r="C99" s="832" t="s">
        <v>2141</v>
      </c>
      <c r="D99" s="833" t="s">
        <v>4130</v>
      </c>
      <c r="E99" s="834" t="s">
        <v>2168</v>
      </c>
      <c r="F99" s="832" t="s">
        <v>2138</v>
      </c>
      <c r="G99" s="832" t="s">
        <v>2178</v>
      </c>
      <c r="H99" s="832" t="s">
        <v>638</v>
      </c>
      <c r="I99" s="832" t="s">
        <v>1931</v>
      </c>
      <c r="J99" s="832" t="s">
        <v>1932</v>
      </c>
      <c r="K99" s="832" t="s">
        <v>1795</v>
      </c>
      <c r="L99" s="835">
        <v>170.52</v>
      </c>
      <c r="M99" s="835">
        <v>1875.7200000000003</v>
      </c>
      <c r="N99" s="832">
        <v>11</v>
      </c>
      <c r="O99" s="836">
        <v>3</v>
      </c>
      <c r="P99" s="835">
        <v>1364.16</v>
      </c>
      <c r="Q99" s="837">
        <v>0.72727272727272718</v>
      </c>
      <c r="R99" s="832">
        <v>8</v>
      </c>
      <c r="S99" s="837">
        <v>0.72727272727272729</v>
      </c>
      <c r="T99" s="836">
        <v>2</v>
      </c>
      <c r="U99" s="838">
        <v>0.66666666666666663</v>
      </c>
    </row>
    <row r="100" spans="1:21" ht="14.4" customHeight="1" x14ac:dyDescent="0.3">
      <c r="A100" s="831">
        <v>11</v>
      </c>
      <c r="B100" s="832" t="s">
        <v>2137</v>
      </c>
      <c r="C100" s="832" t="s">
        <v>2141</v>
      </c>
      <c r="D100" s="833" t="s">
        <v>4130</v>
      </c>
      <c r="E100" s="834" t="s">
        <v>2168</v>
      </c>
      <c r="F100" s="832" t="s">
        <v>2138</v>
      </c>
      <c r="G100" s="832" t="s">
        <v>2219</v>
      </c>
      <c r="H100" s="832" t="s">
        <v>590</v>
      </c>
      <c r="I100" s="832" t="s">
        <v>2323</v>
      </c>
      <c r="J100" s="832" t="s">
        <v>2324</v>
      </c>
      <c r="K100" s="832" t="s">
        <v>2325</v>
      </c>
      <c r="L100" s="835">
        <v>72.64</v>
      </c>
      <c r="M100" s="835">
        <v>72.64</v>
      </c>
      <c r="N100" s="832">
        <v>1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11</v>
      </c>
      <c r="B101" s="832" t="s">
        <v>2137</v>
      </c>
      <c r="C101" s="832" t="s">
        <v>2141</v>
      </c>
      <c r="D101" s="833" t="s">
        <v>4130</v>
      </c>
      <c r="E101" s="834" t="s">
        <v>2168</v>
      </c>
      <c r="F101" s="832" t="s">
        <v>2138</v>
      </c>
      <c r="G101" s="832" t="s">
        <v>2219</v>
      </c>
      <c r="H101" s="832" t="s">
        <v>590</v>
      </c>
      <c r="I101" s="832" t="s">
        <v>2326</v>
      </c>
      <c r="J101" s="832" t="s">
        <v>2327</v>
      </c>
      <c r="K101" s="832" t="s">
        <v>2328</v>
      </c>
      <c r="L101" s="835">
        <v>96.84</v>
      </c>
      <c r="M101" s="835">
        <v>96.84</v>
      </c>
      <c r="N101" s="832">
        <v>1</v>
      </c>
      <c r="O101" s="836">
        <v>0.5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11</v>
      </c>
      <c r="B102" s="832" t="s">
        <v>2137</v>
      </c>
      <c r="C102" s="832" t="s">
        <v>2141</v>
      </c>
      <c r="D102" s="833" t="s">
        <v>4130</v>
      </c>
      <c r="E102" s="834" t="s">
        <v>2168</v>
      </c>
      <c r="F102" s="832" t="s">
        <v>2138</v>
      </c>
      <c r="G102" s="832" t="s">
        <v>2329</v>
      </c>
      <c r="H102" s="832" t="s">
        <v>590</v>
      </c>
      <c r="I102" s="832" t="s">
        <v>2330</v>
      </c>
      <c r="J102" s="832" t="s">
        <v>689</v>
      </c>
      <c r="K102" s="832" t="s">
        <v>2331</v>
      </c>
      <c r="L102" s="835">
        <v>45.56</v>
      </c>
      <c r="M102" s="835">
        <v>45.56</v>
      </c>
      <c r="N102" s="832">
        <v>1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11</v>
      </c>
      <c r="B103" s="832" t="s">
        <v>2137</v>
      </c>
      <c r="C103" s="832" t="s">
        <v>2141</v>
      </c>
      <c r="D103" s="833" t="s">
        <v>4130</v>
      </c>
      <c r="E103" s="834" t="s">
        <v>2168</v>
      </c>
      <c r="F103" s="832" t="s">
        <v>2138</v>
      </c>
      <c r="G103" s="832" t="s">
        <v>2329</v>
      </c>
      <c r="H103" s="832" t="s">
        <v>590</v>
      </c>
      <c r="I103" s="832" t="s">
        <v>2332</v>
      </c>
      <c r="J103" s="832" t="s">
        <v>689</v>
      </c>
      <c r="K103" s="832" t="s">
        <v>2331</v>
      </c>
      <c r="L103" s="835">
        <v>45.56</v>
      </c>
      <c r="M103" s="835">
        <v>45.56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11</v>
      </c>
      <c r="B104" s="832" t="s">
        <v>2137</v>
      </c>
      <c r="C104" s="832" t="s">
        <v>2141</v>
      </c>
      <c r="D104" s="833" t="s">
        <v>4130</v>
      </c>
      <c r="E104" s="834" t="s">
        <v>2168</v>
      </c>
      <c r="F104" s="832" t="s">
        <v>2138</v>
      </c>
      <c r="G104" s="832" t="s">
        <v>2329</v>
      </c>
      <c r="H104" s="832" t="s">
        <v>590</v>
      </c>
      <c r="I104" s="832" t="s">
        <v>2333</v>
      </c>
      <c r="J104" s="832" t="s">
        <v>689</v>
      </c>
      <c r="K104" s="832" t="s">
        <v>2334</v>
      </c>
      <c r="L104" s="835">
        <v>182.22</v>
      </c>
      <c r="M104" s="835">
        <v>182.22</v>
      </c>
      <c r="N104" s="832">
        <v>1</v>
      </c>
      <c r="O104" s="836">
        <v>1</v>
      </c>
      <c r="P104" s="835">
        <v>182.22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11</v>
      </c>
      <c r="B105" s="832" t="s">
        <v>2137</v>
      </c>
      <c r="C105" s="832" t="s">
        <v>2141</v>
      </c>
      <c r="D105" s="833" t="s">
        <v>4130</v>
      </c>
      <c r="E105" s="834" t="s">
        <v>2168</v>
      </c>
      <c r="F105" s="832" t="s">
        <v>2138</v>
      </c>
      <c r="G105" s="832" t="s">
        <v>2335</v>
      </c>
      <c r="H105" s="832" t="s">
        <v>590</v>
      </c>
      <c r="I105" s="832" t="s">
        <v>2336</v>
      </c>
      <c r="J105" s="832" t="s">
        <v>2337</v>
      </c>
      <c r="K105" s="832" t="s">
        <v>2338</v>
      </c>
      <c r="L105" s="835">
        <v>0</v>
      </c>
      <c r="M105" s="835">
        <v>0</v>
      </c>
      <c r="N105" s="832">
        <v>1</v>
      </c>
      <c r="O105" s="836">
        <v>0.5</v>
      </c>
      <c r="P105" s="835"/>
      <c r="Q105" s="837"/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11</v>
      </c>
      <c r="B106" s="832" t="s">
        <v>2137</v>
      </c>
      <c r="C106" s="832" t="s">
        <v>2141</v>
      </c>
      <c r="D106" s="833" t="s">
        <v>4130</v>
      </c>
      <c r="E106" s="834" t="s">
        <v>2168</v>
      </c>
      <c r="F106" s="832" t="s">
        <v>2138</v>
      </c>
      <c r="G106" s="832" t="s">
        <v>2262</v>
      </c>
      <c r="H106" s="832" t="s">
        <v>590</v>
      </c>
      <c r="I106" s="832" t="s">
        <v>2263</v>
      </c>
      <c r="J106" s="832" t="s">
        <v>2264</v>
      </c>
      <c r="K106" s="832" t="s">
        <v>2265</v>
      </c>
      <c r="L106" s="835">
        <v>60.9</v>
      </c>
      <c r="M106" s="835">
        <v>365.4</v>
      </c>
      <c r="N106" s="832">
        <v>6</v>
      </c>
      <c r="O106" s="836">
        <v>3</v>
      </c>
      <c r="P106" s="835">
        <v>182.7</v>
      </c>
      <c r="Q106" s="837">
        <v>0.5</v>
      </c>
      <c r="R106" s="832">
        <v>3</v>
      </c>
      <c r="S106" s="837">
        <v>0.5</v>
      </c>
      <c r="T106" s="836">
        <v>1.5</v>
      </c>
      <c r="U106" s="838">
        <v>0.5</v>
      </c>
    </row>
    <row r="107" spans="1:21" ht="14.4" customHeight="1" x14ac:dyDescent="0.3">
      <c r="A107" s="831">
        <v>11</v>
      </c>
      <c r="B107" s="832" t="s">
        <v>2137</v>
      </c>
      <c r="C107" s="832" t="s">
        <v>2141</v>
      </c>
      <c r="D107" s="833" t="s">
        <v>4130</v>
      </c>
      <c r="E107" s="834" t="s">
        <v>2168</v>
      </c>
      <c r="F107" s="832" t="s">
        <v>2138</v>
      </c>
      <c r="G107" s="832" t="s">
        <v>2231</v>
      </c>
      <c r="H107" s="832" t="s">
        <v>590</v>
      </c>
      <c r="I107" s="832" t="s">
        <v>2232</v>
      </c>
      <c r="J107" s="832" t="s">
        <v>635</v>
      </c>
      <c r="K107" s="832" t="s">
        <v>2233</v>
      </c>
      <c r="L107" s="835">
        <v>0</v>
      </c>
      <c r="M107" s="835">
        <v>0</v>
      </c>
      <c r="N107" s="832">
        <v>30</v>
      </c>
      <c r="O107" s="836">
        <v>16.5</v>
      </c>
      <c r="P107" s="835">
        <v>0</v>
      </c>
      <c r="Q107" s="837"/>
      <c r="R107" s="832">
        <v>15</v>
      </c>
      <c r="S107" s="837">
        <v>0.5</v>
      </c>
      <c r="T107" s="836">
        <v>8.5</v>
      </c>
      <c r="U107" s="838">
        <v>0.51515151515151514</v>
      </c>
    </row>
    <row r="108" spans="1:21" ht="14.4" customHeight="1" x14ac:dyDescent="0.3">
      <c r="A108" s="831">
        <v>11</v>
      </c>
      <c r="B108" s="832" t="s">
        <v>2137</v>
      </c>
      <c r="C108" s="832" t="s">
        <v>2141</v>
      </c>
      <c r="D108" s="833" t="s">
        <v>4130</v>
      </c>
      <c r="E108" s="834" t="s">
        <v>2168</v>
      </c>
      <c r="F108" s="832" t="s">
        <v>2138</v>
      </c>
      <c r="G108" s="832" t="s">
        <v>2285</v>
      </c>
      <c r="H108" s="832" t="s">
        <v>590</v>
      </c>
      <c r="I108" s="832" t="s">
        <v>2339</v>
      </c>
      <c r="J108" s="832" t="s">
        <v>856</v>
      </c>
      <c r="K108" s="832" t="s">
        <v>2288</v>
      </c>
      <c r="L108" s="835">
        <v>0</v>
      </c>
      <c r="M108" s="835">
        <v>0</v>
      </c>
      <c r="N108" s="832">
        <v>1</v>
      </c>
      <c r="O108" s="836">
        <v>0.5</v>
      </c>
      <c r="P108" s="835">
        <v>0</v>
      </c>
      <c r="Q108" s="837"/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11</v>
      </c>
      <c r="B109" s="832" t="s">
        <v>2137</v>
      </c>
      <c r="C109" s="832" t="s">
        <v>2141</v>
      </c>
      <c r="D109" s="833" t="s">
        <v>4130</v>
      </c>
      <c r="E109" s="834" t="s">
        <v>2168</v>
      </c>
      <c r="F109" s="832" t="s">
        <v>2138</v>
      </c>
      <c r="G109" s="832" t="s">
        <v>2285</v>
      </c>
      <c r="H109" s="832" t="s">
        <v>590</v>
      </c>
      <c r="I109" s="832" t="s">
        <v>2340</v>
      </c>
      <c r="J109" s="832" t="s">
        <v>856</v>
      </c>
      <c r="K109" s="832" t="s">
        <v>2341</v>
      </c>
      <c r="L109" s="835">
        <v>0</v>
      </c>
      <c r="M109" s="835">
        <v>0</v>
      </c>
      <c r="N109" s="832">
        <v>6</v>
      </c>
      <c r="O109" s="836">
        <v>3</v>
      </c>
      <c r="P109" s="835">
        <v>0</v>
      </c>
      <c r="Q109" s="837"/>
      <c r="R109" s="832">
        <v>2</v>
      </c>
      <c r="S109" s="837">
        <v>0.33333333333333331</v>
      </c>
      <c r="T109" s="836">
        <v>1</v>
      </c>
      <c r="U109" s="838">
        <v>0.33333333333333331</v>
      </c>
    </row>
    <row r="110" spans="1:21" ht="14.4" customHeight="1" x14ac:dyDescent="0.3">
      <c r="A110" s="831">
        <v>11</v>
      </c>
      <c r="B110" s="832" t="s">
        <v>2137</v>
      </c>
      <c r="C110" s="832" t="s">
        <v>2141</v>
      </c>
      <c r="D110" s="833" t="s">
        <v>4130</v>
      </c>
      <c r="E110" s="834" t="s">
        <v>2168</v>
      </c>
      <c r="F110" s="832" t="s">
        <v>2138</v>
      </c>
      <c r="G110" s="832" t="s">
        <v>2181</v>
      </c>
      <c r="H110" s="832" t="s">
        <v>638</v>
      </c>
      <c r="I110" s="832" t="s">
        <v>2272</v>
      </c>
      <c r="J110" s="832" t="s">
        <v>757</v>
      </c>
      <c r="K110" s="832" t="s">
        <v>1686</v>
      </c>
      <c r="L110" s="835">
        <v>490.89</v>
      </c>
      <c r="M110" s="835">
        <v>7854.24</v>
      </c>
      <c r="N110" s="832">
        <v>16</v>
      </c>
      <c r="O110" s="836">
        <v>4</v>
      </c>
      <c r="P110" s="835">
        <v>6872.46</v>
      </c>
      <c r="Q110" s="837">
        <v>0.875</v>
      </c>
      <c r="R110" s="832">
        <v>14</v>
      </c>
      <c r="S110" s="837">
        <v>0.875</v>
      </c>
      <c r="T110" s="836">
        <v>3.5</v>
      </c>
      <c r="U110" s="838">
        <v>0.875</v>
      </c>
    </row>
    <row r="111" spans="1:21" ht="14.4" customHeight="1" x14ac:dyDescent="0.3">
      <c r="A111" s="831">
        <v>11</v>
      </c>
      <c r="B111" s="832" t="s">
        <v>2137</v>
      </c>
      <c r="C111" s="832" t="s">
        <v>2141</v>
      </c>
      <c r="D111" s="833" t="s">
        <v>4130</v>
      </c>
      <c r="E111" s="834" t="s">
        <v>2168</v>
      </c>
      <c r="F111" s="832" t="s">
        <v>2138</v>
      </c>
      <c r="G111" s="832" t="s">
        <v>2181</v>
      </c>
      <c r="H111" s="832" t="s">
        <v>638</v>
      </c>
      <c r="I111" s="832" t="s">
        <v>2182</v>
      </c>
      <c r="J111" s="832" t="s">
        <v>757</v>
      </c>
      <c r="K111" s="832" t="s">
        <v>1682</v>
      </c>
      <c r="L111" s="835">
        <v>736.33</v>
      </c>
      <c r="M111" s="835">
        <v>158310.95000000019</v>
      </c>
      <c r="N111" s="832">
        <v>215</v>
      </c>
      <c r="O111" s="836">
        <v>56</v>
      </c>
      <c r="P111" s="835">
        <v>107504.18000000017</v>
      </c>
      <c r="Q111" s="837">
        <v>0.67906976744186076</v>
      </c>
      <c r="R111" s="832">
        <v>146</v>
      </c>
      <c r="S111" s="837">
        <v>0.67906976744186043</v>
      </c>
      <c r="T111" s="836">
        <v>39.5</v>
      </c>
      <c r="U111" s="838">
        <v>0.7053571428571429</v>
      </c>
    </row>
    <row r="112" spans="1:21" ht="14.4" customHeight="1" x14ac:dyDescent="0.3">
      <c r="A112" s="831">
        <v>11</v>
      </c>
      <c r="B112" s="832" t="s">
        <v>2137</v>
      </c>
      <c r="C112" s="832" t="s">
        <v>2141</v>
      </c>
      <c r="D112" s="833" t="s">
        <v>4130</v>
      </c>
      <c r="E112" s="834" t="s">
        <v>2168</v>
      </c>
      <c r="F112" s="832" t="s">
        <v>2138</v>
      </c>
      <c r="G112" s="832" t="s">
        <v>2181</v>
      </c>
      <c r="H112" s="832" t="s">
        <v>638</v>
      </c>
      <c r="I112" s="832" t="s">
        <v>1689</v>
      </c>
      <c r="J112" s="832" t="s">
        <v>757</v>
      </c>
      <c r="K112" s="832" t="s">
        <v>1678</v>
      </c>
      <c r="L112" s="835">
        <v>923.74</v>
      </c>
      <c r="M112" s="835">
        <v>33254.639999999999</v>
      </c>
      <c r="N112" s="832">
        <v>36</v>
      </c>
      <c r="O112" s="836">
        <v>8.5</v>
      </c>
      <c r="P112" s="835">
        <v>31407.159999999996</v>
      </c>
      <c r="Q112" s="837">
        <v>0.94444444444444431</v>
      </c>
      <c r="R112" s="832">
        <v>34</v>
      </c>
      <c r="S112" s="837">
        <v>0.94444444444444442</v>
      </c>
      <c r="T112" s="836">
        <v>8</v>
      </c>
      <c r="U112" s="838">
        <v>0.94117647058823528</v>
      </c>
    </row>
    <row r="113" spans="1:21" ht="14.4" customHeight="1" x14ac:dyDescent="0.3">
      <c r="A113" s="831">
        <v>11</v>
      </c>
      <c r="B113" s="832" t="s">
        <v>2137</v>
      </c>
      <c r="C113" s="832" t="s">
        <v>2141</v>
      </c>
      <c r="D113" s="833" t="s">
        <v>4130</v>
      </c>
      <c r="E113" s="834" t="s">
        <v>2168</v>
      </c>
      <c r="F113" s="832" t="s">
        <v>2138</v>
      </c>
      <c r="G113" s="832" t="s">
        <v>2234</v>
      </c>
      <c r="H113" s="832" t="s">
        <v>638</v>
      </c>
      <c r="I113" s="832" t="s">
        <v>1827</v>
      </c>
      <c r="J113" s="832" t="s">
        <v>653</v>
      </c>
      <c r="K113" s="832" t="s">
        <v>646</v>
      </c>
      <c r="L113" s="835">
        <v>48.42</v>
      </c>
      <c r="M113" s="835">
        <v>338.94</v>
      </c>
      <c r="N113" s="832">
        <v>7</v>
      </c>
      <c r="O113" s="836">
        <v>5</v>
      </c>
      <c r="P113" s="835">
        <v>145.26</v>
      </c>
      <c r="Q113" s="837">
        <v>0.42857142857142855</v>
      </c>
      <c r="R113" s="832">
        <v>3</v>
      </c>
      <c r="S113" s="837">
        <v>0.42857142857142855</v>
      </c>
      <c r="T113" s="836">
        <v>2.5</v>
      </c>
      <c r="U113" s="838">
        <v>0.5</v>
      </c>
    </row>
    <row r="114" spans="1:21" ht="14.4" customHeight="1" x14ac:dyDescent="0.3">
      <c r="A114" s="831">
        <v>11</v>
      </c>
      <c r="B114" s="832" t="s">
        <v>2137</v>
      </c>
      <c r="C114" s="832" t="s">
        <v>2141</v>
      </c>
      <c r="D114" s="833" t="s">
        <v>4130</v>
      </c>
      <c r="E114" s="834" t="s">
        <v>2168</v>
      </c>
      <c r="F114" s="832" t="s">
        <v>2138</v>
      </c>
      <c r="G114" s="832" t="s">
        <v>2240</v>
      </c>
      <c r="H114" s="832" t="s">
        <v>590</v>
      </c>
      <c r="I114" s="832" t="s">
        <v>2342</v>
      </c>
      <c r="J114" s="832" t="s">
        <v>923</v>
      </c>
      <c r="K114" s="832" t="s">
        <v>2242</v>
      </c>
      <c r="L114" s="835">
        <v>0</v>
      </c>
      <c r="M114" s="835">
        <v>0</v>
      </c>
      <c r="N114" s="832">
        <v>1</v>
      </c>
      <c r="O114" s="836">
        <v>0.5</v>
      </c>
      <c r="P114" s="835">
        <v>0</v>
      </c>
      <c r="Q114" s="837"/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11</v>
      </c>
      <c r="B115" s="832" t="s">
        <v>2137</v>
      </c>
      <c r="C115" s="832" t="s">
        <v>2141</v>
      </c>
      <c r="D115" s="833" t="s">
        <v>4130</v>
      </c>
      <c r="E115" s="834" t="s">
        <v>2168</v>
      </c>
      <c r="F115" s="832" t="s">
        <v>2138</v>
      </c>
      <c r="G115" s="832" t="s">
        <v>2187</v>
      </c>
      <c r="H115" s="832" t="s">
        <v>638</v>
      </c>
      <c r="I115" s="832" t="s">
        <v>1834</v>
      </c>
      <c r="J115" s="832" t="s">
        <v>1835</v>
      </c>
      <c r="K115" s="832" t="s">
        <v>1836</v>
      </c>
      <c r="L115" s="835">
        <v>0</v>
      </c>
      <c r="M115" s="835">
        <v>0</v>
      </c>
      <c r="N115" s="832">
        <v>158</v>
      </c>
      <c r="O115" s="836">
        <v>99</v>
      </c>
      <c r="P115" s="835">
        <v>0</v>
      </c>
      <c r="Q115" s="837"/>
      <c r="R115" s="832">
        <v>100</v>
      </c>
      <c r="S115" s="837">
        <v>0.63291139240506333</v>
      </c>
      <c r="T115" s="836">
        <v>57</v>
      </c>
      <c r="U115" s="838">
        <v>0.5757575757575758</v>
      </c>
    </row>
    <row r="116" spans="1:21" ht="14.4" customHeight="1" x14ac:dyDescent="0.3">
      <c r="A116" s="831">
        <v>11</v>
      </c>
      <c r="B116" s="832" t="s">
        <v>2137</v>
      </c>
      <c r="C116" s="832" t="s">
        <v>2141</v>
      </c>
      <c r="D116" s="833" t="s">
        <v>4130</v>
      </c>
      <c r="E116" s="834" t="s">
        <v>2168</v>
      </c>
      <c r="F116" s="832" t="s">
        <v>2138</v>
      </c>
      <c r="G116" s="832" t="s">
        <v>2188</v>
      </c>
      <c r="H116" s="832" t="s">
        <v>590</v>
      </c>
      <c r="I116" s="832" t="s">
        <v>2343</v>
      </c>
      <c r="J116" s="832" t="s">
        <v>1242</v>
      </c>
      <c r="K116" s="832" t="s">
        <v>2190</v>
      </c>
      <c r="L116" s="835">
        <v>42.54</v>
      </c>
      <c r="M116" s="835">
        <v>42.54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11</v>
      </c>
      <c r="B117" s="832" t="s">
        <v>2137</v>
      </c>
      <c r="C117" s="832" t="s">
        <v>2141</v>
      </c>
      <c r="D117" s="833" t="s">
        <v>4130</v>
      </c>
      <c r="E117" s="834" t="s">
        <v>2168</v>
      </c>
      <c r="F117" s="832" t="s">
        <v>2138</v>
      </c>
      <c r="G117" s="832" t="s">
        <v>2300</v>
      </c>
      <c r="H117" s="832" t="s">
        <v>590</v>
      </c>
      <c r="I117" s="832" t="s">
        <v>2344</v>
      </c>
      <c r="J117" s="832" t="s">
        <v>2345</v>
      </c>
      <c r="K117" s="832" t="s">
        <v>2346</v>
      </c>
      <c r="L117" s="835">
        <v>31.32</v>
      </c>
      <c r="M117" s="835">
        <v>62.64</v>
      </c>
      <c r="N117" s="832">
        <v>2</v>
      </c>
      <c r="O117" s="836">
        <v>1.5</v>
      </c>
      <c r="P117" s="835">
        <v>62.64</v>
      </c>
      <c r="Q117" s="837">
        <v>1</v>
      </c>
      <c r="R117" s="832">
        <v>2</v>
      </c>
      <c r="S117" s="837">
        <v>1</v>
      </c>
      <c r="T117" s="836">
        <v>1.5</v>
      </c>
      <c r="U117" s="838">
        <v>1</v>
      </c>
    </row>
    <row r="118" spans="1:21" ht="14.4" customHeight="1" x14ac:dyDescent="0.3">
      <c r="A118" s="831">
        <v>11</v>
      </c>
      <c r="B118" s="832" t="s">
        <v>2137</v>
      </c>
      <c r="C118" s="832" t="s">
        <v>2141</v>
      </c>
      <c r="D118" s="833" t="s">
        <v>4130</v>
      </c>
      <c r="E118" s="834" t="s">
        <v>2168</v>
      </c>
      <c r="F118" s="832" t="s">
        <v>2138</v>
      </c>
      <c r="G118" s="832" t="s">
        <v>2243</v>
      </c>
      <c r="H118" s="832" t="s">
        <v>590</v>
      </c>
      <c r="I118" s="832" t="s">
        <v>2347</v>
      </c>
      <c r="J118" s="832" t="s">
        <v>985</v>
      </c>
      <c r="K118" s="832" t="s">
        <v>2311</v>
      </c>
      <c r="L118" s="835">
        <v>50.32</v>
      </c>
      <c r="M118" s="835">
        <v>50.32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11</v>
      </c>
      <c r="B119" s="832" t="s">
        <v>2137</v>
      </c>
      <c r="C119" s="832" t="s">
        <v>2141</v>
      </c>
      <c r="D119" s="833" t="s">
        <v>4130</v>
      </c>
      <c r="E119" s="834" t="s">
        <v>2168</v>
      </c>
      <c r="F119" s="832" t="s">
        <v>2138</v>
      </c>
      <c r="G119" s="832" t="s">
        <v>2243</v>
      </c>
      <c r="H119" s="832" t="s">
        <v>590</v>
      </c>
      <c r="I119" s="832" t="s">
        <v>2348</v>
      </c>
      <c r="J119" s="832" t="s">
        <v>985</v>
      </c>
      <c r="K119" s="832" t="s">
        <v>2349</v>
      </c>
      <c r="L119" s="835">
        <v>50.32</v>
      </c>
      <c r="M119" s="835">
        <v>50.32</v>
      </c>
      <c r="N119" s="832">
        <v>1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11</v>
      </c>
      <c r="B120" s="832" t="s">
        <v>2137</v>
      </c>
      <c r="C120" s="832" t="s">
        <v>2141</v>
      </c>
      <c r="D120" s="833" t="s">
        <v>4130</v>
      </c>
      <c r="E120" s="834" t="s">
        <v>2168</v>
      </c>
      <c r="F120" s="832" t="s">
        <v>2140</v>
      </c>
      <c r="G120" s="832" t="s">
        <v>2205</v>
      </c>
      <c r="H120" s="832" t="s">
        <v>590</v>
      </c>
      <c r="I120" s="832" t="s">
        <v>2350</v>
      </c>
      <c r="J120" s="832" t="s">
        <v>2351</v>
      </c>
      <c r="K120" s="832" t="s">
        <v>2352</v>
      </c>
      <c r="L120" s="835">
        <v>492.18</v>
      </c>
      <c r="M120" s="835">
        <v>984.36</v>
      </c>
      <c r="N120" s="832">
        <v>2</v>
      </c>
      <c r="O120" s="836">
        <v>2</v>
      </c>
      <c r="P120" s="835">
        <v>984.36</v>
      </c>
      <c r="Q120" s="837">
        <v>1</v>
      </c>
      <c r="R120" s="832">
        <v>2</v>
      </c>
      <c r="S120" s="837">
        <v>1</v>
      </c>
      <c r="T120" s="836">
        <v>2</v>
      </c>
      <c r="U120" s="838">
        <v>1</v>
      </c>
    </row>
    <row r="121" spans="1:21" ht="14.4" customHeight="1" x14ac:dyDescent="0.3">
      <c r="A121" s="831">
        <v>11</v>
      </c>
      <c r="B121" s="832" t="s">
        <v>2137</v>
      </c>
      <c r="C121" s="832" t="s">
        <v>2141</v>
      </c>
      <c r="D121" s="833" t="s">
        <v>4130</v>
      </c>
      <c r="E121" s="834" t="s">
        <v>2168</v>
      </c>
      <c r="F121" s="832" t="s">
        <v>2140</v>
      </c>
      <c r="G121" s="832" t="s">
        <v>2205</v>
      </c>
      <c r="H121" s="832" t="s">
        <v>590</v>
      </c>
      <c r="I121" s="832" t="s">
        <v>2312</v>
      </c>
      <c r="J121" s="832" t="s">
        <v>2313</v>
      </c>
      <c r="K121" s="832" t="s">
        <v>2314</v>
      </c>
      <c r="L121" s="835">
        <v>748.12</v>
      </c>
      <c r="M121" s="835">
        <v>748.12</v>
      </c>
      <c r="N121" s="832">
        <v>1</v>
      </c>
      <c r="O121" s="836">
        <v>1</v>
      </c>
      <c r="P121" s="835">
        <v>748.12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11</v>
      </c>
      <c r="B122" s="832" t="s">
        <v>2137</v>
      </c>
      <c r="C122" s="832" t="s">
        <v>2141</v>
      </c>
      <c r="D122" s="833" t="s">
        <v>4130</v>
      </c>
      <c r="E122" s="834" t="s">
        <v>2168</v>
      </c>
      <c r="F122" s="832" t="s">
        <v>2140</v>
      </c>
      <c r="G122" s="832" t="s">
        <v>2205</v>
      </c>
      <c r="H122" s="832" t="s">
        <v>590</v>
      </c>
      <c r="I122" s="832" t="s">
        <v>2273</v>
      </c>
      <c r="J122" s="832" t="s">
        <v>2274</v>
      </c>
      <c r="K122" s="832" t="s">
        <v>2275</v>
      </c>
      <c r="L122" s="835">
        <v>1000</v>
      </c>
      <c r="M122" s="835">
        <v>5000</v>
      </c>
      <c r="N122" s="832">
        <v>5</v>
      </c>
      <c r="O122" s="836">
        <v>5</v>
      </c>
      <c r="P122" s="835">
        <v>2000</v>
      </c>
      <c r="Q122" s="837">
        <v>0.4</v>
      </c>
      <c r="R122" s="832">
        <v>2</v>
      </c>
      <c r="S122" s="837">
        <v>0.4</v>
      </c>
      <c r="T122" s="836">
        <v>2</v>
      </c>
      <c r="U122" s="838">
        <v>0.4</v>
      </c>
    </row>
    <row r="123" spans="1:21" ht="14.4" customHeight="1" x14ac:dyDescent="0.3">
      <c r="A123" s="831">
        <v>11</v>
      </c>
      <c r="B123" s="832" t="s">
        <v>2137</v>
      </c>
      <c r="C123" s="832" t="s">
        <v>2141</v>
      </c>
      <c r="D123" s="833" t="s">
        <v>4130</v>
      </c>
      <c r="E123" s="834" t="s">
        <v>2168</v>
      </c>
      <c r="F123" s="832" t="s">
        <v>2140</v>
      </c>
      <c r="G123" s="832" t="s">
        <v>2205</v>
      </c>
      <c r="H123" s="832" t="s">
        <v>590</v>
      </c>
      <c r="I123" s="832" t="s">
        <v>2315</v>
      </c>
      <c r="J123" s="832" t="s">
        <v>2316</v>
      </c>
      <c r="K123" s="832" t="s">
        <v>2317</v>
      </c>
      <c r="L123" s="835">
        <v>350</v>
      </c>
      <c r="M123" s="835">
        <v>350</v>
      </c>
      <c r="N123" s="832">
        <v>1</v>
      </c>
      <c r="O123" s="836">
        <v>1</v>
      </c>
      <c r="P123" s="835">
        <v>350</v>
      </c>
      <c r="Q123" s="837">
        <v>1</v>
      </c>
      <c r="R123" s="832">
        <v>1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11</v>
      </c>
      <c r="B124" s="832" t="s">
        <v>2137</v>
      </c>
      <c r="C124" s="832" t="s">
        <v>2141</v>
      </c>
      <c r="D124" s="833" t="s">
        <v>4130</v>
      </c>
      <c r="E124" s="834" t="s">
        <v>2168</v>
      </c>
      <c r="F124" s="832" t="s">
        <v>2140</v>
      </c>
      <c r="G124" s="832" t="s">
        <v>2205</v>
      </c>
      <c r="H124" s="832" t="s">
        <v>590</v>
      </c>
      <c r="I124" s="832" t="s">
        <v>2206</v>
      </c>
      <c r="J124" s="832" t="s">
        <v>2207</v>
      </c>
      <c r="K124" s="832" t="s">
        <v>2208</v>
      </c>
      <c r="L124" s="835">
        <v>500</v>
      </c>
      <c r="M124" s="835">
        <v>11000</v>
      </c>
      <c r="N124" s="832">
        <v>22</v>
      </c>
      <c r="O124" s="836">
        <v>22</v>
      </c>
      <c r="P124" s="835">
        <v>10000</v>
      </c>
      <c r="Q124" s="837">
        <v>0.90909090909090906</v>
      </c>
      <c r="R124" s="832">
        <v>20</v>
      </c>
      <c r="S124" s="837">
        <v>0.90909090909090906</v>
      </c>
      <c r="T124" s="836">
        <v>20</v>
      </c>
      <c r="U124" s="838">
        <v>0.90909090909090906</v>
      </c>
    </row>
    <row r="125" spans="1:21" ht="14.4" customHeight="1" x14ac:dyDescent="0.3">
      <c r="A125" s="831">
        <v>11</v>
      </c>
      <c r="B125" s="832" t="s">
        <v>2137</v>
      </c>
      <c r="C125" s="832" t="s">
        <v>2141</v>
      </c>
      <c r="D125" s="833" t="s">
        <v>4130</v>
      </c>
      <c r="E125" s="834" t="s">
        <v>2168</v>
      </c>
      <c r="F125" s="832" t="s">
        <v>2140</v>
      </c>
      <c r="G125" s="832" t="s">
        <v>2205</v>
      </c>
      <c r="H125" s="832" t="s">
        <v>590</v>
      </c>
      <c r="I125" s="832" t="s">
        <v>2276</v>
      </c>
      <c r="J125" s="832" t="s">
        <v>2277</v>
      </c>
      <c r="K125" s="832" t="s">
        <v>2278</v>
      </c>
      <c r="L125" s="835">
        <v>971.25</v>
      </c>
      <c r="M125" s="835">
        <v>15540</v>
      </c>
      <c r="N125" s="832">
        <v>16</v>
      </c>
      <c r="O125" s="836">
        <v>16</v>
      </c>
      <c r="P125" s="835">
        <v>15540</v>
      </c>
      <c r="Q125" s="837">
        <v>1</v>
      </c>
      <c r="R125" s="832">
        <v>16</v>
      </c>
      <c r="S125" s="837">
        <v>1</v>
      </c>
      <c r="T125" s="836">
        <v>16</v>
      </c>
      <c r="U125" s="838">
        <v>1</v>
      </c>
    </row>
    <row r="126" spans="1:21" ht="14.4" customHeight="1" x14ac:dyDescent="0.3">
      <c r="A126" s="831">
        <v>11</v>
      </c>
      <c r="B126" s="832" t="s">
        <v>2137</v>
      </c>
      <c r="C126" s="832" t="s">
        <v>2141</v>
      </c>
      <c r="D126" s="833" t="s">
        <v>4130</v>
      </c>
      <c r="E126" s="834" t="s">
        <v>2168</v>
      </c>
      <c r="F126" s="832" t="s">
        <v>2140</v>
      </c>
      <c r="G126" s="832" t="s">
        <v>2205</v>
      </c>
      <c r="H126" s="832" t="s">
        <v>590</v>
      </c>
      <c r="I126" s="832" t="s">
        <v>2320</v>
      </c>
      <c r="J126" s="832" t="s">
        <v>2321</v>
      </c>
      <c r="K126" s="832" t="s">
        <v>2322</v>
      </c>
      <c r="L126" s="835">
        <v>1000</v>
      </c>
      <c r="M126" s="835">
        <v>2000</v>
      </c>
      <c r="N126" s="832">
        <v>2</v>
      </c>
      <c r="O126" s="836">
        <v>2</v>
      </c>
      <c r="P126" s="835">
        <v>2000</v>
      </c>
      <c r="Q126" s="837">
        <v>1</v>
      </c>
      <c r="R126" s="832">
        <v>2</v>
      </c>
      <c r="S126" s="837">
        <v>1</v>
      </c>
      <c r="T126" s="836">
        <v>2</v>
      </c>
      <c r="U126" s="838">
        <v>1</v>
      </c>
    </row>
    <row r="127" spans="1:21" ht="14.4" customHeight="1" x14ac:dyDescent="0.3">
      <c r="A127" s="831">
        <v>11</v>
      </c>
      <c r="B127" s="832" t="s">
        <v>2137</v>
      </c>
      <c r="C127" s="832" t="s">
        <v>2141</v>
      </c>
      <c r="D127" s="833" t="s">
        <v>4130</v>
      </c>
      <c r="E127" s="834" t="s">
        <v>2168</v>
      </c>
      <c r="F127" s="832" t="s">
        <v>2140</v>
      </c>
      <c r="G127" s="832" t="s">
        <v>2209</v>
      </c>
      <c r="H127" s="832" t="s">
        <v>590</v>
      </c>
      <c r="I127" s="832" t="s">
        <v>2290</v>
      </c>
      <c r="J127" s="832" t="s">
        <v>2291</v>
      </c>
      <c r="K127" s="832" t="s">
        <v>2292</v>
      </c>
      <c r="L127" s="835">
        <v>950</v>
      </c>
      <c r="M127" s="835">
        <v>950</v>
      </c>
      <c r="N127" s="832">
        <v>1</v>
      </c>
      <c r="O127" s="836">
        <v>1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11</v>
      </c>
      <c r="B128" s="832" t="s">
        <v>2137</v>
      </c>
      <c r="C128" s="832" t="s">
        <v>2141</v>
      </c>
      <c r="D128" s="833" t="s">
        <v>4130</v>
      </c>
      <c r="E128" s="834" t="s">
        <v>2168</v>
      </c>
      <c r="F128" s="832" t="s">
        <v>2140</v>
      </c>
      <c r="G128" s="832" t="s">
        <v>2209</v>
      </c>
      <c r="H128" s="832" t="s">
        <v>590</v>
      </c>
      <c r="I128" s="832" t="s">
        <v>2282</v>
      </c>
      <c r="J128" s="832" t="s">
        <v>2283</v>
      </c>
      <c r="K128" s="832" t="s">
        <v>2284</v>
      </c>
      <c r="L128" s="835">
        <v>200</v>
      </c>
      <c r="M128" s="835">
        <v>1600</v>
      </c>
      <c r="N128" s="832">
        <v>8</v>
      </c>
      <c r="O128" s="836">
        <v>4</v>
      </c>
      <c r="P128" s="835">
        <v>1600</v>
      </c>
      <c r="Q128" s="837">
        <v>1</v>
      </c>
      <c r="R128" s="832">
        <v>8</v>
      </c>
      <c r="S128" s="837">
        <v>1</v>
      </c>
      <c r="T128" s="836">
        <v>4</v>
      </c>
      <c r="U128" s="838">
        <v>1</v>
      </c>
    </row>
    <row r="129" spans="1:21" ht="14.4" customHeight="1" x14ac:dyDescent="0.3">
      <c r="A129" s="831">
        <v>11</v>
      </c>
      <c r="B129" s="832" t="s">
        <v>2137</v>
      </c>
      <c r="C129" s="832" t="s">
        <v>2141</v>
      </c>
      <c r="D129" s="833" t="s">
        <v>4130</v>
      </c>
      <c r="E129" s="834" t="s">
        <v>2168</v>
      </c>
      <c r="F129" s="832" t="s">
        <v>2140</v>
      </c>
      <c r="G129" s="832" t="s">
        <v>2209</v>
      </c>
      <c r="H129" s="832" t="s">
        <v>590</v>
      </c>
      <c r="I129" s="832" t="s">
        <v>2266</v>
      </c>
      <c r="J129" s="832" t="s">
        <v>2267</v>
      </c>
      <c r="K129" s="832" t="s">
        <v>2268</v>
      </c>
      <c r="L129" s="835">
        <v>278.75</v>
      </c>
      <c r="M129" s="835">
        <v>1115</v>
      </c>
      <c r="N129" s="832">
        <v>4</v>
      </c>
      <c r="O129" s="836">
        <v>2</v>
      </c>
      <c r="P129" s="835">
        <v>1115</v>
      </c>
      <c r="Q129" s="837">
        <v>1</v>
      </c>
      <c r="R129" s="832">
        <v>4</v>
      </c>
      <c r="S129" s="837">
        <v>1</v>
      </c>
      <c r="T129" s="836">
        <v>2</v>
      </c>
      <c r="U129" s="838">
        <v>1</v>
      </c>
    </row>
    <row r="130" spans="1:21" ht="14.4" customHeight="1" x14ac:dyDescent="0.3">
      <c r="A130" s="831">
        <v>11</v>
      </c>
      <c r="B130" s="832" t="s">
        <v>2137</v>
      </c>
      <c r="C130" s="832" t="s">
        <v>2141</v>
      </c>
      <c r="D130" s="833" t="s">
        <v>4130</v>
      </c>
      <c r="E130" s="834" t="s">
        <v>2168</v>
      </c>
      <c r="F130" s="832" t="s">
        <v>2140</v>
      </c>
      <c r="G130" s="832" t="s">
        <v>2213</v>
      </c>
      <c r="H130" s="832" t="s">
        <v>590</v>
      </c>
      <c r="I130" s="832" t="s">
        <v>2214</v>
      </c>
      <c r="J130" s="832" t="s">
        <v>2215</v>
      </c>
      <c r="K130" s="832" t="s">
        <v>2216</v>
      </c>
      <c r="L130" s="835">
        <v>0</v>
      </c>
      <c r="M130" s="835">
        <v>0</v>
      </c>
      <c r="N130" s="832">
        <v>1</v>
      </c>
      <c r="O130" s="836">
        <v>1</v>
      </c>
      <c r="P130" s="835"/>
      <c r="Q130" s="837"/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11</v>
      </c>
      <c r="B131" s="832" t="s">
        <v>2137</v>
      </c>
      <c r="C131" s="832" t="s">
        <v>2141</v>
      </c>
      <c r="D131" s="833" t="s">
        <v>4130</v>
      </c>
      <c r="E131" s="834" t="s">
        <v>2169</v>
      </c>
      <c r="F131" s="832" t="s">
        <v>2138</v>
      </c>
      <c r="G131" s="832" t="s">
        <v>2178</v>
      </c>
      <c r="H131" s="832" t="s">
        <v>638</v>
      </c>
      <c r="I131" s="832" t="s">
        <v>1931</v>
      </c>
      <c r="J131" s="832" t="s">
        <v>1932</v>
      </c>
      <c r="K131" s="832" t="s">
        <v>1795</v>
      </c>
      <c r="L131" s="835">
        <v>170.52</v>
      </c>
      <c r="M131" s="835">
        <v>511.56000000000006</v>
      </c>
      <c r="N131" s="832">
        <v>3</v>
      </c>
      <c r="O131" s="836">
        <v>0.5</v>
      </c>
      <c r="P131" s="835">
        <v>511.56000000000006</v>
      </c>
      <c r="Q131" s="837">
        <v>1</v>
      </c>
      <c r="R131" s="832">
        <v>3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11</v>
      </c>
      <c r="B132" s="832" t="s">
        <v>2137</v>
      </c>
      <c r="C132" s="832" t="s">
        <v>2141</v>
      </c>
      <c r="D132" s="833" t="s">
        <v>4130</v>
      </c>
      <c r="E132" s="834" t="s">
        <v>2169</v>
      </c>
      <c r="F132" s="832" t="s">
        <v>2138</v>
      </c>
      <c r="G132" s="832" t="s">
        <v>2231</v>
      </c>
      <c r="H132" s="832" t="s">
        <v>590</v>
      </c>
      <c r="I132" s="832" t="s">
        <v>2232</v>
      </c>
      <c r="J132" s="832" t="s">
        <v>635</v>
      </c>
      <c r="K132" s="832" t="s">
        <v>2233</v>
      </c>
      <c r="L132" s="835">
        <v>0</v>
      </c>
      <c r="M132" s="835">
        <v>0</v>
      </c>
      <c r="N132" s="832">
        <v>1</v>
      </c>
      <c r="O132" s="836">
        <v>0.5</v>
      </c>
      <c r="P132" s="835">
        <v>0</v>
      </c>
      <c r="Q132" s="837"/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11</v>
      </c>
      <c r="B133" s="832" t="s">
        <v>2137</v>
      </c>
      <c r="C133" s="832" t="s">
        <v>2141</v>
      </c>
      <c r="D133" s="833" t="s">
        <v>4130</v>
      </c>
      <c r="E133" s="834" t="s">
        <v>2169</v>
      </c>
      <c r="F133" s="832" t="s">
        <v>2138</v>
      </c>
      <c r="G133" s="832" t="s">
        <v>2181</v>
      </c>
      <c r="H133" s="832" t="s">
        <v>638</v>
      </c>
      <c r="I133" s="832" t="s">
        <v>2182</v>
      </c>
      <c r="J133" s="832" t="s">
        <v>757</v>
      </c>
      <c r="K133" s="832" t="s">
        <v>1682</v>
      </c>
      <c r="L133" s="835">
        <v>736.33</v>
      </c>
      <c r="M133" s="835">
        <v>4417.9800000000005</v>
      </c>
      <c r="N133" s="832">
        <v>6</v>
      </c>
      <c r="O133" s="836">
        <v>1.5</v>
      </c>
      <c r="P133" s="835">
        <v>4417.9800000000005</v>
      </c>
      <c r="Q133" s="837">
        <v>1</v>
      </c>
      <c r="R133" s="832">
        <v>6</v>
      </c>
      <c r="S133" s="837">
        <v>1</v>
      </c>
      <c r="T133" s="836">
        <v>1.5</v>
      </c>
      <c r="U133" s="838">
        <v>1</v>
      </c>
    </row>
    <row r="134" spans="1:21" ht="14.4" customHeight="1" x14ac:dyDescent="0.3">
      <c r="A134" s="831">
        <v>11</v>
      </c>
      <c r="B134" s="832" t="s">
        <v>2137</v>
      </c>
      <c r="C134" s="832" t="s">
        <v>2141</v>
      </c>
      <c r="D134" s="833" t="s">
        <v>4130</v>
      </c>
      <c r="E134" s="834" t="s">
        <v>2169</v>
      </c>
      <c r="F134" s="832" t="s">
        <v>2138</v>
      </c>
      <c r="G134" s="832" t="s">
        <v>2234</v>
      </c>
      <c r="H134" s="832" t="s">
        <v>638</v>
      </c>
      <c r="I134" s="832" t="s">
        <v>1827</v>
      </c>
      <c r="J134" s="832" t="s">
        <v>653</v>
      </c>
      <c r="K134" s="832" t="s">
        <v>646</v>
      </c>
      <c r="L134" s="835">
        <v>48.42</v>
      </c>
      <c r="M134" s="835">
        <v>48.42</v>
      </c>
      <c r="N134" s="832">
        <v>1</v>
      </c>
      <c r="O134" s="836">
        <v>0.5</v>
      </c>
      <c r="P134" s="835">
        <v>48.42</v>
      </c>
      <c r="Q134" s="837">
        <v>1</v>
      </c>
      <c r="R134" s="832">
        <v>1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11</v>
      </c>
      <c r="B135" s="832" t="s">
        <v>2137</v>
      </c>
      <c r="C135" s="832" t="s">
        <v>2141</v>
      </c>
      <c r="D135" s="833" t="s">
        <v>4130</v>
      </c>
      <c r="E135" s="834" t="s">
        <v>2169</v>
      </c>
      <c r="F135" s="832" t="s">
        <v>2138</v>
      </c>
      <c r="G135" s="832" t="s">
        <v>2187</v>
      </c>
      <c r="H135" s="832" t="s">
        <v>638</v>
      </c>
      <c r="I135" s="832" t="s">
        <v>1834</v>
      </c>
      <c r="J135" s="832" t="s">
        <v>1835</v>
      </c>
      <c r="K135" s="832" t="s">
        <v>1836</v>
      </c>
      <c r="L135" s="835">
        <v>0</v>
      </c>
      <c r="M135" s="835">
        <v>0</v>
      </c>
      <c r="N135" s="832">
        <v>1</v>
      </c>
      <c r="O135" s="836">
        <v>1</v>
      </c>
      <c r="P135" s="835">
        <v>0</v>
      </c>
      <c r="Q135" s="837"/>
      <c r="R135" s="832">
        <v>1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11</v>
      </c>
      <c r="B136" s="832" t="s">
        <v>2137</v>
      </c>
      <c r="C136" s="832" t="s">
        <v>2141</v>
      </c>
      <c r="D136" s="833" t="s">
        <v>4130</v>
      </c>
      <c r="E136" s="834" t="s">
        <v>2169</v>
      </c>
      <c r="F136" s="832" t="s">
        <v>2140</v>
      </c>
      <c r="G136" s="832" t="s">
        <v>2205</v>
      </c>
      <c r="H136" s="832" t="s">
        <v>590</v>
      </c>
      <c r="I136" s="832" t="s">
        <v>2320</v>
      </c>
      <c r="J136" s="832" t="s">
        <v>2321</v>
      </c>
      <c r="K136" s="832" t="s">
        <v>2322</v>
      </c>
      <c r="L136" s="835">
        <v>1000</v>
      </c>
      <c r="M136" s="835">
        <v>1000</v>
      </c>
      <c r="N136" s="832">
        <v>1</v>
      </c>
      <c r="O136" s="836">
        <v>1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11</v>
      </c>
      <c r="B137" s="832" t="s">
        <v>2137</v>
      </c>
      <c r="C137" s="832" t="s">
        <v>2141</v>
      </c>
      <c r="D137" s="833" t="s">
        <v>4130</v>
      </c>
      <c r="E137" s="834" t="s">
        <v>2170</v>
      </c>
      <c r="F137" s="832" t="s">
        <v>2138</v>
      </c>
      <c r="G137" s="832" t="s">
        <v>2181</v>
      </c>
      <c r="H137" s="832" t="s">
        <v>638</v>
      </c>
      <c r="I137" s="832" t="s">
        <v>1681</v>
      </c>
      <c r="J137" s="832" t="s">
        <v>757</v>
      </c>
      <c r="K137" s="832" t="s">
        <v>1682</v>
      </c>
      <c r="L137" s="835">
        <v>736.33</v>
      </c>
      <c r="M137" s="835">
        <v>736.33</v>
      </c>
      <c r="N137" s="832">
        <v>1</v>
      </c>
      <c r="O137" s="836">
        <v>1</v>
      </c>
      <c r="P137" s="835">
        <v>736.33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" customHeight="1" x14ac:dyDescent="0.3">
      <c r="A138" s="831">
        <v>11</v>
      </c>
      <c r="B138" s="832" t="s">
        <v>2137</v>
      </c>
      <c r="C138" s="832" t="s">
        <v>2141</v>
      </c>
      <c r="D138" s="833" t="s">
        <v>4130</v>
      </c>
      <c r="E138" s="834" t="s">
        <v>2170</v>
      </c>
      <c r="F138" s="832" t="s">
        <v>2138</v>
      </c>
      <c r="G138" s="832" t="s">
        <v>2234</v>
      </c>
      <c r="H138" s="832" t="s">
        <v>590</v>
      </c>
      <c r="I138" s="832" t="s">
        <v>2353</v>
      </c>
      <c r="J138" s="832" t="s">
        <v>2354</v>
      </c>
      <c r="K138" s="832" t="s">
        <v>2355</v>
      </c>
      <c r="L138" s="835">
        <v>48.42</v>
      </c>
      <c r="M138" s="835">
        <v>48.42</v>
      </c>
      <c r="N138" s="832">
        <v>1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11</v>
      </c>
      <c r="B139" s="832" t="s">
        <v>2137</v>
      </c>
      <c r="C139" s="832" t="s">
        <v>2141</v>
      </c>
      <c r="D139" s="833" t="s">
        <v>4130</v>
      </c>
      <c r="E139" s="834" t="s">
        <v>2170</v>
      </c>
      <c r="F139" s="832" t="s">
        <v>2138</v>
      </c>
      <c r="G139" s="832" t="s">
        <v>2187</v>
      </c>
      <c r="H139" s="832" t="s">
        <v>638</v>
      </c>
      <c r="I139" s="832" t="s">
        <v>1834</v>
      </c>
      <c r="J139" s="832" t="s">
        <v>1835</v>
      </c>
      <c r="K139" s="832" t="s">
        <v>1836</v>
      </c>
      <c r="L139" s="835">
        <v>0</v>
      </c>
      <c r="M139" s="835">
        <v>0</v>
      </c>
      <c r="N139" s="832">
        <v>1</v>
      </c>
      <c r="O139" s="836">
        <v>1</v>
      </c>
      <c r="P139" s="835"/>
      <c r="Q139" s="837"/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11</v>
      </c>
      <c r="B140" s="832" t="s">
        <v>2137</v>
      </c>
      <c r="C140" s="832" t="s">
        <v>2141</v>
      </c>
      <c r="D140" s="833" t="s">
        <v>4130</v>
      </c>
      <c r="E140" s="834" t="s">
        <v>2171</v>
      </c>
      <c r="F140" s="832" t="s">
        <v>2138</v>
      </c>
      <c r="G140" s="832" t="s">
        <v>2177</v>
      </c>
      <c r="H140" s="832" t="s">
        <v>638</v>
      </c>
      <c r="I140" s="832" t="s">
        <v>1925</v>
      </c>
      <c r="J140" s="832" t="s">
        <v>1225</v>
      </c>
      <c r="K140" s="832" t="s">
        <v>1926</v>
      </c>
      <c r="L140" s="835">
        <v>225.06</v>
      </c>
      <c r="M140" s="835">
        <v>450.12</v>
      </c>
      <c r="N140" s="832">
        <v>2</v>
      </c>
      <c r="O140" s="836">
        <v>1</v>
      </c>
      <c r="P140" s="835">
        <v>450.12</v>
      </c>
      <c r="Q140" s="837">
        <v>1</v>
      </c>
      <c r="R140" s="832">
        <v>2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11</v>
      </c>
      <c r="B141" s="832" t="s">
        <v>2137</v>
      </c>
      <c r="C141" s="832" t="s">
        <v>2141</v>
      </c>
      <c r="D141" s="833" t="s">
        <v>4130</v>
      </c>
      <c r="E141" s="834" t="s">
        <v>2171</v>
      </c>
      <c r="F141" s="832" t="s">
        <v>2138</v>
      </c>
      <c r="G141" s="832" t="s">
        <v>2178</v>
      </c>
      <c r="H141" s="832" t="s">
        <v>590</v>
      </c>
      <c r="I141" s="832" t="s">
        <v>1793</v>
      </c>
      <c r="J141" s="832" t="s">
        <v>1794</v>
      </c>
      <c r="K141" s="832" t="s">
        <v>1795</v>
      </c>
      <c r="L141" s="835">
        <v>170.52</v>
      </c>
      <c r="M141" s="835">
        <v>341.04</v>
      </c>
      <c r="N141" s="832">
        <v>2</v>
      </c>
      <c r="O141" s="836">
        <v>1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11</v>
      </c>
      <c r="B142" s="832" t="s">
        <v>2137</v>
      </c>
      <c r="C142" s="832" t="s">
        <v>2141</v>
      </c>
      <c r="D142" s="833" t="s">
        <v>4130</v>
      </c>
      <c r="E142" s="834" t="s">
        <v>2171</v>
      </c>
      <c r="F142" s="832" t="s">
        <v>2138</v>
      </c>
      <c r="G142" s="832" t="s">
        <v>2356</v>
      </c>
      <c r="H142" s="832" t="s">
        <v>590</v>
      </c>
      <c r="I142" s="832" t="s">
        <v>2357</v>
      </c>
      <c r="J142" s="832" t="s">
        <v>2358</v>
      </c>
      <c r="K142" s="832" t="s">
        <v>2359</v>
      </c>
      <c r="L142" s="835">
        <v>46.75</v>
      </c>
      <c r="M142" s="835">
        <v>280.5</v>
      </c>
      <c r="N142" s="832">
        <v>6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11</v>
      </c>
      <c r="B143" s="832" t="s">
        <v>2137</v>
      </c>
      <c r="C143" s="832" t="s">
        <v>2141</v>
      </c>
      <c r="D143" s="833" t="s">
        <v>4130</v>
      </c>
      <c r="E143" s="834" t="s">
        <v>2171</v>
      </c>
      <c r="F143" s="832" t="s">
        <v>2138</v>
      </c>
      <c r="G143" s="832" t="s">
        <v>2231</v>
      </c>
      <c r="H143" s="832" t="s">
        <v>590</v>
      </c>
      <c r="I143" s="832" t="s">
        <v>2360</v>
      </c>
      <c r="J143" s="832" t="s">
        <v>635</v>
      </c>
      <c r="K143" s="832" t="s">
        <v>2361</v>
      </c>
      <c r="L143" s="835">
        <v>0</v>
      </c>
      <c r="M143" s="835">
        <v>0</v>
      </c>
      <c r="N143" s="832">
        <v>2</v>
      </c>
      <c r="O143" s="836">
        <v>0.5</v>
      </c>
      <c r="P143" s="835"/>
      <c r="Q143" s="837"/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11</v>
      </c>
      <c r="B144" s="832" t="s">
        <v>2137</v>
      </c>
      <c r="C144" s="832" t="s">
        <v>2141</v>
      </c>
      <c r="D144" s="833" t="s">
        <v>4130</v>
      </c>
      <c r="E144" s="834" t="s">
        <v>2171</v>
      </c>
      <c r="F144" s="832" t="s">
        <v>2138</v>
      </c>
      <c r="G144" s="832" t="s">
        <v>2362</v>
      </c>
      <c r="H144" s="832" t="s">
        <v>590</v>
      </c>
      <c r="I144" s="832" t="s">
        <v>2363</v>
      </c>
      <c r="J144" s="832" t="s">
        <v>2364</v>
      </c>
      <c r="K144" s="832" t="s">
        <v>2365</v>
      </c>
      <c r="L144" s="835">
        <v>132.97999999999999</v>
      </c>
      <c r="M144" s="835">
        <v>797.87999999999988</v>
      </c>
      <c r="N144" s="832">
        <v>6</v>
      </c>
      <c r="O144" s="836">
        <v>1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11</v>
      </c>
      <c r="B145" s="832" t="s">
        <v>2137</v>
      </c>
      <c r="C145" s="832" t="s">
        <v>2141</v>
      </c>
      <c r="D145" s="833" t="s">
        <v>4130</v>
      </c>
      <c r="E145" s="834" t="s">
        <v>2171</v>
      </c>
      <c r="F145" s="832" t="s">
        <v>2138</v>
      </c>
      <c r="G145" s="832" t="s">
        <v>2362</v>
      </c>
      <c r="H145" s="832" t="s">
        <v>590</v>
      </c>
      <c r="I145" s="832" t="s">
        <v>2366</v>
      </c>
      <c r="J145" s="832" t="s">
        <v>2364</v>
      </c>
      <c r="K145" s="832" t="s">
        <v>2367</v>
      </c>
      <c r="L145" s="835">
        <v>77.52</v>
      </c>
      <c r="M145" s="835">
        <v>155.04</v>
      </c>
      <c r="N145" s="832">
        <v>2</v>
      </c>
      <c r="O145" s="836">
        <v>0.5</v>
      </c>
      <c r="P145" s="835">
        <v>155.04</v>
      </c>
      <c r="Q145" s="837">
        <v>1</v>
      </c>
      <c r="R145" s="832">
        <v>2</v>
      </c>
      <c r="S145" s="837">
        <v>1</v>
      </c>
      <c r="T145" s="836">
        <v>0.5</v>
      </c>
      <c r="U145" s="838">
        <v>1</v>
      </c>
    </row>
    <row r="146" spans="1:21" ht="14.4" customHeight="1" x14ac:dyDescent="0.3">
      <c r="A146" s="831">
        <v>11</v>
      </c>
      <c r="B146" s="832" t="s">
        <v>2137</v>
      </c>
      <c r="C146" s="832" t="s">
        <v>2141</v>
      </c>
      <c r="D146" s="833" t="s">
        <v>4130</v>
      </c>
      <c r="E146" s="834" t="s">
        <v>2171</v>
      </c>
      <c r="F146" s="832" t="s">
        <v>2138</v>
      </c>
      <c r="G146" s="832" t="s">
        <v>2368</v>
      </c>
      <c r="H146" s="832" t="s">
        <v>638</v>
      </c>
      <c r="I146" s="832" t="s">
        <v>2369</v>
      </c>
      <c r="J146" s="832" t="s">
        <v>2003</v>
      </c>
      <c r="K146" s="832" t="s">
        <v>2370</v>
      </c>
      <c r="L146" s="835">
        <v>193.68</v>
      </c>
      <c r="M146" s="835">
        <v>193.68</v>
      </c>
      <c r="N146" s="832">
        <v>1</v>
      </c>
      <c r="O146" s="836">
        <v>1</v>
      </c>
      <c r="P146" s="835">
        <v>193.68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11</v>
      </c>
      <c r="B147" s="832" t="s">
        <v>2137</v>
      </c>
      <c r="C147" s="832" t="s">
        <v>2141</v>
      </c>
      <c r="D147" s="833" t="s">
        <v>4130</v>
      </c>
      <c r="E147" s="834" t="s">
        <v>2171</v>
      </c>
      <c r="F147" s="832" t="s">
        <v>2138</v>
      </c>
      <c r="G147" s="832" t="s">
        <v>2181</v>
      </c>
      <c r="H147" s="832" t="s">
        <v>638</v>
      </c>
      <c r="I147" s="832" t="s">
        <v>2182</v>
      </c>
      <c r="J147" s="832" t="s">
        <v>757</v>
      </c>
      <c r="K147" s="832" t="s">
        <v>1682</v>
      </c>
      <c r="L147" s="835">
        <v>736.33</v>
      </c>
      <c r="M147" s="835">
        <v>5154.3100000000004</v>
      </c>
      <c r="N147" s="832">
        <v>7</v>
      </c>
      <c r="O147" s="836">
        <v>4</v>
      </c>
      <c r="P147" s="835">
        <v>2208.9900000000002</v>
      </c>
      <c r="Q147" s="837">
        <v>0.4285714285714286</v>
      </c>
      <c r="R147" s="832">
        <v>3</v>
      </c>
      <c r="S147" s="837">
        <v>0.42857142857142855</v>
      </c>
      <c r="T147" s="836">
        <v>2</v>
      </c>
      <c r="U147" s="838">
        <v>0.5</v>
      </c>
    </row>
    <row r="148" spans="1:21" ht="14.4" customHeight="1" x14ac:dyDescent="0.3">
      <c r="A148" s="831">
        <v>11</v>
      </c>
      <c r="B148" s="832" t="s">
        <v>2137</v>
      </c>
      <c r="C148" s="832" t="s">
        <v>2141</v>
      </c>
      <c r="D148" s="833" t="s">
        <v>4130</v>
      </c>
      <c r="E148" s="834" t="s">
        <v>2171</v>
      </c>
      <c r="F148" s="832" t="s">
        <v>2138</v>
      </c>
      <c r="G148" s="832" t="s">
        <v>2181</v>
      </c>
      <c r="H148" s="832" t="s">
        <v>638</v>
      </c>
      <c r="I148" s="832" t="s">
        <v>1685</v>
      </c>
      <c r="J148" s="832" t="s">
        <v>757</v>
      </c>
      <c r="K148" s="832" t="s">
        <v>1686</v>
      </c>
      <c r="L148" s="835">
        <v>490.89</v>
      </c>
      <c r="M148" s="835">
        <v>490.89</v>
      </c>
      <c r="N148" s="832">
        <v>1</v>
      </c>
      <c r="O148" s="836">
        <v>0.5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11</v>
      </c>
      <c r="B149" s="832" t="s">
        <v>2137</v>
      </c>
      <c r="C149" s="832" t="s">
        <v>2141</v>
      </c>
      <c r="D149" s="833" t="s">
        <v>4130</v>
      </c>
      <c r="E149" s="834" t="s">
        <v>2171</v>
      </c>
      <c r="F149" s="832" t="s">
        <v>2138</v>
      </c>
      <c r="G149" s="832" t="s">
        <v>2234</v>
      </c>
      <c r="H149" s="832" t="s">
        <v>638</v>
      </c>
      <c r="I149" s="832" t="s">
        <v>1825</v>
      </c>
      <c r="J149" s="832" t="s">
        <v>653</v>
      </c>
      <c r="K149" s="832" t="s">
        <v>1826</v>
      </c>
      <c r="L149" s="835">
        <v>24.22</v>
      </c>
      <c r="M149" s="835">
        <v>24.22</v>
      </c>
      <c r="N149" s="832">
        <v>1</v>
      </c>
      <c r="O149" s="836">
        <v>0.5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11</v>
      </c>
      <c r="B150" s="832" t="s">
        <v>2137</v>
      </c>
      <c r="C150" s="832" t="s">
        <v>2141</v>
      </c>
      <c r="D150" s="833" t="s">
        <v>4130</v>
      </c>
      <c r="E150" s="834" t="s">
        <v>2171</v>
      </c>
      <c r="F150" s="832" t="s">
        <v>2138</v>
      </c>
      <c r="G150" s="832" t="s">
        <v>2187</v>
      </c>
      <c r="H150" s="832" t="s">
        <v>638</v>
      </c>
      <c r="I150" s="832" t="s">
        <v>1834</v>
      </c>
      <c r="J150" s="832" t="s">
        <v>1835</v>
      </c>
      <c r="K150" s="832" t="s">
        <v>1836</v>
      </c>
      <c r="L150" s="835">
        <v>0</v>
      </c>
      <c r="M150" s="835">
        <v>0</v>
      </c>
      <c r="N150" s="832">
        <v>2</v>
      </c>
      <c r="O150" s="836">
        <v>1.5</v>
      </c>
      <c r="P150" s="835">
        <v>0</v>
      </c>
      <c r="Q150" s="837"/>
      <c r="R150" s="832">
        <v>2</v>
      </c>
      <c r="S150" s="837">
        <v>1</v>
      </c>
      <c r="T150" s="836">
        <v>1.5</v>
      </c>
      <c r="U150" s="838">
        <v>1</v>
      </c>
    </row>
    <row r="151" spans="1:21" ht="14.4" customHeight="1" x14ac:dyDescent="0.3">
      <c r="A151" s="831">
        <v>11</v>
      </c>
      <c r="B151" s="832" t="s">
        <v>2137</v>
      </c>
      <c r="C151" s="832" t="s">
        <v>2141</v>
      </c>
      <c r="D151" s="833" t="s">
        <v>4130</v>
      </c>
      <c r="E151" s="834" t="s">
        <v>2171</v>
      </c>
      <c r="F151" s="832" t="s">
        <v>2140</v>
      </c>
      <c r="G151" s="832" t="s">
        <v>2205</v>
      </c>
      <c r="H151" s="832" t="s">
        <v>590</v>
      </c>
      <c r="I151" s="832" t="s">
        <v>2276</v>
      </c>
      <c r="J151" s="832" t="s">
        <v>2277</v>
      </c>
      <c r="K151" s="832" t="s">
        <v>2278</v>
      </c>
      <c r="L151" s="835">
        <v>971.25</v>
      </c>
      <c r="M151" s="835">
        <v>971.25</v>
      </c>
      <c r="N151" s="832">
        <v>1</v>
      </c>
      <c r="O151" s="836">
        <v>1</v>
      </c>
      <c r="P151" s="835">
        <v>971.25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11</v>
      </c>
      <c r="B152" s="832" t="s">
        <v>2137</v>
      </c>
      <c r="C152" s="832" t="s">
        <v>2141</v>
      </c>
      <c r="D152" s="833" t="s">
        <v>4130</v>
      </c>
      <c r="E152" s="834" t="s">
        <v>2171</v>
      </c>
      <c r="F152" s="832" t="s">
        <v>2140</v>
      </c>
      <c r="G152" s="832" t="s">
        <v>2209</v>
      </c>
      <c r="H152" s="832" t="s">
        <v>590</v>
      </c>
      <c r="I152" s="832" t="s">
        <v>2371</v>
      </c>
      <c r="J152" s="832" t="s">
        <v>2372</v>
      </c>
      <c r="K152" s="832" t="s">
        <v>2373</v>
      </c>
      <c r="L152" s="835">
        <v>1075</v>
      </c>
      <c r="M152" s="835">
        <v>1075</v>
      </c>
      <c r="N152" s="832">
        <v>1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11</v>
      </c>
      <c r="B153" s="832" t="s">
        <v>2137</v>
      </c>
      <c r="C153" s="832" t="s">
        <v>2141</v>
      </c>
      <c r="D153" s="833" t="s">
        <v>4130</v>
      </c>
      <c r="E153" s="834" t="s">
        <v>2171</v>
      </c>
      <c r="F153" s="832" t="s">
        <v>2140</v>
      </c>
      <c r="G153" s="832" t="s">
        <v>2209</v>
      </c>
      <c r="H153" s="832" t="s">
        <v>590</v>
      </c>
      <c r="I153" s="832" t="s">
        <v>2282</v>
      </c>
      <c r="J153" s="832" t="s">
        <v>2283</v>
      </c>
      <c r="K153" s="832" t="s">
        <v>2284</v>
      </c>
      <c r="L153" s="835">
        <v>200</v>
      </c>
      <c r="M153" s="835">
        <v>400</v>
      </c>
      <c r="N153" s="832">
        <v>2</v>
      </c>
      <c r="O153" s="836">
        <v>1</v>
      </c>
      <c r="P153" s="835">
        <v>400</v>
      </c>
      <c r="Q153" s="837">
        <v>1</v>
      </c>
      <c r="R153" s="832">
        <v>2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11</v>
      </c>
      <c r="B154" s="832" t="s">
        <v>2137</v>
      </c>
      <c r="C154" s="832" t="s">
        <v>2141</v>
      </c>
      <c r="D154" s="833" t="s">
        <v>4130</v>
      </c>
      <c r="E154" s="834" t="s">
        <v>2171</v>
      </c>
      <c r="F154" s="832" t="s">
        <v>2140</v>
      </c>
      <c r="G154" s="832" t="s">
        <v>2209</v>
      </c>
      <c r="H154" s="832" t="s">
        <v>590</v>
      </c>
      <c r="I154" s="832" t="s">
        <v>2256</v>
      </c>
      <c r="J154" s="832" t="s">
        <v>2257</v>
      </c>
      <c r="K154" s="832" t="s">
        <v>2258</v>
      </c>
      <c r="L154" s="835">
        <v>1200</v>
      </c>
      <c r="M154" s="835">
        <v>1200</v>
      </c>
      <c r="N154" s="832">
        <v>1</v>
      </c>
      <c r="O154" s="836">
        <v>1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11</v>
      </c>
      <c r="B155" s="832" t="s">
        <v>2137</v>
      </c>
      <c r="C155" s="832" t="s">
        <v>2141</v>
      </c>
      <c r="D155" s="833" t="s">
        <v>4130</v>
      </c>
      <c r="E155" s="834" t="s">
        <v>2172</v>
      </c>
      <c r="F155" s="832" t="s">
        <v>2138</v>
      </c>
      <c r="G155" s="832" t="s">
        <v>2374</v>
      </c>
      <c r="H155" s="832" t="s">
        <v>590</v>
      </c>
      <c r="I155" s="832" t="s">
        <v>2375</v>
      </c>
      <c r="J155" s="832" t="s">
        <v>2376</v>
      </c>
      <c r="K155" s="832" t="s">
        <v>2377</v>
      </c>
      <c r="L155" s="835">
        <v>263.26</v>
      </c>
      <c r="M155" s="835">
        <v>263.26</v>
      </c>
      <c r="N155" s="832">
        <v>1</v>
      </c>
      <c r="O155" s="836">
        <v>1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11</v>
      </c>
      <c r="B156" s="832" t="s">
        <v>2137</v>
      </c>
      <c r="C156" s="832" t="s">
        <v>2141</v>
      </c>
      <c r="D156" s="833" t="s">
        <v>4130</v>
      </c>
      <c r="E156" s="834" t="s">
        <v>2172</v>
      </c>
      <c r="F156" s="832" t="s">
        <v>2138</v>
      </c>
      <c r="G156" s="832" t="s">
        <v>2178</v>
      </c>
      <c r="H156" s="832" t="s">
        <v>590</v>
      </c>
      <c r="I156" s="832" t="s">
        <v>2217</v>
      </c>
      <c r="J156" s="832" t="s">
        <v>1794</v>
      </c>
      <c r="K156" s="832" t="s">
        <v>1795</v>
      </c>
      <c r="L156" s="835">
        <v>170.52</v>
      </c>
      <c r="M156" s="835">
        <v>341.04</v>
      </c>
      <c r="N156" s="832">
        <v>2</v>
      </c>
      <c r="O156" s="836">
        <v>0.5</v>
      </c>
      <c r="P156" s="835">
        <v>341.04</v>
      </c>
      <c r="Q156" s="837">
        <v>1</v>
      </c>
      <c r="R156" s="832">
        <v>2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11</v>
      </c>
      <c r="B157" s="832" t="s">
        <v>2137</v>
      </c>
      <c r="C157" s="832" t="s">
        <v>2141</v>
      </c>
      <c r="D157" s="833" t="s">
        <v>4130</v>
      </c>
      <c r="E157" s="834" t="s">
        <v>2172</v>
      </c>
      <c r="F157" s="832" t="s">
        <v>2138</v>
      </c>
      <c r="G157" s="832" t="s">
        <v>2178</v>
      </c>
      <c r="H157" s="832" t="s">
        <v>590</v>
      </c>
      <c r="I157" s="832" t="s">
        <v>1793</v>
      </c>
      <c r="J157" s="832" t="s">
        <v>1794</v>
      </c>
      <c r="K157" s="832" t="s">
        <v>1795</v>
      </c>
      <c r="L157" s="835">
        <v>170.52</v>
      </c>
      <c r="M157" s="835">
        <v>170.52</v>
      </c>
      <c r="N157" s="832">
        <v>1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11</v>
      </c>
      <c r="B158" s="832" t="s">
        <v>2137</v>
      </c>
      <c r="C158" s="832" t="s">
        <v>2141</v>
      </c>
      <c r="D158" s="833" t="s">
        <v>4130</v>
      </c>
      <c r="E158" s="834" t="s">
        <v>2172</v>
      </c>
      <c r="F158" s="832" t="s">
        <v>2138</v>
      </c>
      <c r="G158" s="832" t="s">
        <v>2181</v>
      </c>
      <c r="H158" s="832" t="s">
        <v>638</v>
      </c>
      <c r="I158" s="832" t="s">
        <v>2272</v>
      </c>
      <c r="J158" s="832" t="s">
        <v>757</v>
      </c>
      <c r="K158" s="832" t="s">
        <v>1686</v>
      </c>
      <c r="L158" s="835">
        <v>490.89</v>
      </c>
      <c r="M158" s="835">
        <v>1472.67</v>
      </c>
      <c r="N158" s="832">
        <v>3</v>
      </c>
      <c r="O158" s="836">
        <v>2</v>
      </c>
      <c r="P158" s="835">
        <v>1472.67</v>
      </c>
      <c r="Q158" s="837">
        <v>1</v>
      </c>
      <c r="R158" s="832">
        <v>3</v>
      </c>
      <c r="S158" s="837">
        <v>1</v>
      </c>
      <c r="T158" s="836">
        <v>2</v>
      </c>
      <c r="U158" s="838">
        <v>1</v>
      </c>
    </row>
    <row r="159" spans="1:21" ht="14.4" customHeight="1" x14ac:dyDescent="0.3">
      <c r="A159" s="831">
        <v>11</v>
      </c>
      <c r="B159" s="832" t="s">
        <v>2137</v>
      </c>
      <c r="C159" s="832" t="s">
        <v>2141</v>
      </c>
      <c r="D159" s="833" t="s">
        <v>4130</v>
      </c>
      <c r="E159" s="834" t="s">
        <v>2172</v>
      </c>
      <c r="F159" s="832" t="s">
        <v>2138</v>
      </c>
      <c r="G159" s="832" t="s">
        <v>2181</v>
      </c>
      <c r="H159" s="832" t="s">
        <v>638</v>
      </c>
      <c r="I159" s="832" t="s">
        <v>2182</v>
      </c>
      <c r="J159" s="832" t="s">
        <v>757</v>
      </c>
      <c r="K159" s="832" t="s">
        <v>1682</v>
      </c>
      <c r="L159" s="835">
        <v>736.33</v>
      </c>
      <c r="M159" s="835">
        <v>4417.9800000000005</v>
      </c>
      <c r="N159" s="832">
        <v>6</v>
      </c>
      <c r="O159" s="836">
        <v>3.5</v>
      </c>
      <c r="P159" s="835">
        <v>3681.6500000000005</v>
      </c>
      <c r="Q159" s="837">
        <v>0.83333333333333337</v>
      </c>
      <c r="R159" s="832">
        <v>5</v>
      </c>
      <c r="S159" s="837">
        <v>0.83333333333333337</v>
      </c>
      <c r="T159" s="836">
        <v>3</v>
      </c>
      <c r="U159" s="838">
        <v>0.8571428571428571</v>
      </c>
    </row>
    <row r="160" spans="1:21" ht="14.4" customHeight="1" x14ac:dyDescent="0.3">
      <c r="A160" s="831">
        <v>11</v>
      </c>
      <c r="B160" s="832" t="s">
        <v>2137</v>
      </c>
      <c r="C160" s="832" t="s">
        <v>2141</v>
      </c>
      <c r="D160" s="833" t="s">
        <v>4130</v>
      </c>
      <c r="E160" s="834" t="s">
        <v>2172</v>
      </c>
      <c r="F160" s="832" t="s">
        <v>2138</v>
      </c>
      <c r="G160" s="832" t="s">
        <v>2234</v>
      </c>
      <c r="H160" s="832" t="s">
        <v>638</v>
      </c>
      <c r="I160" s="832" t="s">
        <v>1827</v>
      </c>
      <c r="J160" s="832" t="s">
        <v>653</v>
      </c>
      <c r="K160" s="832" t="s">
        <v>646</v>
      </c>
      <c r="L160" s="835">
        <v>48.42</v>
      </c>
      <c r="M160" s="835">
        <v>48.42</v>
      </c>
      <c r="N160" s="832">
        <v>1</v>
      </c>
      <c r="O160" s="836">
        <v>0.5</v>
      </c>
      <c r="P160" s="835">
        <v>48.42</v>
      </c>
      <c r="Q160" s="837">
        <v>1</v>
      </c>
      <c r="R160" s="832">
        <v>1</v>
      </c>
      <c r="S160" s="837">
        <v>1</v>
      </c>
      <c r="T160" s="836">
        <v>0.5</v>
      </c>
      <c r="U160" s="838">
        <v>1</v>
      </c>
    </row>
    <row r="161" spans="1:21" ht="14.4" customHeight="1" x14ac:dyDescent="0.3">
      <c r="A161" s="831">
        <v>11</v>
      </c>
      <c r="B161" s="832" t="s">
        <v>2137</v>
      </c>
      <c r="C161" s="832" t="s">
        <v>2141</v>
      </c>
      <c r="D161" s="833" t="s">
        <v>4130</v>
      </c>
      <c r="E161" s="834" t="s">
        <v>2172</v>
      </c>
      <c r="F161" s="832" t="s">
        <v>2138</v>
      </c>
      <c r="G161" s="832" t="s">
        <v>2183</v>
      </c>
      <c r="H161" s="832" t="s">
        <v>590</v>
      </c>
      <c r="I161" s="832" t="s">
        <v>2238</v>
      </c>
      <c r="J161" s="832" t="s">
        <v>2185</v>
      </c>
      <c r="K161" s="832" t="s">
        <v>2239</v>
      </c>
      <c r="L161" s="835">
        <v>1321.53</v>
      </c>
      <c r="M161" s="835">
        <v>1321.53</v>
      </c>
      <c r="N161" s="832">
        <v>1</v>
      </c>
      <c r="O161" s="836">
        <v>0.5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11</v>
      </c>
      <c r="B162" s="832" t="s">
        <v>2137</v>
      </c>
      <c r="C162" s="832" t="s">
        <v>2141</v>
      </c>
      <c r="D162" s="833" t="s">
        <v>4130</v>
      </c>
      <c r="E162" s="834" t="s">
        <v>2172</v>
      </c>
      <c r="F162" s="832" t="s">
        <v>2138</v>
      </c>
      <c r="G162" s="832" t="s">
        <v>2187</v>
      </c>
      <c r="H162" s="832" t="s">
        <v>638</v>
      </c>
      <c r="I162" s="832" t="s">
        <v>1834</v>
      </c>
      <c r="J162" s="832" t="s">
        <v>1835</v>
      </c>
      <c r="K162" s="832" t="s">
        <v>1836</v>
      </c>
      <c r="L162" s="835">
        <v>0</v>
      </c>
      <c r="M162" s="835">
        <v>0</v>
      </c>
      <c r="N162" s="832">
        <v>1</v>
      </c>
      <c r="O162" s="836">
        <v>0.5</v>
      </c>
      <c r="P162" s="835"/>
      <c r="Q162" s="837"/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11</v>
      </c>
      <c r="B163" s="832" t="s">
        <v>2137</v>
      </c>
      <c r="C163" s="832" t="s">
        <v>2141</v>
      </c>
      <c r="D163" s="833" t="s">
        <v>4130</v>
      </c>
      <c r="E163" s="834" t="s">
        <v>2172</v>
      </c>
      <c r="F163" s="832" t="s">
        <v>2140</v>
      </c>
      <c r="G163" s="832" t="s">
        <v>2205</v>
      </c>
      <c r="H163" s="832" t="s">
        <v>590</v>
      </c>
      <c r="I163" s="832" t="s">
        <v>2206</v>
      </c>
      <c r="J163" s="832" t="s">
        <v>2207</v>
      </c>
      <c r="K163" s="832" t="s">
        <v>2208</v>
      </c>
      <c r="L163" s="835">
        <v>500</v>
      </c>
      <c r="M163" s="835">
        <v>500</v>
      </c>
      <c r="N163" s="832">
        <v>1</v>
      </c>
      <c r="O163" s="836">
        <v>1</v>
      </c>
      <c r="P163" s="835">
        <v>500</v>
      </c>
      <c r="Q163" s="837">
        <v>1</v>
      </c>
      <c r="R163" s="832">
        <v>1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11</v>
      </c>
      <c r="B164" s="832" t="s">
        <v>2137</v>
      </c>
      <c r="C164" s="832" t="s">
        <v>2141</v>
      </c>
      <c r="D164" s="833" t="s">
        <v>4130</v>
      </c>
      <c r="E164" s="834" t="s">
        <v>2172</v>
      </c>
      <c r="F164" s="832" t="s">
        <v>2140</v>
      </c>
      <c r="G164" s="832" t="s">
        <v>2205</v>
      </c>
      <c r="H164" s="832" t="s">
        <v>590</v>
      </c>
      <c r="I164" s="832" t="s">
        <v>2378</v>
      </c>
      <c r="J164" s="832" t="s">
        <v>2379</v>
      </c>
      <c r="K164" s="832" t="s">
        <v>2380</v>
      </c>
      <c r="L164" s="835">
        <v>500</v>
      </c>
      <c r="M164" s="835">
        <v>1000</v>
      </c>
      <c r="N164" s="832">
        <v>2</v>
      </c>
      <c r="O164" s="836">
        <v>2</v>
      </c>
      <c r="P164" s="835">
        <v>1000</v>
      </c>
      <c r="Q164" s="837">
        <v>1</v>
      </c>
      <c r="R164" s="832">
        <v>2</v>
      </c>
      <c r="S164" s="837">
        <v>1</v>
      </c>
      <c r="T164" s="836">
        <v>2</v>
      </c>
      <c r="U164" s="838">
        <v>1</v>
      </c>
    </row>
    <row r="165" spans="1:21" ht="14.4" customHeight="1" x14ac:dyDescent="0.3">
      <c r="A165" s="831">
        <v>11</v>
      </c>
      <c r="B165" s="832" t="s">
        <v>2137</v>
      </c>
      <c r="C165" s="832" t="s">
        <v>2141</v>
      </c>
      <c r="D165" s="833" t="s">
        <v>4130</v>
      </c>
      <c r="E165" s="834" t="s">
        <v>2175</v>
      </c>
      <c r="F165" s="832" t="s">
        <v>2138</v>
      </c>
      <c r="G165" s="832" t="s">
        <v>2178</v>
      </c>
      <c r="H165" s="832" t="s">
        <v>638</v>
      </c>
      <c r="I165" s="832" t="s">
        <v>1931</v>
      </c>
      <c r="J165" s="832" t="s">
        <v>1932</v>
      </c>
      <c r="K165" s="832" t="s">
        <v>1795</v>
      </c>
      <c r="L165" s="835">
        <v>170.52</v>
      </c>
      <c r="M165" s="835">
        <v>341.04</v>
      </c>
      <c r="N165" s="832">
        <v>2</v>
      </c>
      <c r="O165" s="836">
        <v>0.5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11</v>
      </c>
      <c r="B166" s="832" t="s">
        <v>2137</v>
      </c>
      <c r="C166" s="832" t="s">
        <v>2141</v>
      </c>
      <c r="D166" s="833" t="s">
        <v>4130</v>
      </c>
      <c r="E166" s="834" t="s">
        <v>2175</v>
      </c>
      <c r="F166" s="832" t="s">
        <v>2138</v>
      </c>
      <c r="G166" s="832" t="s">
        <v>2329</v>
      </c>
      <c r="H166" s="832" t="s">
        <v>590</v>
      </c>
      <c r="I166" s="832" t="s">
        <v>2381</v>
      </c>
      <c r="J166" s="832" t="s">
        <v>689</v>
      </c>
      <c r="K166" s="832" t="s">
        <v>2382</v>
      </c>
      <c r="L166" s="835">
        <v>91.11</v>
      </c>
      <c r="M166" s="835">
        <v>91.11</v>
      </c>
      <c r="N166" s="832">
        <v>1</v>
      </c>
      <c r="O166" s="836">
        <v>0.5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11</v>
      </c>
      <c r="B167" s="832" t="s">
        <v>2137</v>
      </c>
      <c r="C167" s="832" t="s">
        <v>2141</v>
      </c>
      <c r="D167" s="833" t="s">
        <v>4130</v>
      </c>
      <c r="E167" s="834" t="s">
        <v>2175</v>
      </c>
      <c r="F167" s="832" t="s">
        <v>2138</v>
      </c>
      <c r="G167" s="832" t="s">
        <v>2231</v>
      </c>
      <c r="H167" s="832" t="s">
        <v>590</v>
      </c>
      <c r="I167" s="832" t="s">
        <v>2383</v>
      </c>
      <c r="J167" s="832" t="s">
        <v>635</v>
      </c>
      <c r="K167" s="832" t="s">
        <v>2384</v>
      </c>
      <c r="L167" s="835">
        <v>0</v>
      </c>
      <c r="M167" s="835">
        <v>0</v>
      </c>
      <c r="N167" s="832">
        <v>1</v>
      </c>
      <c r="O167" s="836">
        <v>1</v>
      </c>
      <c r="P167" s="835"/>
      <c r="Q167" s="837"/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11</v>
      </c>
      <c r="B168" s="832" t="s">
        <v>2137</v>
      </c>
      <c r="C168" s="832" t="s">
        <v>2141</v>
      </c>
      <c r="D168" s="833" t="s">
        <v>4130</v>
      </c>
      <c r="E168" s="834" t="s">
        <v>2175</v>
      </c>
      <c r="F168" s="832" t="s">
        <v>2138</v>
      </c>
      <c r="G168" s="832" t="s">
        <v>2231</v>
      </c>
      <c r="H168" s="832" t="s">
        <v>590</v>
      </c>
      <c r="I168" s="832" t="s">
        <v>2232</v>
      </c>
      <c r="J168" s="832" t="s">
        <v>635</v>
      </c>
      <c r="K168" s="832" t="s">
        <v>2233</v>
      </c>
      <c r="L168" s="835">
        <v>0</v>
      </c>
      <c r="M168" s="835">
        <v>0</v>
      </c>
      <c r="N168" s="832">
        <v>1</v>
      </c>
      <c r="O168" s="836">
        <v>0.5</v>
      </c>
      <c r="P168" s="835"/>
      <c r="Q168" s="837"/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11</v>
      </c>
      <c r="B169" s="832" t="s">
        <v>2137</v>
      </c>
      <c r="C169" s="832" t="s">
        <v>2141</v>
      </c>
      <c r="D169" s="833" t="s">
        <v>4130</v>
      </c>
      <c r="E169" s="834" t="s">
        <v>2175</v>
      </c>
      <c r="F169" s="832" t="s">
        <v>2138</v>
      </c>
      <c r="G169" s="832" t="s">
        <v>2181</v>
      </c>
      <c r="H169" s="832" t="s">
        <v>638</v>
      </c>
      <c r="I169" s="832" t="s">
        <v>2182</v>
      </c>
      <c r="J169" s="832" t="s">
        <v>757</v>
      </c>
      <c r="K169" s="832" t="s">
        <v>1682</v>
      </c>
      <c r="L169" s="835">
        <v>736.33</v>
      </c>
      <c r="M169" s="835">
        <v>4417.9800000000005</v>
      </c>
      <c r="N169" s="832">
        <v>6</v>
      </c>
      <c r="O169" s="836">
        <v>4.5</v>
      </c>
      <c r="P169" s="835">
        <v>736.33</v>
      </c>
      <c r="Q169" s="837">
        <v>0.16666666666666666</v>
      </c>
      <c r="R169" s="832">
        <v>1</v>
      </c>
      <c r="S169" s="837">
        <v>0.16666666666666666</v>
      </c>
      <c r="T169" s="836">
        <v>0.5</v>
      </c>
      <c r="U169" s="838">
        <v>0.1111111111111111</v>
      </c>
    </row>
    <row r="170" spans="1:21" ht="14.4" customHeight="1" x14ac:dyDescent="0.3">
      <c r="A170" s="831">
        <v>11</v>
      </c>
      <c r="B170" s="832" t="s">
        <v>2137</v>
      </c>
      <c r="C170" s="832" t="s">
        <v>2141</v>
      </c>
      <c r="D170" s="833" t="s">
        <v>4130</v>
      </c>
      <c r="E170" s="834" t="s">
        <v>2175</v>
      </c>
      <c r="F170" s="832" t="s">
        <v>2138</v>
      </c>
      <c r="G170" s="832" t="s">
        <v>2234</v>
      </c>
      <c r="H170" s="832" t="s">
        <v>638</v>
      </c>
      <c r="I170" s="832" t="s">
        <v>1827</v>
      </c>
      <c r="J170" s="832" t="s">
        <v>653</v>
      </c>
      <c r="K170" s="832" t="s">
        <v>646</v>
      </c>
      <c r="L170" s="835">
        <v>48.42</v>
      </c>
      <c r="M170" s="835">
        <v>48.42</v>
      </c>
      <c r="N170" s="832">
        <v>1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11</v>
      </c>
      <c r="B171" s="832" t="s">
        <v>2137</v>
      </c>
      <c r="C171" s="832" t="s">
        <v>2141</v>
      </c>
      <c r="D171" s="833" t="s">
        <v>4130</v>
      </c>
      <c r="E171" s="834" t="s">
        <v>2175</v>
      </c>
      <c r="F171" s="832" t="s">
        <v>2138</v>
      </c>
      <c r="G171" s="832" t="s">
        <v>2187</v>
      </c>
      <c r="H171" s="832" t="s">
        <v>638</v>
      </c>
      <c r="I171" s="832" t="s">
        <v>1834</v>
      </c>
      <c r="J171" s="832" t="s">
        <v>1835</v>
      </c>
      <c r="K171" s="832" t="s">
        <v>1836</v>
      </c>
      <c r="L171" s="835">
        <v>0</v>
      </c>
      <c r="M171" s="835">
        <v>0</v>
      </c>
      <c r="N171" s="832">
        <v>7</v>
      </c>
      <c r="O171" s="836">
        <v>4</v>
      </c>
      <c r="P171" s="835">
        <v>0</v>
      </c>
      <c r="Q171" s="837"/>
      <c r="R171" s="832">
        <v>2</v>
      </c>
      <c r="S171" s="837">
        <v>0.2857142857142857</v>
      </c>
      <c r="T171" s="836">
        <v>1.5</v>
      </c>
      <c r="U171" s="838">
        <v>0.375</v>
      </c>
    </row>
    <row r="172" spans="1:21" ht="14.4" customHeight="1" x14ac:dyDescent="0.3">
      <c r="A172" s="831">
        <v>11</v>
      </c>
      <c r="B172" s="832" t="s">
        <v>2137</v>
      </c>
      <c r="C172" s="832" t="s">
        <v>2141</v>
      </c>
      <c r="D172" s="833" t="s">
        <v>4130</v>
      </c>
      <c r="E172" s="834" t="s">
        <v>2175</v>
      </c>
      <c r="F172" s="832" t="s">
        <v>2138</v>
      </c>
      <c r="G172" s="832" t="s">
        <v>2385</v>
      </c>
      <c r="H172" s="832" t="s">
        <v>590</v>
      </c>
      <c r="I172" s="832" t="s">
        <v>2386</v>
      </c>
      <c r="J172" s="832" t="s">
        <v>2387</v>
      </c>
      <c r="K172" s="832" t="s">
        <v>1882</v>
      </c>
      <c r="L172" s="835">
        <v>77.13</v>
      </c>
      <c r="M172" s="835">
        <v>77.13</v>
      </c>
      <c r="N172" s="832">
        <v>1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11</v>
      </c>
      <c r="B173" s="832" t="s">
        <v>2137</v>
      </c>
      <c r="C173" s="832" t="s">
        <v>2141</v>
      </c>
      <c r="D173" s="833" t="s">
        <v>4130</v>
      </c>
      <c r="E173" s="834" t="s">
        <v>2175</v>
      </c>
      <c r="F173" s="832" t="s">
        <v>2140</v>
      </c>
      <c r="G173" s="832" t="s">
        <v>2205</v>
      </c>
      <c r="H173" s="832" t="s">
        <v>590</v>
      </c>
      <c r="I173" s="832" t="s">
        <v>2273</v>
      </c>
      <c r="J173" s="832" t="s">
        <v>2274</v>
      </c>
      <c r="K173" s="832" t="s">
        <v>2275</v>
      </c>
      <c r="L173" s="835">
        <v>1000</v>
      </c>
      <c r="M173" s="835">
        <v>1000</v>
      </c>
      <c r="N173" s="832">
        <v>1</v>
      </c>
      <c r="O173" s="836">
        <v>1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11</v>
      </c>
      <c r="B174" s="832" t="s">
        <v>2137</v>
      </c>
      <c r="C174" s="832" t="s">
        <v>2141</v>
      </c>
      <c r="D174" s="833" t="s">
        <v>4130</v>
      </c>
      <c r="E174" s="834" t="s">
        <v>2175</v>
      </c>
      <c r="F174" s="832" t="s">
        <v>2140</v>
      </c>
      <c r="G174" s="832" t="s">
        <v>2205</v>
      </c>
      <c r="H174" s="832" t="s">
        <v>590</v>
      </c>
      <c r="I174" s="832" t="s">
        <v>2206</v>
      </c>
      <c r="J174" s="832" t="s">
        <v>2207</v>
      </c>
      <c r="K174" s="832" t="s">
        <v>2208</v>
      </c>
      <c r="L174" s="835">
        <v>500</v>
      </c>
      <c r="M174" s="835">
        <v>500</v>
      </c>
      <c r="N174" s="832">
        <v>1</v>
      </c>
      <c r="O174" s="836">
        <v>1</v>
      </c>
      <c r="P174" s="835">
        <v>500</v>
      </c>
      <c r="Q174" s="837">
        <v>1</v>
      </c>
      <c r="R174" s="832">
        <v>1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11</v>
      </c>
      <c r="B175" s="832" t="s">
        <v>2137</v>
      </c>
      <c r="C175" s="832" t="s">
        <v>2141</v>
      </c>
      <c r="D175" s="833" t="s">
        <v>4130</v>
      </c>
      <c r="E175" s="834" t="s">
        <v>2176</v>
      </c>
      <c r="F175" s="832" t="s">
        <v>2138</v>
      </c>
      <c r="G175" s="832" t="s">
        <v>2231</v>
      </c>
      <c r="H175" s="832" t="s">
        <v>590</v>
      </c>
      <c r="I175" s="832" t="s">
        <v>2360</v>
      </c>
      <c r="J175" s="832" t="s">
        <v>635</v>
      </c>
      <c r="K175" s="832" t="s">
        <v>2361</v>
      </c>
      <c r="L175" s="835">
        <v>0</v>
      </c>
      <c r="M175" s="835">
        <v>0</v>
      </c>
      <c r="N175" s="832">
        <v>1</v>
      </c>
      <c r="O175" s="836"/>
      <c r="P175" s="835"/>
      <c r="Q175" s="837"/>
      <c r="R175" s="832"/>
      <c r="S175" s="837">
        <v>0</v>
      </c>
      <c r="T175" s="836"/>
      <c r="U175" s="838"/>
    </row>
    <row r="176" spans="1:21" ht="14.4" customHeight="1" x14ac:dyDescent="0.3">
      <c r="A176" s="831">
        <v>11</v>
      </c>
      <c r="B176" s="832" t="s">
        <v>2137</v>
      </c>
      <c r="C176" s="832" t="s">
        <v>2141</v>
      </c>
      <c r="D176" s="833" t="s">
        <v>4130</v>
      </c>
      <c r="E176" s="834" t="s">
        <v>2176</v>
      </c>
      <c r="F176" s="832" t="s">
        <v>2138</v>
      </c>
      <c r="G176" s="832" t="s">
        <v>2181</v>
      </c>
      <c r="H176" s="832" t="s">
        <v>638</v>
      </c>
      <c r="I176" s="832" t="s">
        <v>2182</v>
      </c>
      <c r="J176" s="832" t="s">
        <v>757</v>
      </c>
      <c r="K176" s="832" t="s">
        <v>1682</v>
      </c>
      <c r="L176" s="835">
        <v>736.33</v>
      </c>
      <c r="M176" s="835">
        <v>3681.6500000000005</v>
      </c>
      <c r="N176" s="832">
        <v>5</v>
      </c>
      <c r="O176" s="836">
        <v>3.5</v>
      </c>
      <c r="P176" s="835">
        <v>1472.66</v>
      </c>
      <c r="Q176" s="837">
        <v>0.39999999999999997</v>
      </c>
      <c r="R176" s="832">
        <v>2</v>
      </c>
      <c r="S176" s="837">
        <v>0.4</v>
      </c>
      <c r="T176" s="836">
        <v>2</v>
      </c>
      <c r="U176" s="838">
        <v>0.5714285714285714</v>
      </c>
    </row>
    <row r="177" spans="1:21" ht="14.4" customHeight="1" x14ac:dyDescent="0.3">
      <c r="A177" s="831">
        <v>11</v>
      </c>
      <c r="B177" s="832" t="s">
        <v>2137</v>
      </c>
      <c r="C177" s="832" t="s">
        <v>2141</v>
      </c>
      <c r="D177" s="833" t="s">
        <v>4130</v>
      </c>
      <c r="E177" s="834" t="s">
        <v>2176</v>
      </c>
      <c r="F177" s="832" t="s">
        <v>2138</v>
      </c>
      <c r="G177" s="832" t="s">
        <v>2181</v>
      </c>
      <c r="H177" s="832" t="s">
        <v>638</v>
      </c>
      <c r="I177" s="832" t="s">
        <v>1689</v>
      </c>
      <c r="J177" s="832" t="s">
        <v>757</v>
      </c>
      <c r="K177" s="832" t="s">
        <v>1678</v>
      </c>
      <c r="L177" s="835">
        <v>923.74</v>
      </c>
      <c r="M177" s="835">
        <v>2771.2200000000003</v>
      </c>
      <c r="N177" s="832">
        <v>3</v>
      </c>
      <c r="O177" s="836">
        <v>3</v>
      </c>
      <c r="P177" s="835">
        <v>923.74</v>
      </c>
      <c r="Q177" s="837">
        <v>0.33333333333333331</v>
      </c>
      <c r="R177" s="832">
        <v>1</v>
      </c>
      <c r="S177" s="837">
        <v>0.33333333333333331</v>
      </c>
      <c r="T177" s="836">
        <v>1</v>
      </c>
      <c r="U177" s="838">
        <v>0.33333333333333331</v>
      </c>
    </row>
    <row r="178" spans="1:21" ht="14.4" customHeight="1" x14ac:dyDescent="0.3">
      <c r="A178" s="831">
        <v>11</v>
      </c>
      <c r="B178" s="832" t="s">
        <v>2137</v>
      </c>
      <c r="C178" s="832" t="s">
        <v>2141</v>
      </c>
      <c r="D178" s="833" t="s">
        <v>4130</v>
      </c>
      <c r="E178" s="834" t="s">
        <v>2176</v>
      </c>
      <c r="F178" s="832" t="s">
        <v>2138</v>
      </c>
      <c r="G178" s="832" t="s">
        <v>2183</v>
      </c>
      <c r="H178" s="832" t="s">
        <v>590</v>
      </c>
      <c r="I178" s="832" t="s">
        <v>2289</v>
      </c>
      <c r="J178" s="832" t="s">
        <v>2185</v>
      </c>
      <c r="K178" s="832" t="s">
        <v>1730</v>
      </c>
      <c r="L178" s="835">
        <v>1544.99</v>
      </c>
      <c r="M178" s="835">
        <v>3089.98</v>
      </c>
      <c r="N178" s="832">
        <v>2</v>
      </c>
      <c r="O178" s="836">
        <v>1.5</v>
      </c>
      <c r="P178" s="835">
        <v>1544.99</v>
      </c>
      <c r="Q178" s="837">
        <v>0.5</v>
      </c>
      <c r="R178" s="832">
        <v>1</v>
      </c>
      <c r="S178" s="837">
        <v>0.5</v>
      </c>
      <c r="T178" s="836">
        <v>1</v>
      </c>
      <c r="U178" s="838">
        <v>0.66666666666666663</v>
      </c>
    </row>
    <row r="179" spans="1:21" ht="14.4" customHeight="1" x14ac:dyDescent="0.3">
      <c r="A179" s="831">
        <v>11</v>
      </c>
      <c r="B179" s="832" t="s">
        <v>2137</v>
      </c>
      <c r="C179" s="832" t="s">
        <v>2141</v>
      </c>
      <c r="D179" s="833" t="s">
        <v>4130</v>
      </c>
      <c r="E179" s="834" t="s">
        <v>2176</v>
      </c>
      <c r="F179" s="832" t="s">
        <v>2138</v>
      </c>
      <c r="G179" s="832" t="s">
        <v>2187</v>
      </c>
      <c r="H179" s="832" t="s">
        <v>638</v>
      </c>
      <c r="I179" s="832" t="s">
        <v>1834</v>
      </c>
      <c r="J179" s="832" t="s">
        <v>1835</v>
      </c>
      <c r="K179" s="832" t="s">
        <v>1836</v>
      </c>
      <c r="L179" s="835">
        <v>0</v>
      </c>
      <c r="M179" s="835">
        <v>0</v>
      </c>
      <c r="N179" s="832">
        <v>2</v>
      </c>
      <c r="O179" s="836">
        <v>1</v>
      </c>
      <c r="P179" s="835"/>
      <c r="Q179" s="837"/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11</v>
      </c>
      <c r="B180" s="832" t="s">
        <v>2137</v>
      </c>
      <c r="C180" s="832" t="s">
        <v>2141</v>
      </c>
      <c r="D180" s="833" t="s">
        <v>4130</v>
      </c>
      <c r="E180" s="834" t="s">
        <v>2176</v>
      </c>
      <c r="F180" s="832" t="s">
        <v>2138</v>
      </c>
      <c r="G180" s="832" t="s">
        <v>2300</v>
      </c>
      <c r="H180" s="832" t="s">
        <v>590</v>
      </c>
      <c r="I180" s="832" t="s">
        <v>2388</v>
      </c>
      <c r="J180" s="832" t="s">
        <v>950</v>
      </c>
      <c r="K180" s="832" t="s">
        <v>2389</v>
      </c>
      <c r="L180" s="835">
        <v>31.32</v>
      </c>
      <c r="M180" s="835">
        <v>31.32</v>
      </c>
      <c r="N180" s="832">
        <v>1</v>
      </c>
      <c r="O180" s="836">
        <v>1</v>
      </c>
      <c r="P180" s="835">
        <v>31.32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11</v>
      </c>
      <c r="B181" s="832" t="s">
        <v>2137</v>
      </c>
      <c r="C181" s="832" t="s">
        <v>2141</v>
      </c>
      <c r="D181" s="833" t="s">
        <v>4130</v>
      </c>
      <c r="E181" s="834" t="s">
        <v>2176</v>
      </c>
      <c r="F181" s="832" t="s">
        <v>2140</v>
      </c>
      <c r="G181" s="832" t="s">
        <v>2191</v>
      </c>
      <c r="H181" s="832" t="s">
        <v>590</v>
      </c>
      <c r="I181" s="832" t="s">
        <v>2192</v>
      </c>
      <c r="J181" s="832" t="s">
        <v>2193</v>
      </c>
      <c r="K181" s="832"/>
      <c r="L181" s="835">
        <v>0</v>
      </c>
      <c r="M181" s="835">
        <v>0</v>
      </c>
      <c r="N181" s="832">
        <v>1</v>
      </c>
      <c r="O181" s="836">
        <v>1</v>
      </c>
      <c r="P181" s="835"/>
      <c r="Q181" s="837"/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11</v>
      </c>
      <c r="B182" s="832" t="s">
        <v>2137</v>
      </c>
      <c r="C182" s="832" t="s">
        <v>2141</v>
      </c>
      <c r="D182" s="833" t="s">
        <v>4130</v>
      </c>
      <c r="E182" s="834" t="s">
        <v>2176</v>
      </c>
      <c r="F182" s="832" t="s">
        <v>2140</v>
      </c>
      <c r="G182" s="832" t="s">
        <v>2205</v>
      </c>
      <c r="H182" s="832" t="s">
        <v>590</v>
      </c>
      <c r="I182" s="832" t="s">
        <v>2206</v>
      </c>
      <c r="J182" s="832" t="s">
        <v>2207</v>
      </c>
      <c r="K182" s="832" t="s">
        <v>2208</v>
      </c>
      <c r="L182" s="835">
        <v>500</v>
      </c>
      <c r="M182" s="835">
        <v>1000</v>
      </c>
      <c r="N182" s="832">
        <v>2</v>
      </c>
      <c r="O182" s="836">
        <v>2</v>
      </c>
      <c r="P182" s="835">
        <v>1000</v>
      </c>
      <c r="Q182" s="837">
        <v>1</v>
      </c>
      <c r="R182" s="832">
        <v>2</v>
      </c>
      <c r="S182" s="837">
        <v>1</v>
      </c>
      <c r="T182" s="836">
        <v>2</v>
      </c>
      <c r="U182" s="838">
        <v>1</v>
      </c>
    </row>
    <row r="183" spans="1:21" ht="14.4" customHeight="1" x14ac:dyDescent="0.3">
      <c r="A183" s="831">
        <v>11</v>
      </c>
      <c r="B183" s="832" t="s">
        <v>2137</v>
      </c>
      <c r="C183" s="832" t="s">
        <v>2141</v>
      </c>
      <c r="D183" s="833" t="s">
        <v>4130</v>
      </c>
      <c r="E183" s="834" t="s">
        <v>2173</v>
      </c>
      <c r="F183" s="832" t="s">
        <v>2138</v>
      </c>
      <c r="G183" s="832" t="s">
        <v>2177</v>
      </c>
      <c r="H183" s="832" t="s">
        <v>638</v>
      </c>
      <c r="I183" s="832" t="s">
        <v>1925</v>
      </c>
      <c r="J183" s="832" t="s">
        <v>1225</v>
      </c>
      <c r="K183" s="832" t="s">
        <v>1926</v>
      </c>
      <c r="L183" s="835">
        <v>225.06</v>
      </c>
      <c r="M183" s="835">
        <v>2925.7800000000007</v>
      </c>
      <c r="N183" s="832">
        <v>13</v>
      </c>
      <c r="O183" s="836">
        <v>3.5</v>
      </c>
      <c r="P183" s="835">
        <v>2250.6000000000004</v>
      </c>
      <c r="Q183" s="837">
        <v>0.76923076923076916</v>
      </c>
      <c r="R183" s="832">
        <v>10</v>
      </c>
      <c r="S183" s="837">
        <v>0.76923076923076927</v>
      </c>
      <c r="T183" s="836">
        <v>2.5</v>
      </c>
      <c r="U183" s="838">
        <v>0.7142857142857143</v>
      </c>
    </row>
    <row r="184" spans="1:21" ht="14.4" customHeight="1" x14ac:dyDescent="0.3">
      <c r="A184" s="831">
        <v>11</v>
      </c>
      <c r="B184" s="832" t="s">
        <v>2137</v>
      </c>
      <c r="C184" s="832" t="s">
        <v>2141</v>
      </c>
      <c r="D184" s="833" t="s">
        <v>4130</v>
      </c>
      <c r="E184" s="834" t="s">
        <v>2173</v>
      </c>
      <c r="F184" s="832" t="s">
        <v>2138</v>
      </c>
      <c r="G184" s="832" t="s">
        <v>2390</v>
      </c>
      <c r="H184" s="832" t="s">
        <v>590</v>
      </c>
      <c r="I184" s="832" t="s">
        <v>2391</v>
      </c>
      <c r="J184" s="832" t="s">
        <v>2392</v>
      </c>
      <c r="K184" s="832" t="s">
        <v>2393</v>
      </c>
      <c r="L184" s="835">
        <v>159.71</v>
      </c>
      <c r="M184" s="835">
        <v>479.13</v>
      </c>
      <c r="N184" s="832">
        <v>3</v>
      </c>
      <c r="O184" s="836">
        <v>0.5</v>
      </c>
      <c r="P184" s="835">
        <v>479.13</v>
      </c>
      <c r="Q184" s="837">
        <v>1</v>
      </c>
      <c r="R184" s="832">
        <v>3</v>
      </c>
      <c r="S184" s="837">
        <v>1</v>
      </c>
      <c r="T184" s="836">
        <v>0.5</v>
      </c>
      <c r="U184" s="838">
        <v>1</v>
      </c>
    </row>
    <row r="185" spans="1:21" ht="14.4" customHeight="1" x14ac:dyDescent="0.3">
      <c r="A185" s="831">
        <v>11</v>
      </c>
      <c r="B185" s="832" t="s">
        <v>2137</v>
      </c>
      <c r="C185" s="832" t="s">
        <v>2141</v>
      </c>
      <c r="D185" s="833" t="s">
        <v>4130</v>
      </c>
      <c r="E185" s="834" t="s">
        <v>2173</v>
      </c>
      <c r="F185" s="832" t="s">
        <v>2138</v>
      </c>
      <c r="G185" s="832" t="s">
        <v>2178</v>
      </c>
      <c r="H185" s="832" t="s">
        <v>590</v>
      </c>
      <c r="I185" s="832" t="s">
        <v>2217</v>
      </c>
      <c r="J185" s="832" t="s">
        <v>1794</v>
      </c>
      <c r="K185" s="832" t="s">
        <v>1795</v>
      </c>
      <c r="L185" s="835">
        <v>170.52</v>
      </c>
      <c r="M185" s="835">
        <v>1364.16</v>
      </c>
      <c r="N185" s="832">
        <v>8</v>
      </c>
      <c r="O185" s="836">
        <v>1.5</v>
      </c>
      <c r="P185" s="835">
        <v>1023.1200000000001</v>
      </c>
      <c r="Q185" s="837">
        <v>0.75</v>
      </c>
      <c r="R185" s="832">
        <v>6</v>
      </c>
      <c r="S185" s="837">
        <v>0.75</v>
      </c>
      <c r="T185" s="836">
        <v>1</v>
      </c>
      <c r="U185" s="838">
        <v>0.66666666666666663</v>
      </c>
    </row>
    <row r="186" spans="1:21" ht="14.4" customHeight="1" x14ac:dyDescent="0.3">
      <c r="A186" s="831">
        <v>11</v>
      </c>
      <c r="B186" s="832" t="s">
        <v>2137</v>
      </c>
      <c r="C186" s="832" t="s">
        <v>2141</v>
      </c>
      <c r="D186" s="833" t="s">
        <v>4130</v>
      </c>
      <c r="E186" s="834" t="s">
        <v>2173</v>
      </c>
      <c r="F186" s="832" t="s">
        <v>2138</v>
      </c>
      <c r="G186" s="832" t="s">
        <v>2178</v>
      </c>
      <c r="H186" s="832" t="s">
        <v>590</v>
      </c>
      <c r="I186" s="832" t="s">
        <v>2179</v>
      </c>
      <c r="J186" s="832" t="s">
        <v>1794</v>
      </c>
      <c r="K186" s="832" t="s">
        <v>2180</v>
      </c>
      <c r="L186" s="835">
        <v>238.72</v>
      </c>
      <c r="M186" s="835">
        <v>2387.1999999999998</v>
      </c>
      <c r="N186" s="832">
        <v>10</v>
      </c>
      <c r="O186" s="836">
        <v>2.5</v>
      </c>
      <c r="P186" s="835">
        <v>1909.76</v>
      </c>
      <c r="Q186" s="837">
        <v>0.8</v>
      </c>
      <c r="R186" s="832">
        <v>8</v>
      </c>
      <c r="S186" s="837">
        <v>0.8</v>
      </c>
      <c r="T186" s="836">
        <v>2</v>
      </c>
      <c r="U186" s="838">
        <v>0.8</v>
      </c>
    </row>
    <row r="187" spans="1:21" ht="14.4" customHeight="1" x14ac:dyDescent="0.3">
      <c r="A187" s="831">
        <v>11</v>
      </c>
      <c r="B187" s="832" t="s">
        <v>2137</v>
      </c>
      <c r="C187" s="832" t="s">
        <v>2141</v>
      </c>
      <c r="D187" s="833" t="s">
        <v>4130</v>
      </c>
      <c r="E187" s="834" t="s">
        <v>2173</v>
      </c>
      <c r="F187" s="832" t="s">
        <v>2138</v>
      </c>
      <c r="G187" s="832" t="s">
        <v>2178</v>
      </c>
      <c r="H187" s="832" t="s">
        <v>590</v>
      </c>
      <c r="I187" s="832" t="s">
        <v>2394</v>
      </c>
      <c r="J187" s="832" t="s">
        <v>1794</v>
      </c>
      <c r="K187" s="832" t="s">
        <v>1795</v>
      </c>
      <c r="L187" s="835">
        <v>0</v>
      </c>
      <c r="M187" s="835">
        <v>0</v>
      </c>
      <c r="N187" s="832">
        <v>6</v>
      </c>
      <c r="O187" s="836">
        <v>1.5</v>
      </c>
      <c r="P187" s="835">
        <v>0</v>
      </c>
      <c r="Q187" s="837"/>
      <c r="R187" s="832">
        <v>2</v>
      </c>
      <c r="S187" s="837">
        <v>0.33333333333333331</v>
      </c>
      <c r="T187" s="836">
        <v>0.5</v>
      </c>
      <c r="U187" s="838">
        <v>0.33333333333333331</v>
      </c>
    </row>
    <row r="188" spans="1:21" ht="14.4" customHeight="1" x14ac:dyDescent="0.3">
      <c r="A188" s="831">
        <v>11</v>
      </c>
      <c r="B188" s="832" t="s">
        <v>2137</v>
      </c>
      <c r="C188" s="832" t="s">
        <v>2141</v>
      </c>
      <c r="D188" s="833" t="s">
        <v>4130</v>
      </c>
      <c r="E188" s="834" t="s">
        <v>2173</v>
      </c>
      <c r="F188" s="832" t="s">
        <v>2138</v>
      </c>
      <c r="G188" s="832" t="s">
        <v>2178</v>
      </c>
      <c r="H188" s="832" t="s">
        <v>638</v>
      </c>
      <c r="I188" s="832" t="s">
        <v>1931</v>
      </c>
      <c r="J188" s="832" t="s">
        <v>1932</v>
      </c>
      <c r="K188" s="832" t="s">
        <v>1795</v>
      </c>
      <c r="L188" s="835">
        <v>170.52</v>
      </c>
      <c r="M188" s="835">
        <v>1023.1200000000001</v>
      </c>
      <c r="N188" s="832">
        <v>6</v>
      </c>
      <c r="O188" s="836">
        <v>1.5</v>
      </c>
      <c r="P188" s="835">
        <v>341.04</v>
      </c>
      <c r="Q188" s="837">
        <v>0.33333333333333331</v>
      </c>
      <c r="R188" s="832">
        <v>2</v>
      </c>
      <c r="S188" s="837">
        <v>0.33333333333333331</v>
      </c>
      <c r="T188" s="836">
        <v>0.5</v>
      </c>
      <c r="U188" s="838">
        <v>0.33333333333333331</v>
      </c>
    </row>
    <row r="189" spans="1:21" ht="14.4" customHeight="1" x14ac:dyDescent="0.3">
      <c r="A189" s="831">
        <v>11</v>
      </c>
      <c r="B189" s="832" t="s">
        <v>2137</v>
      </c>
      <c r="C189" s="832" t="s">
        <v>2141</v>
      </c>
      <c r="D189" s="833" t="s">
        <v>4130</v>
      </c>
      <c r="E189" s="834" t="s">
        <v>2173</v>
      </c>
      <c r="F189" s="832" t="s">
        <v>2138</v>
      </c>
      <c r="G189" s="832" t="s">
        <v>2178</v>
      </c>
      <c r="H189" s="832" t="s">
        <v>638</v>
      </c>
      <c r="I189" s="832" t="s">
        <v>2062</v>
      </c>
      <c r="J189" s="832" t="s">
        <v>1932</v>
      </c>
      <c r="K189" s="832" t="s">
        <v>2063</v>
      </c>
      <c r="L189" s="835">
        <v>272.83</v>
      </c>
      <c r="M189" s="835">
        <v>818.49</v>
      </c>
      <c r="N189" s="832">
        <v>3</v>
      </c>
      <c r="O189" s="836">
        <v>1.5</v>
      </c>
      <c r="P189" s="835">
        <v>272.83</v>
      </c>
      <c r="Q189" s="837">
        <v>0.33333333333333331</v>
      </c>
      <c r="R189" s="832">
        <v>1</v>
      </c>
      <c r="S189" s="837">
        <v>0.33333333333333331</v>
      </c>
      <c r="T189" s="836">
        <v>0.5</v>
      </c>
      <c r="U189" s="838">
        <v>0.33333333333333331</v>
      </c>
    </row>
    <row r="190" spans="1:21" ht="14.4" customHeight="1" x14ac:dyDescent="0.3">
      <c r="A190" s="831">
        <v>11</v>
      </c>
      <c r="B190" s="832" t="s">
        <v>2137</v>
      </c>
      <c r="C190" s="832" t="s">
        <v>2141</v>
      </c>
      <c r="D190" s="833" t="s">
        <v>4130</v>
      </c>
      <c r="E190" s="834" t="s">
        <v>2173</v>
      </c>
      <c r="F190" s="832" t="s">
        <v>2138</v>
      </c>
      <c r="G190" s="832" t="s">
        <v>2395</v>
      </c>
      <c r="H190" s="832" t="s">
        <v>590</v>
      </c>
      <c r="I190" s="832" t="s">
        <v>2396</v>
      </c>
      <c r="J190" s="832" t="s">
        <v>2397</v>
      </c>
      <c r="K190" s="832" t="s">
        <v>1795</v>
      </c>
      <c r="L190" s="835">
        <v>78.33</v>
      </c>
      <c r="M190" s="835">
        <v>313.32</v>
      </c>
      <c r="N190" s="832">
        <v>4</v>
      </c>
      <c r="O190" s="836">
        <v>1</v>
      </c>
      <c r="P190" s="835">
        <v>234.99</v>
      </c>
      <c r="Q190" s="837">
        <v>0.75</v>
      </c>
      <c r="R190" s="832">
        <v>3</v>
      </c>
      <c r="S190" s="837">
        <v>0.75</v>
      </c>
      <c r="T190" s="836">
        <v>0.5</v>
      </c>
      <c r="U190" s="838">
        <v>0.5</v>
      </c>
    </row>
    <row r="191" spans="1:21" ht="14.4" customHeight="1" x14ac:dyDescent="0.3">
      <c r="A191" s="831">
        <v>11</v>
      </c>
      <c r="B191" s="832" t="s">
        <v>2137</v>
      </c>
      <c r="C191" s="832" t="s">
        <v>2141</v>
      </c>
      <c r="D191" s="833" t="s">
        <v>4130</v>
      </c>
      <c r="E191" s="834" t="s">
        <v>2173</v>
      </c>
      <c r="F191" s="832" t="s">
        <v>2138</v>
      </c>
      <c r="G191" s="832" t="s">
        <v>2219</v>
      </c>
      <c r="H191" s="832" t="s">
        <v>590</v>
      </c>
      <c r="I191" s="832" t="s">
        <v>2323</v>
      </c>
      <c r="J191" s="832" t="s">
        <v>2324</v>
      </c>
      <c r="K191" s="832" t="s">
        <v>2325</v>
      </c>
      <c r="L191" s="835">
        <v>72.64</v>
      </c>
      <c r="M191" s="835">
        <v>72.64</v>
      </c>
      <c r="N191" s="832">
        <v>1</v>
      </c>
      <c r="O191" s="836">
        <v>0.5</v>
      </c>
      <c r="P191" s="835">
        <v>72.64</v>
      </c>
      <c r="Q191" s="837">
        <v>1</v>
      </c>
      <c r="R191" s="832">
        <v>1</v>
      </c>
      <c r="S191" s="837">
        <v>1</v>
      </c>
      <c r="T191" s="836">
        <v>0.5</v>
      </c>
      <c r="U191" s="838">
        <v>1</v>
      </c>
    </row>
    <row r="192" spans="1:21" ht="14.4" customHeight="1" x14ac:dyDescent="0.3">
      <c r="A192" s="831">
        <v>11</v>
      </c>
      <c r="B192" s="832" t="s">
        <v>2137</v>
      </c>
      <c r="C192" s="832" t="s">
        <v>2141</v>
      </c>
      <c r="D192" s="833" t="s">
        <v>4130</v>
      </c>
      <c r="E192" s="834" t="s">
        <v>2173</v>
      </c>
      <c r="F192" s="832" t="s">
        <v>2138</v>
      </c>
      <c r="G192" s="832" t="s">
        <v>2356</v>
      </c>
      <c r="H192" s="832" t="s">
        <v>590</v>
      </c>
      <c r="I192" s="832" t="s">
        <v>2357</v>
      </c>
      <c r="J192" s="832" t="s">
        <v>2358</v>
      </c>
      <c r="K192" s="832" t="s">
        <v>2359</v>
      </c>
      <c r="L192" s="835">
        <v>46.75</v>
      </c>
      <c r="M192" s="835">
        <v>187</v>
      </c>
      <c r="N192" s="832">
        <v>4</v>
      </c>
      <c r="O192" s="836">
        <v>1.5</v>
      </c>
      <c r="P192" s="835">
        <v>187</v>
      </c>
      <c r="Q192" s="837">
        <v>1</v>
      </c>
      <c r="R192" s="832">
        <v>4</v>
      </c>
      <c r="S192" s="837">
        <v>1</v>
      </c>
      <c r="T192" s="836">
        <v>1.5</v>
      </c>
      <c r="U192" s="838">
        <v>1</v>
      </c>
    </row>
    <row r="193" spans="1:21" ht="14.4" customHeight="1" x14ac:dyDescent="0.3">
      <c r="A193" s="831">
        <v>11</v>
      </c>
      <c r="B193" s="832" t="s">
        <v>2137</v>
      </c>
      <c r="C193" s="832" t="s">
        <v>2141</v>
      </c>
      <c r="D193" s="833" t="s">
        <v>4130</v>
      </c>
      <c r="E193" s="834" t="s">
        <v>2173</v>
      </c>
      <c r="F193" s="832" t="s">
        <v>2138</v>
      </c>
      <c r="G193" s="832" t="s">
        <v>2262</v>
      </c>
      <c r="H193" s="832" t="s">
        <v>590</v>
      </c>
      <c r="I193" s="832" t="s">
        <v>2263</v>
      </c>
      <c r="J193" s="832" t="s">
        <v>2264</v>
      </c>
      <c r="K193" s="832" t="s">
        <v>2265</v>
      </c>
      <c r="L193" s="835">
        <v>60.9</v>
      </c>
      <c r="M193" s="835">
        <v>121.8</v>
      </c>
      <c r="N193" s="832">
        <v>2</v>
      </c>
      <c r="O193" s="836">
        <v>0.5</v>
      </c>
      <c r="P193" s="835">
        <v>121.8</v>
      </c>
      <c r="Q193" s="837">
        <v>1</v>
      </c>
      <c r="R193" s="832">
        <v>2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11</v>
      </c>
      <c r="B194" s="832" t="s">
        <v>2137</v>
      </c>
      <c r="C194" s="832" t="s">
        <v>2141</v>
      </c>
      <c r="D194" s="833" t="s">
        <v>4130</v>
      </c>
      <c r="E194" s="834" t="s">
        <v>2173</v>
      </c>
      <c r="F194" s="832" t="s">
        <v>2138</v>
      </c>
      <c r="G194" s="832" t="s">
        <v>2231</v>
      </c>
      <c r="H194" s="832" t="s">
        <v>590</v>
      </c>
      <c r="I194" s="832" t="s">
        <v>2232</v>
      </c>
      <c r="J194" s="832" t="s">
        <v>635</v>
      </c>
      <c r="K194" s="832" t="s">
        <v>2233</v>
      </c>
      <c r="L194" s="835">
        <v>0</v>
      </c>
      <c r="M194" s="835">
        <v>0</v>
      </c>
      <c r="N194" s="832">
        <v>2</v>
      </c>
      <c r="O194" s="836">
        <v>1</v>
      </c>
      <c r="P194" s="835">
        <v>0</v>
      </c>
      <c r="Q194" s="837"/>
      <c r="R194" s="832">
        <v>2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11</v>
      </c>
      <c r="B195" s="832" t="s">
        <v>2137</v>
      </c>
      <c r="C195" s="832" t="s">
        <v>2141</v>
      </c>
      <c r="D195" s="833" t="s">
        <v>4130</v>
      </c>
      <c r="E195" s="834" t="s">
        <v>2173</v>
      </c>
      <c r="F195" s="832" t="s">
        <v>2138</v>
      </c>
      <c r="G195" s="832" t="s">
        <v>2362</v>
      </c>
      <c r="H195" s="832" t="s">
        <v>590</v>
      </c>
      <c r="I195" s="832" t="s">
        <v>2363</v>
      </c>
      <c r="J195" s="832" t="s">
        <v>2364</v>
      </c>
      <c r="K195" s="832" t="s">
        <v>2365</v>
      </c>
      <c r="L195" s="835">
        <v>132.97999999999999</v>
      </c>
      <c r="M195" s="835">
        <v>1595.7599999999998</v>
      </c>
      <c r="N195" s="832">
        <v>12</v>
      </c>
      <c r="O195" s="836">
        <v>1.5</v>
      </c>
      <c r="P195" s="835">
        <v>1462.7799999999997</v>
      </c>
      <c r="Q195" s="837">
        <v>0.91666666666666663</v>
      </c>
      <c r="R195" s="832">
        <v>11</v>
      </c>
      <c r="S195" s="837">
        <v>0.91666666666666663</v>
      </c>
      <c r="T195" s="836">
        <v>1</v>
      </c>
      <c r="U195" s="838">
        <v>0.66666666666666663</v>
      </c>
    </row>
    <row r="196" spans="1:21" ht="14.4" customHeight="1" x14ac:dyDescent="0.3">
      <c r="A196" s="831">
        <v>11</v>
      </c>
      <c r="B196" s="832" t="s">
        <v>2137</v>
      </c>
      <c r="C196" s="832" t="s">
        <v>2141</v>
      </c>
      <c r="D196" s="833" t="s">
        <v>4130</v>
      </c>
      <c r="E196" s="834" t="s">
        <v>2173</v>
      </c>
      <c r="F196" s="832" t="s">
        <v>2138</v>
      </c>
      <c r="G196" s="832" t="s">
        <v>2362</v>
      </c>
      <c r="H196" s="832" t="s">
        <v>590</v>
      </c>
      <c r="I196" s="832" t="s">
        <v>2398</v>
      </c>
      <c r="J196" s="832" t="s">
        <v>2364</v>
      </c>
      <c r="K196" s="832" t="s">
        <v>2365</v>
      </c>
      <c r="L196" s="835">
        <v>132.97999999999999</v>
      </c>
      <c r="M196" s="835">
        <v>265.95999999999998</v>
      </c>
      <c r="N196" s="832">
        <v>2</v>
      </c>
      <c r="O196" s="836">
        <v>1</v>
      </c>
      <c r="P196" s="835">
        <v>265.95999999999998</v>
      </c>
      <c r="Q196" s="837">
        <v>1</v>
      </c>
      <c r="R196" s="832">
        <v>2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11</v>
      </c>
      <c r="B197" s="832" t="s">
        <v>2137</v>
      </c>
      <c r="C197" s="832" t="s">
        <v>2141</v>
      </c>
      <c r="D197" s="833" t="s">
        <v>4130</v>
      </c>
      <c r="E197" s="834" t="s">
        <v>2173</v>
      </c>
      <c r="F197" s="832" t="s">
        <v>2138</v>
      </c>
      <c r="G197" s="832" t="s">
        <v>2399</v>
      </c>
      <c r="H197" s="832" t="s">
        <v>638</v>
      </c>
      <c r="I197" s="832" t="s">
        <v>2039</v>
      </c>
      <c r="J197" s="832" t="s">
        <v>2040</v>
      </c>
      <c r="K197" s="832" t="s">
        <v>2041</v>
      </c>
      <c r="L197" s="835">
        <v>7132.14</v>
      </c>
      <c r="M197" s="835">
        <v>42792.840000000004</v>
      </c>
      <c r="N197" s="832">
        <v>6</v>
      </c>
      <c r="O197" s="836">
        <v>0.5</v>
      </c>
      <c r="P197" s="835">
        <v>42792.840000000004</v>
      </c>
      <c r="Q197" s="837">
        <v>1</v>
      </c>
      <c r="R197" s="832">
        <v>6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11</v>
      </c>
      <c r="B198" s="832" t="s">
        <v>2137</v>
      </c>
      <c r="C198" s="832" t="s">
        <v>2141</v>
      </c>
      <c r="D198" s="833" t="s">
        <v>4130</v>
      </c>
      <c r="E198" s="834" t="s">
        <v>2173</v>
      </c>
      <c r="F198" s="832" t="s">
        <v>2138</v>
      </c>
      <c r="G198" s="832" t="s">
        <v>2285</v>
      </c>
      <c r="H198" s="832" t="s">
        <v>590</v>
      </c>
      <c r="I198" s="832" t="s">
        <v>2339</v>
      </c>
      <c r="J198" s="832" t="s">
        <v>856</v>
      </c>
      <c r="K198" s="832" t="s">
        <v>2288</v>
      </c>
      <c r="L198" s="835">
        <v>0</v>
      </c>
      <c r="M198" s="835">
        <v>0</v>
      </c>
      <c r="N198" s="832">
        <v>1</v>
      </c>
      <c r="O198" s="836">
        <v>0.5</v>
      </c>
      <c r="P198" s="835">
        <v>0</v>
      </c>
      <c r="Q198" s="837"/>
      <c r="R198" s="832">
        <v>1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11</v>
      </c>
      <c r="B199" s="832" t="s">
        <v>2137</v>
      </c>
      <c r="C199" s="832" t="s">
        <v>2141</v>
      </c>
      <c r="D199" s="833" t="s">
        <v>4130</v>
      </c>
      <c r="E199" s="834" t="s">
        <v>2173</v>
      </c>
      <c r="F199" s="832" t="s">
        <v>2138</v>
      </c>
      <c r="G199" s="832" t="s">
        <v>2400</v>
      </c>
      <c r="H199" s="832" t="s">
        <v>590</v>
      </c>
      <c r="I199" s="832" t="s">
        <v>2401</v>
      </c>
      <c r="J199" s="832" t="s">
        <v>2402</v>
      </c>
      <c r="K199" s="832" t="s">
        <v>2403</v>
      </c>
      <c r="L199" s="835">
        <v>38.56</v>
      </c>
      <c r="M199" s="835">
        <v>38.56</v>
      </c>
      <c r="N199" s="832">
        <v>1</v>
      </c>
      <c r="O199" s="836">
        <v>0.5</v>
      </c>
      <c r="P199" s="835">
        <v>38.56</v>
      </c>
      <c r="Q199" s="837">
        <v>1</v>
      </c>
      <c r="R199" s="832">
        <v>1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11</v>
      </c>
      <c r="B200" s="832" t="s">
        <v>2137</v>
      </c>
      <c r="C200" s="832" t="s">
        <v>2141</v>
      </c>
      <c r="D200" s="833" t="s">
        <v>4130</v>
      </c>
      <c r="E200" s="834" t="s">
        <v>2173</v>
      </c>
      <c r="F200" s="832" t="s">
        <v>2138</v>
      </c>
      <c r="G200" s="832" t="s">
        <v>2181</v>
      </c>
      <c r="H200" s="832" t="s">
        <v>638</v>
      </c>
      <c r="I200" s="832" t="s">
        <v>2272</v>
      </c>
      <c r="J200" s="832" t="s">
        <v>757</v>
      </c>
      <c r="K200" s="832" t="s">
        <v>1686</v>
      </c>
      <c r="L200" s="835">
        <v>490.89</v>
      </c>
      <c r="M200" s="835">
        <v>5399.79</v>
      </c>
      <c r="N200" s="832">
        <v>11</v>
      </c>
      <c r="O200" s="836">
        <v>4.5</v>
      </c>
      <c r="P200" s="835">
        <v>2945.34</v>
      </c>
      <c r="Q200" s="837">
        <v>0.54545454545454553</v>
      </c>
      <c r="R200" s="832">
        <v>6</v>
      </c>
      <c r="S200" s="837">
        <v>0.54545454545454541</v>
      </c>
      <c r="T200" s="836">
        <v>1.5</v>
      </c>
      <c r="U200" s="838">
        <v>0.33333333333333331</v>
      </c>
    </row>
    <row r="201" spans="1:21" ht="14.4" customHeight="1" x14ac:dyDescent="0.3">
      <c r="A201" s="831">
        <v>11</v>
      </c>
      <c r="B201" s="832" t="s">
        <v>2137</v>
      </c>
      <c r="C201" s="832" t="s">
        <v>2141</v>
      </c>
      <c r="D201" s="833" t="s">
        <v>4130</v>
      </c>
      <c r="E201" s="834" t="s">
        <v>2173</v>
      </c>
      <c r="F201" s="832" t="s">
        <v>2138</v>
      </c>
      <c r="G201" s="832" t="s">
        <v>2181</v>
      </c>
      <c r="H201" s="832" t="s">
        <v>638</v>
      </c>
      <c r="I201" s="832" t="s">
        <v>2182</v>
      </c>
      <c r="J201" s="832" t="s">
        <v>757</v>
      </c>
      <c r="K201" s="832" t="s">
        <v>1682</v>
      </c>
      <c r="L201" s="835">
        <v>736.33</v>
      </c>
      <c r="M201" s="835">
        <v>47861.450000000026</v>
      </c>
      <c r="N201" s="832">
        <v>65</v>
      </c>
      <c r="O201" s="836">
        <v>36.5</v>
      </c>
      <c r="P201" s="835">
        <v>33871.180000000022</v>
      </c>
      <c r="Q201" s="837">
        <v>0.70769230769230773</v>
      </c>
      <c r="R201" s="832">
        <v>46</v>
      </c>
      <c r="S201" s="837">
        <v>0.70769230769230773</v>
      </c>
      <c r="T201" s="836">
        <v>26</v>
      </c>
      <c r="U201" s="838">
        <v>0.71232876712328763</v>
      </c>
    </row>
    <row r="202" spans="1:21" ht="14.4" customHeight="1" x14ac:dyDescent="0.3">
      <c r="A202" s="831">
        <v>11</v>
      </c>
      <c r="B202" s="832" t="s">
        <v>2137</v>
      </c>
      <c r="C202" s="832" t="s">
        <v>2141</v>
      </c>
      <c r="D202" s="833" t="s">
        <v>4130</v>
      </c>
      <c r="E202" s="834" t="s">
        <v>2173</v>
      </c>
      <c r="F202" s="832" t="s">
        <v>2138</v>
      </c>
      <c r="G202" s="832" t="s">
        <v>2181</v>
      </c>
      <c r="H202" s="832" t="s">
        <v>638</v>
      </c>
      <c r="I202" s="832" t="s">
        <v>1689</v>
      </c>
      <c r="J202" s="832" t="s">
        <v>757</v>
      </c>
      <c r="K202" s="832" t="s">
        <v>1678</v>
      </c>
      <c r="L202" s="835">
        <v>923.74</v>
      </c>
      <c r="M202" s="835">
        <v>5542.44</v>
      </c>
      <c r="N202" s="832">
        <v>6</v>
      </c>
      <c r="O202" s="836">
        <v>4</v>
      </c>
      <c r="P202" s="835">
        <v>4618.7</v>
      </c>
      <c r="Q202" s="837">
        <v>0.83333333333333337</v>
      </c>
      <c r="R202" s="832">
        <v>5</v>
      </c>
      <c r="S202" s="837">
        <v>0.83333333333333337</v>
      </c>
      <c r="T202" s="836">
        <v>3</v>
      </c>
      <c r="U202" s="838">
        <v>0.75</v>
      </c>
    </row>
    <row r="203" spans="1:21" ht="14.4" customHeight="1" x14ac:dyDescent="0.3">
      <c r="A203" s="831">
        <v>11</v>
      </c>
      <c r="B203" s="832" t="s">
        <v>2137</v>
      </c>
      <c r="C203" s="832" t="s">
        <v>2141</v>
      </c>
      <c r="D203" s="833" t="s">
        <v>4130</v>
      </c>
      <c r="E203" s="834" t="s">
        <v>2173</v>
      </c>
      <c r="F203" s="832" t="s">
        <v>2138</v>
      </c>
      <c r="G203" s="832" t="s">
        <v>2181</v>
      </c>
      <c r="H203" s="832" t="s">
        <v>638</v>
      </c>
      <c r="I203" s="832" t="s">
        <v>2404</v>
      </c>
      <c r="J203" s="832" t="s">
        <v>757</v>
      </c>
      <c r="K203" s="832" t="s">
        <v>1684</v>
      </c>
      <c r="L203" s="835">
        <v>1154.68</v>
      </c>
      <c r="M203" s="835">
        <v>1154.68</v>
      </c>
      <c r="N203" s="832">
        <v>1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11</v>
      </c>
      <c r="B204" s="832" t="s">
        <v>2137</v>
      </c>
      <c r="C204" s="832" t="s">
        <v>2141</v>
      </c>
      <c r="D204" s="833" t="s">
        <v>4130</v>
      </c>
      <c r="E204" s="834" t="s">
        <v>2173</v>
      </c>
      <c r="F204" s="832" t="s">
        <v>2138</v>
      </c>
      <c r="G204" s="832" t="s">
        <v>2181</v>
      </c>
      <c r="H204" s="832" t="s">
        <v>638</v>
      </c>
      <c r="I204" s="832" t="s">
        <v>1690</v>
      </c>
      <c r="J204" s="832" t="s">
        <v>764</v>
      </c>
      <c r="K204" s="832" t="s">
        <v>2405</v>
      </c>
      <c r="L204" s="835">
        <v>1847.49</v>
      </c>
      <c r="M204" s="835">
        <v>1847.49</v>
      </c>
      <c r="N204" s="832">
        <v>1</v>
      </c>
      <c r="O204" s="836">
        <v>1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11</v>
      </c>
      <c r="B205" s="832" t="s">
        <v>2137</v>
      </c>
      <c r="C205" s="832" t="s">
        <v>2141</v>
      </c>
      <c r="D205" s="833" t="s">
        <v>4130</v>
      </c>
      <c r="E205" s="834" t="s">
        <v>2173</v>
      </c>
      <c r="F205" s="832" t="s">
        <v>2138</v>
      </c>
      <c r="G205" s="832" t="s">
        <v>2234</v>
      </c>
      <c r="H205" s="832" t="s">
        <v>638</v>
      </c>
      <c r="I205" s="832" t="s">
        <v>1827</v>
      </c>
      <c r="J205" s="832" t="s">
        <v>653</v>
      </c>
      <c r="K205" s="832" t="s">
        <v>646</v>
      </c>
      <c r="L205" s="835">
        <v>48.42</v>
      </c>
      <c r="M205" s="835">
        <v>48.42</v>
      </c>
      <c r="N205" s="832">
        <v>1</v>
      </c>
      <c r="O205" s="836">
        <v>0.5</v>
      </c>
      <c r="P205" s="835">
        <v>48.42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11</v>
      </c>
      <c r="B206" s="832" t="s">
        <v>2137</v>
      </c>
      <c r="C206" s="832" t="s">
        <v>2141</v>
      </c>
      <c r="D206" s="833" t="s">
        <v>4130</v>
      </c>
      <c r="E206" s="834" t="s">
        <v>2173</v>
      </c>
      <c r="F206" s="832" t="s">
        <v>2138</v>
      </c>
      <c r="G206" s="832" t="s">
        <v>2234</v>
      </c>
      <c r="H206" s="832" t="s">
        <v>590</v>
      </c>
      <c r="I206" s="832" t="s">
        <v>2406</v>
      </c>
      <c r="J206" s="832" t="s">
        <v>653</v>
      </c>
      <c r="K206" s="832" t="s">
        <v>2407</v>
      </c>
      <c r="L206" s="835">
        <v>48.42</v>
      </c>
      <c r="M206" s="835">
        <v>290.52000000000004</v>
      </c>
      <c r="N206" s="832">
        <v>6</v>
      </c>
      <c r="O206" s="836">
        <v>4.5</v>
      </c>
      <c r="P206" s="835">
        <v>48.42</v>
      </c>
      <c r="Q206" s="837">
        <v>0.16666666666666666</v>
      </c>
      <c r="R206" s="832">
        <v>1</v>
      </c>
      <c r="S206" s="837">
        <v>0.16666666666666666</v>
      </c>
      <c r="T206" s="836">
        <v>1</v>
      </c>
      <c r="U206" s="838">
        <v>0.22222222222222221</v>
      </c>
    </row>
    <row r="207" spans="1:21" ht="14.4" customHeight="1" x14ac:dyDescent="0.3">
      <c r="A207" s="831">
        <v>11</v>
      </c>
      <c r="B207" s="832" t="s">
        <v>2137</v>
      </c>
      <c r="C207" s="832" t="s">
        <v>2141</v>
      </c>
      <c r="D207" s="833" t="s">
        <v>4130</v>
      </c>
      <c r="E207" s="834" t="s">
        <v>2173</v>
      </c>
      <c r="F207" s="832" t="s">
        <v>2138</v>
      </c>
      <c r="G207" s="832" t="s">
        <v>2408</v>
      </c>
      <c r="H207" s="832" t="s">
        <v>590</v>
      </c>
      <c r="I207" s="832" t="s">
        <v>2409</v>
      </c>
      <c r="J207" s="832" t="s">
        <v>2410</v>
      </c>
      <c r="K207" s="832" t="s">
        <v>646</v>
      </c>
      <c r="L207" s="835">
        <v>88.1</v>
      </c>
      <c r="M207" s="835">
        <v>88.1</v>
      </c>
      <c r="N207" s="832">
        <v>1</v>
      </c>
      <c r="O207" s="836">
        <v>0.5</v>
      </c>
      <c r="P207" s="835">
        <v>88.1</v>
      </c>
      <c r="Q207" s="837">
        <v>1</v>
      </c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11</v>
      </c>
      <c r="B208" s="832" t="s">
        <v>2137</v>
      </c>
      <c r="C208" s="832" t="s">
        <v>2141</v>
      </c>
      <c r="D208" s="833" t="s">
        <v>4130</v>
      </c>
      <c r="E208" s="834" t="s">
        <v>2173</v>
      </c>
      <c r="F208" s="832" t="s">
        <v>2138</v>
      </c>
      <c r="G208" s="832" t="s">
        <v>2411</v>
      </c>
      <c r="H208" s="832" t="s">
        <v>590</v>
      </c>
      <c r="I208" s="832" t="s">
        <v>2412</v>
      </c>
      <c r="J208" s="832" t="s">
        <v>2413</v>
      </c>
      <c r="K208" s="832" t="s">
        <v>2414</v>
      </c>
      <c r="L208" s="835">
        <v>78.33</v>
      </c>
      <c r="M208" s="835">
        <v>234.99</v>
      </c>
      <c r="N208" s="832">
        <v>3</v>
      </c>
      <c r="O208" s="836">
        <v>0.5</v>
      </c>
      <c r="P208" s="835">
        <v>234.99</v>
      </c>
      <c r="Q208" s="837">
        <v>1</v>
      </c>
      <c r="R208" s="832">
        <v>3</v>
      </c>
      <c r="S208" s="837">
        <v>1</v>
      </c>
      <c r="T208" s="836">
        <v>0.5</v>
      </c>
      <c r="U208" s="838">
        <v>1</v>
      </c>
    </row>
    <row r="209" spans="1:21" ht="14.4" customHeight="1" x14ac:dyDescent="0.3">
      <c r="A209" s="831">
        <v>11</v>
      </c>
      <c r="B209" s="832" t="s">
        <v>2137</v>
      </c>
      <c r="C209" s="832" t="s">
        <v>2141</v>
      </c>
      <c r="D209" s="833" t="s">
        <v>4130</v>
      </c>
      <c r="E209" s="834" t="s">
        <v>2173</v>
      </c>
      <c r="F209" s="832" t="s">
        <v>2138</v>
      </c>
      <c r="G209" s="832" t="s">
        <v>2187</v>
      </c>
      <c r="H209" s="832" t="s">
        <v>638</v>
      </c>
      <c r="I209" s="832" t="s">
        <v>1834</v>
      </c>
      <c r="J209" s="832" t="s">
        <v>1835</v>
      </c>
      <c r="K209" s="832" t="s">
        <v>1836</v>
      </c>
      <c r="L209" s="835">
        <v>0</v>
      </c>
      <c r="M209" s="835">
        <v>0</v>
      </c>
      <c r="N209" s="832">
        <v>37</v>
      </c>
      <c r="O209" s="836">
        <v>26.5</v>
      </c>
      <c r="P209" s="835">
        <v>0</v>
      </c>
      <c r="Q209" s="837"/>
      <c r="R209" s="832">
        <v>22</v>
      </c>
      <c r="S209" s="837">
        <v>0.59459459459459463</v>
      </c>
      <c r="T209" s="836">
        <v>14</v>
      </c>
      <c r="U209" s="838">
        <v>0.52830188679245282</v>
      </c>
    </row>
    <row r="210" spans="1:21" ht="14.4" customHeight="1" x14ac:dyDescent="0.3">
      <c r="A210" s="831">
        <v>11</v>
      </c>
      <c r="B210" s="832" t="s">
        <v>2137</v>
      </c>
      <c r="C210" s="832" t="s">
        <v>2141</v>
      </c>
      <c r="D210" s="833" t="s">
        <v>4130</v>
      </c>
      <c r="E210" s="834" t="s">
        <v>2173</v>
      </c>
      <c r="F210" s="832" t="s">
        <v>2138</v>
      </c>
      <c r="G210" s="832" t="s">
        <v>2188</v>
      </c>
      <c r="H210" s="832" t="s">
        <v>590</v>
      </c>
      <c r="I210" s="832" t="s">
        <v>2415</v>
      </c>
      <c r="J210" s="832" t="s">
        <v>1355</v>
      </c>
      <c r="K210" s="832" t="s">
        <v>2416</v>
      </c>
      <c r="L210" s="835">
        <v>59.56</v>
      </c>
      <c r="M210" s="835">
        <v>119.12</v>
      </c>
      <c r="N210" s="832">
        <v>2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11</v>
      </c>
      <c r="B211" s="832" t="s">
        <v>2137</v>
      </c>
      <c r="C211" s="832" t="s">
        <v>2141</v>
      </c>
      <c r="D211" s="833" t="s">
        <v>4130</v>
      </c>
      <c r="E211" s="834" t="s">
        <v>2173</v>
      </c>
      <c r="F211" s="832" t="s">
        <v>2140</v>
      </c>
      <c r="G211" s="832" t="s">
        <v>2205</v>
      </c>
      <c r="H211" s="832" t="s">
        <v>590</v>
      </c>
      <c r="I211" s="832" t="s">
        <v>2350</v>
      </c>
      <c r="J211" s="832" t="s">
        <v>2351</v>
      </c>
      <c r="K211" s="832" t="s">
        <v>2352</v>
      </c>
      <c r="L211" s="835">
        <v>492.18</v>
      </c>
      <c r="M211" s="835">
        <v>984.36</v>
      </c>
      <c r="N211" s="832">
        <v>2</v>
      </c>
      <c r="O211" s="836">
        <v>2</v>
      </c>
      <c r="P211" s="835">
        <v>984.36</v>
      </c>
      <c r="Q211" s="837">
        <v>1</v>
      </c>
      <c r="R211" s="832">
        <v>2</v>
      </c>
      <c r="S211" s="837">
        <v>1</v>
      </c>
      <c r="T211" s="836">
        <v>2</v>
      </c>
      <c r="U211" s="838">
        <v>1</v>
      </c>
    </row>
    <row r="212" spans="1:21" ht="14.4" customHeight="1" x14ac:dyDescent="0.3">
      <c r="A212" s="831">
        <v>11</v>
      </c>
      <c r="B212" s="832" t="s">
        <v>2137</v>
      </c>
      <c r="C212" s="832" t="s">
        <v>2141</v>
      </c>
      <c r="D212" s="833" t="s">
        <v>4130</v>
      </c>
      <c r="E212" s="834" t="s">
        <v>2173</v>
      </c>
      <c r="F212" s="832" t="s">
        <v>2140</v>
      </c>
      <c r="G212" s="832" t="s">
        <v>2205</v>
      </c>
      <c r="H212" s="832" t="s">
        <v>590</v>
      </c>
      <c r="I212" s="832" t="s">
        <v>2312</v>
      </c>
      <c r="J212" s="832" t="s">
        <v>2417</v>
      </c>
      <c r="K212" s="832" t="s">
        <v>2418</v>
      </c>
      <c r="L212" s="835">
        <v>748.12</v>
      </c>
      <c r="M212" s="835">
        <v>748.12</v>
      </c>
      <c r="N212" s="832">
        <v>1</v>
      </c>
      <c r="O212" s="836">
        <v>1</v>
      </c>
      <c r="P212" s="835">
        <v>748.12</v>
      </c>
      <c r="Q212" s="837">
        <v>1</v>
      </c>
      <c r="R212" s="832">
        <v>1</v>
      </c>
      <c r="S212" s="837">
        <v>1</v>
      </c>
      <c r="T212" s="836">
        <v>1</v>
      </c>
      <c r="U212" s="838">
        <v>1</v>
      </c>
    </row>
    <row r="213" spans="1:21" ht="14.4" customHeight="1" x14ac:dyDescent="0.3">
      <c r="A213" s="831">
        <v>11</v>
      </c>
      <c r="B213" s="832" t="s">
        <v>2137</v>
      </c>
      <c r="C213" s="832" t="s">
        <v>2141</v>
      </c>
      <c r="D213" s="833" t="s">
        <v>4130</v>
      </c>
      <c r="E213" s="834" t="s">
        <v>2173</v>
      </c>
      <c r="F213" s="832" t="s">
        <v>2140</v>
      </c>
      <c r="G213" s="832" t="s">
        <v>2205</v>
      </c>
      <c r="H213" s="832" t="s">
        <v>590</v>
      </c>
      <c r="I213" s="832" t="s">
        <v>2312</v>
      </c>
      <c r="J213" s="832" t="s">
        <v>2313</v>
      </c>
      <c r="K213" s="832" t="s">
        <v>2314</v>
      </c>
      <c r="L213" s="835">
        <v>748.12</v>
      </c>
      <c r="M213" s="835">
        <v>1496.24</v>
      </c>
      <c r="N213" s="832">
        <v>2</v>
      </c>
      <c r="O213" s="836">
        <v>2</v>
      </c>
      <c r="P213" s="835">
        <v>1496.24</v>
      </c>
      <c r="Q213" s="837">
        <v>1</v>
      </c>
      <c r="R213" s="832">
        <v>2</v>
      </c>
      <c r="S213" s="837">
        <v>1</v>
      </c>
      <c r="T213" s="836">
        <v>2</v>
      </c>
      <c r="U213" s="838">
        <v>1</v>
      </c>
    </row>
    <row r="214" spans="1:21" ht="14.4" customHeight="1" x14ac:dyDescent="0.3">
      <c r="A214" s="831">
        <v>11</v>
      </c>
      <c r="B214" s="832" t="s">
        <v>2137</v>
      </c>
      <c r="C214" s="832" t="s">
        <v>2141</v>
      </c>
      <c r="D214" s="833" t="s">
        <v>4130</v>
      </c>
      <c r="E214" s="834" t="s">
        <v>2173</v>
      </c>
      <c r="F214" s="832" t="s">
        <v>2140</v>
      </c>
      <c r="G214" s="832" t="s">
        <v>2205</v>
      </c>
      <c r="H214" s="832" t="s">
        <v>590</v>
      </c>
      <c r="I214" s="832" t="s">
        <v>2273</v>
      </c>
      <c r="J214" s="832" t="s">
        <v>2274</v>
      </c>
      <c r="K214" s="832" t="s">
        <v>2275</v>
      </c>
      <c r="L214" s="835">
        <v>1000</v>
      </c>
      <c r="M214" s="835">
        <v>5000</v>
      </c>
      <c r="N214" s="832">
        <v>5</v>
      </c>
      <c r="O214" s="836">
        <v>5</v>
      </c>
      <c r="P214" s="835">
        <v>5000</v>
      </c>
      <c r="Q214" s="837">
        <v>1</v>
      </c>
      <c r="R214" s="832">
        <v>5</v>
      </c>
      <c r="S214" s="837">
        <v>1</v>
      </c>
      <c r="T214" s="836">
        <v>5</v>
      </c>
      <c r="U214" s="838">
        <v>1</v>
      </c>
    </row>
    <row r="215" spans="1:21" ht="14.4" customHeight="1" x14ac:dyDescent="0.3">
      <c r="A215" s="831">
        <v>11</v>
      </c>
      <c r="B215" s="832" t="s">
        <v>2137</v>
      </c>
      <c r="C215" s="832" t="s">
        <v>2141</v>
      </c>
      <c r="D215" s="833" t="s">
        <v>4130</v>
      </c>
      <c r="E215" s="834" t="s">
        <v>2173</v>
      </c>
      <c r="F215" s="832" t="s">
        <v>2140</v>
      </c>
      <c r="G215" s="832" t="s">
        <v>2205</v>
      </c>
      <c r="H215" s="832" t="s">
        <v>590</v>
      </c>
      <c r="I215" s="832" t="s">
        <v>2206</v>
      </c>
      <c r="J215" s="832" t="s">
        <v>2207</v>
      </c>
      <c r="K215" s="832" t="s">
        <v>2208</v>
      </c>
      <c r="L215" s="835">
        <v>500</v>
      </c>
      <c r="M215" s="835">
        <v>5500</v>
      </c>
      <c r="N215" s="832">
        <v>11</v>
      </c>
      <c r="O215" s="836">
        <v>11</v>
      </c>
      <c r="P215" s="835">
        <v>3000</v>
      </c>
      <c r="Q215" s="837">
        <v>0.54545454545454541</v>
      </c>
      <c r="R215" s="832">
        <v>6</v>
      </c>
      <c r="S215" s="837">
        <v>0.54545454545454541</v>
      </c>
      <c r="T215" s="836">
        <v>6</v>
      </c>
      <c r="U215" s="838">
        <v>0.54545454545454541</v>
      </c>
    </row>
    <row r="216" spans="1:21" ht="14.4" customHeight="1" x14ac:dyDescent="0.3">
      <c r="A216" s="831">
        <v>11</v>
      </c>
      <c r="B216" s="832" t="s">
        <v>2137</v>
      </c>
      <c r="C216" s="832" t="s">
        <v>2141</v>
      </c>
      <c r="D216" s="833" t="s">
        <v>4130</v>
      </c>
      <c r="E216" s="834" t="s">
        <v>2173</v>
      </c>
      <c r="F216" s="832" t="s">
        <v>2140</v>
      </c>
      <c r="G216" s="832" t="s">
        <v>2205</v>
      </c>
      <c r="H216" s="832" t="s">
        <v>590</v>
      </c>
      <c r="I216" s="832" t="s">
        <v>2276</v>
      </c>
      <c r="J216" s="832" t="s">
        <v>2277</v>
      </c>
      <c r="K216" s="832" t="s">
        <v>2278</v>
      </c>
      <c r="L216" s="835">
        <v>971.25</v>
      </c>
      <c r="M216" s="835">
        <v>12626.25</v>
      </c>
      <c r="N216" s="832">
        <v>13</v>
      </c>
      <c r="O216" s="836">
        <v>13</v>
      </c>
      <c r="P216" s="835">
        <v>12626.25</v>
      </c>
      <c r="Q216" s="837">
        <v>1</v>
      </c>
      <c r="R216" s="832">
        <v>13</v>
      </c>
      <c r="S216" s="837">
        <v>1</v>
      </c>
      <c r="T216" s="836">
        <v>13</v>
      </c>
      <c r="U216" s="838">
        <v>1</v>
      </c>
    </row>
    <row r="217" spans="1:21" ht="14.4" customHeight="1" x14ac:dyDescent="0.3">
      <c r="A217" s="831">
        <v>11</v>
      </c>
      <c r="B217" s="832" t="s">
        <v>2137</v>
      </c>
      <c r="C217" s="832" t="s">
        <v>2141</v>
      </c>
      <c r="D217" s="833" t="s">
        <v>4130</v>
      </c>
      <c r="E217" s="834" t="s">
        <v>2173</v>
      </c>
      <c r="F217" s="832" t="s">
        <v>2140</v>
      </c>
      <c r="G217" s="832" t="s">
        <v>2205</v>
      </c>
      <c r="H217" s="832" t="s">
        <v>590</v>
      </c>
      <c r="I217" s="832" t="s">
        <v>2419</v>
      </c>
      <c r="J217" s="832" t="s">
        <v>2420</v>
      </c>
      <c r="K217" s="832" t="s">
        <v>2421</v>
      </c>
      <c r="L217" s="835">
        <v>1690</v>
      </c>
      <c r="M217" s="835">
        <v>1690</v>
      </c>
      <c r="N217" s="832">
        <v>1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11</v>
      </c>
      <c r="B218" s="832" t="s">
        <v>2137</v>
      </c>
      <c r="C218" s="832" t="s">
        <v>2141</v>
      </c>
      <c r="D218" s="833" t="s">
        <v>4130</v>
      </c>
      <c r="E218" s="834" t="s">
        <v>2173</v>
      </c>
      <c r="F218" s="832" t="s">
        <v>2140</v>
      </c>
      <c r="G218" s="832" t="s">
        <v>2205</v>
      </c>
      <c r="H218" s="832" t="s">
        <v>590</v>
      </c>
      <c r="I218" s="832" t="s">
        <v>2279</v>
      </c>
      <c r="J218" s="832" t="s">
        <v>2280</v>
      </c>
      <c r="K218" s="832" t="s">
        <v>2281</v>
      </c>
      <c r="L218" s="835">
        <v>999.46</v>
      </c>
      <c r="M218" s="835">
        <v>999.46</v>
      </c>
      <c r="N218" s="832">
        <v>1</v>
      </c>
      <c r="O218" s="836">
        <v>1</v>
      </c>
      <c r="P218" s="835">
        <v>999.46</v>
      </c>
      <c r="Q218" s="837">
        <v>1</v>
      </c>
      <c r="R218" s="832">
        <v>1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11</v>
      </c>
      <c r="B219" s="832" t="s">
        <v>2137</v>
      </c>
      <c r="C219" s="832" t="s">
        <v>2141</v>
      </c>
      <c r="D219" s="833" t="s">
        <v>4130</v>
      </c>
      <c r="E219" s="834" t="s">
        <v>2173</v>
      </c>
      <c r="F219" s="832" t="s">
        <v>2140</v>
      </c>
      <c r="G219" s="832" t="s">
        <v>2205</v>
      </c>
      <c r="H219" s="832" t="s">
        <v>590</v>
      </c>
      <c r="I219" s="832" t="s">
        <v>2422</v>
      </c>
      <c r="J219" s="832" t="s">
        <v>2423</v>
      </c>
      <c r="K219" s="832" t="s">
        <v>2424</v>
      </c>
      <c r="L219" s="835">
        <v>2126.25</v>
      </c>
      <c r="M219" s="835">
        <v>2126.25</v>
      </c>
      <c r="N219" s="832">
        <v>1</v>
      </c>
      <c r="O219" s="836">
        <v>1</v>
      </c>
      <c r="P219" s="835">
        <v>2126.25</v>
      </c>
      <c r="Q219" s="837">
        <v>1</v>
      </c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11</v>
      </c>
      <c r="B220" s="832" t="s">
        <v>2137</v>
      </c>
      <c r="C220" s="832" t="s">
        <v>2141</v>
      </c>
      <c r="D220" s="833" t="s">
        <v>4130</v>
      </c>
      <c r="E220" s="834" t="s">
        <v>2173</v>
      </c>
      <c r="F220" s="832" t="s">
        <v>2140</v>
      </c>
      <c r="G220" s="832" t="s">
        <v>2209</v>
      </c>
      <c r="H220" s="832" t="s">
        <v>590</v>
      </c>
      <c r="I220" s="832" t="s">
        <v>2282</v>
      </c>
      <c r="J220" s="832" t="s">
        <v>2283</v>
      </c>
      <c r="K220" s="832" t="s">
        <v>2284</v>
      </c>
      <c r="L220" s="835">
        <v>200</v>
      </c>
      <c r="M220" s="835">
        <v>1400</v>
      </c>
      <c r="N220" s="832">
        <v>7</v>
      </c>
      <c r="O220" s="836">
        <v>4</v>
      </c>
      <c r="P220" s="835">
        <v>1000</v>
      </c>
      <c r="Q220" s="837">
        <v>0.7142857142857143</v>
      </c>
      <c r="R220" s="832">
        <v>5</v>
      </c>
      <c r="S220" s="837">
        <v>0.7142857142857143</v>
      </c>
      <c r="T220" s="836">
        <v>3</v>
      </c>
      <c r="U220" s="838">
        <v>0.75</v>
      </c>
    </row>
    <row r="221" spans="1:21" ht="14.4" customHeight="1" x14ac:dyDescent="0.3">
      <c r="A221" s="831">
        <v>11</v>
      </c>
      <c r="B221" s="832" t="s">
        <v>2137</v>
      </c>
      <c r="C221" s="832" t="s">
        <v>2141</v>
      </c>
      <c r="D221" s="833" t="s">
        <v>4130</v>
      </c>
      <c r="E221" s="834" t="s">
        <v>2173</v>
      </c>
      <c r="F221" s="832" t="s">
        <v>2140</v>
      </c>
      <c r="G221" s="832" t="s">
        <v>2209</v>
      </c>
      <c r="H221" s="832" t="s">
        <v>590</v>
      </c>
      <c r="I221" s="832" t="s">
        <v>2266</v>
      </c>
      <c r="J221" s="832" t="s">
        <v>2267</v>
      </c>
      <c r="K221" s="832" t="s">
        <v>2268</v>
      </c>
      <c r="L221" s="835">
        <v>278.75</v>
      </c>
      <c r="M221" s="835">
        <v>2230</v>
      </c>
      <c r="N221" s="832">
        <v>8</v>
      </c>
      <c r="O221" s="836">
        <v>4</v>
      </c>
      <c r="P221" s="835">
        <v>1672.5</v>
      </c>
      <c r="Q221" s="837">
        <v>0.75</v>
      </c>
      <c r="R221" s="832">
        <v>6</v>
      </c>
      <c r="S221" s="837">
        <v>0.75</v>
      </c>
      <c r="T221" s="836">
        <v>3</v>
      </c>
      <c r="U221" s="838">
        <v>0.75</v>
      </c>
    </row>
    <row r="222" spans="1:21" ht="14.4" customHeight="1" x14ac:dyDescent="0.3">
      <c r="A222" s="831">
        <v>11</v>
      </c>
      <c r="B222" s="832" t="s">
        <v>2137</v>
      </c>
      <c r="C222" s="832" t="s">
        <v>2141</v>
      </c>
      <c r="D222" s="833" t="s">
        <v>4130</v>
      </c>
      <c r="E222" s="834" t="s">
        <v>2152</v>
      </c>
      <c r="F222" s="832" t="s">
        <v>2138</v>
      </c>
      <c r="G222" s="832" t="s">
        <v>2177</v>
      </c>
      <c r="H222" s="832" t="s">
        <v>638</v>
      </c>
      <c r="I222" s="832" t="s">
        <v>1925</v>
      </c>
      <c r="J222" s="832" t="s">
        <v>1225</v>
      </c>
      <c r="K222" s="832" t="s">
        <v>1926</v>
      </c>
      <c r="L222" s="835">
        <v>225.06</v>
      </c>
      <c r="M222" s="835">
        <v>675.18000000000006</v>
      </c>
      <c r="N222" s="832">
        <v>3</v>
      </c>
      <c r="O222" s="836">
        <v>1</v>
      </c>
      <c r="P222" s="835">
        <v>225.06</v>
      </c>
      <c r="Q222" s="837">
        <v>0.33333333333333331</v>
      </c>
      <c r="R222" s="832">
        <v>1</v>
      </c>
      <c r="S222" s="837">
        <v>0.33333333333333331</v>
      </c>
      <c r="T222" s="836">
        <v>0.5</v>
      </c>
      <c r="U222" s="838">
        <v>0.5</v>
      </c>
    </row>
    <row r="223" spans="1:21" ht="14.4" customHeight="1" x14ac:dyDescent="0.3">
      <c r="A223" s="831">
        <v>11</v>
      </c>
      <c r="B223" s="832" t="s">
        <v>2137</v>
      </c>
      <c r="C223" s="832" t="s">
        <v>2141</v>
      </c>
      <c r="D223" s="833" t="s">
        <v>4130</v>
      </c>
      <c r="E223" s="834" t="s">
        <v>2152</v>
      </c>
      <c r="F223" s="832" t="s">
        <v>2138</v>
      </c>
      <c r="G223" s="832" t="s">
        <v>2178</v>
      </c>
      <c r="H223" s="832" t="s">
        <v>590</v>
      </c>
      <c r="I223" s="832" t="s">
        <v>2217</v>
      </c>
      <c r="J223" s="832" t="s">
        <v>1794</v>
      </c>
      <c r="K223" s="832" t="s">
        <v>1795</v>
      </c>
      <c r="L223" s="835">
        <v>170.52</v>
      </c>
      <c r="M223" s="835">
        <v>341.04</v>
      </c>
      <c r="N223" s="832">
        <v>2</v>
      </c>
      <c r="O223" s="836">
        <v>0.5</v>
      </c>
      <c r="P223" s="835">
        <v>341.04</v>
      </c>
      <c r="Q223" s="837">
        <v>1</v>
      </c>
      <c r="R223" s="832">
        <v>2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11</v>
      </c>
      <c r="B224" s="832" t="s">
        <v>2137</v>
      </c>
      <c r="C224" s="832" t="s">
        <v>2141</v>
      </c>
      <c r="D224" s="833" t="s">
        <v>4130</v>
      </c>
      <c r="E224" s="834" t="s">
        <v>2152</v>
      </c>
      <c r="F224" s="832" t="s">
        <v>2138</v>
      </c>
      <c r="G224" s="832" t="s">
        <v>2178</v>
      </c>
      <c r="H224" s="832" t="s">
        <v>590</v>
      </c>
      <c r="I224" s="832" t="s">
        <v>1793</v>
      </c>
      <c r="J224" s="832" t="s">
        <v>1794</v>
      </c>
      <c r="K224" s="832" t="s">
        <v>1795</v>
      </c>
      <c r="L224" s="835">
        <v>170.52</v>
      </c>
      <c r="M224" s="835">
        <v>2728.32</v>
      </c>
      <c r="N224" s="832">
        <v>16</v>
      </c>
      <c r="O224" s="836">
        <v>4</v>
      </c>
      <c r="P224" s="835">
        <v>2728.32</v>
      </c>
      <c r="Q224" s="837">
        <v>1</v>
      </c>
      <c r="R224" s="832">
        <v>16</v>
      </c>
      <c r="S224" s="837">
        <v>1</v>
      </c>
      <c r="T224" s="836">
        <v>4</v>
      </c>
      <c r="U224" s="838">
        <v>1</v>
      </c>
    </row>
    <row r="225" spans="1:21" ht="14.4" customHeight="1" x14ac:dyDescent="0.3">
      <c r="A225" s="831">
        <v>11</v>
      </c>
      <c r="B225" s="832" t="s">
        <v>2137</v>
      </c>
      <c r="C225" s="832" t="s">
        <v>2141</v>
      </c>
      <c r="D225" s="833" t="s">
        <v>4130</v>
      </c>
      <c r="E225" s="834" t="s">
        <v>2152</v>
      </c>
      <c r="F225" s="832" t="s">
        <v>2138</v>
      </c>
      <c r="G225" s="832" t="s">
        <v>2178</v>
      </c>
      <c r="H225" s="832" t="s">
        <v>590</v>
      </c>
      <c r="I225" s="832" t="s">
        <v>2179</v>
      </c>
      <c r="J225" s="832" t="s">
        <v>1794</v>
      </c>
      <c r="K225" s="832" t="s">
        <v>2180</v>
      </c>
      <c r="L225" s="835">
        <v>238.72</v>
      </c>
      <c r="M225" s="835">
        <v>1432.32</v>
      </c>
      <c r="N225" s="832">
        <v>6</v>
      </c>
      <c r="O225" s="836">
        <v>1.5</v>
      </c>
      <c r="P225" s="835">
        <v>954.88</v>
      </c>
      <c r="Q225" s="837">
        <v>0.66666666666666674</v>
      </c>
      <c r="R225" s="832">
        <v>4</v>
      </c>
      <c r="S225" s="837">
        <v>0.66666666666666663</v>
      </c>
      <c r="T225" s="836">
        <v>1</v>
      </c>
      <c r="U225" s="838">
        <v>0.66666666666666663</v>
      </c>
    </row>
    <row r="226" spans="1:21" ht="14.4" customHeight="1" x14ac:dyDescent="0.3">
      <c r="A226" s="831">
        <v>11</v>
      </c>
      <c r="B226" s="832" t="s">
        <v>2137</v>
      </c>
      <c r="C226" s="832" t="s">
        <v>2141</v>
      </c>
      <c r="D226" s="833" t="s">
        <v>4130</v>
      </c>
      <c r="E226" s="834" t="s">
        <v>2152</v>
      </c>
      <c r="F226" s="832" t="s">
        <v>2138</v>
      </c>
      <c r="G226" s="832" t="s">
        <v>2178</v>
      </c>
      <c r="H226" s="832" t="s">
        <v>590</v>
      </c>
      <c r="I226" s="832" t="s">
        <v>2394</v>
      </c>
      <c r="J226" s="832" t="s">
        <v>1794</v>
      </c>
      <c r="K226" s="832" t="s">
        <v>1795</v>
      </c>
      <c r="L226" s="835">
        <v>0</v>
      </c>
      <c r="M226" s="835">
        <v>0</v>
      </c>
      <c r="N226" s="832">
        <v>8</v>
      </c>
      <c r="O226" s="836">
        <v>2.5</v>
      </c>
      <c r="P226" s="835">
        <v>0</v>
      </c>
      <c r="Q226" s="837"/>
      <c r="R226" s="832">
        <v>6</v>
      </c>
      <c r="S226" s="837">
        <v>0.75</v>
      </c>
      <c r="T226" s="836">
        <v>1.5</v>
      </c>
      <c r="U226" s="838">
        <v>0.6</v>
      </c>
    </row>
    <row r="227" spans="1:21" ht="14.4" customHeight="1" x14ac:dyDescent="0.3">
      <c r="A227" s="831">
        <v>11</v>
      </c>
      <c r="B227" s="832" t="s">
        <v>2137</v>
      </c>
      <c r="C227" s="832" t="s">
        <v>2141</v>
      </c>
      <c r="D227" s="833" t="s">
        <v>4130</v>
      </c>
      <c r="E227" s="834" t="s">
        <v>2152</v>
      </c>
      <c r="F227" s="832" t="s">
        <v>2138</v>
      </c>
      <c r="G227" s="832" t="s">
        <v>2178</v>
      </c>
      <c r="H227" s="832" t="s">
        <v>638</v>
      </c>
      <c r="I227" s="832" t="s">
        <v>1931</v>
      </c>
      <c r="J227" s="832" t="s">
        <v>1932</v>
      </c>
      <c r="K227" s="832" t="s">
        <v>1795</v>
      </c>
      <c r="L227" s="835">
        <v>170.52</v>
      </c>
      <c r="M227" s="835">
        <v>4263</v>
      </c>
      <c r="N227" s="832">
        <v>25</v>
      </c>
      <c r="O227" s="836">
        <v>6.5</v>
      </c>
      <c r="P227" s="835">
        <v>2387.2800000000002</v>
      </c>
      <c r="Q227" s="837">
        <v>0.56000000000000005</v>
      </c>
      <c r="R227" s="832">
        <v>14</v>
      </c>
      <c r="S227" s="837">
        <v>0.56000000000000005</v>
      </c>
      <c r="T227" s="836">
        <v>3.5</v>
      </c>
      <c r="U227" s="838">
        <v>0.53846153846153844</v>
      </c>
    </row>
    <row r="228" spans="1:21" ht="14.4" customHeight="1" x14ac:dyDescent="0.3">
      <c r="A228" s="831">
        <v>11</v>
      </c>
      <c r="B228" s="832" t="s">
        <v>2137</v>
      </c>
      <c r="C228" s="832" t="s">
        <v>2141</v>
      </c>
      <c r="D228" s="833" t="s">
        <v>4130</v>
      </c>
      <c r="E228" s="834" t="s">
        <v>2152</v>
      </c>
      <c r="F228" s="832" t="s">
        <v>2138</v>
      </c>
      <c r="G228" s="832" t="s">
        <v>2395</v>
      </c>
      <c r="H228" s="832" t="s">
        <v>590</v>
      </c>
      <c r="I228" s="832" t="s">
        <v>2396</v>
      </c>
      <c r="J228" s="832" t="s">
        <v>2397</v>
      </c>
      <c r="K228" s="832" t="s">
        <v>1795</v>
      </c>
      <c r="L228" s="835">
        <v>78.33</v>
      </c>
      <c r="M228" s="835">
        <v>78.33</v>
      </c>
      <c r="N228" s="832">
        <v>1</v>
      </c>
      <c r="O228" s="836">
        <v>0.5</v>
      </c>
      <c r="P228" s="835">
        <v>78.33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11</v>
      </c>
      <c r="B229" s="832" t="s">
        <v>2137</v>
      </c>
      <c r="C229" s="832" t="s">
        <v>2141</v>
      </c>
      <c r="D229" s="833" t="s">
        <v>4130</v>
      </c>
      <c r="E229" s="834" t="s">
        <v>2152</v>
      </c>
      <c r="F229" s="832" t="s">
        <v>2138</v>
      </c>
      <c r="G229" s="832" t="s">
        <v>2219</v>
      </c>
      <c r="H229" s="832" t="s">
        <v>590</v>
      </c>
      <c r="I229" s="832" t="s">
        <v>2326</v>
      </c>
      <c r="J229" s="832" t="s">
        <v>2327</v>
      </c>
      <c r="K229" s="832" t="s">
        <v>2328</v>
      </c>
      <c r="L229" s="835">
        <v>96.84</v>
      </c>
      <c r="M229" s="835">
        <v>96.84</v>
      </c>
      <c r="N229" s="832">
        <v>1</v>
      </c>
      <c r="O229" s="836">
        <v>1</v>
      </c>
      <c r="P229" s="835">
        <v>96.84</v>
      </c>
      <c r="Q229" s="837">
        <v>1</v>
      </c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11</v>
      </c>
      <c r="B230" s="832" t="s">
        <v>2137</v>
      </c>
      <c r="C230" s="832" t="s">
        <v>2141</v>
      </c>
      <c r="D230" s="833" t="s">
        <v>4130</v>
      </c>
      <c r="E230" s="834" t="s">
        <v>2152</v>
      </c>
      <c r="F230" s="832" t="s">
        <v>2138</v>
      </c>
      <c r="G230" s="832" t="s">
        <v>2425</v>
      </c>
      <c r="H230" s="832" t="s">
        <v>590</v>
      </c>
      <c r="I230" s="832" t="s">
        <v>2426</v>
      </c>
      <c r="J230" s="832" t="s">
        <v>1402</v>
      </c>
      <c r="K230" s="832" t="s">
        <v>2427</v>
      </c>
      <c r="L230" s="835">
        <v>0</v>
      </c>
      <c r="M230" s="835">
        <v>0</v>
      </c>
      <c r="N230" s="832">
        <v>1</v>
      </c>
      <c r="O230" s="836">
        <v>0.5</v>
      </c>
      <c r="P230" s="835">
        <v>0</v>
      </c>
      <c r="Q230" s="837"/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11</v>
      </c>
      <c r="B231" s="832" t="s">
        <v>2137</v>
      </c>
      <c r="C231" s="832" t="s">
        <v>2141</v>
      </c>
      <c r="D231" s="833" t="s">
        <v>4130</v>
      </c>
      <c r="E231" s="834" t="s">
        <v>2152</v>
      </c>
      <c r="F231" s="832" t="s">
        <v>2138</v>
      </c>
      <c r="G231" s="832" t="s">
        <v>2262</v>
      </c>
      <c r="H231" s="832" t="s">
        <v>590</v>
      </c>
      <c r="I231" s="832" t="s">
        <v>2263</v>
      </c>
      <c r="J231" s="832" t="s">
        <v>2264</v>
      </c>
      <c r="K231" s="832" t="s">
        <v>2265</v>
      </c>
      <c r="L231" s="835">
        <v>60.9</v>
      </c>
      <c r="M231" s="835">
        <v>243.6</v>
      </c>
      <c r="N231" s="832">
        <v>4</v>
      </c>
      <c r="O231" s="836">
        <v>1</v>
      </c>
      <c r="P231" s="835">
        <v>121.8</v>
      </c>
      <c r="Q231" s="837">
        <v>0.5</v>
      </c>
      <c r="R231" s="832">
        <v>2</v>
      </c>
      <c r="S231" s="837">
        <v>0.5</v>
      </c>
      <c r="T231" s="836">
        <v>0.5</v>
      </c>
      <c r="U231" s="838">
        <v>0.5</v>
      </c>
    </row>
    <row r="232" spans="1:21" ht="14.4" customHeight="1" x14ac:dyDescent="0.3">
      <c r="A232" s="831">
        <v>11</v>
      </c>
      <c r="B232" s="832" t="s">
        <v>2137</v>
      </c>
      <c r="C232" s="832" t="s">
        <v>2141</v>
      </c>
      <c r="D232" s="833" t="s">
        <v>4130</v>
      </c>
      <c r="E232" s="834" t="s">
        <v>2152</v>
      </c>
      <c r="F232" s="832" t="s">
        <v>2138</v>
      </c>
      <c r="G232" s="832" t="s">
        <v>2231</v>
      </c>
      <c r="H232" s="832" t="s">
        <v>590</v>
      </c>
      <c r="I232" s="832" t="s">
        <v>2383</v>
      </c>
      <c r="J232" s="832" t="s">
        <v>635</v>
      </c>
      <c r="K232" s="832" t="s">
        <v>2384</v>
      </c>
      <c r="L232" s="835">
        <v>0</v>
      </c>
      <c r="M232" s="835">
        <v>0</v>
      </c>
      <c r="N232" s="832">
        <v>5</v>
      </c>
      <c r="O232" s="836">
        <v>3.5</v>
      </c>
      <c r="P232" s="835">
        <v>0</v>
      </c>
      <c r="Q232" s="837"/>
      <c r="R232" s="832">
        <v>5</v>
      </c>
      <c r="S232" s="837">
        <v>1</v>
      </c>
      <c r="T232" s="836">
        <v>3.5</v>
      </c>
      <c r="U232" s="838">
        <v>1</v>
      </c>
    </row>
    <row r="233" spans="1:21" ht="14.4" customHeight="1" x14ac:dyDescent="0.3">
      <c r="A233" s="831">
        <v>11</v>
      </c>
      <c r="B233" s="832" t="s">
        <v>2137</v>
      </c>
      <c r="C233" s="832" t="s">
        <v>2141</v>
      </c>
      <c r="D233" s="833" t="s">
        <v>4130</v>
      </c>
      <c r="E233" s="834" t="s">
        <v>2152</v>
      </c>
      <c r="F233" s="832" t="s">
        <v>2138</v>
      </c>
      <c r="G233" s="832" t="s">
        <v>2231</v>
      </c>
      <c r="H233" s="832" t="s">
        <v>590</v>
      </c>
      <c r="I233" s="832" t="s">
        <v>2232</v>
      </c>
      <c r="J233" s="832" t="s">
        <v>635</v>
      </c>
      <c r="K233" s="832" t="s">
        <v>2233</v>
      </c>
      <c r="L233" s="835">
        <v>0</v>
      </c>
      <c r="M233" s="835">
        <v>0</v>
      </c>
      <c r="N233" s="832">
        <v>12</v>
      </c>
      <c r="O233" s="836">
        <v>6.5</v>
      </c>
      <c r="P233" s="835">
        <v>0</v>
      </c>
      <c r="Q233" s="837"/>
      <c r="R233" s="832">
        <v>9</v>
      </c>
      <c r="S233" s="837">
        <v>0.75</v>
      </c>
      <c r="T233" s="836">
        <v>4.5</v>
      </c>
      <c r="U233" s="838">
        <v>0.69230769230769229</v>
      </c>
    </row>
    <row r="234" spans="1:21" ht="14.4" customHeight="1" x14ac:dyDescent="0.3">
      <c r="A234" s="831">
        <v>11</v>
      </c>
      <c r="B234" s="832" t="s">
        <v>2137</v>
      </c>
      <c r="C234" s="832" t="s">
        <v>2141</v>
      </c>
      <c r="D234" s="833" t="s">
        <v>4130</v>
      </c>
      <c r="E234" s="834" t="s">
        <v>2152</v>
      </c>
      <c r="F234" s="832" t="s">
        <v>2138</v>
      </c>
      <c r="G234" s="832" t="s">
        <v>2362</v>
      </c>
      <c r="H234" s="832" t="s">
        <v>590</v>
      </c>
      <c r="I234" s="832" t="s">
        <v>2363</v>
      </c>
      <c r="J234" s="832" t="s">
        <v>2364</v>
      </c>
      <c r="K234" s="832" t="s">
        <v>2365</v>
      </c>
      <c r="L234" s="835">
        <v>132.97999999999999</v>
      </c>
      <c r="M234" s="835">
        <v>398.93999999999994</v>
      </c>
      <c r="N234" s="832">
        <v>3</v>
      </c>
      <c r="O234" s="836">
        <v>1.5</v>
      </c>
      <c r="P234" s="835">
        <v>398.93999999999994</v>
      </c>
      <c r="Q234" s="837">
        <v>1</v>
      </c>
      <c r="R234" s="832">
        <v>3</v>
      </c>
      <c r="S234" s="837">
        <v>1</v>
      </c>
      <c r="T234" s="836">
        <v>1.5</v>
      </c>
      <c r="U234" s="838">
        <v>1</v>
      </c>
    </row>
    <row r="235" spans="1:21" ht="14.4" customHeight="1" x14ac:dyDescent="0.3">
      <c r="A235" s="831">
        <v>11</v>
      </c>
      <c r="B235" s="832" t="s">
        <v>2137</v>
      </c>
      <c r="C235" s="832" t="s">
        <v>2141</v>
      </c>
      <c r="D235" s="833" t="s">
        <v>4130</v>
      </c>
      <c r="E235" s="834" t="s">
        <v>2152</v>
      </c>
      <c r="F235" s="832" t="s">
        <v>2138</v>
      </c>
      <c r="G235" s="832" t="s">
        <v>2285</v>
      </c>
      <c r="H235" s="832" t="s">
        <v>590</v>
      </c>
      <c r="I235" s="832" t="s">
        <v>2339</v>
      </c>
      <c r="J235" s="832" t="s">
        <v>856</v>
      </c>
      <c r="K235" s="832" t="s">
        <v>2288</v>
      </c>
      <c r="L235" s="835">
        <v>0</v>
      </c>
      <c r="M235" s="835">
        <v>0</v>
      </c>
      <c r="N235" s="832">
        <v>1</v>
      </c>
      <c r="O235" s="836">
        <v>0.5</v>
      </c>
      <c r="P235" s="835"/>
      <c r="Q235" s="837"/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11</v>
      </c>
      <c r="B236" s="832" t="s">
        <v>2137</v>
      </c>
      <c r="C236" s="832" t="s">
        <v>2141</v>
      </c>
      <c r="D236" s="833" t="s">
        <v>4130</v>
      </c>
      <c r="E236" s="834" t="s">
        <v>2152</v>
      </c>
      <c r="F236" s="832" t="s">
        <v>2138</v>
      </c>
      <c r="G236" s="832" t="s">
        <v>2181</v>
      </c>
      <c r="H236" s="832" t="s">
        <v>638</v>
      </c>
      <c r="I236" s="832" t="s">
        <v>2272</v>
      </c>
      <c r="J236" s="832" t="s">
        <v>757</v>
      </c>
      <c r="K236" s="832" t="s">
        <v>1686</v>
      </c>
      <c r="L236" s="835">
        <v>490.89</v>
      </c>
      <c r="M236" s="835">
        <v>4418.01</v>
      </c>
      <c r="N236" s="832">
        <v>9</v>
      </c>
      <c r="O236" s="836">
        <v>6</v>
      </c>
      <c r="P236" s="835">
        <v>3927.12</v>
      </c>
      <c r="Q236" s="837">
        <v>0.88888888888888884</v>
      </c>
      <c r="R236" s="832">
        <v>8</v>
      </c>
      <c r="S236" s="837">
        <v>0.88888888888888884</v>
      </c>
      <c r="T236" s="836">
        <v>5</v>
      </c>
      <c r="U236" s="838">
        <v>0.83333333333333337</v>
      </c>
    </row>
    <row r="237" spans="1:21" ht="14.4" customHeight="1" x14ac:dyDescent="0.3">
      <c r="A237" s="831">
        <v>11</v>
      </c>
      <c r="B237" s="832" t="s">
        <v>2137</v>
      </c>
      <c r="C237" s="832" t="s">
        <v>2141</v>
      </c>
      <c r="D237" s="833" t="s">
        <v>4130</v>
      </c>
      <c r="E237" s="834" t="s">
        <v>2152</v>
      </c>
      <c r="F237" s="832" t="s">
        <v>2138</v>
      </c>
      <c r="G237" s="832" t="s">
        <v>2181</v>
      </c>
      <c r="H237" s="832" t="s">
        <v>638</v>
      </c>
      <c r="I237" s="832" t="s">
        <v>1687</v>
      </c>
      <c r="J237" s="832" t="s">
        <v>757</v>
      </c>
      <c r="K237" s="832" t="s">
        <v>1688</v>
      </c>
      <c r="L237" s="835">
        <v>147.26</v>
      </c>
      <c r="M237" s="835">
        <v>147.26</v>
      </c>
      <c r="N237" s="832">
        <v>1</v>
      </c>
      <c r="O237" s="836">
        <v>0.5</v>
      </c>
      <c r="P237" s="835">
        <v>147.26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11</v>
      </c>
      <c r="B238" s="832" t="s">
        <v>2137</v>
      </c>
      <c r="C238" s="832" t="s">
        <v>2141</v>
      </c>
      <c r="D238" s="833" t="s">
        <v>4130</v>
      </c>
      <c r="E238" s="834" t="s">
        <v>2152</v>
      </c>
      <c r="F238" s="832" t="s">
        <v>2138</v>
      </c>
      <c r="G238" s="832" t="s">
        <v>2181</v>
      </c>
      <c r="H238" s="832" t="s">
        <v>638</v>
      </c>
      <c r="I238" s="832" t="s">
        <v>2182</v>
      </c>
      <c r="J238" s="832" t="s">
        <v>757</v>
      </c>
      <c r="K238" s="832" t="s">
        <v>1682</v>
      </c>
      <c r="L238" s="835">
        <v>736.33</v>
      </c>
      <c r="M238" s="835">
        <v>83205.29000000011</v>
      </c>
      <c r="N238" s="832">
        <v>113</v>
      </c>
      <c r="O238" s="836">
        <v>71.5</v>
      </c>
      <c r="P238" s="835">
        <v>68478.690000000104</v>
      </c>
      <c r="Q238" s="837">
        <v>0.82300884955752229</v>
      </c>
      <c r="R238" s="832">
        <v>93</v>
      </c>
      <c r="S238" s="837">
        <v>0.82300884955752207</v>
      </c>
      <c r="T238" s="836">
        <v>60.5</v>
      </c>
      <c r="U238" s="838">
        <v>0.84615384615384615</v>
      </c>
    </row>
    <row r="239" spans="1:21" ht="14.4" customHeight="1" x14ac:dyDescent="0.3">
      <c r="A239" s="831">
        <v>11</v>
      </c>
      <c r="B239" s="832" t="s">
        <v>2137</v>
      </c>
      <c r="C239" s="832" t="s">
        <v>2141</v>
      </c>
      <c r="D239" s="833" t="s">
        <v>4130</v>
      </c>
      <c r="E239" s="834" t="s">
        <v>2152</v>
      </c>
      <c r="F239" s="832" t="s">
        <v>2138</v>
      </c>
      <c r="G239" s="832" t="s">
        <v>2181</v>
      </c>
      <c r="H239" s="832" t="s">
        <v>638</v>
      </c>
      <c r="I239" s="832" t="s">
        <v>1689</v>
      </c>
      <c r="J239" s="832" t="s">
        <v>757</v>
      </c>
      <c r="K239" s="832" t="s">
        <v>1678</v>
      </c>
      <c r="L239" s="835">
        <v>923.74</v>
      </c>
      <c r="M239" s="835">
        <v>31407.160000000014</v>
      </c>
      <c r="N239" s="832">
        <v>34</v>
      </c>
      <c r="O239" s="836">
        <v>25</v>
      </c>
      <c r="P239" s="835">
        <v>25864.720000000016</v>
      </c>
      <c r="Q239" s="837">
        <v>0.82352941176470595</v>
      </c>
      <c r="R239" s="832">
        <v>28</v>
      </c>
      <c r="S239" s="837">
        <v>0.82352941176470584</v>
      </c>
      <c r="T239" s="836">
        <v>21</v>
      </c>
      <c r="U239" s="838">
        <v>0.84</v>
      </c>
    </row>
    <row r="240" spans="1:21" ht="14.4" customHeight="1" x14ac:dyDescent="0.3">
      <c r="A240" s="831">
        <v>11</v>
      </c>
      <c r="B240" s="832" t="s">
        <v>2137</v>
      </c>
      <c r="C240" s="832" t="s">
        <v>2141</v>
      </c>
      <c r="D240" s="833" t="s">
        <v>4130</v>
      </c>
      <c r="E240" s="834" t="s">
        <v>2152</v>
      </c>
      <c r="F240" s="832" t="s">
        <v>2138</v>
      </c>
      <c r="G240" s="832" t="s">
        <v>2181</v>
      </c>
      <c r="H240" s="832" t="s">
        <v>638</v>
      </c>
      <c r="I240" s="832" t="s">
        <v>2404</v>
      </c>
      <c r="J240" s="832" t="s">
        <v>757</v>
      </c>
      <c r="K240" s="832" t="s">
        <v>1684</v>
      </c>
      <c r="L240" s="835">
        <v>1154.68</v>
      </c>
      <c r="M240" s="835">
        <v>3464.04</v>
      </c>
      <c r="N240" s="832">
        <v>3</v>
      </c>
      <c r="O240" s="836">
        <v>1.5</v>
      </c>
      <c r="P240" s="835">
        <v>3464.04</v>
      </c>
      <c r="Q240" s="837">
        <v>1</v>
      </c>
      <c r="R240" s="832">
        <v>3</v>
      </c>
      <c r="S240" s="837">
        <v>1</v>
      </c>
      <c r="T240" s="836">
        <v>1.5</v>
      </c>
      <c r="U240" s="838">
        <v>1</v>
      </c>
    </row>
    <row r="241" spans="1:21" ht="14.4" customHeight="1" x14ac:dyDescent="0.3">
      <c r="A241" s="831">
        <v>11</v>
      </c>
      <c r="B241" s="832" t="s">
        <v>2137</v>
      </c>
      <c r="C241" s="832" t="s">
        <v>2141</v>
      </c>
      <c r="D241" s="833" t="s">
        <v>4130</v>
      </c>
      <c r="E241" s="834" t="s">
        <v>2152</v>
      </c>
      <c r="F241" s="832" t="s">
        <v>2138</v>
      </c>
      <c r="G241" s="832" t="s">
        <v>2181</v>
      </c>
      <c r="H241" s="832" t="s">
        <v>638</v>
      </c>
      <c r="I241" s="832" t="s">
        <v>1690</v>
      </c>
      <c r="J241" s="832" t="s">
        <v>764</v>
      </c>
      <c r="K241" s="832" t="s">
        <v>2405</v>
      </c>
      <c r="L241" s="835">
        <v>1847.49</v>
      </c>
      <c r="M241" s="835">
        <v>1847.49</v>
      </c>
      <c r="N241" s="832">
        <v>1</v>
      </c>
      <c r="O241" s="836">
        <v>1</v>
      </c>
      <c r="P241" s="835">
        <v>1847.49</v>
      </c>
      <c r="Q241" s="837">
        <v>1</v>
      </c>
      <c r="R241" s="832">
        <v>1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11</v>
      </c>
      <c r="B242" s="832" t="s">
        <v>2137</v>
      </c>
      <c r="C242" s="832" t="s">
        <v>2141</v>
      </c>
      <c r="D242" s="833" t="s">
        <v>4130</v>
      </c>
      <c r="E242" s="834" t="s">
        <v>2152</v>
      </c>
      <c r="F242" s="832" t="s">
        <v>2138</v>
      </c>
      <c r="G242" s="832" t="s">
        <v>2181</v>
      </c>
      <c r="H242" s="832" t="s">
        <v>638</v>
      </c>
      <c r="I242" s="832" t="s">
        <v>2428</v>
      </c>
      <c r="J242" s="832" t="s">
        <v>764</v>
      </c>
      <c r="K242" s="832" t="s">
        <v>2051</v>
      </c>
      <c r="L242" s="835">
        <v>2309.36</v>
      </c>
      <c r="M242" s="835">
        <v>2309.36</v>
      </c>
      <c r="N242" s="832">
        <v>1</v>
      </c>
      <c r="O242" s="836">
        <v>1</v>
      </c>
      <c r="P242" s="835">
        <v>2309.36</v>
      </c>
      <c r="Q242" s="837">
        <v>1</v>
      </c>
      <c r="R242" s="832">
        <v>1</v>
      </c>
      <c r="S242" s="837">
        <v>1</v>
      </c>
      <c r="T242" s="836">
        <v>1</v>
      </c>
      <c r="U242" s="838">
        <v>1</v>
      </c>
    </row>
    <row r="243" spans="1:21" ht="14.4" customHeight="1" x14ac:dyDescent="0.3">
      <c r="A243" s="831">
        <v>11</v>
      </c>
      <c r="B243" s="832" t="s">
        <v>2137</v>
      </c>
      <c r="C243" s="832" t="s">
        <v>2141</v>
      </c>
      <c r="D243" s="833" t="s">
        <v>4130</v>
      </c>
      <c r="E243" s="834" t="s">
        <v>2152</v>
      </c>
      <c r="F243" s="832" t="s">
        <v>2138</v>
      </c>
      <c r="G243" s="832" t="s">
        <v>2181</v>
      </c>
      <c r="H243" s="832" t="s">
        <v>638</v>
      </c>
      <c r="I243" s="832" t="s">
        <v>1685</v>
      </c>
      <c r="J243" s="832" t="s">
        <v>757</v>
      </c>
      <c r="K243" s="832" t="s">
        <v>1686</v>
      </c>
      <c r="L243" s="835">
        <v>490.89</v>
      </c>
      <c r="M243" s="835">
        <v>490.89</v>
      </c>
      <c r="N243" s="832">
        <v>1</v>
      </c>
      <c r="O243" s="836">
        <v>0.5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11</v>
      </c>
      <c r="B244" s="832" t="s">
        <v>2137</v>
      </c>
      <c r="C244" s="832" t="s">
        <v>2141</v>
      </c>
      <c r="D244" s="833" t="s">
        <v>4130</v>
      </c>
      <c r="E244" s="834" t="s">
        <v>2152</v>
      </c>
      <c r="F244" s="832" t="s">
        <v>2138</v>
      </c>
      <c r="G244" s="832" t="s">
        <v>2234</v>
      </c>
      <c r="H244" s="832" t="s">
        <v>638</v>
      </c>
      <c r="I244" s="832" t="s">
        <v>1827</v>
      </c>
      <c r="J244" s="832" t="s">
        <v>653</v>
      </c>
      <c r="K244" s="832" t="s">
        <v>646</v>
      </c>
      <c r="L244" s="835">
        <v>48.42</v>
      </c>
      <c r="M244" s="835">
        <v>48.42</v>
      </c>
      <c r="N244" s="832">
        <v>1</v>
      </c>
      <c r="O244" s="836">
        <v>1</v>
      </c>
      <c r="P244" s="835">
        <v>48.42</v>
      </c>
      <c r="Q244" s="837">
        <v>1</v>
      </c>
      <c r="R244" s="832">
        <v>1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11</v>
      </c>
      <c r="B245" s="832" t="s">
        <v>2137</v>
      </c>
      <c r="C245" s="832" t="s">
        <v>2141</v>
      </c>
      <c r="D245" s="833" t="s">
        <v>4130</v>
      </c>
      <c r="E245" s="834" t="s">
        <v>2152</v>
      </c>
      <c r="F245" s="832" t="s">
        <v>2138</v>
      </c>
      <c r="G245" s="832" t="s">
        <v>2187</v>
      </c>
      <c r="H245" s="832" t="s">
        <v>638</v>
      </c>
      <c r="I245" s="832" t="s">
        <v>1834</v>
      </c>
      <c r="J245" s="832" t="s">
        <v>1835</v>
      </c>
      <c r="K245" s="832" t="s">
        <v>1836</v>
      </c>
      <c r="L245" s="835">
        <v>0</v>
      </c>
      <c r="M245" s="835">
        <v>0</v>
      </c>
      <c r="N245" s="832">
        <v>112</v>
      </c>
      <c r="O245" s="836">
        <v>77</v>
      </c>
      <c r="P245" s="835">
        <v>0</v>
      </c>
      <c r="Q245" s="837"/>
      <c r="R245" s="832">
        <v>80</v>
      </c>
      <c r="S245" s="837">
        <v>0.7142857142857143</v>
      </c>
      <c r="T245" s="836">
        <v>53.5</v>
      </c>
      <c r="U245" s="838">
        <v>0.69480519480519476</v>
      </c>
    </row>
    <row r="246" spans="1:21" ht="14.4" customHeight="1" x14ac:dyDescent="0.3">
      <c r="A246" s="831">
        <v>11</v>
      </c>
      <c r="B246" s="832" t="s">
        <v>2137</v>
      </c>
      <c r="C246" s="832" t="s">
        <v>2141</v>
      </c>
      <c r="D246" s="833" t="s">
        <v>4130</v>
      </c>
      <c r="E246" s="834" t="s">
        <v>2152</v>
      </c>
      <c r="F246" s="832" t="s">
        <v>2138</v>
      </c>
      <c r="G246" s="832" t="s">
        <v>2300</v>
      </c>
      <c r="H246" s="832" t="s">
        <v>590</v>
      </c>
      <c r="I246" s="832" t="s">
        <v>2429</v>
      </c>
      <c r="J246" s="832" t="s">
        <v>2430</v>
      </c>
      <c r="K246" s="832" t="s">
        <v>2431</v>
      </c>
      <c r="L246" s="835">
        <v>93.96</v>
      </c>
      <c r="M246" s="835">
        <v>93.96</v>
      </c>
      <c r="N246" s="832">
        <v>1</v>
      </c>
      <c r="O246" s="836">
        <v>1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11</v>
      </c>
      <c r="B247" s="832" t="s">
        <v>2137</v>
      </c>
      <c r="C247" s="832" t="s">
        <v>2141</v>
      </c>
      <c r="D247" s="833" t="s">
        <v>4130</v>
      </c>
      <c r="E247" s="834" t="s">
        <v>2152</v>
      </c>
      <c r="F247" s="832" t="s">
        <v>2138</v>
      </c>
      <c r="G247" s="832" t="s">
        <v>2300</v>
      </c>
      <c r="H247" s="832" t="s">
        <v>590</v>
      </c>
      <c r="I247" s="832" t="s">
        <v>2432</v>
      </c>
      <c r="J247" s="832" t="s">
        <v>950</v>
      </c>
      <c r="K247" s="832" t="s">
        <v>2431</v>
      </c>
      <c r="L247" s="835">
        <v>93.96</v>
      </c>
      <c r="M247" s="835">
        <v>93.96</v>
      </c>
      <c r="N247" s="832">
        <v>1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11</v>
      </c>
      <c r="B248" s="832" t="s">
        <v>2137</v>
      </c>
      <c r="C248" s="832" t="s">
        <v>2141</v>
      </c>
      <c r="D248" s="833" t="s">
        <v>4130</v>
      </c>
      <c r="E248" s="834" t="s">
        <v>2152</v>
      </c>
      <c r="F248" s="832" t="s">
        <v>2140</v>
      </c>
      <c r="G248" s="832" t="s">
        <v>2205</v>
      </c>
      <c r="H248" s="832" t="s">
        <v>590</v>
      </c>
      <c r="I248" s="832" t="s">
        <v>2350</v>
      </c>
      <c r="J248" s="832" t="s">
        <v>2351</v>
      </c>
      <c r="K248" s="832" t="s">
        <v>2352</v>
      </c>
      <c r="L248" s="835">
        <v>492.18</v>
      </c>
      <c r="M248" s="835">
        <v>984.36</v>
      </c>
      <c r="N248" s="832">
        <v>2</v>
      </c>
      <c r="O248" s="836">
        <v>2</v>
      </c>
      <c r="P248" s="835">
        <v>984.36</v>
      </c>
      <c r="Q248" s="837">
        <v>1</v>
      </c>
      <c r="R248" s="832">
        <v>2</v>
      </c>
      <c r="S248" s="837">
        <v>1</v>
      </c>
      <c r="T248" s="836">
        <v>2</v>
      </c>
      <c r="U248" s="838">
        <v>1</v>
      </c>
    </row>
    <row r="249" spans="1:21" ht="14.4" customHeight="1" x14ac:dyDescent="0.3">
      <c r="A249" s="831">
        <v>11</v>
      </c>
      <c r="B249" s="832" t="s">
        <v>2137</v>
      </c>
      <c r="C249" s="832" t="s">
        <v>2141</v>
      </c>
      <c r="D249" s="833" t="s">
        <v>4130</v>
      </c>
      <c r="E249" s="834" t="s">
        <v>2152</v>
      </c>
      <c r="F249" s="832" t="s">
        <v>2140</v>
      </c>
      <c r="G249" s="832" t="s">
        <v>2205</v>
      </c>
      <c r="H249" s="832" t="s">
        <v>590</v>
      </c>
      <c r="I249" s="832" t="s">
        <v>2312</v>
      </c>
      <c r="J249" s="832" t="s">
        <v>2313</v>
      </c>
      <c r="K249" s="832" t="s">
        <v>2314</v>
      </c>
      <c r="L249" s="835">
        <v>748.12</v>
      </c>
      <c r="M249" s="835">
        <v>748.12</v>
      </c>
      <c r="N249" s="832">
        <v>1</v>
      </c>
      <c r="O249" s="836">
        <v>1</v>
      </c>
      <c r="P249" s="835">
        <v>748.12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11</v>
      </c>
      <c r="B250" s="832" t="s">
        <v>2137</v>
      </c>
      <c r="C250" s="832" t="s">
        <v>2141</v>
      </c>
      <c r="D250" s="833" t="s">
        <v>4130</v>
      </c>
      <c r="E250" s="834" t="s">
        <v>2152</v>
      </c>
      <c r="F250" s="832" t="s">
        <v>2140</v>
      </c>
      <c r="G250" s="832" t="s">
        <v>2205</v>
      </c>
      <c r="H250" s="832" t="s">
        <v>590</v>
      </c>
      <c r="I250" s="832" t="s">
        <v>2273</v>
      </c>
      <c r="J250" s="832" t="s">
        <v>2274</v>
      </c>
      <c r="K250" s="832" t="s">
        <v>2275</v>
      </c>
      <c r="L250" s="835">
        <v>1000</v>
      </c>
      <c r="M250" s="835">
        <v>7000</v>
      </c>
      <c r="N250" s="832">
        <v>7</v>
      </c>
      <c r="O250" s="836">
        <v>7</v>
      </c>
      <c r="P250" s="835">
        <v>6000</v>
      </c>
      <c r="Q250" s="837">
        <v>0.8571428571428571</v>
      </c>
      <c r="R250" s="832">
        <v>6</v>
      </c>
      <c r="S250" s="837">
        <v>0.8571428571428571</v>
      </c>
      <c r="T250" s="836">
        <v>6</v>
      </c>
      <c r="U250" s="838">
        <v>0.8571428571428571</v>
      </c>
    </row>
    <row r="251" spans="1:21" ht="14.4" customHeight="1" x14ac:dyDescent="0.3">
      <c r="A251" s="831">
        <v>11</v>
      </c>
      <c r="B251" s="832" t="s">
        <v>2137</v>
      </c>
      <c r="C251" s="832" t="s">
        <v>2141</v>
      </c>
      <c r="D251" s="833" t="s">
        <v>4130</v>
      </c>
      <c r="E251" s="834" t="s">
        <v>2152</v>
      </c>
      <c r="F251" s="832" t="s">
        <v>2140</v>
      </c>
      <c r="G251" s="832" t="s">
        <v>2205</v>
      </c>
      <c r="H251" s="832" t="s">
        <v>590</v>
      </c>
      <c r="I251" s="832" t="s">
        <v>2315</v>
      </c>
      <c r="J251" s="832" t="s">
        <v>2316</v>
      </c>
      <c r="K251" s="832" t="s">
        <v>2317</v>
      </c>
      <c r="L251" s="835">
        <v>350</v>
      </c>
      <c r="M251" s="835">
        <v>350</v>
      </c>
      <c r="N251" s="832">
        <v>1</v>
      </c>
      <c r="O251" s="836">
        <v>1</v>
      </c>
      <c r="P251" s="835">
        <v>350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11</v>
      </c>
      <c r="B252" s="832" t="s">
        <v>2137</v>
      </c>
      <c r="C252" s="832" t="s">
        <v>2141</v>
      </c>
      <c r="D252" s="833" t="s">
        <v>4130</v>
      </c>
      <c r="E252" s="834" t="s">
        <v>2152</v>
      </c>
      <c r="F252" s="832" t="s">
        <v>2140</v>
      </c>
      <c r="G252" s="832" t="s">
        <v>2205</v>
      </c>
      <c r="H252" s="832" t="s">
        <v>590</v>
      </c>
      <c r="I252" s="832" t="s">
        <v>2206</v>
      </c>
      <c r="J252" s="832" t="s">
        <v>2207</v>
      </c>
      <c r="K252" s="832" t="s">
        <v>2208</v>
      </c>
      <c r="L252" s="835">
        <v>500</v>
      </c>
      <c r="M252" s="835">
        <v>16500</v>
      </c>
      <c r="N252" s="832">
        <v>33</v>
      </c>
      <c r="O252" s="836">
        <v>33</v>
      </c>
      <c r="P252" s="835">
        <v>16000</v>
      </c>
      <c r="Q252" s="837">
        <v>0.96969696969696972</v>
      </c>
      <c r="R252" s="832">
        <v>32</v>
      </c>
      <c r="S252" s="837">
        <v>0.96969696969696972</v>
      </c>
      <c r="T252" s="836">
        <v>32</v>
      </c>
      <c r="U252" s="838">
        <v>0.96969696969696972</v>
      </c>
    </row>
    <row r="253" spans="1:21" ht="14.4" customHeight="1" x14ac:dyDescent="0.3">
      <c r="A253" s="831">
        <v>11</v>
      </c>
      <c r="B253" s="832" t="s">
        <v>2137</v>
      </c>
      <c r="C253" s="832" t="s">
        <v>2141</v>
      </c>
      <c r="D253" s="833" t="s">
        <v>4130</v>
      </c>
      <c r="E253" s="834" t="s">
        <v>2152</v>
      </c>
      <c r="F253" s="832" t="s">
        <v>2140</v>
      </c>
      <c r="G253" s="832" t="s">
        <v>2205</v>
      </c>
      <c r="H253" s="832" t="s">
        <v>590</v>
      </c>
      <c r="I253" s="832" t="s">
        <v>2276</v>
      </c>
      <c r="J253" s="832" t="s">
        <v>2277</v>
      </c>
      <c r="K253" s="832" t="s">
        <v>2278</v>
      </c>
      <c r="L253" s="835">
        <v>971.25</v>
      </c>
      <c r="M253" s="835">
        <v>27195</v>
      </c>
      <c r="N253" s="832">
        <v>28</v>
      </c>
      <c r="O253" s="836">
        <v>27</v>
      </c>
      <c r="P253" s="835">
        <v>25252.5</v>
      </c>
      <c r="Q253" s="837">
        <v>0.9285714285714286</v>
      </c>
      <c r="R253" s="832">
        <v>26</v>
      </c>
      <c r="S253" s="837">
        <v>0.9285714285714286</v>
      </c>
      <c r="T253" s="836">
        <v>25</v>
      </c>
      <c r="U253" s="838">
        <v>0.92592592592592593</v>
      </c>
    </row>
    <row r="254" spans="1:21" ht="14.4" customHeight="1" x14ac:dyDescent="0.3">
      <c r="A254" s="831">
        <v>11</v>
      </c>
      <c r="B254" s="832" t="s">
        <v>2137</v>
      </c>
      <c r="C254" s="832" t="s">
        <v>2141</v>
      </c>
      <c r="D254" s="833" t="s">
        <v>4130</v>
      </c>
      <c r="E254" s="834" t="s">
        <v>2152</v>
      </c>
      <c r="F254" s="832" t="s">
        <v>2140</v>
      </c>
      <c r="G254" s="832" t="s">
        <v>2205</v>
      </c>
      <c r="H254" s="832" t="s">
        <v>590</v>
      </c>
      <c r="I254" s="832" t="s">
        <v>2318</v>
      </c>
      <c r="J254" s="832" t="s">
        <v>2319</v>
      </c>
      <c r="K254" s="832"/>
      <c r="L254" s="835">
        <v>1000</v>
      </c>
      <c r="M254" s="835">
        <v>2000</v>
      </c>
      <c r="N254" s="832">
        <v>2</v>
      </c>
      <c r="O254" s="836">
        <v>2</v>
      </c>
      <c r="P254" s="835">
        <v>1000</v>
      </c>
      <c r="Q254" s="837">
        <v>0.5</v>
      </c>
      <c r="R254" s="832">
        <v>1</v>
      </c>
      <c r="S254" s="837">
        <v>0.5</v>
      </c>
      <c r="T254" s="836">
        <v>1</v>
      </c>
      <c r="U254" s="838">
        <v>0.5</v>
      </c>
    </row>
    <row r="255" spans="1:21" ht="14.4" customHeight="1" x14ac:dyDescent="0.3">
      <c r="A255" s="831">
        <v>11</v>
      </c>
      <c r="B255" s="832" t="s">
        <v>2137</v>
      </c>
      <c r="C255" s="832" t="s">
        <v>2141</v>
      </c>
      <c r="D255" s="833" t="s">
        <v>4130</v>
      </c>
      <c r="E255" s="834" t="s">
        <v>2152</v>
      </c>
      <c r="F255" s="832" t="s">
        <v>2140</v>
      </c>
      <c r="G255" s="832" t="s">
        <v>2205</v>
      </c>
      <c r="H255" s="832" t="s">
        <v>590</v>
      </c>
      <c r="I255" s="832" t="s">
        <v>2320</v>
      </c>
      <c r="J255" s="832" t="s">
        <v>2321</v>
      </c>
      <c r="K255" s="832" t="s">
        <v>2322</v>
      </c>
      <c r="L255" s="835">
        <v>1000</v>
      </c>
      <c r="M255" s="835">
        <v>4000</v>
      </c>
      <c r="N255" s="832">
        <v>4</v>
      </c>
      <c r="O255" s="836">
        <v>4</v>
      </c>
      <c r="P255" s="835">
        <v>4000</v>
      </c>
      <c r="Q255" s="837">
        <v>1</v>
      </c>
      <c r="R255" s="832">
        <v>4</v>
      </c>
      <c r="S255" s="837">
        <v>1</v>
      </c>
      <c r="T255" s="836">
        <v>4</v>
      </c>
      <c r="U255" s="838">
        <v>1</v>
      </c>
    </row>
    <row r="256" spans="1:21" ht="14.4" customHeight="1" x14ac:dyDescent="0.3">
      <c r="A256" s="831">
        <v>11</v>
      </c>
      <c r="B256" s="832" t="s">
        <v>2137</v>
      </c>
      <c r="C256" s="832" t="s">
        <v>2141</v>
      </c>
      <c r="D256" s="833" t="s">
        <v>4130</v>
      </c>
      <c r="E256" s="834" t="s">
        <v>2152</v>
      </c>
      <c r="F256" s="832" t="s">
        <v>2140</v>
      </c>
      <c r="G256" s="832" t="s">
        <v>2205</v>
      </c>
      <c r="H256" s="832" t="s">
        <v>590</v>
      </c>
      <c r="I256" s="832" t="s">
        <v>2419</v>
      </c>
      <c r="J256" s="832" t="s">
        <v>2420</v>
      </c>
      <c r="K256" s="832" t="s">
        <v>2421</v>
      </c>
      <c r="L256" s="835">
        <v>1690</v>
      </c>
      <c r="M256" s="835">
        <v>3380</v>
      </c>
      <c r="N256" s="832">
        <v>2</v>
      </c>
      <c r="O256" s="836">
        <v>2</v>
      </c>
      <c r="P256" s="835">
        <v>3380</v>
      </c>
      <c r="Q256" s="837">
        <v>1</v>
      </c>
      <c r="R256" s="832">
        <v>2</v>
      </c>
      <c r="S256" s="837">
        <v>1</v>
      </c>
      <c r="T256" s="836">
        <v>2</v>
      </c>
      <c r="U256" s="838">
        <v>1</v>
      </c>
    </row>
    <row r="257" spans="1:21" ht="14.4" customHeight="1" x14ac:dyDescent="0.3">
      <c r="A257" s="831">
        <v>11</v>
      </c>
      <c r="B257" s="832" t="s">
        <v>2137</v>
      </c>
      <c r="C257" s="832" t="s">
        <v>2141</v>
      </c>
      <c r="D257" s="833" t="s">
        <v>4130</v>
      </c>
      <c r="E257" s="834" t="s">
        <v>2152</v>
      </c>
      <c r="F257" s="832" t="s">
        <v>2140</v>
      </c>
      <c r="G257" s="832" t="s">
        <v>2205</v>
      </c>
      <c r="H257" s="832" t="s">
        <v>590</v>
      </c>
      <c r="I257" s="832" t="s">
        <v>2279</v>
      </c>
      <c r="J257" s="832" t="s">
        <v>2280</v>
      </c>
      <c r="K257" s="832" t="s">
        <v>2281</v>
      </c>
      <c r="L257" s="835">
        <v>999.46</v>
      </c>
      <c r="M257" s="835">
        <v>1998.92</v>
      </c>
      <c r="N257" s="832">
        <v>2</v>
      </c>
      <c r="O257" s="836">
        <v>2</v>
      </c>
      <c r="P257" s="835">
        <v>1998.92</v>
      </c>
      <c r="Q257" s="837">
        <v>1</v>
      </c>
      <c r="R257" s="832">
        <v>2</v>
      </c>
      <c r="S257" s="837">
        <v>1</v>
      </c>
      <c r="T257" s="836">
        <v>2</v>
      </c>
      <c r="U257" s="838">
        <v>1</v>
      </c>
    </row>
    <row r="258" spans="1:21" ht="14.4" customHeight="1" x14ac:dyDescent="0.3">
      <c r="A258" s="831">
        <v>11</v>
      </c>
      <c r="B258" s="832" t="s">
        <v>2137</v>
      </c>
      <c r="C258" s="832" t="s">
        <v>2141</v>
      </c>
      <c r="D258" s="833" t="s">
        <v>4130</v>
      </c>
      <c r="E258" s="834" t="s">
        <v>2152</v>
      </c>
      <c r="F258" s="832" t="s">
        <v>2140</v>
      </c>
      <c r="G258" s="832" t="s">
        <v>2209</v>
      </c>
      <c r="H258" s="832" t="s">
        <v>590</v>
      </c>
      <c r="I258" s="832" t="s">
        <v>2290</v>
      </c>
      <c r="J258" s="832" t="s">
        <v>2291</v>
      </c>
      <c r="K258" s="832" t="s">
        <v>2292</v>
      </c>
      <c r="L258" s="835">
        <v>950</v>
      </c>
      <c r="M258" s="835">
        <v>950</v>
      </c>
      <c r="N258" s="832">
        <v>1</v>
      </c>
      <c r="O258" s="836">
        <v>1</v>
      </c>
      <c r="P258" s="835">
        <v>950</v>
      </c>
      <c r="Q258" s="837">
        <v>1</v>
      </c>
      <c r="R258" s="832">
        <v>1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11</v>
      </c>
      <c r="B259" s="832" t="s">
        <v>2137</v>
      </c>
      <c r="C259" s="832" t="s">
        <v>2141</v>
      </c>
      <c r="D259" s="833" t="s">
        <v>4130</v>
      </c>
      <c r="E259" s="834" t="s">
        <v>2152</v>
      </c>
      <c r="F259" s="832" t="s">
        <v>2140</v>
      </c>
      <c r="G259" s="832" t="s">
        <v>2209</v>
      </c>
      <c r="H259" s="832" t="s">
        <v>590</v>
      </c>
      <c r="I259" s="832" t="s">
        <v>2371</v>
      </c>
      <c r="J259" s="832" t="s">
        <v>2372</v>
      </c>
      <c r="K259" s="832" t="s">
        <v>2373</v>
      </c>
      <c r="L259" s="835">
        <v>1075</v>
      </c>
      <c r="M259" s="835">
        <v>1075</v>
      </c>
      <c r="N259" s="832">
        <v>1</v>
      </c>
      <c r="O259" s="836">
        <v>1</v>
      </c>
      <c r="P259" s="835">
        <v>1075</v>
      </c>
      <c r="Q259" s="837">
        <v>1</v>
      </c>
      <c r="R259" s="832">
        <v>1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11</v>
      </c>
      <c r="B260" s="832" t="s">
        <v>2137</v>
      </c>
      <c r="C260" s="832" t="s">
        <v>2141</v>
      </c>
      <c r="D260" s="833" t="s">
        <v>4130</v>
      </c>
      <c r="E260" s="834" t="s">
        <v>2152</v>
      </c>
      <c r="F260" s="832" t="s">
        <v>2140</v>
      </c>
      <c r="G260" s="832" t="s">
        <v>2209</v>
      </c>
      <c r="H260" s="832" t="s">
        <v>590</v>
      </c>
      <c r="I260" s="832" t="s">
        <v>2282</v>
      </c>
      <c r="J260" s="832" t="s">
        <v>2283</v>
      </c>
      <c r="K260" s="832" t="s">
        <v>2284</v>
      </c>
      <c r="L260" s="835">
        <v>200</v>
      </c>
      <c r="M260" s="835">
        <v>2000</v>
      </c>
      <c r="N260" s="832">
        <v>10</v>
      </c>
      <c r="O260" s="836">
        <v>5</v>
      </c>
      <c r="P260" s="835">
        <v>1600</v>
      </c>
      <c r="Q260" s="837">
        <v>0.8</v>
      </c>
      <c r="R260" s="832">
        <v>8</v>
      </c>
      <c r="S260" s="837">
        <v>0.8</v>
      </c>
      <c r="T260" s="836">
        <v>4</v>
      </c>
      <c r="U260" s="838">
        <v>0.8</v>
      </c>
    </row>
    <row r="261" spans="1:21" ht="14.4" customHeight="1" x14ac:dyDescent="0.3">
      <c r="A261" s="831">
        <v>11</v>
      </c>
      <c r="B261" s="832" t="s">
        <v>2137</v>
      </c>
      <c r="C261" s="832" t="s">
        <v>2141</v>
      </c>
      <c r="D261" s="833" t="s">
        <v>4130</v>
      </c>
      <c r="E261" s="834" t="s">
        <v>2152</v>
      </c>
      <c r="F261" s="832" t="s">
        <v>2140</v>
      </c>
      <c r="G261" s="832" t="s">
        <v>2209</v>
      </c>
      <c r="H261" s="832" t="s">
        <v>590</v>
      </c>
      <c r="I261" s="832" t="s">
        <v>2266</v>
      </c>
      <c r="J261" s="832" t="s">
        <v>2267</v>
      </c>
      <c r="K261" s="832" t="s">
        <v>2268</v>
      </c>
      <c r="L261" s="835">
        <v>278.75</v>
      </c>
      <c r="M261" s="835">
        <v>3623.75</v>
      </c>
      <c r="N261" s="832">
        <v>13</v>
      </c>
      <c r="O261" s="836">
        <v>7</v>
      </c>
      <c r="P261" s="835">
        <v>3623.75</v>
      </c>
      <c r="Q261" s="837">
        <v>1</v>
      </c>
      <c r="R261" s="832">
        <v>13</v>
      </c>
      <c r="S261" s="837">
        <v>1</v>
      </c>
      <c r="T261" s="836">
        <v>7</v>
      </c>
      <c r="U261" s="838">
        <v>1</v>
      </c>
    </row>
    <row r="262" spans="1:21" ht="14.4" customHeight="1" x14ac:dyDescent="0.3">
      <c r="A262" s="831">
        <v>11</v>
      </c>
      <c r="B262" s="832" t="s">
        <v>2137</v>
      </c>
      <c r="C262" s="832" t="s">
        <v>2141</v>
      </c>
      <c r="D262" s="833" t="s">
        <v>4130</v>
      </c>
      <c r="E262" s="834" t="s">
        <v>2152</v>
      </c>
      <c r="F262" s="832" t="s">
        <v>2140</v>
      </c>
      <c r="G262" s="832" t="s">
        <v>2209</v>
      </c>
      <c r="H262" s="832" t="s">
        <v>590</v>
      </c>
      <c r="I262" s="832" t="s">
        <v>2256</v>
      </c>
      <c r="J262" s="832" t="s">
        <v>2257</v>
      </c>
      <c r="K262" s="832" t="s">
        <v>2258</v>
      </c>
      <c r="L262" s="835">
        <v>1200</v>
      </c>
      <c r="M262" s="835">
        <v>1200</v>
      </c>
      <c r="N262" s="832">
        <v>1</v>
      </c>
      <c r="O262" s="836">
        <v>1</v>
      </c>
      <c r="P262" s="835">
        <v>1200</v>
      </c>
      <c r="Q262" s="837">
        <v>1</v>
      </c>
      <c r="R262" s="832">
        <v>1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11</v>
      </c>
      <c r="B263" s="832" t="s">
        <v>2137</v>
      </c>
      <c r="C263" s="832" t="s">
        <v>2141</v>
      </c>
      <c r="D263" s="833" t="s">
        <v>4130</v>
      </c>
      <c r="E263" s="834" t="s">
        <v>2160</v>
      </c>
      <c r="F263" s="832" t="s">
        <v>2138</v>
      </c>
      <c r="G263" s="832" t="s">
        <v>2177</v>
      </c>
      <c r="H263" s="832" t="s">
        <v>638</v>
      </c>
      <c r="I263" s="832" t="s">
        <v>1927</v>
      </c>
      <c r="J263" s="832" t="s">
        <v>1225</v>
      </c>
      <c r="K263" s="832" t="s">
        <v>1928</v>
      </c>
      <c r="L263" s="835">
        <v>154.36000000000001</v>
      </c>
      <c r="M263" s="835">
        <v>617.44000000000005</v>
      </c>
      <c r="N263" s="832">
        <v>4</v>
      </c>
      <c r="O263" s="836">
        <v>1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11</v>
      </c>
      <c r="B264" s="832" t="s">
        <v>2137</v>
      </c>
      <c r="C264" s="832" t="s">
        <v>2141</v>
      </c>
      <c r="D264" s="833" t="s">
        <v>4130</v>
      </c>
      <c r="E264" s="834" t="s">
        <v>2160</v>
      </c>
      <c r="F264" s="832" t="s">
        <v>2138</v>
      </c>
      <c r="G264" s="832" t="s">
        <v>2178</v>
      </c>
      <c r="H264" s="832" t="s">
        <v>590</v>
      </c>
      <c r="I264" s="832" t="s">
        <v>2217</v>
      </c>
      <c r="J264" s="832" t="s">
        <v>1794</v>
      </c>
      <c r="K264" s="832" t="s">
        <v>1795</v>
      </c>
      <c r="L264" s="835">
        <v>170.52</v>
      </c>
      <c r="M264" s="835">
        <v>341.04</v>
      </c>
      <c r="N264" s="832">
        <v>2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11</v>
      </c>
      <c r="B265" s="832" t="s">
        <v>2137</v>
      </c>
      <c r="C265" s="832" t="s">
        <v>2141</v>
      </c>
      <c r="D265" s="833" t="s">
        <v>4130</v>
      </c>
      <c r="E265" s="834" t="s">
        <v>2160</v>
      </c>
      <c r="F265" s="832" t="s">
        <v>2138</v>
      </c>
      <c r="G265" s="832" t="s">
        <v>2178</v>
      </c>
      <c r="H265" s="832" t="s">
        <v>590</v>
      </c>
      <c r="I265" s="832" t="s">
        <v>1793</v>
      </c>
      <c r="J265" s="832" t="s">
        <v>1794</v>
      </c>
      <c r="K265" s="832" t="s">
        <v>1795</v>
      </c>
      <c r="L265" s="835">
        <v>170.52</v>
      </c>
      <c r="M265" s="835">
        <v>1023.1200000000001</v>
      </c>
      <c r="N265" s="832">
        <v>6</v>
      </c>
      <c r="O265" s="836">
        <v>1.5</v>
      </c>
      <c r="P265" s="835">
        <v>341.04</v>
      </c>
      <c r="Q265" s="837">
        <v>0.33333333333333331</v>
      </c>
      <c r="R265" s="832">
        <v>2</v>
      </c>
      <c r="S265" s="837">
        <v>0.33333333333333331</v>
      </c>
      <c r="T265" s="836">
        <v>0.5</v>
      </c>
      <c r="U265" s="838">
        <v>0.33333333333333331</v>
      </c>
    </row>
    <row r="266" spans="1:21" ht="14.4" customHeight="1" x14ac:dyDescent="0.3">
      <c r="A266" s="831">
        <v>11</v>
      </c>
      <c r="B266" s="832" t="s">
        <v>2137</v>
      </c>
      <c r="C266" s="832" t="s">
        <v>2141</v>
      </c>
      <c r="D266" s="833" t="s">
        <v>4130</v>
      </c>
      <c r="E266" s="834" t="s">
        <v>2160</v>
      </c>
      <c r="F266" s="832" t="s">
        <v>2138</v>
      </c>
      <c r="G266" s="832" t="s">
        <v>2178</v>
      </c>
      <c r="H266" s="832" t="s">
        <v>590</v>
      </c>
      <c r="I266" s="832" t="s">
        <v>2179</v>
      </c>
      <c r="J266" s="832" t="s">
        <v>1794</v>
      </c>
      <c r="K266" s="832" t="s">
        <v>2180</v>
      </c>
      <c r="L266" s="835">
        <v>238.72</v>
      </c>
      <c r="M266" s="835">
        <v>1432.32</v>
      </c>
      <c r="N266" s="832">
        <v>6</v>
      </c>
      <c r="O266" s="836">
        <v>1.5</v>
      </c>
      <c r="P266" s="835">
        <v>1432.32</v>
      </c>
      <c r="Q266" s="837">
        <v>1</v>
      </c>
      <c r="R266" s="832">
        <v>6</v>
      </c>
      <c r="S266" s="837">
        <v>1</v>
      </c>
      <c r="T266" s="836">
        <v>1.5</v>
      </c>
      <c r="U266" s="838">
        <v>1</v>
      </c>
    </row>
    <row r="267" spans="1:21" ht="14.4" customHeight="1" x14ac:dyDescent="0.3">
      <c r="A267" s="831">
        <v>11</v>
      </c>
      <c r="B267" s="832" t="s">
        <v>2137</v>
      </c>
      <c r="C267" s="832" t="s">
        <v>2141</v>
      </c>
      <c r="D267" s="833" t="s">
        <v>4130</v>
      </c>
      <c r="E267" s="834" t="s">
        <v>2160</v>
      </c>
      <c r="F267" s="832" t="s">
        <v>2138</v>
      </c>
      <c r="G267" s="832" t="s">
        <v>2178</v>
      </c>
      <c r="H267" s="832" t="s">
        <v>638</v>
      </c>
      <c r="I267" s="832" t="s">
        <v>1931</v>
      </c>
      <c r="J267" s="832" t="s">
        <v>1932</v>
      </c>
      <c r="K267" s="832" t="s">
        <v>1795</v>
      </c>
      <c r="L267" s="835">
        <v>170.52</v>
      </c>
      <c r="M267" s="835">
        <v>341.04</v>
      </c>
      <c r="N267" s="832">
        <v>2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11</v>
      </c>
      <c r="B268" s="832" t="s">
        <v>2137</v>
      </c>
      <c r="C268" s="832" t="s">
        <v>2141</v>
      </c>
      <c r="D268" s="833" t="s">
        <v>4130</v>
      </c>
      <c r="E268" s="834" t="s">
        <v>2160</v>
      </c>
      <c r="F268" s="832" t="s">
        <v>2138</v>
      </c>
      <c r="G268" s="832" t="s">
        <v>2178</v>
      </c>
      <c r="H268" s="832" t="s">
        <v>638</v>
      </c>
      <c r="I268" s="832" t="s">
        <v>2433</v>
      </c>
      <c r="J268" s="832" t="s">
        <v>1932</v>
      </c>
      <c r="K268" s="832" t="s">
        <v>2434</v>
      </c>
      <c r="L268" s="835">
        <v>85.27</v>
      </c>
      <c r="M268" s="835">
        <v>170.54</v>
      </c>
      <c r="N268" s="832">
        <v>2</v>
      </c>
      <c r="O268" s="836">
        <v>1</v>
      </c>
      <c r="P268" s="835">
        <v>170.54</v>
      </c>
      <c r="Q268" s="837">
        <v>1</v>
      </c>
      <c r="R268" s="832">
        <v>2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11</v>
      </c>
      <c r="B269" s="832" t="s">
        <v>2137</v>
      </c>
      <c r="C269" s="832" t="s">
        <v>2141</v>
      </c>
      <c r="D269" s="833" t="s">
        <v>4130</v>
      </c>
      <c r="E269" s="834" t="s">
        <v>2160</v>
      </c>
      <c r="F269" s="832" t="s">
        <v>2138</v>
      </c>
      <c r="G269" s="832" t="s">
        <v>2178</v>
      </c>
      <c r="H269" s="832" t="s">
        <v>638</v>
      </c>
      <c r="I269" s="832" t="s">
        <v>2062</v>
      </c>
      <c r="J269" s="832" t="s">
        <v>1932</v>
      </c>
      <c r="K269" s="832" t="s">
        <v>2063</v>
      </c>
      <c r="L269" s="835">
        <v>272.83</v>
      </c>
      <c r="M269" s="835">
        <v>3273.9599999999996</v>
      </c>
      <c r="N269" s="832">
        <v>12</v>
      </c>
      <c r="O269" s="836">
        <v>3</v>
      </c>
      <c r="P269" s="835">
        <v>3273.9599999999996</v>
      </c>
      <c r="Q269" s="837">
        <v>1</v>
      </c>
      <c r="R269" s="832">
        <v>12</v>
      </c>
      <c r="S269" s="837">
        <v>1</v>
      </c>
      <c r="T269" s="836">
        <v>3</v>
      </c>
      <c r="U269" s="838">
        <v>1</v>
      </c>
    </row>
    <row r="270" spans="1:21" ht="14.4" customHeight="1" x14ac:dyDescent="0.3">
      <c r="A270" s="831">
        <v>11</v>
      </c>
      <c r="B270" s="832" t="s">
        <v>2137</v>
      </c>
      <c r="C270" s="832" t="s">
        <v>2141</v>
      </c>
      <c r="D270" s="833" t="s">
        <v>4130</v>
      </c>
      <c r="E270" s="834" t="s">
        <v>2160</v>
      </c>
      <c r="F270" s="832" t="s">
        <v>2138</v>
      </c>
      <c r="G270" s="832" t="s">
        <v>2219</v>
      </c>
      <c r="H270" s="832" t="s">
        <v>590</v>
      </c>
      <c r="I270" s="832" t="s">
        <v>2323</v>
      </c>
      <c r="J270" s="832" t="s">
        <v>2324</v>
      </c>
      <c r="K270" s="832" t="s">
        <v>2325</v>
      </c>
      <c r="L270" s="835">
        <v>72.64</v>
      </c>
      <c r="M270" s="835">
        <v>217.92000000000002</v>
      </c>
      <c r="N270" s="832">
        <v>3</v>
      </c>
      <c r="O270" s="836">
        <v>2.5</v>
      </c>
      <c r="P270" s="835">
        <v>72.64</v>
      </c>
      <c r="Q270" s="837">
        <v>0.33333333333333331</v>
      </c>
      <c r="R270" s="832">
        <v>1</v>
      </c>
      <c r="S270" s="837">
        <v>0.33333333333333331</v>
      </c>
      <c r="T270" s="836">
        <v>1</v>
      </c>
      <c r="U270" s="838">
        <v>0.4</v>
      </c>
    </row>
    <row r="271" spans="1:21" ht="14.4" customHeight="1" x14ac:dyDescent="0.3">
      <c r="A271" s="831">
        <v>11</v>
      </c>
      <c r="B271" s="832" t="s">
        <v>2137</v>
      </c>
      <c r="C271" s="832" t="s">
        <v>2141</v>
      </c>
      <c r="D271" s="833" t="s">
        <v>4130</v>
      </c>
      <c r="E271" s="834" t="s">
        <v>2160</v>
      </c>
      <c r="F271" s="832" t="s">
        <v>2138</v>
      </c>
      <c r="G271" s="832" t="s">
        <v>2329</v>
      </c>
      <c r="H271" s="832" t="s">
        <v>590</v>
      </c>
      <c r="I271" s="832" t="s">
        <v>2435</v>
      </c>
      <c r="J271" s="832" t="s">
        <v>689</v>
      </c>
      <c r="K271" s="832" t="s">
        <v>2382</v>
      </c>
      <c r="L271" s="835">
        <v>91.11</v>
      </c>
      <c r="M271" s="835">
        <v>91.11</v>
      </c>
      <c r="N271" s="832">
        <v>1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11</v>
      </c>
      <c r="B272" s="832" t="s">
        <v>2137</v>
      </c>
      <c r="C272" s="832" t="s">
        <v>2141</v>
      </c>
      <c r="D272" s="833" t="s">
        <v>4130</v>
      </c>
      <c r="E272" s="834" t="s">
        <v>2160</v>
      </c>
      <c r="F272" s="832" t="s">
        <v>2138</v>
      </c>
      <c r="G272" s="832" t="s">
        <v>2329</v>
      </c>
      <c r="H272" s="832" t="s">
        <v>590</v>
      </c>
      <c r="I272" s="832" t="s">
        <v>2436</v>
      </c>
      <c r="J272" s="832" t="s">
        <v>689</v>
      </c>
      <c r="K272" s="832" t="s">
        <v>2382</v>
      </c>
      <c r="L272" s="835">
        <v>91.11</v>
      </c>
      <c r="M272" s="835">
        <v>91.11</v>
      </c>
      <c r="N272" s="832">
        <v>1</v>
      </c>
      <c r="O272" s="836">
        <v>0.5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11</v>
      </c>
      <c r="B273" s="832" t="s">
        <v>2137</v>
      </c>
      <c r="C273" s="832" t="s">
        <v>2141</v>
      </c>
      <c r="D273" s="833" t="s">
        <v>4130</v>
      </c>
      <c r="E273" s="834" t="s">
        <v>2160</v>
      </c>
      <c r="F273" s="832" t="s">
        <v>2138</v>
      </c>
      <c r="G273" s="832" t="s">
        <v>2262</v>
      </c>
      <c r="H273" s="832" t="s">
        <v>590</v>
      </c>
      <c r="I273" s="832" t="s">
        <v>2263</v>
      </c>
      <c r="J273" s="832" t="s">
        <v>2264</v>
      </c>
      <c r="K273" s="832" t="s">
        <v>2265</v>
      </c>
      <c r="L273" s="835">
        <v>60.9</v>
      </c>
      <c r="M273" s="835">
        <v>304.5</v>
      </c>
      <c r="N273" s="832">
        <v>5</v>
      </c>
      <c r="O273" s="836">
        <v>1</v>
      </c>
      <c r="P273" s="835">
        <v>121.8</v>
      </c>
      <c r="Q273" s="837">
        <v>0.39999999999999997</v>
      </c>
      <c r="R273" s="832">
        <v>2</v>
      </c>
      <c r="S273" s="837">
        <v>0.4</v>
      </c>
      <c r="T273" s="836">
        <v>0.5</v>
      </c>
      <c r="U273" s="838">
        <v>0.5</v>
      </c>
    </row>
    <row r="274" spans="1:21" ht="14.4" customHeight="1" x14ac:dyDescent="0.3">
      <c r="A274" s="831">
        <v>11</v>
      </c>
      <c r="B274" s="832" t="s">
        <v>2137</v>
      </c>
      <c r="C274" s="832" t="s">
        <v>2141</v>
      </c>
      <c r="D274" s="833" t="s">
        <v>4130</v>
      </c>
      <c r="E274" s="834" t="s">
        <v>2160</v>
      </c>
      <c r="F274" s="832" t="s">
        <v>2138</v>
      </c>
      <c r="G274" s="832" t="s">
        <v>2231</v>
      </c>
      <c r="H274" s="832" t="s">
        <v>590</v>
      </c>
      <c r="I274" s="832" t="s">
        <v>2383</v>
      </c>
      <c r="J274" s="832" t="s">
        <v>635</v>
      </c>
      <c r="K274" s="832" t="s">
        <v>2384</v>
      </c>
      <c r="L274" s="835">
        <v>0</v>
      </c>
      <c r="M274" s="835">
        <v>0</v>
      </c>
      <c r="N274" s="832">
        <v>1</v>
      </c>
      <c r="O274" s="836">
        <v>0.5</v>
      </c>
      <c r="P274" s="835">
        <v>0</v>
      </c>
      <c r="Q274" s="837"/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11</v>
      </c>
      <c r="B275" s="832" t="s">
        <v>2137</v>
      </c>
      <c r="C275" s="832" t="s">
        <v>2141</v>
      </c>
      <c r="D275" s="833" t="s">
        <v>4130</v>
      </c>
      <c r="E275" s="834" t="s">
        <v>2160</v>
      </c>
      <c r="F275" s="832" t="s">
        <v>2138</v>
      </c>
      <c r="G275" s="832" t="s">
        <v>2231</v>
      </c>
      <c r="H275" s="832" t="s">
        <v>590</v>
      </c>
      <c r="I275" s="832" t="s">
        <v>2232</v>
      </c>
      <c r="J275" s="832" t="s">
        <v>635</v>
      </c>
      <c r="K275" s="832" t="s">
        <v>2233</v>
      </c>
      <c r="L275" s="835">
        <v>0</v>
      </c>
      <c r="M275" s="835">
        <v>0</v>
      </c>
      <c r="N275" s="832">
        <v>18</v>
      </c>
      <c r="O275" s="836">
        <v>7.5</v>
      </c>
      <c r="P275" s="835">
        <v>0</v>
      </c>
      <c r="Q275" s="837"/>
      <c r="R275" s="832">
        <v>9</v>
      </c>
      <c r="S275" s="837">
        <v>0.5</v>
      </c>
      <c r="T275" s="836">
        <v>4</v>
      </c>
      <c r="U275" s="838">
        <v>0.53333333333333333</v>
      </c>
    </row>
    <row r="276" spans="1:21" ht="14.4" customHeight="1" x14ac:dyDescent="0.3">
      <c r="A276" s="831">
        <v>11</v>
      </c>
      <c r="B276" s="832" t="s">
        <v>2137</v>
      </c>
      <c r="C276" s="832" t="s">
        <v>2141</v>
      </c>
      <c r="D276" s="833" t="s">
        <v>4130</v>
      </c>
      <c r="E276" s="834" t="s">
        <v>2160</v>
      </c>
      <c r="F276" s="832" t="s">
        <v>2138</v>
      </c>
      <c r="G276" s="832" t="s">
        <v>2285</v>
      </c>
      <c r="H276" s="832" t="s">
        <v>590</v>
      </c>
      <c r="I276" s="832" t="s">
        <v>2339</v>
      </c>
      <c r="J276" s="832" t="s">
        <v>856</v>
      </c>
      <c r="K276" s="832" t="s">
        <v>2288</v>
      </c>
      <c r="L276" s="835">
        <v>0</v>
      </c>
      <c r="M276" s="835">
        <v>0</v>
      </c>
      <c r="N276" s="832">
        <v>3</v>
      </c>
      <c r="O276" s="836">
        <v>1</v>
      </c>
      <c r="P276" s="835">
        <v>0</v>
      </c>
      <c r="Q276" s="837"/>
      <c r="R276" s="832">
        <v>2</v>
      </c>
      <c r="S276" s="837">
        <v>0.66666666666666663</v>
      </c>
      <c r="T276" s="836">
        <v>0.5</v>
      </c>
      <c r="U276" s="838">
        <v>0.5</v>
      </c>
    </row>
    <row r="277" spans="1:21" ht="14.4" customHeight="1" x14ac:dyDescent="0.3">
      <c r="A277" s="831">
        <v>11</v>
      </c>
      <c r="B277" s="832" t="s">
        <v>2137</v>
      </c>
      <c r="C277" s="832" t="s">
        <v>2141</v>
      </c>
      <c r="D277" s="833" t="s">
        <v>4130</v>
      </c>
      <c r="E277" s="834" t="s">
        <v>2160</v>
      </c>
      <c r="F277" s="832" t="s">
        <v>2138</v>
      </c>
      <c r="G277" s="832" t="s">
        <v>2181</v>
      </c>
      <c r="H277" s="832" t="s">
        <v>638</v>
      </c>
      <c r="I277" s="832" t="s">
        <v>2272</v>
      </c>
      <c r="J277" s="832" t="s">
        <v>757</v>
      </c>
      <c r="K277" s="832" t="s">
        <v>1686</v>
      </c>
      <c r="L277" s="835">
        <v>490.89</v>
      </c>
      <c r="M277" s="835">
        <v>7363.3499999999995</v>
      </c>
      <c r="N277" s="832">
        <v>15</v>
      </c>
      <c r="O277" s="836">
        <v>4.5</v>
      </c>
      <c r="P277" s="835">
        <v>5890.6799999999994</v>
      </c>
      <c r="Q277" s="837">
        <v>0.79999999999999993</v>
      </c>
      <c r="R277" s="832">
        <v>12</v>
      </c>
      <c r="S277" s="837">
        <v>0.8</v>
      </c>
      <c r="T277" s="836">
        <v>3.5</v>
      </c>
      <c r="U277" s="838">
        <v>0.77777777777777779</v>
      </c>
    </row>
    <row r="278" spans="1:21" ht="14.4" customHeight="1" x14ac:dyDescent="0.3">
      <c r="A278" s="831">
        <v>11</v>
      </c>
      <c r="B278" s="832" t="s">
        <v>2137</v>
      </c>
      <c r="C278" s="832" t="s">
        <v>2141</v>
      </c>
      <c r="D278" s="833" t="s">
        <v>4130</v>
      </c>
      <c r="E278" s="834" t="s">
        <v>2160</v>
      </c>
      <c r="F278" s="832" t="s">
        <v>2138</v>
      </c>
      <c r="G278" s="832" t="s">
        <v>2181</v>
      </c>
      <c r="H278" s="832" t="s">
        <v>638</v>
      </c>
      <c r="I278" s="832" t="s">
        <v>2182</v>
      </c>
      <c r="J278" s="832" t="s">
        <v>757</v>
      </c>
      <c r="K278" s="832" t="s">
        <v>1682</v>
      </c>
      <c r="L278" s="835">
        <v>736.33</v>
      </c>
      <c r="M278" s="835">
        <v>80996.300000000047</v>
      </c>
      <c r="N278" s="832">
        <v>110</v>
      </c>
      <c r="O278" s="836">
        <v>33.5</v>
      </c>
      <c r="P278" s="835">
        <v>53015.760000000038</v>
      </c>
      <c r="Q278" s="837">
        <v>0.65454545454545465</v>
      </c>
      <c r="R278" s="832">
        <v>72</v>
      </c>
      <c r="S278" s="837">
        <v>0.65454545454545454</v>
      </c>
      <c r="T278" s="836">
        <v>22</v>
      </c>
      <c r="U278" s="838">
        <v>0.65671641791044777</v>
      </c>
    </row>
    <row r="279" spans="1:21" ht="14.4" customHeight="1" x14ac:dyDescent="0.3">
      <c r="A279" s="831">
        <v>11</v>
      </c>
      <c r="B279" s="832" t="s">
        <v>2137</v>
      </c>
      <c r="C279" s="832" t="s">
        <v>2141</v>
      </c>
      <c r="D279" s="833" t="s">
        <v>4130</v>
      </c>
      <c r="E279" s="834" t="s">
        <v>2160</v>
      </c>
      <c r="F279" s="832" t="s">
        <v>2138</v>
      </c>
      <c r="G279" s="832" t="s">
        <v>2181</v>
      </c>
      <c r="H279" s="832" t="s">
        <v>638</v>
      </c>
      <c r="I279" s="832" t="s">
        <v>1689</v>
      </c>
      <c r="J279" s="832" t="s">
        <v>757</v>
      </c>
      <c r="K279" s="832" t="s">
        <v>1678</v>
      </c>
      <c r="L279" s="835">
        <v>923.74</v>
      </c>
      <c r="M279" s="835">
        <v>9237.4000000000015</v>
      </c>
      <c r="N279" s="832">
        <v>10</v>
      </c>
      <c r="O279" s="836">
        <v>3</v>
      </c>
      <c r="P279" s="835">
        <v>3694.96</v>
      </c>
      <c r="Q279" s="837">
        <v>0.39999999999999997</v>
      </c>
      <c r="R279" s="832">
        <v>4</v>
      </c>
      <c r="S279" s="837">
        <v>0.4</v>
      </c>
      <c r="T279" s="836">
        <v>1</v>
      </c>
      <c r="U279" s="838">
        <v>0.33333333333333331</v>
      </c>
    </row>
    <row r="280" spans="1:21" ht="14.4" customHeight="1" x14ac:dyDescent="0.3">
      <c r="A280" s="831">
        <v>11</v>
      </c>
      <c r="B280" s="832" t="s">
        <v>2137</v>
      </c>
      <c r="C280" s="832" t="s">
        <v>2141</v>
      </c>
      <c r="D280" s="833" t="s">
        <v>4130</v>
      </c>
      <c r="E280" s="834" t="s">
        <v>2160</v>
      </c>
      <c r="F280" s="832" t="s">
        <v>2138</v>
      </c>
      <c r="G280" s="832" t="s">
        <v>2181</v>
      </c>
      <c r="H280" s="832" t="s">
        <v>638</v>
      </c>
      <c r="I280" s="832" t="s">
        <v>1681</v>
      </c>
      <c r="J280" s="832" t="s">
        <v>757</v>
      </c>
      <c r="K280" s="832" t="s">
        <v>1682</v>
      </c>
      <c r="L280" s="835">
        <v>736.33</v>
      </c>
      <c r="M280" s="835">
        <v>2208.9900000000002</v>
      </c>
      <c r="N280" s="832">
        <v>3</v>
      </c>
      <c r="O280" s="836">
        <v>0.5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11</v>
      </c>
      <c r="B281" s="832" t="s">
        <v>2137</v>
      </c>
      <c r="C281" s="832" t="s">
        <v>2141</v>
      </c>
      <c r="D281" s="833" t="s">
        <v>4130</v>
      </c>
      <c r="E281" s="834" t="s">
        <v>2160</v>
      </c>
      <c r="F281" s="832" t="s">
        <v>2138</v>
      </c>
      <c r="G281" s="832" t="s">
        <v>2234</v>
      </c>
      <c r="H281" s="832" t="s">
        <v>638</v>
      </c>
      <c r="I281" s="832" t="s">
        <v>1827</v>
      </c>
      <c r="J281" s="832" t="s">
        <v>653</v>
      </c>
      <c r="K281" s="832" t="s">
        <v>646</v>
      </c>
      <c r="L281" s="835">
        <v>48.42</v>
      </c>
      <c r="M281" s="835">
        <v>193.68</v>
      </c>
      <c r="N281" s="832">
        <v>4</v>
      </c>
      <c r="O281" s="836">
        <v>3</v>
      </c>
      <c r="P281" s="835">
        <v>48.42</v>
      </c>
      <c r="Q281" s="837">
        <v>0.25</v>
      </c>
      <c r="R281" s="832">
        <v>1</v>
      </c>
      <c r="S281" s="837">
        <v>0.25</v>
      </c>
      <c r="T281" s="836">
        <v>0.5</v>
      </c>
      <c r="U281" s="838">
        <v>0.16666666666666666</v>
      </c>
    </row>
    <row r="282" spans="1:21" ht="14.4" customHeight="1" x14ac:dyDescent="0.3">
      <c r="A282" s="831">
        <v>11</v>
      </c>
      <c r="B282" s="832" t="s">
        <v>2137</v>
      </c>
      <c r="C282" s="832" t="s">
        <v>2141</v>
      </c>
      <c r="D282" s="833" t="s">
        <v>4130</v>
      </c>
      <c r="E282" s="834" t="s">
        <v>2160</v>
      </c>
      <c r="F282" s="832" t="s">
        <v>2138</v>
      </c>
      <c r="G282" s="832" t="s">
        <v>2183</v>
      </c>
      <c r="H282" s="832" t="s">
        <v>590</v>
      </c>
      <c r="I282" s="832" t="s">
        <v>2289</v>
      </c>
      <c r="J282" s="832" t="s">
        <v>2185</v>
      </c>
      <c r="K282" s="832" t="s">
        <v>1730</v>
      </c>
      <c r="L282" s="835">
        <v>1544.99</v>
      </c>
      <c r="M282" s="835">
        <v>3089.98</v>
      </c>
      <c r="N282" s="832">
        <v>2</v>
      </c>
      <c r="O282" s="836">
        <v>0.5</v>
      </c>
      <c r="P282" s="835">
        <v>3089.98</v>
      </c>
      <c r="Q282" s="837">
        <v>1</v>
      </c>
      <c r="R282" s="832">
        <v>2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11</v>
      </c>
      <c r="B283" s="832" t="s">
        <v>2137</v>
      </c>
      <c r="C283" s="832" t="s">
        <v>2141</v>
      </c>
      <c r="D283" s="833" t="s">
        <v>4130</v>
      </c>
      <c r="E283" s="834" t="s">
        <v>2160</v>
      </c>
      <c r="F283" s="832" t="s">
        <v>2138</v>
      </c>
      <c r="G283" s="832" t="s">
        <v>2183</v>
      </c>
      <c r="H283" s="832" t="s">
        <v>590</v>
      </c>
      <c r="I283" s="832" t="s">
        <v>2184</v>
      </c>
      <c r="J283" s="832" t="s">
        <v>2185</v>
      </c>
      <c r="K283" s="832" t="s">
        <v>2186</v>
      </c>
      <c r="L283" s="835">
        <v>515</v>
      </c>
      <c r="M283" s="835">
        <v>515</v>
      </c>
      <c r="N283" s="832">
        <v>1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11</v>
      </c>
      <c r="B284" s="832" t="s">
        <v>2137</v>
      </c>
      <c r="C284" s="832" t="s">
        <v>2141</v>
      </c>
      <c r="D284" s="833" t="s">
        <v>4130</v>
      </c>
      <c r="E284" s="834" t="s">
        <v>2160</v>
      </c>
      <c r="F284" s="832" t="s">
        <v>2138</v>
      </c>
      <c r="G284" s="832" t="s">
        <v>2240</v>
      </c>
      <c r="H284" s="832" t="s">
        <v>590</v>
      </c>
      <c r="I284" s="832" t="s">
        <v>2342</v>
      </c>
      <c r="J284" s="832" t="s">
        <v>923</v>
      </c>
      <c r="K284" s="832" t="s">
        <v>2242</v>
      </c>
      <c r="L284" s="835">
        <v>0</v>
      </c>
      <c r="M284" s="835">
        <v>0</v>
      </c>
      <c r="N284" s="832">
        <v>1</v>
      </c>
      <c r="O284" s="836">
        <v>0.5</v>
      </c>
      <c r="P284" s="835">
        <v>0</v>
      </c>
      <c r="Q284" s="837"/>
      <c r="R284" s="832">
        <v>1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11</v>
      </c>
      <c r="B285" s="832" t="s">
        <v>2137</v>
      </c>
      <c r="C285" s="832" t="s">
        <v>2141</v>
      </c>
      <c r="D285" s="833" t="s">
        <v>4130</v>
      </c>
      <c r="E285" s="834" t="s">
        <v>2160</v>
      </c>
      <c r="F285" s="832" t="s">
        <v>2138</v>
      </c>
      <c r="G285" s="832" t="s">
        <v>2187</v>
      </c>
      <c r="H285" s="832" t="s">
        <v>638</v>
      </c>
      <c r="I285" s="832" t="s">
        <v>1834</v>
      </c>
      <c r="J285" s="832" t="s">
        <v>1835</v>
      </c>
      <c r="K285" s="832" t="s">
        <v>1836</v>
      </c>
      <c r="L285" s="835">
        <v>0</v>
      </c>
      <c r="M285" s="835">
        <v>0</v>
      </c>
      <c r="N285" s="832">
        <v>57</v>
      </c>
      <c r="O285" s="836">
        <v>35</v>
      </c>
      <c r="P285" s="835">
        <v>0</v>
      </c>
      <c r="Q285" s="837"/>
      <c r="R285" s="832">
        <v>31</v>
      </c>
      <c r="S285" s="837">
        <v>0.54385964912280704</v>
      </c>
      <c r="T285" s="836">
        <v>17.5</v>
      </c>
      <c r="U285" s="838">
        <v>0.5</v>
      </c>
    </row>
    <row r="286" spans="1:21" ht="14.4" customHeight="1" x14ac:dyDescent="0.3">
      <c r="A286" s="831">
        <v>11</v>
      </c>
      <c r="B286" s="832" t="s">
        <v>2137</v>
      </c>
      <c r="C286" s="832" t="s">
        <v>2141</v>
      </c>
      <c r="D286" s="833" t="s">
        <v>4130</v>
      </c>
      <c r="E286" s="834" t="s">
        <v>2160</v>
      </c>
      <c r="F286" s="832" t="s">
        <v>2138</v>
      </c>
      <c r="G286" s="832" t="s">
        <v>2188</v>
      </c>
      <c r="H286" s="832" t="s">
        <v>590</v>
      </c>
      <c r="I286" s="832" t="s">
        <v>2343</v>
      </c>
      <c r="J286" s="832" t="s">
        <v>1242</v>
      </c>
      <c r="K286" s="832" t="s">
        <v>2190</v>
      </c>
      <c r="L286" s="835">
        <v>42.54</v>
      </c>
      <c r="M286" s="835">
        <v>85.08</v>
      </c>
      <c r="N286" s="832">
        <v>2</v>
      </c>
      <c r="O286" s="836">
        <v>1</v>
      </c>
      <c r="P286" s="835">
        <v>42.54</v>
      </c>
      <c r="Q286" s="837">
        <v>0.5</v>
      </c>
      <c r="R286" s="832">
        <v>1</v>
      </c>
      <c r="S286" s="837">
        <v>0.5</v>
      </c>
      <c r="T286" s="836">
        <v>0.5</v>
      </c>
      <c r="U286" s="838">
        <v>0.5</v>
      </c>
    </row>
    <row r="287" spans="1:21" ht="14.4" customHeight="1" x14ac:dyDescent="0.3">
      <c r="A287" s="831">
        <v>11</v>
      </c>
      <c r="B287" s="832" t="s">
        <v>2137</v>
      </c>
      <c r="C287" s="832" t="s">
        <v>2141</v>
      </c>
      <c r="D287" s="833" t="s">
        <v>4130</v>
      </c>
      <c r="E287" s="834" t="s">
        <v>2160</v>
      </c>
      <c r="F287" s="832" t="s">
        <v>2138</v>
      </c>
      <c r="G287" s="832" t="s">
        <v>2300</v>
      </c>
      <c r="H287" s="832" t="s">
        <v>590</v>
      </c>
      <c r="I287" s="832" t="s">
        <v>2344</v>
      </c>
      <c r="J287" s="832" t="s">
        <v>2345</v>
      </c>
      <c r="K287" s="832" t="s">
        <v>2346</v>
      </c>
      <c r="L287" s="835">
        <v>31.32</v>
      </c>
      <c r="M287" s="835">
        <v>31.32</v>
      </c>
      <c r="N287" s="832">
        <v>1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11</v>
      </c>
      <c r="B288" s="832" t="s">
        <v>2137</v>
      </c>
      <c r="C288" s="832" t="s">
        <v>2141</v>
      </c>
      <c r="D288" s="833" t="s">
        <v>4130</v>
      </c>
      <c r="E288" s="834" t="s">
        <v>2160</v>
      </c>
      <c r="F288" s="832" t="s">
        <v>2138</v>
      </c>
      <c r="G288" s="832" t="s">
        <v>2243</v>
      </c>
      <c r="H288" s="832" t="s">
        <v>590</v>
      </c>
      <c r="I288" s="832" t="s">
        <v>2437</v>
      </c>
      <c r="J288" s="832" t="s">
        <v>985</v>
      </c>
      <c r="K288" s="832" t="s">
        <v>2438</v>
      </c>
      <c r="L288" s="835">
        <v>33.549999999999997</v>
      </c>
      <c r="M288" s="835">
        <v>100.64999999999999</v>
      </c>
      <c r="N288" s="832">
        <v>3</v>
      </c>
      <c r="O288" s="836">
        <v>1.5</v>
      </c>
      <c r="P288" s="835">
        <v>100.64999999999999</v>
      </c>
      <c r="Q288" s="837">
        <v>1</v>
      </c>
      <c r="R288" s="832">
        <v>3</v>
      </c>
      <c r="S288" s="837">
        <v>1</v>
      </c>
      <c r="T288" s="836">
        <v>1.5</v>
      </c>
      <c r="U288" s="838">
        <v>1</v>
      </c>
    </row>
    <row r="289" spans="1:21" ht="14.4" customHeight="1" x14ac:dyDescent="0.3">
      <c r="A289" s="831">
        <v>11</v>
      </c>
      <c r="B289" s="832" t="s">
        <v>2137</v>
      </c>
      <c r="C289" s="832" t="s">
        <v>2141</v>
      </c>
      <c r="D289" s="833" t="s">
        <v>4130</v>
      </c>
      <c r="E289" s="834" t="s">
        <v>2160</v>
      </c>
      <c r="F289" s="832" t="s">
        <v>2140</v>
      </c>
      <c r="G289" s="832" t="s">
        <v>2205</v>
      </c>
      <c r="H289" s="832" t="s">
        <v>590</v>
      </c>
      <c r="I289" s="832" t="s">
        <v>2312</v>
      </c>
      <c r="J289" s="832" t="s">
        <v>2313</v>
      </c>
      <c r="K289" s="832" t="s">
        <v>2314</v>
      </c>
      <c r="L289" s="835">
        <v>748.12</v>
      </c>
      <c r="M289" s="835">
        <v>748.12</v>
      </c>
      <c r="N289" s="832">
        <v>1</v>
      </c>
      <c r="O289" s="836">
        <v>1</v>
      </c>
      <c r="P289" s="835">
        <v>748.12</v>
      </c>
      <c r="Q289" s="837">
        <v>1</v>
      </c>
      <c r="R289" s="832">
        <v>1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11</v>
      </c>
      <c r="B290" s="832" t="s">
        <v>2137</v>
      </c>
      <c r="C290" s="832" t="s">
        <v>2141</v>
      </c>
      <c r="D290" s="833" t="s">
        <v>4130</v>
      </c>
      <c r="E290" s="834" t="s">
        <v>2160</v>
      </c>
      <c r="F290" s="832" t="s">
        <v>2140</v>
      </c>
      <c r="G290" s="832" t="s">
        <v>2205</v>
      </c>
      <c r="H290" s="832" t="s">
        <v>590</v>
      </c>
      <c r="I290" s="832" t="s">
        <v>2273</v>
      </c>
      <c r="J290" s="832" t="s">
        <v>2274</v>
      </c>
      <c r="K290" s="832" t="s">
        <v>2275</v>
      </c>
      <c r="L290" s="835">
        <v>1000</v>
      </c>
      <c r="M290" s="835">
        <v>1000</v>
      </c>
      <c r="N290" s="832">
        <v>1</v>
      </c>
      <c r="O290" s="836">
        <v>1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11</v>
      </c>
      <c r="B291" s="832" t="s">
        <v>2137</v>
      </c>
      <c r="C291" s="832" t="s">
        <v>2141</v>
      </c>
      <c r="D291" s="833" t="s">
        <v>4130</v>
      </c>
      <c r="E291" s="834" t="s">
        <v>2160</v>
      </c>
      <c r="F291" s="832" t="s">
        <v>2140</v>
      </c>
      <c r="G291" s="832" t="s">
        <v>2205</v>
      </c>
      <c r="H291" s="832" t="s">
        <v>590</v>
      </c>
      <c r="I291" s="832" t="s">
        <v>2206</v>
      </c>
      <c r="J291" s="832" t="s">
        <v>2207</v>
      </c>
      <c r="K291" s="832" t="s">
        <v>2208</v>
      </c>
      <c r="L291" s="835">
        <v>500</v>
      </c>
      <c r="M291" s="835">
        <v>3500</v>
      </c>
      <c r="N291" s="832">
        <v>7</v>
      </c>
      <c r="O291" s="836">
        <v>7</v>
      </c>
      <c r="P291" s="835">
        <v>3000</v>
      </c>
      <c r="Q291" s="837">
        <v>0.8571428571428571</v>
      </c>
      <c r="R291" s="832">
        <v>6</v>
      </c>
      <c r="S291" s="837">
        <v>0.8571428571428571</v>
      </c>
      <c r="T291" s="836">
        <v>6</v>
      </c>
      <c r="U291" s="838">
        <v>0.8571428571428571</v>
      </c>
    </row>
    <row r="292" spans="1:21" ht="14.4" customHeight="1" x14ac:dyDescent="0.3">
      <c r="A292" s="831">
        <v>11</v>
      </c>
      <c r="B292" s="832" t="s">
        <v>2137</v>
      </c>
      <c r="C292" s="832" t="s">
        <v>2141</v>
      </c>
      <c r="D292" s="833" t="s">
        <v>4130</v>
      </c>
      <c r="E292" s="834" t="s">
        <v>2160</v>
      </c>
      <c r="F292" s="832" t="s">
        <v>2140</v>
      </c>
      <c r="G292" s="832" t="s">
        <v>2205</v>
      </c>
      <c r="H292" s="832" t="s">
        <v>590</v>
      </c>
      <c r="I292" s="832" t="s">
        <v>2276</v>
      </c>
      <c r="J292" s="832" t="s">
        <v>2277</v>
      </c>
      <c r="K292" s="832" t="s">
        <v>2278</v>
      </c>
      <c r="L292" s="835">
        <v>971.25</v>
      </c>
      <c r="M292" s="835">
        <v>12626.25</v>
      </c>
      <c r="N292" s="832">
        <v>13</v>
      </c>
      <c r="O292" s="836">
        <v>13</v>
      </c>
      <c r="P292" s="835">
        <v>12626.25</v>
      </c>
      <c r="Q292" s="837">
        <v>1</v>
      </c>
      <c r="R292" s="832">
        <v>13</v>
      </c>
      <c r="S292" s="837">
        <v>1</v>
      </c>
      <c r="T292" s="836">
        <v>13</v>
      </c>
      <c r="U292" s="838">
        <v>1</v>
      </c>
    </row>
    <row r="293" spans="1:21" ht="14.4" customHeight="1" x14ac:dyDescent="0.3">
      <c r="A293" s="831">
        <v>11</v>
      </c>
      <c r="B293" s="832" t="s">
        <v>2137</v>
      </c>
      <c r="C293" s="832" t="s">
        <v>2141</v>
      </c>
      <c r="D293" s="833" t="s">
        <v>4130</v>
      </c>
      <c r="E293" s="834" t="s">
        <v>2160</v>
      </c>
      <c r="F293" s="832" t="s">
        <v>2140</v>
      </c>
      <c r="G293" s="832" t="s">
        <v>2205</v>
      </c>
      <c r="H293" s="832" t="s">
        <v>590</v>
      </c>
      <c r="I293" s="832" t="s">
        <v>2320</v>
      </c>
      <c r="J293" s="832" t="s">
        <v>2321</v>
      </c>
      <c r="K293" s="832" t="s">
        <v>2322</v>
      </c>
      <c r="L293" s="835">
        <v>1000</v>
      </c>
      <c r="M293" s="835">
        <v>1000</v>
      </c>
      <c r="N293" s="832">
        <v>1</v>
      </c>
      <c r="O293" s="836">
        <v>1</v>
      </c>
      <c r="P293" s="835">
        <v>1000</v>
      </c>
      <c r="Q293" s="837">
        <v>1</v>
      </c>
      <c r="R293" s="832">
        <v>1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11</v>
      </c>
      <c r="B294" s="832" t="s">
        <v>2137</v>
      </c>
      <c r="C294" s="832" t="s">
        <v>2141</v>
      </c>
      <c r="D294" s="833" t="s">
        <v>4130</v>
      </c>
      <c r="E294" s="834" t="s">
        <v>2160</v>
      </c>
      <c r="F294" s="832" t="s">
        <v>2140</v>
      </c>
      <c r="G294" s="832" t="s">
        <v>2205</v>
      </c>
      <c r="H294" s="832" t="s">
        <v>590</v>
      </c>
      <c r="I294" s="832" t="s">
        <v>2419</v>
      </c>
      <c r="J294" s="832" t="s">
        <v>2420</v>
      </c>
      <c r="K294" s="832" t="s">
        <v>2421</v>
      </c>
      <c r="L294" s="835">
        <v>1690</v>
      </c>
      <c r="M294" s="835">
        <v>1690</v>
      </c>
      <c r="N294" s="832">
        <v>1</v>
      </c>
      <c r="O294" s="836">
        <v>1</v>
      </c>
      <c r="P294" s="835">
        <v>1690</v>
      </c>
      <c r="Q294" s="837">
        <v>1</v>
      </c>
      <c r="R294" s="832">
        <v>1</v>
      </c>
      <c r="S294" s="837">
        <v>1</v>
      </c>
      <c r="T294" s="836">
        <v>1</v>
      </c>
      <c r="U294" s="838">
        <v>1</v>
      </c>
    </row>
    <row r="295" spans="1:21" ht="14.4" customHeight="1" x14ac:dyDescent="0.3">
      <c r="A295" s="831">
        <v>11</v>
      </c>
      <c r="B295" s="832" t="s">
        <v>2137</v>
      </c>
      <c r="C295" s="832" t="s">
        <v>2141</v>
      </c>
      <c r="D295" s="833" t="s">
        <v>4130</v>
      </c>
      <c r="E295" s="834" t="s">
        <v>2160</v>
      </c>
      <c r="F295" s="832" t="s">
        <v>2140</v>
      </c>
      <c r="G295" s="832" t="s">
        <v>2205</v>
      </c>
      <c r="H295" s="832" t="s">
        <v>590</v>
      </c>
      <c r="I295" s="832" t="s">
        <v>2279</v>
      </c>
      <c r="J295" s="832" t="s">
        <v>2280</v>
      </c>
      <c r="K295" s="832" t="s">
        <v>2281</v>
      </c>
      <c r="L295" s="835">
        <v>999.46</v>
      </c>
      <c r="M295" s="835">
        <v>999.46</v>
      </c>
      <c r="N295" s="832">
        <v>1</v>
      </c>
      <c r="O295" s="836">
        <v>1</v>
      </c>
      <c r="P295" s="835">
        <v>999.46</v>
      </c>
      <c r="Q295" s="837">
        <v>1</v>
      </c>
      <c r="R295" s="832">
        <v>1</v>
      </c>
      <c r="S295" s="837">
        <v>1</v>
      </c>
      <c r="T295" s="836">
        <v>1</v>
      </c>
      <c r="U295" s="838">
        <v>1</v>
      </c>
    </row>
    <row r="296" spans="1:21" ht="14.4" customHeight="1" x14ac:dyDescent="0.3">
      <c r="A296" s="831">
        <v>11</v>
      </c>
      <c r="B296" s="832" t="s">
        <v>2137</v>
      </c>
      <c r="C296" s="832" t="s">
        <v>2141</v>
      </c>
      <c r="D296" s="833" t="s">
        <v>4130</v>
      </c>
      <c r="E296" s="834" t="s">
        <v>2160</v>
      </c>
      <c r="F296" s="832" t="s">
        <v>2140</v>
      </c>
      <c r="G296" s="832" t="s">
        <v>2205</v>
      </c>
      <c r="H296" s="832" t="s">
        <v>590</v>
      </c>
      <c r="I296" s="832" t="s">
        <v>2439</v>
      </c>
      <c r="J296" s="832" t="s">
        <v>2440</v>
      </c>
      <c r="K296" s="832"/>
      <c r="L296" s="835">
        <v>1000</v>
      </c>
      <c r="M296" s="835">
        <v>1000</v>
      </c>
      <c r="N296" s="832">
        <v>1</v>
      </c>
      <c r="O296" s="836">
        <v>1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11</v>
      </c>
      <c r="B297" s="832" t="s">
        <v>2137</v>
      </c>
      <c r="C297" s="832" t="s">
        <v>2141</v>
      </c>
      <c r="D297" s="833" t="s">
        <v>4130</v>
      </c>
      <c r="E297" s="834" t="s">
        <v>2160</v>
      </c>
      <c r="F297" s="832" t="s">
        <v>2140</v>
      </c>
      <c r="G297" s="832" t="s">
        <v>2209</v>
      </c>
      <c r="H297" s="832" t="s">
        <v>590</v>
      </c>
      <c r="I297" s="832" t="s">
        <v>2266</v>
      </c>
      <c r="J297" s="832" t="s">
        <v>2267</v>
      </c>
      <c r="K297" s="832" t="s">
        <v>2268</v>
      </c>
      <c r="L297" s="835">
        <v>278.75</v>
      </c>
      <c r="M297" s="835">
        <v>1115</v>
      </c>
      <c r="N297" s="832">
        <v>4</v>
      </c>
      <c r="O297" s="836">
        <v>2</v>
      </c>
      <c r="P297" s="835">
        <v>1115</v>
      </c>
      <c r="Q297" s="837">
        <v>1</v>
      </c>
      <c r="R297" s="832">
        <v>4</v>
      </c>
      <c r="S297" s="837">
        <v>1</v>
      </c>
      <c r="T297" s="836">
        <v>2</v>
      </c>
      <c r="U297" s="838">
        <v>1</v>
      </c>
    </row>
    <row r="298" spans="1:21" ht="14.4" customHeight="1" x14ac:dyDescent="0.3">
      <c r="A298" s="831">
        <v>11</v>
      </c>
      <c r="B298" s="832" t="s">
        <v>2137</v>
      </c>
      <c r="C298" s="832" t="s">
        <v>2141</v>
      </c>
      <c r="D298" s="833" t="s">
        <v>4130</v>
      </c>
      <c r="E298" s="834" t="s">
        <v>2165</v>
      </c>
      <c r="F298" s="832" t="s">
        <v>2138</v>
      </c>
      <c r="G298" s="832" t="s">
        <v>2177</v>
      </c>
      <c r="H298" s="832" t="s">
        <v>638</v>
      </c>
      <c r="I298" s="832" t="s">
        <v>1927</v>
      </c>
      <c r="J298" s="832" t="s">
        <v>1225</v>
      </c>
      <c r="K298" s="832" t="s">
        <v>1928</v>
      </c>
      <c r="L298" s="835">
        <v>154.36000000000001</v>
      </c>
      <c r="M298" s="835">
        <v>463.08000000000004</v>
      </c>
      <c r="N298" s="832">
        <v>3</v>
      </c>
      <c r="O298" s="836">
        <v>0.5</v>
      </c>
      <c r="P298" s="835">
        <v>463.08000000000004</v>
      </c>
      <c r="Q298" s="837">
        <v>1</v>
      </c>
      <c r="R298" s="832">
        <v>3</v>
      </c>
      <c r="S298" s="837">
        <v>1</v>
      </c>
      <c r="T298" s="836">
        <v>0.5</v>
      </c>
      <c r="U298" s="838">
        <v>1</v>
      </c>
    </row>
    <row r="299" spans="1:21" ht="14.4" customHeight="1" x14ac:dyDescent="0.3">
      <c r="A299" s="831">
        <v>11</v>
      </c>
      <c r="B299" s="832" t="s">
        <v>2137</v>
      </c>
      <c r="C299" s="832" t="s">
        <v>2141</v>
      </c>
      <c r="D299" s="833" t="s">
        <v>4130</v>
      </c>
      <c r="E299" s="834" t="s">
        <v>2165</v>
      </c>
      <c r="F299" s="832" t="s">
        <v>2138</v>
      </c>
      <c r="G299" s="832" t="s">
        <v>2441</v>
      </c>
      <c r="H299" s="832" t="s">
        <v>590</v>
      </c>
      <c r="I299" s="832" t="s">
        <v>2442</v>
      </c>
      <c r="J299" s="832" t="s">
        <v>2443</v>
      </c>
      <c r="K299" s="832" t="s">
        <v>2444</v>
      </c>
      <c r="L299" s="835">
        <v>736.33</v>
      </c>
      <c r="M299" s="835">
        <v>736.33</v>
      </c>
      <c r="N299" s="832">
        <v>1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11</v>
      </c>
      <c r="B300" s="832" t="s">
        <v>2137</v>
      </c>
      <c r="C300" s="832" t="s">
        <v>2141</v>
      </c>
      <c r="D300" s="833" t="s">
        <v>4130</v>
      </c>
      <c r="E300" s="834" t="s">
        <v>2165</v>
      </c>
      <c r="F300" s="832" t="s">
        <v>2138</v>
      </c>
      <c r="G300" s="832" t="s">
        <v>2445</v>
      </c>
      <c r="H300" s="832" t="s">
        <v>590</v>
      </c>
      <c r="I300" s="832" t="s">
        <v>2446</v>
      </c>
      <c r="J300" s="832" t="s">
        <v>2447</v>
      </c>
      <c r="K300" s="832" t="s">
        <v>2448</v>
      </c>
      <c r="L300" s="835">
        <v>164.52</v>
      </c>
      <c r="M300" s="835">
        <v>164.52</v>
      </c>
      <c r="N300" s="832">
        <v>1</v>
      </c>
      <c r="O300" s="836">
        <v>1</v>
      </c>
      <c r="P300" s="835">
        <v>164.52</v>
      </c>
      <c r="Q300" s="837">
        <v>1</v>
      </c>
      <c r="R300" s="832">
        <v>1</v>
      </c>
      <c r="S300" s="837">
        <v>1</v>
      </c>
      <c r="T300" s="836">
        <v>1</v>
      </c>
      <c r="U300" s="838">
        <v>1</v>
      </c>
    </row>
    <row r="301" spans="1:21" ht="14.4" customHeight="1" x14ac:dyDescent="0.3">
      <c r="A301" s="831">
        <v>11</v>
      </c>
      <c r="B301" s="832" t="s">
        <v>2137</v>
      </c>
      <c r="C301" s="832" t="s">
        <v>2141</v>
      </c>
      <c r="D301" s="833" t="s">
        <v>4130</v>
      </c>
      <c r="E301" s="834" t="s">
        <v>2165</v>
      </c>
      <c r="F301" s="832" t="s">
        <v>2138</v>
      </c>
      <c r="G301" s="832" t="s">
        <v>2178</v>
      </c>
      <c r="H301" s="832" t="s">
        <v>590</v>
      </c>
      <c r="I301" s="832" t="s">
        <v>2217</v>
      </c>
      <c r="J301" s="832" t="s">
        <v>1794</v>
      </c>
      <c r="K301" s="832" t="s">
        <v>1795</v>
      </c>
      <c r="L301" s="835">
        <v>170.52</v>
      </c>
      <c r="M301" s="835">
        <v>341.04</v>
      </c>
      <c r="N301" s="832">
        <v>2</v>
      </c>
      <c r="O301" s="836">
        <v>1</v>
      </c>
      <c r="P301" s="835">
        <v>341.04</v>
      </c>
      <c r="Q301" s="837">
        <v>1</v>
      </c>
      <c r="R301" s="832">
        <v>2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11</v>
      </c>
      <c r="B302" s="832" t="s">
        <v>2137</v>
      </c>
      <c r="C302" s="832" t="s">
        <v>2141</v>
      </c>
      <c r="D302" s="833" t="s">
        <v>4130</v>
      </c>
      <c r="E302" s="834" t="s">
        <v>2165</v>
      </c>
      <c r="F302" s="832" t="s">
        <v>2138</v>
      </c>
      <c r="G302" s="832" t="s">
        <v>2178</v>
      </c>
      <c r="H302" s="832" t="s">
        <v>590</v>
      </c>
      <c r="I302" s="832" t="s">
        <v>2449</v>
      </c>
      <c r="J302" s="832" t="s">
        <v>1794</v>
      </c>
      <c r="K302" s="832" t="s">
        <v>2434</v>
      </c>
      <c r="L302" s="835">
        <v>85.27</v>
      </c>
      <c r="M302" s="835">
        <v>255.81</v>
      </c>
      <c r="N302" s="832">
        <v>3</v>
      </c>
      <c r="O302" s="836">
        <v>0.5</v>
      </c>
      <c r="P302" s="835">
        <v>255.81</v>
      </c>
      <c r="Q302" s="837">
        <v>1</v>
      </c>
      <c r="R302" s="832">
        <v>3</v>
      </c>
      <c r="S302" s="837">
        <v>1</v>
      </c>
      <c r="T302" s="836">
        <v>0.5</v>
      </c>
      <c r="U302" s="838">
        <v>1</v>
      </c>
    </row>
    <row r="303" spans="1:21" ht="14.4" customHeight="1" x14ac:dyDescent="0.3">
      <c r="A303" s="831">
        <v>11</v>
      </c>
      <c r="B303" s="832" t="s">
        <v>2137</v>
      </c>
      <c r="C303" s="832" t="s">
        <v>2141</v>
      </c>
      <c r="D303" s="833" t="s">
        <v>4130</v>
      </c>
      <c r="E303" s="834" t="s">
        <v>2165</v>
      </c>
      <c r="F303" s="832" t="s">
        <v>2138</v>
      </c>
      <c r="G303" s="832" t="s">
        <v>2178</v>
      </c>
      <c r="H303" s="832" t="s">
        <v>590</v>
      </c>
      <c r="I303" s="832" t="s">
        <v>1793</v>
      </c>
      <c r="J303" s="832" t="s">
        <v>1794</v>
      </c>
      <c r="K303" s="832" t="s">
        <v>1795</v>
      </c>
      <c r="L303" s="835">
        <v>170.52</v>
      </c>
      <c r="M303" s="835">
        <v>852.60000000000014</v>
      </c>
      <c r="N303" s="832">
        <v>5</v>
      </c>
      <c r="O303" s="836">
        <v>1.5</v>
      </c>
      <c r="P303" s="835">
        <v>511.56000000000006</v>
      </c>
      <c r="Q303" s="837">
        <v>0.6</v>
      </c>
      <c r="R303" s="832">
        <v>3</v>
      </c>
      <c r="S303" s="837">
        <v>0.6</v>
      </c>
      <c r="T303" s="836">
        <v>0.5</v>
      </c>
      <c r="U303" s="838">
        <v>0.33333333333333331</v>
      </c>
    </row>
    <row r="304" spans="1:21" ht="14.4" customHeight="1" x14ac:dyDescent="0.3">
      <c r="A304" s="831">
        <v>11</v>
      </c>
      <c r="B304" s="832" t="s">
        <v>2137</v>
      </c>
      <c r="C304" s="832" t="s">
        <v>2141</v>
      </c>
      <c r="D304" s="833" t="s">
        <v>4130</v>
      </c>
      <c r="E304" s="834" t="s">
        <v>2165</v>
      </c>
      <c r="F304" s="832" t="s">
        <v>2138</v>
      </c>
      <c r="G304" s="832" t="s">
        <v>2178</v>
      </c>
      <c r="H304" s="832" t="s">
        <v>590</v>
      </c>
      <c r="I304" s="832" t="s">
        <v>2179</v>
      </c>
      <c r="J304" s="832" t="s">
        <v>1794</v>
      </c>
      <c r="K304" s="832" t="s">
        <v>2180</v>
      </c>
      <c r="L304" s="835">
        <v>238.72</v>
      </c>
      <c r="M304" s="835">
        <v>6684.16</v>
      </c>
      <c r="N304" s="832">
        <v>28</v>
      </c>
      <c r="O304" s="836">
        <v>8.5</v>
      </c>
      <c r="P304" s="835">
        <v>3580.7999999999997</v>
      </c>
      <c r="Q304" s="837">
        <v>0.5357142857142857</v>
      </c>
      <c r="R304" s="832">
        <v>15</v>
      </c>
      <c r="S304" s="837">
        <v>0.5357142857142857</v>
      </c>
      <c r="T304" s="836">
        <v>5.5</v>
      </c>
      <c r="U304" s="838">
        <v>0.6470588235294118</v>
      </c>
    </row>
    <row r="305" spans="1:21" ht="14.4" customHeight="1" x14ac:dyDescent="0.3">
      <c r="A305" s="831">
        <v>11</v>
      </c>
      <c r="B305" s="832" t="s">
        <v>2137</v>
      </c>
      <c r="C305" s="832" t="s">
        <v>2141</v>
      </c>
      <c r="D305" s="833" t="s">
        <v>4130</v>
      </c>
      <c r="E305" s="834" t="s">
        <v>2165</v>
      </c>
      <c r="F305" s="832" t="s">
        <v>2138</v>
      </c>
      <c r="G305" s="832" t="s">
        <v>2178</v>
      </c>
      <c r="H305" s="832" t="s">
        <v>638</v>
      </c>
      <c r="I305" s="832" t="s">
        <v>1931</v>
      </c>
      <c r="J305" s="832" t="s">
        <v>1932</v>
      </c>
      <c r="K305" s="832" t="s">
        <v>1795</v>
      </c>
      <c r="L305" s="835">
        <v>170.52</v>
      </c>
      <c r="M305" s="835">
        <v>1023.1200000000001</v>
      </c>
      <c r="N305" s="832">
        <v>6</v>
      </c>
      <c r="O305" s="836">
        <v>2.5</v>
      </c>
      <c r="P305" s="835">
        <v>682.08</v>
      </c>
      <c r="Q305" s="837">
        <v>0.66666666666666663</v>
      </c>
      <c r="R305" s="832">
        <v>4</v>
      </c>
      <c r="S305" s="837">
        <v>0.66666666666666663</v>
      </c>
      <c r="T305" s="836">
        <v>2</v>
      </c>
      <c r="U305" s="838">
        <v>0.8</v>
      </c>
    </row>
    <row r="306" spans="1:21" ht="14.4" customHeight="1" x14ac:dyDescent="0.3">
      <c r="A306" s="831">
        <v>11</v>
      </c>
      <c r="B306" s="832" t="s">
        <v>2137</v>
      </c>
      <c r="C306" s="832" t="s">
        <v>2141</v>
      </c>
      <c r="D306" s="833" t="s">
        <v>4130</v>
      </c>
      <c r="E306" s="834" t="s">
        <v>2165</v>
      </c>
      <c r="F306" s="832" t="s">
        <v>2138</v>
      </c>
      <c r="G306" s="832" t="s">
        <v>2178</v>
      </c>
      <c r="H306" s="832" t="s">
        <v>638</v>
      </c>
      <c r="I306" s="832" t="s">
        <v>2062</v>
      </c>
      <c r="J306" s="832" t="s">
        <v>1932</v>
      </c>
      <c r="K306" s="832" t="s">
        <v>2063</v>
      </c>
      <c r="L306" s="835">
        <v>272.83</v>
      </c>
      <c r="M306" s="835">
        <v>3546.79</v>
      </c>
      <c r="N306" s="832">
        <v>13</v>
      </c>
      <c r="O306" s="836">
        <v>4</v>
      </c>
      <c r="P306" s="835">
        <v>2728.2999999999997</v>
      </c>
      <c r="Q306" s="837">
        <v>0.76923076923076916</v>
      </c>
      <c r="R306" s="832">
        <v>10</v>
      </c>
      <c r="S306" s="837">
        <v>0.76923076923076927</v>
      </c>
      <c r="T306" s="836">
        <v>3</v>
      </c>
      <c r="U306" s="838">
        <v>0.75</v>
      </c>
    </row>
    <row r="307" spans="1:21" ht="14.4" customHeight="1" x14ac:dyDescent="0.3">
      <c r="A307" s="831">
        <v>11</v>
      </c>
      <c r="B307" s="832" t="s">
        <v>2137</v>
      </c>
      <c r="C307" s="832" t="s">
        <v>2141</v>
      </c>
      <c r="D307" s="833" t="s">
        <v>4130</v>
      </c>
      <c r="E307" s="834" t="s">
        <v>2165</v>
      </c>
      <c r="F307" s="832" t="s">
        <v>2138</v>
      </c>
      <c r="G307" s="832" t="s">
        <v>2219</v>
      </c>
      <c r="H307" s="832" t="s">
        <v>590</v>
      </c>
      <c r="I307" s="832" t="s">
        <v>2450</v>
      </c>
      <c r="J307" s="832" t="s">
        <v>2451</v>
      </c>
      <c r="K307" s="832" t="s">
        <v>2222</v>
      </c>
      <c r="L307" s="835">
        <v>32.28</v>
      </c>
      <c r="M307" s="835">
        <v>32.28</v>
      </c>
      <c r="N307" s="832">
        <v>1</v>
      </c>
      <c r="O307" s="836">
        <v>0.5</v>
      </c>
      <c r="P307" s="835">
        <v>32.28</v>
      </c>
      <c r="Q307" s="837">
        <v>1</v>
      </c>
      <c r="R307" s="832">
        <v>1</v>
      </c>
      <c r="S307" s="837">
        <v>1</v>
      </c>
      <c r="T307" s="836">
        <v>0.5</v>
      </c>
      <c r="U307" s="838">
        <v>1</v>
      </c>
    </row>
    <row r="308" spans="1:21" ht="14.4" customHeight="1" x14ac:dyDescent="0.3">
      <c r="A308" s="831">
        <v>11</v>
      </c>
      <c r="B308" s="832" t="s">
        <v>2137</v>
      </c>
      <c r="C308" s="832" t="s">
        <v>2141</v>
      </c>
      <c r="D308" s="833" t="s">
        <v>4130</v>
      </c>
      <c r="E308" s="834" t="s">
        <v>2165</v>
      </c>
      <c r="F308" s="832" t="s">
        <v>2138</v>
      </c>
      <c r="G308" s="832" t="s">
        <v>2329</v>
      </c>
      <c r="H308" s="832" t="s">
        <v>590</v>
      </c>
      <c r="I308" s="832" t="s">
        <v>2333</v>
      </c>
      <c r="J308" s="832" t="s">
        <v>689</v>
      </c>
      <c r="K308" s="832" t="s">
        <v>2334</v>
      </c>
      <c r="L308" s="835">
        <v>182.22</v>
      </c>
      <c r="M308" s="835">
        <v>182.22</v>
      </c>
      <c r="N308" s="832">
        <v>1</v>
      </c>
      <c r="O308" s="836">
        <v>0.5</v>
      </c>
      <c r="P308" s="835">
        <v>182.22</v>
      </c>
      <c r="Q308" s="837">
        <v>1</v>
      </c>
      <c r="R308" s="832">
        <v>1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11</v>
      </c>
      <c r="B309" s="832" t="s">
        <v>2137</v>
      </c>
      <c r="C309" s="832" t="s">
        <v>2141</v>
      </c>
      <c r="D309" s="833" t="s">
        <v>4130</v>
      </c>
      <c r="E309" s="834" t="s">
        <v>2165</v>
      </c>
      <c r="F309" s="832" t="s">
        <v>2138</v>
      </c>
      <c r="G309" s="832" t="s">
        <v>2452</v>
      </c>
      <c r="H309" s="832" t="s">
        <v>590</v>
      </c>
      <c r="I309" s="832" t="s">
        <v>2453</v>
      </c>
      <c r="J309" s="832" t="s">
        <v>2454</v>
      </c>
      <c r="K309" s="832" t="s">
        <v>1716</v>
      </c>
      <c r="L309" s="835">
        <v>85.16</v>
      </c>
      <c r="M309" s="835">
        <v>85.16</v>
      </c>
      <c r="N309" s="832">
        <v>1</v>
      </c>
      <c r="O309" s="836">
        <v>1</v>
      </c>
      <c r="P309" s="835">
        <v>85.16</v>
      </c>
      <c r="Q309" s="837">
        <v>1</v>
      </c>
      <c r="R309" s="832">
        <v>1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11</v>
      </c>
      <c r="B310" s="832" t="s">
        <v>2137</v>
      </c>
      <c r="C310" s="832" t="s">
        <v>2141</v>
      </c>
      <c r="D310" s="833" t="s">
        <v>4130</v>
      </c>
      <c r="E310" s="834" t="s">
        <v>2165</v>
      </c>
      <c r="F310" s="832" t="s">
        <v>2138</v>
      </c>
      <c r="G310" s="832" t="s">
        <v>2335</v>
      </c>
      <c r="H310" s="832" t="s">
        <v>590</v>
      </c>
      <c r="I310" s="832" t="s">
        <v>2336</v>
      </c>
      <c r="J310" s="832" t="s">
        <v>2337</v>
      </c>
      <c r="K310" s="832" t="s">
        <v>2338</v>
      </c>
      <c r="L310" s="835">
        <v>0</v>
      </c>
      <c r="M310" s="835">
        <v>0</v>
      </c>
      <c r="N310" s="832">
        <v>1</v>
      </c>
      <c r="O310" s="836">
        <v>0.5</v>
      </c>
      <c r="P310" s="835"/>
      <c r="Q310" s="837"/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11</v>
      </c>
      <c r="B311" s="832" t="s">
        <v>2137</v>
      </c>
      <c r="C311" s="832" t="s">
        <v>2141</v>
      </c>
      <c r="D311" s="833" t="s">
        <v>4130</v>
      </c>
      <c r="E311" s="834" t="s">
        <v>2165</v>
      </c>
      <c r="F311" s="832" t="s">
        <v>2138</v>
      </c>
      <c r="G311" s="832" t="s">
        <v>2262</v>
      </c>
      <c r="H311" s="832" t="s">
        <v>590</v>
      </c>
      <c r="I311" s="832" t="s">
        <v>2263</v>
      </c>
      <c r="J311" s="832" t="s">
        <v>2264</v>
      </c>
      <c r="K311" s="832" t="s">
        <v>2265</v>
      </c>
      <c r="L311" s="835">
        <v>60.9</v>
      </c>
      <c r="M311" s="835">
        <v>182.7</v>
      </c>
      <c r="N311" s="832">
        <v>3</v>
      </c>
      <c r="O311" s="836">
        <v>1.5</v>
      </c>
      <c r="P311" s="835">
        <v>182.7</v>
      </c>
      <c r="Q311" s="837">
        <v>1</v>
      </c>
      <c r="R311" s="832">
        <v>3</v>
      </c>
      <c r="S311" s="837">
        <v>1</v>
      </c>
      <c r="T311" s="836">
        <v>1.5</v>
      </c>
      <c r="U311" s="838">
        <v>1</v>
      </c>
    </row>
    <row r="312" spans="1:21" ht="14.4" customHeight="1" x14ac:dyDescent="0.3">
      <c r="A312" s="831">
        <v>11</v>
      </c>
      <c r="B312" s="832" t="s">
        <v>2137</v>
      </c>
      <c r="C312" s="832" t="s">
        <v>2141</v>
      </c>
      <c r="D312" s="833" t="s">
        <v>4130</v>
      </c>
      <c r="E312" s="834" t="s">
        <v>2165</v>
      </c>
      <c r="F312" s="832" t="s">
        <v>2138</v>
      </c>
      <c r="G312" s="832" t="s">
        <v>2231</v>
      </c>
      <c r="H312" s="832" t="s">
        <v>590</v>
      </c>
      <c r="I312" s="832" t="s">
        <v>2383</v>
      </c>
      <c r="J312" s="832" t="s">
        <v>635</v>
      </c>
      <c r="K312" s="832" t="s">
        <v>2384</v>
      </c>
      <c r="L312" s="835">
        <v>0</v>
      </c>
      <c r="M312" s="835">
        <v>0</v>
      </c>
      <c r="N312" s="832">
        <v>11</v>
      </c>
      <c r="O312" s="836">
        <v>6</v>
      </c>
      <c r="P312" s="835">
        <v>0</v>
      </c>
      <c r="Q312" s="837"/>
      <c r="R312" s="832">
        <v>4</v>
      </c>
      <c r="S312" s="837">
        <v>0.36363636363636365</v>
      </c>
      <c r="T312" s="836">
        <v>2</v>
      </c>
      <c r="U312" s="838">
        <v>0.33333333333333331</v>
      </c>
    </row>
    <row r="313" spans="1:21" ht="14.4" customHeight="1" x14ac:dyDescent="0.3">
      <c r="A313" s="831">
        <v>11</v>
      </c>
      <c r="B313" s="832" t="s">
        <v>2137</v>
      </c>
      <c r="C313" s="832" t="s">
        <v>2141</v>
      </c>
      <c r="D313" s="833" t="s">
        <v>4130</v>
      </c>
      <c r="E313" s="834" t="s">
        <v>2165</v>
      </c>
      <c r="F313" s="832" t="s">
        <v>2138</v>
      </c>
      <c r="G313" s="832" t="s">
        <v>2231</v>
      </c>
      <c r="H313" s="832" t="s">
        <v>590</v>
      </c>
      <c r="I313" s="832" t="s">
        <v>2232</v>
      </c>
      <c r="J313" s="832" t="s">
        <v>635</v>
      </c>
      <c r="K313" s="832" t="s">
        <v>2233</v>
      </c>
      <c r="L313" s="835">
        <v>0</v>
      </c>
      <c r="M313" s="835">
        <v>0</v>
      </c>
      <c r="N313" s="832">
        <v>20</v>
      </c>
      <c r="O313" s="836">
        <v>12.5</v>
      </c>
      <c r="P313" s="835">
        <v>0</v>
      </c>
      <c r="Q313" s="837"/>
      <c r="R313" s="832">
        <v>14</v>
      </c>
      <c r="S313" s="837">
        <v>0.7</v>
      </c>
      <c r="T313" s="836">
        <v>8.5</v>
      </c>
      <c r="U313" s="838">
        <v>0.68</v>
      </c>
    </row>
    <row r="314" spans="1:21" ht="14.4" customHeight="1" x14ac:dyDescent="0.3">
      <c r="A314" s="831">
        <v>11</v>
      </c>
      <c r="B314" s="832" t="s">
        <v>2137</v>
      </c>
      <c r="C314" s="832" t="s">
        <v>2141</v>
      </c>
      <c r="D314" s="833" t="s">
        <v>4130</v>
      </c>
      <c r="E314" s="834" t="s">
        <v>2165</v>
      </c>
      <c r="F314" s="832" t="s">
        <v>2138</v>
      </c>
      <c r="G314" s="832" t="s">
        <v>2285</v>
      </c>
      <c r="H314" s="832" t="s">
        <v>590</v>
      </c>
      <c r="I314" s="832" t="s">
        <v>2455</v>
      </c>
      <c r="J314" s="832" t="s">
        <v>2456</v>
      </c>
      <c r="K314" s="832" t="s">
        <v>2457</v>
      </c>
      <c r="L314" s="835">
        <v>49.96</v>
      </c>
      <c r="M314" s="835">
        <v>49.96</v>
      </c>
      <c r="N314" s="832">
        <v>1</v>
      </c>
      <c r="O314" s="836">
        <v>0.5</v>
      </c>
      <c r="P314" s="835">
        <v>49.96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11</v>
      </c>
      <c r="B315" s="832" t="s">
        <v>2137</v>
      </c>
      <c r="C315" s="832" t="s">
        <v>2141</v>
      </c>
      <c r="D315" s="833" t="s">
        <v>4130</v>
      </c>
      <c r="E315" s="834" t="s">
        <v>2165</v>
      </c>
      <c r="F315" s="832" t="s">
        <v>2138</v>
      </c>
      <c r="G315" s="832" t="s">
        <v>2181</v>
      </c>
      <c r="H315" s="832" t="s">
        <v>638</v>
      </c>
      <c r="I315" s="832" t="s">
        <v>2458</v>
      </c>
      <c r="J315" s="832" t="s">
        <v>757</v>
      </c>
      <c r="K315" s="832" t="s">
        <v>1680</v>
      </c>
      <c r="L315" s="835">
        <v>368.16</v>
      </c>
      <c r="M315" s="835">
        <v>368.16</v>
      </c>
      <c r="N315" s="832">
        <v>1</v>
      </c>
      <c r="O315" s="836">
        <v>1</v>
      </c>
      <c r="P315" s="835">
        <v>368.16</v>
      </c>
      <c r="Q315" s="837">
        <v>1</v>
      </c>
      <c r="R315" s="832">
        <v>1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11</v>
      </c>
      <c r="B316" s="832" t="s">
        <v>2137</v>
      </c>
      <c r="C316" s="832" t="s">
        <v>2141</v>
      </c>
      <c r="D316" s="833" t="s">
        <v>4130</v>
      </c>
      <c r="E316" s="834" t="s">
        <v>2165</v>
      </c>
      <c r="F316" s="832" t="s">
        <v>2138</v>
      </c>
      <c r="G316" s="832" t="s">
        <v>2181</v>
      </c>
      <c r="H316" s="832" t="s">
        <v>638</v>
      </c>
      <c r="I316" s="832" t="s">
        <v>2272</v>
      </c>
      <c r="J316" s="832" t="s">
        <v>757</v>
      </c>
      <c r="K316" s="832" t="s">
        <v>1686</v>
      </c>
      <c r="L316" s="835">
        <v>490.89</v>
      </c>
      <c r="M316" s="835">
        <v>4908.8999999999996</v>
      </c>
      <c r="N316" s="832">
        <v>10</v>
      </c>
      <c r="O316" s="836">
        <v>6.5</v>
      </c>
      <c r="P316" s="835">
        <v>4908.8999999999996</v>
      </c>
      <c r="Q316" s="837">
        <v>1</v>
      </c>
      <c r="R316" s="832">
        <v>10</v>
      </c>
      <c r="S316" s="837">
        <v>1</v>
      </c>
      <c r="T316" s="836">
        <v>6.5</v>
      </c>
      <c r="U316" s="838">
        <v>1</v>
      </c>
    </row>
    <row r="317" spans="1:21" ht="14.4" customHeight="1" x14ac:dyDescent="0.3">
      <c r="A317" s="831">
        <v>11</v>
      </c>
      <c r="B317" s="832" t="s">
        <v>2137</v>
      </c>
      <c r="C317" s="832" t="s">
        <v>2141</v>
      </c>
      <c r="D317" s="833" t="s">
        <v>4130</v>
      </c>
      <c r="E317" s="834" t="s">
        <v>2165</v>
      </c>
      <c r="F317" s="832" t="s">
        <v>2138</v>
      </c>
      <c r="G317" s="832" t="s">
        <v>2181</v>
      </c>
      <c r="H317" s="832" t="s">
        <v>638</v>
      </c>
      <c r="I317" s="832" t="s">
        <v>2182</v>
      </c>
      <c r="J317" s="832" t="s">
        <v>757</v>
      </c>
      <c r="K317" s="832" t="s">
        <v>1682</v>
      </c>
      <c r="L317" s="835">
        <v>736.33</v>
      </c>
      <c r="M317" s="835">
        <v>55224.750000000058</v>
      </c>
      <c r="N317" s="832">
        <v>75</v>
      </c>
      <c r="O317" s="836">
        <v>45</v>
      </c>
      <c r="P317" s="835">
        <v>44916.130000000056</v>
      </c>
      <c r="Q317" s="837">
        <v>0.81333333333333346</v>
      </c>
      <c r="R317" s="832">
        <v>61</v>
      </c>
      <c r="S317" s="837">
        <v>0.81333333333333335</v>
      </c>
      <c r="T317" s="836">
        <v>36.5</v>
      </c>
      <c r="U317" s="838">
        <v>0.81111111111111112</v>
      </c>
    </row>
    <row r="318" spans="1:21" ht="14.4" customHeight="1" x14ac:dyDescent="0.3">
      <c r="A318" s="831">
        <v>11</v>
      </c>
      <c r="B318" s="832" t="s">
        <v>2137</v>
      </c>
      <c r="C318" s="832" t="s">
        <v>2141</v>
      </c>
      <c r="D318" s="833" t="s">
        <v>4130</v>
      </c>
      <c r="E318" s="834" t="s">
        <v>2165</v>
      </c>
      <c r="F318" s="832" t="s">
        <v>2138</v>
      </c>
      <c r="G318" s="832" t="s">
        <v>2181</v>
      </c>
      <c r="H318" s="832" t="s">
        <v>638</v>
      </c>
      <c r="I318" s="832" t="s">
        <v>1689</v>
      </c>
      <c r="J318" s="832" t="s">
        <v>757</v>
      </c>
      <c r="K318" s="832" t="s">
        <v>1678</v>
      </c>
      <c r="L318" s="835">
        <v>923.74</v>
      </c>
      <c r="M318" s="835">
        <v>12932.359999999999</v>
      </c>
      <c r="N318" s="832">
        <v>14</v>
      </c>
      <c r="O318" s="836">
        <v>7</v>
      </c>
      <c r="P318" s="835">
        <v>11084.88</v>
      </c>
      <c r="Q318" s="837">
        <v>0.85714285714285721</v>
      </c>
      <c r="R318" s="832">
        <v>12</v>
      </c>
      <c r="S318" s="837">
        <v>0.8571428571428571</v>
      </c>
      <c r="T318" s="836">
        <v>6</v>
      </c>
      <c r="U318" s="838">
        <v>0.8571428571428571</v>
      </c>
    </row>
    <row r="319" spans="1:21" ht="14.4" customHeight="1" x14ac:dyDescent="0.3">
      <c r="A319" s="831">
        <v>11</v>
      </c>
      <c r="B319" s="832" t="s">
        <v>2137</v>
      </c>
      <c r="C319" s="832" t="s">
        <v>2141</v>
      </c>
      <c r="D319" s="833" t="s">
        <v>4130</v>
      </c>
      <c r="E319" s="834" t="s">
        <v>2165</v>
      </c>
      <c r="F319" s="832" t="s">
        <v>2138</v>
      </c>
      <c r="G319" s="832" t="s">
        <v>2181</v>
      </c>
      <c r="H319" s="832" t="s">
        <v>638</v>
      </c>
      <c r="I319" s="832" t="s">
        <v>2404</v>
      </c>
      <c r="J319" s="832" t="s">
        <v>757</v>
      </c>
      <c r="K319" s="832" t="s">
        <v>1684</v>
      </c>
      <c r="L319" s="835">
        <v>1154.68</v>
      </c>
      <c r="M319" s="835">
        <v>1154.68</v>
      </c>
      <c r="N319" s="832">
        <v>1</v>
      </c>
      <c r="O319" s="836">
        <v>0.5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11</v>
      </c>
      <c r="B320" s="832" t="s">
        <v>2137</v>
      </c>
      <c r="C320" s="832" t="s">
        <v>2141</v>
      </c>
      <c r="D320" s="833" t="s">
        <v>4130</v>
      </c>
      <c r="E320" s="834" t="s">
        <v>2165</v>
      </c>
      <c r="F320" s="832" t="s">
        <v>2138</v>
      </c>
      <c r="G320" s="832" t="s">
        <v>2181</v>
      </c>
      <c r="H320" s="832" t="s">
        <v>638</v>
      </c>
      <c r="I320" s="832" t="s">
        <v>2459</v>
      </c>
      <c r="J320" s="832" t="s">
        <v>764</v>
      </c>
      <c r="K320" s="832" t="s">
        <v>2460</v>
      </c>
      <c r="L320" s="835">
        <v>1385.62</v>
      </c>
      <c r="M320" s="835">
        <v>2771.24</v>
      </c>
      <c r="N320" s="832">
        <v>2</v>
      </c>
      <c r="O320" s="836">
        <v>1</v>
      </c>
      <c r="P320" s="835">
        <v>2771.24</v>
      </c>
      <c r="Q320" s="837">
        <v>1</v>
      </c>
      <c r="R320" s="832">
        <v>2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11</v>
      </c>
      <c r="B321" s="832" t="s">
        <v>2137</v>
      </c>
      <c r="C321" s="832" t="s">
        <v>2141</v>
      </c>
      <c r="D321" s="833" t="s">
        <v>4130</v>
      </c>
      <c r="E321" s="834" t="s">
        <v>2165</v>
      </c>
      <c r="F321" s="832" t="s">
        <v>2138</v>
      </c>
      <c r="G321" s="832" t="s">
        <v>2181</v>
      </c>
      <c r="H321" s="832" t="s">
        <v>638</v>
      </c>
      <c r="I321" s="832" t="s">
        <v>1690</v>
      </c>
      <c r="J321" s="832" t="s">
        <v>764</v>
      </c>
      <c r="K321" s="832" t="s">
        <v>2405</v>
      </c>
      <c r="L321" s="835">
        <v>1847.49</v>
      </c>
      <c r="M321" s="835">
        <v>5542.47</v>
      </c>
      <c r="N321" s="832">
        <v>3</v>
      </c>
      <c r="O321" s="836">
        <v>1.5</v>
      </c>
      <c r="P321" s="835">
        <v>3694.98</v>
      </c>
      <c r="Q321" s="837">
        <v>0.66666666666666663</v>
      </c>
      <c r="R321" s="832">
        <v>2</v>
      </c>
      <c r="S321" s="837">
        <v>0.66666666666666663</v>
      </c>
      <c r="T321" s="836">
        <v>1</v>
      </c>
      <c r="U321" s="838">
        <v>0.66666666666666663</v>
      </c>
    </row>
    <row r="322" spans="1:21" ht="14.4" customHeight="1" x14ac:dyDescent="0.3">
      <c r="A322" s="831">
        <v>11</v>
      </c>
      <c r="B322" s="832" t="s">
        <v>2137</v>
      </c>
      <c r="C322" s="832" t="s">
        <v>2141</v>
      </c>
      <c r="D322" s="833" t="s">
        <v>4130</v>
      </c>
      <c r="E322" s="834" t="s">
        <v>2165</v>
      </c>
      <c r="F322" s="832" t="s">
        <v>2138</v>
      </c>
      <c r="G322" s="832" t="s">
        <v>2181</v>
      </c>
      <c r="H322" s="832" t="s">
        <v>638</v>
      </c>
      <c r="I322" s="832" t="s">
        <v>1681</v>
      </c>
      <c r="J322" s="832" t="s">
        <v>757</v>
      </c>
      <c r="K322" s="832" t="s">
        <v>1682</v>
      </c>
      <c r="L322" s="835">
        <v>736.33</v>
      </c>
      <c r="M322" s="835">
        <v>736.33</v>
      </c>
      <c r="N322" s="832">
        <v>1</v>
      </c>
      <c r="O322" s="836">
        <v>1</v>
      </c>
      <c r="P322" s="835">
        <v>736.33</v>
      </c>
      <c r="Q322" s="837">
        <v>1</v>
      </c>
      <c r="R322" s="832">
        <v>1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11</v>
      </c>
      <c r="B323" s="832" t="s">
        <v>2137</v>
      </c>
      <c r="C323" s="832" t="s">
        <v>2141</v>
      </c>
      <c r="D323" s="833" t="s">
        <v>4130</v>
      </c>
      <c r="E323" s="834" t="s">
        <v>2165</v>
      </c>
      <c r="F323" s="832" t="s">
        <v>2138</v>
      </c>
      <c r="G323" s="832" t="s">
        <v>2234</v>
      </c>
      <c r="H323" s="832" t="s">
        <v>638</v>
      </c>
      <c r="I323" s="832" t="s">
        <v>1827</v>
      </c>
      <c r="J323" s="832" t="s">
        <v>653</v>
      </c>
      <c r="K323" s="832" t="s">
        <v>646</v>
      </c>
      <c r="L323" s="835">
        <v>48.42</v>
      </c>
      <c r="M323" s="835">
        <v>242.1</v>
      </c>
      <c r="N323" s="832">
        <v>5</v>
      </c>
      <c r="O323" s="836">
        <v>4.5</v>
      </c>
      <c r="P323" s="835">
        <v>145.26</v>
      </c>
      <c r="Q323" s="837">
        <v>0.6</v>
      </c>
      <c r="R323" s="832">
        <v>3</v>
      </c>
      <c r="S323" s="837">
        <v>0.6</v>
      </c>
      <c r="T323" s="836">
        <v>2.5</v>
      </c>
      <c r="U323" s="838">
        <v>0.55555555555555558</v>
      </c>
    </row>
    <row r="324" spans="1:21" ht="14.4" customHeight="1" x14ac:dyDescent="0.3">
      <c r="A324" s="831">
        <v>11</v>
      </c>
      <c r="B324" s="832" t="s">
        <v>2137</v>
      </c>
      <c r="C324" s="832" t="s">
        <v>2141</v>
      </c>
      <c r="D324" s="833" t="s">
        <v>4130</v>
      </c>
      <c r="E324" s="834" t="s">
        <v>2165</v>
      </c>
      <c r="F324" s="832" t="s">
        <v>2138</v>
      </c>
      <c r="G324" s="832" t="s">
        <v>2234</v>
      </c>
      <c r="H324" s="832" t="s">
        <v>590</v>
      </c>
      <c r="I324" s="832" t="s">
        <v>2406</v>
      </c>
      <c r="J324" s="832" t="s">
        <v>653</v>
      </c>
      <c r="K324" s="832" t="s">
        <v>2407</v>
      </c>
      <c r="L324" s="835">
        <v>48.42</v>
      </c>
      <c r="M324" s="835">
        <v>290.52</v>
      </c>
      <c r="N324" s="832">
        <v>6</v>
      </c>
      <c r="O324" s="836">
        <v>5</v>
      </c>
      <c r="P324" s="835">
        <v>145.26</v>
      </c>
      <c r="Q324" s="837">
        <v>0.5</v>
      </c>
      <c r="R324" s="832">
        <v>3</v>
      </c>
      <c r="S324" s="837">
        <v>0.5</v>
      </c>
      <c r="T324" s="836">
        <v>2.5</v>
      </c>
      <c r="U324" s="838">
        <v>0.5</v>
      </c>
    </row>
    <row r="325" spans="1:21" ht="14.4" customHeight="1" x14ac:dyDescent="0.3">
      <c r="A325" s="831">
        <v>11</v>
      </c>
      <c r="B325" s="832" t="s">
        <v>2137</v>
      </c>
      <c r="C325" s="832" t="s">
        <v>2141</v>
      </c>
      <c r="D325" s="833" t="s">
        <v>4130</v>
      </c>
      <c r="E325" s="834" t="s">
        <v>2165</v>
      </c>
      <c r="F325" s="832" t="s">
        <v>2138</v>
      </c>
      <c r="G325" s="832" t="s">
        <v>2187</v>
      </c>
      <c r="H325" s="832" t="s">
        <v>638</v>
      </c>
      <c r="I325" s="832" t="s">
        <v>1834</v>
      </c>
      <c r="J325" s="832" t="s">
        <v>1835</v>
      </c>
      <c r="K325" s="832" t="s">
        <v>1836</v>
      </c>
      <c r="L325" s="835">
        <v>0</v>
      </c>
      <c r="M325" s="835">
        <v>0</v>
      </c>
      <c r="N325" s="832">
        <v>87</v>
      </c>
      <c r="O325" s="836">
        <v>55.5</v>
      </c>
      <c r="P325" s="835">
        <v>0</v>
      </c>
      <c r="Q325" s="837"/>
      <c r="R325" s="832">
        <v>56</v>
      </c>
      <c r="S325" s="837">
        <v>0.64367816091954022</v>
      </c>
      <c r="T325" s="836">
        <v>33.5</v>
      </c>
      <c r="U325" s="838">
        <v>0.60360360360360366</v>
      </c>
    </row>
    <row r="326" spans="1:21" ht="14.4" customHeight="1" x14ac:dyDescent="0.3">
      <c r="A326" s="831">
        <v>11</v>
      </c>
      <c r="B326" s="832" t="s">
        <v>2137</v>
      </c>
      <c r="C326" s="832" t="s">
        <v>2141</v>
      </c>
      <c r="D326" s="833" t="s">
        <v>4130</v>
      </c>
      <c r="E326" s="834" t="s">
        <v>2165</v>
      </c>
      <c r="F326" s="832" t="s">
        <v>2138</v>
      </c>
      <c r="G326" s="832" t="s">
        <v>2461</v>
      </c>
      <c r="H326" s="832" t="s">
        <v>590</v>
      </c>
      <c r="I326" s="832" t="s">
        <v>2462</v>
      </c>
      <c r="J326" s="832" t="s">
        <v>1156</v>
      </c>
      <c r="K326" s="832" t="s">
        <v>2463</v>
      </c>
      <c r="L326" s="835">
        <v>0</v>
      </c>
      <c r="M326" s="835">
        <v>0</v>
      </c>
      <c r="N326" s="832">
        <v>1</v>
      </c>
      <c r="O326" s="836">
        <v>0.5</v>
      </c>
      <c r="P326" s="835"/>
      <c r="Q326" s="837"/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11</v>
      </c>
      <c r="B327" s="832" t="s">
        <v>2137</v>
      </c>
      <c r="C327" s="832" t="s">
        <v>2141</v>
      </c>
      <c r="D327" s="833" t="s">
        <v>4130</v>
      </c>
      <c r="E327" s="834" t="s">
        <v>2165</v>
      </c>
      <c r="F327" s="832" t="s">
        <v>2140</v>
      </c>
      <c r="G327" s="832" t="s">
        <v>2205</v>
      </c>
      <c r="H327" s="832" t="s">
        <v>590</v>
      </c>
      <c r="I327" s="832" t="s">
        <v>2350</v>
      </c>
      <c r="J327" s="832" t="s">
        <v>2351</v>
      </c>
      <c r="K327" s="832" t="s">
        <v>2352</v>
      </c>
      <c r="L327" s="835">
        <v>492.18</v>
      </c>
      <c r="M327" s="835">
        <v>492.18</v>
      </c>
      <c r="N327" s="832">
        <v>1</v>
      </c>
      <c r="O327" s="836">
        <v>1</v>
      </c>
      <c r="P327" s="835">
        <v>492.18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11</v>
      </c>
      <c r="B328" s="832" t="s">
        <v>2137</v>
      </c>
      <c r="C328" s="832" t="s">
        <v>2141</v>
      </c>
      <c r="D328" s="833" t="s">
        <v>4130</v>
      </c>
      <c r="E328" s="834" t="s">
        <v>2165</v>
      </c>
      <c r="F328" s="832" t="s">
        <v>2140</v>
      </c>
      <c r="G328" s="832" t="s">
        <v>2205</v>
      </c>
      <c r="H328" s="832" t="s">
        <v>590</v>
      </c>
      <c r="I328" s="832" t="s">
        <v>2273</v>
      </c>
      <c r="J328" s="832" t="s">
        <v>2274</v>
      </c>
      <c r="K328" s="832" t="s">
        <v>2275</v>
      </c>
      <c r="L328" s="835">
        <v>1000</v>
      </c>
      <c r="M328" s="835">
        <v>2000</v>
      </c>
      <c r="N328" s="832">
        <v>2</v>
      </c>
      <c r="O328" s="836">
        <v>2</v>
      </c>
      <c r="P328" s="835">
        <v>2000</v>
      </c>
      <c r="Q328" s="837">
        <v>1</v>
      </c>
      <c r="R328" s="832">
        <v>2</v>
      </c>
      <c r="S328" s="837">
        <v>1</v>
      </c>
      <c r="T328" s="836">
        <v>2</v>
      </c>
      <c r="U328" s="838">
        <v>1</v>
      </c>
    </row>
    <row r="329" spans="1:21" ht="14.4" customHeight="1" x14ac:dyDescent="0.3">
      <c r="A329" s="831">
        <v>11</v>
      </c>
      <c r="B329" s="832" t="s">
        <v>2137</v>
      </c>
      <c r="C329" s="832" t="s">
        <v>2141</v>
      </c>
      <c r="D329" s="833" t="s">
        <v>4130</v>
      </c>
      <c r="E329" s="834" t="s">
        <v>2165</v>
      </c>
      <c r="F329" s="832" t="s">
        <v>2140</v>
      </c>
      <c r="G329" s="832" t="s">
        <v>2205</v>
      </c>
      <c r="H329" s="832" t="s">
        <v>590</v>
      </c>
      <c r="I329" s="832" t="s">
        <v>2315</v>
      </c>
      <c r="J329" s="832" t="s">
        <v>2316</v>
      </c>
      <c r="K329" s="832" t="s">
        <v>2317</v>
      </c>
      <c r="L329" s="835">
        <v>350</v>
      </c>
      <c r="M329" s="835">
        <v>1050</v>
      </c>
      <c r="N329" s="832">
        <v>3</v>
      </c>
      <c r="O329" s="836">
        <v>3</v>
      </c>
      <c r="P329" s="835">
        <v>1050</v>
      </c>
      <c r="Q329" s="837">
        <v>1</v>
      </c>
      <c r="R329" s="832">
        <v>3</v>
      </c>
      <c r="S329" s="837">
        <v>1</v>
      </c>
      <c r="T329" s="836">
        <v>3</v>
      </c>
      <c r="U329" s="838">
        <v>1</v>
      </c>
    </row>
    <row r="330" spans="1:21" ht="14.4" customHeight="1" x14ac:dyDescent="0.3">
      <c r="A330" s="831">
        <v>11</v>
      </c>
      <c r="B330" s="832" t="s">
        <v>2137</v>
      </c>
      <c r="C330" s="832" t="s">
        <v>2141</v>
      </c>
      <c r="D330" s="833" t="s">
        <v>4130</v>
      </c>
      <c r="E330" s="834" t="s">
        <v>2165</v>
      </c>
      <c r="F330" s="832" t="s">
        <v>2140</v>
      </c>
      <c r="G330" s="832" t="s">
        <v>2205</v>
      </c>
      <c r="H330" s="832" t="s">
        <v>590</v>
      </c>
      <c r="I330" s="832" t="s">
        <v>2206</v>
      </c>
      <c r="J330" s="832" t="s">
        <v>2207</v>
      </c>
      <c r="K330" s="832" t="s">
        <v>2208</v>
      </c>
      <c r="L330" s="835">
        <v>500</v>
      </c>
      <c r="M330" s="835">
        <v>7500</v>
      </c>
      <c r="N330" s="832">
        <v>15</v>
      </c>
      <c r="O330" s="836">
        <v>15</v>
      </c>
      <c r="P330" s="835">
        <v>7500</v>
      </c>
      <c r="Q330" s="837">
        <v>1</v>
      </c>
      <c r="R330" s="832">
        <v>15</v>
      </c>
      <c r="S330" s="837">
        <v>1</v>
      </c>
      <c r="T330" s="836">
        <v>15</v>
      </c>
      <c r="U330" s="838">
        <v>1</v>
      </c>
    </row>
    <row r="331" spans="1:21" ht="14.4" customHeight="1" x14ac:dyDescent="0.3">
      <c r="A331" s="831">
        <v>11</v>
      </c>
      <c r="B331" s="832" t="s">
        <v>2137</v>
      </c>
      <c r="C331" s="832" t="s">
        <v>2141</v>
      </c>
      <c r="D331" s="833" t="s">
        <v>4130</v>
      </c>
      <c r="E331" s="834" t="s">
        <v>2165</v>
      </c>
      <c r="F331" s="832" t="s">
        <v>2140</v>
      </c>
      <c r="G331" s="832" t="s">
        <v>2205</v>
      </c>
      <c r="H331" s="832" t="s">
        <v>590</v>
      </c>
      <c r="I331" s="832" t="s">
        <v>2276</v>
      </c>
      <c r="J331" s="832" t="s">
        <v>2277</v>
      </c>
      <c r="K331" s="832" t="s">
        <v>2278</v>
      </c>
      <c r="L331" s="835">
        <v>971.25</v>
      </c>
      <c r="M331" s="835">
        <v>11655</v>
      </c>
      <c r="N331" s="832">
        <v>12</v>
      </c>
      <c r="O331" s="836">
        <v>12</v>
      </c>
      <c r="P331" s="835">
        <v>11655</v>
      </c>
      <c r="Q331" s="837">
        <v>1</v>
      </c>
      <c r="R331" s="832">
        <v>12</v>
      </c>
      <c r="S331" s="837">
        <v>1</v>
      </c>
      <c r="T331" s="836">
        <v>12</v>
      </c>
      <c r="U331" s="838">
        <v>1</v>
      </c>
    </row>
    <row r="332" spans="1:21" ht="14.4" customHeight="1" x14ac:dyDescent="0.3">
      <c r="A332" s="831">
        <v>11</v>
      </c>
      <c r="B332" s="832" t="s">
        <v>2137</v>
      </c>
      <c r="C332" s="832" t="s">
        <v>2141</v>
      </c>
      <c r="D332" s="833" t="s">
        <v>4130</v>
      </c>
      <c r="E332" s="834" t="s">
        <v>2165</v>
      </c>
      <c r="F332" s="832" t="s">
        <v>2140</v>
      </c>
      <c r="G332" s="832" t="s">
        <v>2205</v>
      </c>
      <c r="H332" s="832" t="s">
        <v>590</v>
      </c>
      <c r="I332" s="832" t="s">
        <v>2320</v>
      </c>
      <c r="J332" s="832" t="s">
        <v>2321</v>
      </c>
      <c r="K332" s="832" t="s">
        <v>2322</v>
      </c>
      <c r="L332" s="835">
        <v>1000</v>
      </c>
      <c r="M332" s="835">
        <v>4000</v>
      </c>
      <c r="N332" s="832">
        <v>4</v>
      </c>
      <c r="O332" s="836">
        <v>4</v>
      </c>
      <c r="P332" s="835">
        <v>3000</v>
      </c>
      <c r="Q332" s="837">
        <v>0.75</v>
      </c>
      <c r="R332" s="832">
        <v>3</v>
      </c>
      <c r="S332" s="837">
        <v>0.75</v>
      </c>
      <c r="T332" s="836">
        <v>3</v>
      </c>
      <c r="U332" s="838">
        <v>0.75</v>
      </c>
    </row>
    <row r="333" spans="1:21" ht="14.4" customHeight="1" x14ac:dyDescent="0.3">
      <c r="A333" s="831">
        <v>11</v>
      </c>
      <c r="B333" s="832" t="s">
        <v>2137</v>
      </c>
      <c r="C333" s="832" t="s">
        <v>2141</v>
      </c>
      <c r="D333" s="833" t="s">
        <v>4130</v>
      </c>
      <c r="E333" s="834" t="s">
        <v>2165</v>
      </c>
      <c r="F333" s="832" t="s">
        <v>2140</v>
      </c>
      <c r="G333" s="832" t="s">
        <v>2205</v>
      </c>
      <c r="H333" s="832" t="s">
        <v>590</v>
      </c>
      <c r="I333" s="832" t="s">
        <v>2378</v>
      </c>
      <c r="J333" s="832" t="s">
        <v>2379</v>
      </c>
      <c r="K333" s="832" t="s">
        <v>2380</v>
      </c>
      <c r="L333" s="835">
        <v>500</v>
      </c>
      <c r="M333" s="835">
        <v>500</v>
      </c>
      <c r="N333" s="832">
        <v>1</v>
      </c>
      <c r="O333" s="836">
        <v>1</v>
      </c>
      <c r="P333" s="835">
        <v>500</v>
      </c>
      <c r="Q333" s="837">
        <v>1</v>
      </c>
      <c r="R333" s="832">
        <v>1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11</v>
      </c>
      <c r="B334" s="832" t="s">
        <v>2137</v>
      </c>
      <c r="C334" s="832" t="s">
        <v>2141</v>
      </c>
      <c r="D334" s="833" t="s">
        <v>4130</v>
      </c>
      <c r="E334" s="834" t="s">
        <v>2165</v>
      </c>
      <c r="F334" s="832" t="s">
        <v>2140</v>
      </c>
      <c r="G334" s="832" t="s">
        <v>2205</v>
      </c>
      <c r="H334" s="832" t="s">
        <v>590</v>
      </c>
      <c r="I334" s="832" t="s">
        <v>2279</v>
      </c>
      <c r="J334" s="832" t="s">
        <v>2280</v>
      </c>
      <c r="K334" s="832" t="s">
        <v>2281</v>
      </c>
      <c r="L334" s="835">
        <v>999.46</v>
      </c>
      <c r="M334" s="835">
        <v>999.46</v>
      </c>
      <c r="N334" s="832">
        <v>1</v>
      </c>
      <c r="O334" s="836">
        <v>1</v>
      </c>
      <c r="P334" s="835">
        <v>999.46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" customHeight="1" x14ac:dyDescent="0.3">
      <c r="A335" s="831">
        <v>11</v>
      </c>
      <c r="B335" s="832" t="s">
        <v>2137</v>
      </c>
      <c r="C335" s="832" t="s">
        <v>2141</v>
      </c>
      <c r="D335" s="833" t="s">
        <v>4130</v>
      </c>
      <c r="E335" s="834" t="s">
        <v>2165</v>
      </c>
      <c r="F335" s="832" t="s">
        <v>2140</v>
      </c>
      <c r="G335" s="832" t="s">
        <v>2209</v>
      </c>
      <c r="H335" s="832" t="s">
        <v>590</v>
      </c>
      <c r="I335" s="832" t="s">
        <v>2282</v>
      </c>
      <c r="J335" s="832" t="s">
        <v>2283</v>
      </c>
      <c r="K335" s="832" t="s">
        <v>2284</v>
      </c>
      <c r="L335" s="835">
        <v>200</v>
      </c>
      <c r="M335" s="835">
        <v>400</v>
      </c>
      <c r="N335" s="832">
        <v>2</v>
      </c>
      <c r="O335" s="836">
        <v>1</v>
      </c>
      <c r="P335" s="835">
        <v>400</v>
      </c>
      <c r="Q335" s="837">
        <v>1</v>
      </c>
      <c r="R335" s="832">
        <v>2</v>
      </c>
      <c r="S335" s="837">
        <v>1</v>
      </c>
      <c r="T335" s="836">
        <v>1</v>
      </c>
      <c r="U335" s="838">
        <v>1</v>
      </c>
    </row>
    <row r="336" spans="1:21" ht="14.4" customHeight="1" x14ac:dyDescent="0.3">
      <c r="A336" s="831">
        <v>11</v>
      </c>
      <c r="B336" s="832" t="s">
        <v>2137</v>
      </c>
      <c r="C336" s="832" t="s">
        <v>2141</v>
      </c>
      <c r="D336" s="833" t="s">
        <v>4130</v>
      </c>
      <c r="E336" s="834" t="s">
        <v>2165</v>
      </c>
      <c r="F336" s="832" t="s">
        <v>2140</v>
      </c>
      <c r="G336" s="832" t="s">
        <v>2209</v>
      </c>
      <c r="H336" s="832" t="s">
        <v>590</v>
      </c>
      <c r="I336" s="832" t="s">
        <v>2266</v>
      </c>
      <c r="J336" s="832" t="s">
        <v>2267</v>
      </c>
      <c r="K336" s="832" t="s">
        <v>2268</v>
      </c>
      <c r="L336" s="835">
        <v>278.75</v>
      </c>
      <c r="M336" s="835">
        <v>1672.5</v>
      </c>
      <c r="N336" s="832">
        <v>6</v>
      </c>
      <c r="O336" s="836">
        <v>3</v>
      </c>
      <c r="P336" s="835">
        <v>1672.5</v>
      </c>
      <c r="Q336" s="837">
        <v>1</v>
      </c>
      <c r="R336" s="832">
        <v>6</v>
      </c>
      <c r="S336" s="837">
        <v>1</v>
      </c>
      <c r="T336" s="836">
        <v>3</v>
      </c>
      <c r="U336" s="838">
        <v>1</v>
      </c>
    </row>
    <row r="337" spans="1:21" ht="14.4" customHeight="1" x14ac:dyDescent="0.3">
      <c r="A337" s="831">
        <v>11</v>
      </c>
      <c r="B337" s="832" t="s">
        <v>2137</v>
      </c>
      <c r="C337" s="832" t="s">
        <v>2141</v>
      </c>
      <c r="D337" s="833" t="s">
        <v>4130</v>
      </c>
      <c r="E337" s="834" t="s">
        <v>2156</v>
      </c>
      <c r="F337" s="832" t="s">
        <v>2138</v>
      </c>
      <c r="G337" s="832" t="s">
        <v>2374</v>
      </c>
      <c r="H337" s="832" t="s">
        <v>590</v>
      </c>
      <c r="I337" s="832" t="s">
        <v>2375</v>
      </c>
      <c r="J337" s="832" t="s">
        <v>2376</v>
      </c>
      <c r="K337" s="832" t="s">
        <v>2377</v>
      </c>
      <c r="L337" s="835">
        <v>263.26</v>
      </c>
      <c r="M337" s="835">
        <v>263.26</v>
      </c>
      <c r="N337" s="832">
        <v>1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11</v>
      </c>
      <c r="B338" s="832" t="s">
        <v>2137</v>
      </c>
      <c r="C338" s="832" t="s">
        <v>2141</v>
      </c>
      <c r="D338" s="833" t="s">
        <v>4130</v>
      </c>
      <c r="E338" s="834" t="s">
        <v>2156</v>
      </c>
      <c r="F338" s="832" t="s">
        <v>2138</v>
      </c>
      <c r="G338" s="832" t="s">
        <v>2177</v>
      </c>
      <c r="H338" s="832" t="s">
        <v>638</v>
      </c>
      <c r="I338" s="832" t="s">
        <v>1927</v>
      </c>
      <c r="J338" s="832" t="s">
        <v>1225</v>
      </c>
      <c r="K338" s="832" t="s">
        <v>1928</v>
      </c>
      <c r="L338" s="835">
        <v>154.36000000000001</v>
      </c>
      <c r="M338" s="835">
        <v>771.80000000000007</v>
      </c>
      <c r="N338" s="832">
        <v>5</v>
      </c>
      <c r="O338" s="836">
        <v>1</v>
      </c>
      <c r="P338" s="835">
        <v>463.08000000000004</v>
      </c>
      <c r="Q338" s="837">
        <v>0.6</v>
      </c>
      <c r="R338" s="832">
        <v>3</v>
      </c>
      <c r="S338" s="837">
        <v>0.6</v>
      </c>
      <c r="T338" s="836">
        <v>0.5</v>
      </c>
      <c r="U338" s="838">
        <v>0.5</v>
      </c>
    </row>
    <row r="339" spans="1:21" ht="14.4" customHeight="1" x14ac:dyDescent="0.3">
      <c r="A339" s="831">
        <v>11</v>
      </c>
      <c r="B339" s="832" t="s">
        <v>2137</v>
      </c>
      <c r="C339" s="832" t="s">
        <v>2141</v>
      </c>
      <c r="D339" s="833" t="s">
        <v>4130</v>
      </c>
      <c r="E339" s="834" t="s">
        <v>2156</v>
      </c>
      <c r="F339" s="832" t="s">
        <v>2138</v>
      </c>
      <c r="G339" s="832" t="s">
        <v>2178</v>
      </c>
      <c r="H339" s="832" t="s">
        <v>590</v>
      </c>
      <c r="I339" s="832" t="s">
        <v>2179</v>
      </c>
      <c r="J339" s="832" t="s">
        <v>1794</v>
      </c>
      <c r="K339" s="832" t="s">
        <v>2180</v>
      </c>
      <c r="L339" s="835">
        <v>238.72</v>
      </c>
      <c r="M339" s="835">
        <v>716.16</v>
      </c>
      <c r="N339" s="832">
        <v>3</v>
      </c>
      <c r="O339" s="836">
        <v>1</v>
      </c>
      <c r="P339" s="835">
        <v>477.44</v>
      </c>
      <c r="Q339" s="837">
        <v>0.66666666666666674</v>
      </c>
      <c r="R339" s="832">
        <v>2</v>
      </c>
      <c r="S339" s="837">
        <v>0.66666666666666663</v>
      </c>
      <c r="T339" s="836">
        <v>0.5</v>
      </c>
      <c r="U339" s="838">
        <v>0.5</v>
      </c>
    </row>
    <row r="340" spans="1:21" ht="14.4" customHeight="1" x14ac:dyDescent="0.3">
      <c r="A340" s="831">
        <v>11</v>
      </c>
      <c r="B340" s="832" t="s">
        <v>2137</v>
      </c>
      <c r="C340" s="832" t="s">
        <v>2141</v>
      </c>
      <c r="D340" s="833" t="s">
        <v>4130</v>
      </c>
      <c r="E340" s="834" t="s">
        <v>2156</v>
      </c>
      <c r="F340" s="832" t="s">
        <v>2138</v>
      </c>
      <c r="G340" s="832" t="s">
        <v>2178</v>
      </c>
      <c r="H340" s="832" t="s">
        <v>638</v>
      </c>
      <c r="I340" s="832" t="s">
        <v>2062</v>
      </c>
      <c r="J340" s="832" t="s">
        <v>1932</v>
      </c>
      <c r="K340" s="832" t="s">
        <v>2063</v>
      </c>
      <c r="L340" s="835">
        <v>272.83</v>
      </c>
      <c r="M340" s="835">
        <v>818.49</v>
      </c>
      <c r="N340" s="832">
        <v>3</v>
      </c>
      <c r="O340" s="836">
        <v>1</v>
      </c>
      <c r="P340" s="835">
        <v>272.83</v>
      </c>
      <c r="Q340" s="837">
        <v>0.33333333333333331</v>
      </c>
      <c r="R340" s="832">
        <v>1</v>
      </c>
      <c r="S340" s="837">
        <v>0.33333333333333331</v>
      </c>
      <c r="T340" s="836">
        <v>0.5</v>
      </c>
      <c r="U340" s="838">
        <v>0.5</v>
      </c>
    </row>
    <row r="341" spans="1:21" ht="14.4" customHeight="1" x14ac:dyDescent="0.3">
      <c r="A341" s="831">
        <v>11</v>
      </c>
      <c r="B341" s="832" t="s">
        <v>2137</v>
      </c>
      <c r="C341" s="832" t="s">
        <v>2141</v>
      </c>
      <c r="D341" s="833" t="s">
        <v>4130</v>
      </c>
      <c r="E341" s="834" t="s">
        <v>2156</v>
      </c>
      <c r="F341" s="832" t="s">
        <v>2138</v>
      </c>
      <c r="G341" s="832" t="s">
        <v>2219</v>
      </c>
      <c r="H341" s="832" t="s">
        <v>590</v>
      </c>
      <c r="I341" s="832" t="s">
        <v>2323</v>
      </c>
      <c r="J341" s="832" t="s">
        <v>2324</v>
      </c>
      <c r="K341" s="832" t="s">
        <v>2325</v>
      </c>
      <c r="L341" s="835">
        <v>72.64</v>
      </c>
      <c r="M341" s="835">
        <v>145.28</v>
      </c>
      <c r="N341" s="832">
        <v>2</v>
      </c>
      <c r="O341" s="836">
        <v>1.5</v>
      </c>
      <c r="P341" s="835">
        <v>72.64</v>
      </c>
      <c r="Q341" s="837">
        <v>0.5</v>
      </c>
      <c r="R341" s="832">
        <v>1</v>
      </c>
      <c r="S341" s="837">
        <v>0.5</v>
      </c>
      <c r="T341" s="836">
        <v>0.5</v>
      </c>
      <c r="U341" s="838">
        <v>0.33333333333333331</v>
      </c>
    </row>
    <row r="342" spans="1:21" ht="14.4" customHeight="1" x14ac:dyDescent="0.3">
      <c r="A342" s="831">
        <v>11</v>
      </c>
      <c r="B342" s="832" t="s">
        <v>2137</v>
      </c>
      <c r="C342" s="832" t="s">
        <v>2141</v>
      </c>
      <c r="D342" s="833" t="s">
        <v>4130</v>
      </c>
      <c r="E342" s="834" t="s">
        <v>2156</v>
      </c>
      <c r="F342" s="832" t="s">
        <v>2138</v>
      </c>
      <c r="G342" s="832" t="s">
        <v>2219</v>
      </c>
      <c r="H342" s="832" t="s">
        <v>590</v>
      </c>
      <c r="I342" s="832" t="s">
        <v>2464</v>
      </c>
      <c r="J342" s="832" t="s">
        <v>2324</v>
      </c>
      <c r="K342" s="832" t="s">
        <v>2465</v>
      </c>
      <c r="L342" s="835">
        <v>0</v>
      </c>
      <c r="M342" s="835">
        <v>0</v>
      </c>
      <c r="N342" s="832">
        <v>1</v>
      </c>
      <c r="O342" s="836">
        <v>0.5</v>
      </c>
      <c r="P342" s="835"/>
      <c r="Q342" s="837"/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11</v>
      </c>
      <c r="B343" s="832" t="s">
        <v>2137</v>
      </c>
      <c r="C343" s="832" t="s">
        <v>2141</v>
      </c>
      <c r="D343" s="833" t="s">
        <v>4130</v>
      </c>
      <c r="E343" s="834" t="s">
        <v>2156</v>
      </c>
      <c r="F343" s="832" t="s">
        <v>2138</v>
      </c>
      <c r="G343" s="832" t="s">
        <v>2269</v>
      </c>
      <c r="H343" s="832" t="s">
        <v>590</v>
      </c>
      <c r="I343" s="832" t="s">
        <v>2270</v>
      </c>
      <c r="J343" s="832" t="s">
        <v>1084</v>
      </c>
      <c r="K343" s="832" t="s">
        <v>2271</v>
      </c>
      <c r="L343" s="835">
        <v>923.74</v>
      </c>
      <c r="M343" s="835">
        <v>923.74</v>
      </c>
      <c r="N343" s="832">
        <v>1</v>
      </c>
      <c r="O343" s="836">
        <v>0.5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11</v>
      </c>
      <c r="B344" s="832" t="s">
        <v>2137</v>
      </c>
      <c r="C344" s="832" t="s">
        <v>2141</v>
      </c>
      <c r="D344" s="833" t="s">
        <v>4130</v>
      </c>
      <c r="E344" s="834" t="s">
        <v>2156</v>
      </c>
      <c r="F344" s="832" t="s">
        <v>2138</v>
      </c>
      <c r="G344" s="832" t="s">
        <v>2231</v>
      </c>
      <c r="H344" s="832" t="s">
        <v>590</v>
      </c>
      <c r="I344" s="832" t="s">
        <v>2383</v>
      </c>
      <c r="J344" s="832" t="s">
        <v>635</v>
      </c>
      <c r="K344" s="832" t="s">
        <v>2384</v>
      </c>
      <c r="L344" s="835">
        <v>0</v>
      </c>
      <c r="M344" s="835">
        <v>0</v>
      </c>
      <c r="N344" s="832">
        <v>1</v>
      </c>
      <c r="O344" s="836">
        <v>1</v>
      </c>
      <c r="P344" s="835"/>
      <c r="Q344" s="837"/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11</v>
      </c>
      <c r="B345" s="832" t="s">
        <v>2137</v>
      </c>
      <c r="C345" s="832" t="s">
        <v>2141</v>
      </c>
      <c r="D345" s="833" t="s">
        <v>4130</v>
      </c>
      <c r="E345" s="834" t="s">
        <v>2156</v>
      </c>
      <c r="F345" s="832" t="s">
        <v>2138</v>
      </c>
      <c r="G345" s="832" t="s">
        <v>2231</v>
      </c>
      <c r="H345" s="832" t="s">
        <v>590</v>
      </c>
      <c r="I345" s="832" t="s">
        <v>2232</v>
      </c>
      <c r="J345" s="832" t="s">
        <v>635</v>
      </c>
      <c r="K345" s="832" t="s">
        <v>2233</v>
      </c>
      <c r="L345" s="835">
        <v>0</v>
      </c>
      <c r="M345" s="835">
        <v>0</v>
      </c>
      <c r="N345" s="832">
        <v>4</v>
      </c>
      <c r="O345" s="836">
        <v>4</v>
      </c>
      <c r="P345" s="835">
        <v>0</v>
      </c>
      <c r="Q345" s="837"/>
      <c r="R345" s="832">
        <v>1</v>
      </c>
      <c r="S345" s="837">
        <v>0.25</v>
      </c>
      <c r="T345" s="836">
        <v>1</v>
      </c>
      <c r="U345" s="838">
        <v>0.25</v>
      </c>
    </row>
    <row r="346" spans="1:21" ht="14.4" customHeight="1" x14ac:dyDescent="0.3">
      <c r="A346" s="831">
        <v>11</v>
      </c>
      <c r="B346" s="832" t="s">
        <v>2137</v>
      </c>
      <c r="C346" s="832" t="s">
        <v>2141</v>
      </c>
      <c r="D346" s="833" t="s">
        <v>4130</v>
      </c>
      <c r="E346" s="834" t="s">
        <v>2156</v>
      </c>
      <c r="F346" s="832" t="s">
        <v>2138</v>
      </c>
      <c r="G346" s="832" t="s">
        <v>2181</v>
      </c>
      <c r="H346" s="832" t="s">
        <v>638</v>
      </c>
      <c r="I346" s="832" t="s">
        <v>2272</v>
      </c>
      <c r="J346" s="832" t="s">
        <v>757</v>
      </c>
      <c r="K346" s="832" t="s">
        <v>1686</v>
      </c>
      <c r="L346" s="835">
        <v>490.89</v>
      </c>
      <c r="M346" s="835">
        <v>2454.4499999999998</v>
      </c>
      <c r="N346" s="832">
        <v>5</v>
      </c>
      <c r="O346" s="836">
        <v>3</v>
      </c>
      <c r="P346" s="835">
        <v>981.78</v>
      </c>
      <c r="Q346" s="837">
        <v>0.4</v>
      </c>
      <c r="R346" s="832">
        <v>2</v>
      </c>
      <c r="S346" s="837">
        <v>0.4</v>
      </c>
      <c r="T346" s="836">
        <v>1.5</v>
      </c>
      <c r="U346" s="838">
        <v>0.5</v>
      </c>
    </row>
    <row r="347" spans="1:21" ht="14.4" customHeight="1" x14ac:dyDescent="0.3">
      <c r="A347" s="831">
        <v>11</v>
      </c>
      <c r="B347" s="832" t="s">
        <v>2137</v>
      </c>
      <c r="C347" s="832" t="s">
        <v>2141</v>
      </c>
      <c r="D347" s="833" t="s">
        <v>4130</v>
      </c>
      <c r="E347" s="834" t="s">
        <v>2156</v>
      </c>
      <c r="F347" s="832" t="s">
        <v>2138</v>
      </c>
      <c r="G347" s="832" t="s">
        <v>2181</v>
      </c>
      <c r="H347" s="832" t="s">
        <v>638</v>
      </c>
      <c r="I347" s="832" t="s">
        <v>2182</v>
      </c>
      <c r="J347" s="832" t="s">
        <v>757</v>
      </c>
      <c r="K347" s="832" t="s">
        <v>1682</v>
      </c>
      <c r="L347" s="835">
        <v>736.33</v>
      </c>
      <c r="M347" s="835">
        <v>17671.920000000002</v>
      </c>
      <c r="N347" s="832">
        <v>24</v>
      </c>
      <c r="O347" s="836">
        <v>12</v>
      </c>
      <c r="P347" s="835">
        <v>8835.9600000000009</v>
      </c>
      <c r="Q347" s="837">
        <v>0.5</v>
      </c>
      <c r="R347" s="832">
        <v>12</v>
      </c>
      <c r="S347" s="837">
        <v>0.5</v>
      </c>
      <c r="T347" s="836">
        <v>6.5</v>
      </c>
      <c r="U347" s="838">
        <v>0.54166666666666663</v>
      </c>
    </row>
    <row r="348" spans="1:21" ht="14.4" customHeight="1" x14ac:dyDescent="0.3">
      <c r="A348" s="831">
        <v>11</v>
      </c>
      <c r="B348" s="832" t="s">
        <v>2137</v>
      </c>
      <c r="C348" s="832" t="s">
        <v>2141</v>
      </c>
      <c r="D348" s="833" t="s">
        <v>4130</v>
      </c>
      <c r="E348" s="834" t="s">
        <v>2156</v>
      </c>
      <c r="F348" s="832" t="s">
        <v>2138</v>
      </c>
      <c r="G348" s="832" t="s">
        <v>2181</v>
      </c>
      <c r="H348" s="832" t="s">
        <v>638</v>
      </c>
      <c r="I348" s="832" t="s">
        <v>1689</v>
      </c>
      <c r="J348" s="832" t="s">
        <v>757</v>
      </c>
      <c r="K348" s="832" t="s">
        <v>1678</v>
      </c>
      <c r="L348" s="835">
        <v>923.74</v>
      </c>
      <c r="M348" s="835">
        <v>3694.96</v>
      </c>
      <c r="N348" s="832">
        <v>4</v>
      </c>
      <c r="O348" s="836">
        <v>2.5</v>
      </c>
      <c r="P348" s="835">
        <v>2771.2200000000003</v>
      </c>
      <c r="Q348" s="837">
        <v>0.75000000000000011</v>
      </c>
      <c r="R348" s="832">
        <v>3</v>
      </c>
      <c r="S348" s="837">
        <v>0.75</v>
      </c>
      <c r="T348" s="836">
        <v>1.5</v>
      </c>
      <c r="U348" s="838">
        <v>0.6</v>
      </c>
    </row>
    <row r="349" spans="1:21" ht="14.4" customHeight="1" x14ac:dyDescent="0.3">
      <c r="A349" s="831">
        <v>11</v>
      </c>
      <c r="B349" s="832" t="s">
        <v>2137</v>
      </c>
      <c r="C349" s="832" t="s">
        <v>2141</v>
      </c>
      <c r="D349" s="833" t="s">
        <v>4130</v>
      </c>
      <c r="E349" s="834" t="s">
        <v>2156</v>
      </c>
      <c r="F349" s="832" t="s">
        <v>2138</v>
      </c>
      <c r="G349" s="832" t="s">
        <v>2234</v>
      </c>
      <c r="H349" s="832" t="s">
        <v>638</v>
      </c>
      <c r="I349" s="832" t="s">
        <v>1827</v>
      </c>
      <c r="J349" s="832" t="s">
        <v>653</v>
      </c>
      <c r="K349" s="832" t="s">
        <v>646</v>
      </c>
      <c r="L349" s="835">
        <v>48.42</v>
      </c>
      <c r="M349" s="835">
        <v>193.68</v>
      </c>
      <c r="N349" s="832">
        <v>4</v>
      </c>
      <c r="O349" s="836">
        <v>2</v>
      </c>
      <c r="P349" s="835">
        <v>193.68</v>
      </c>
      <c r="Q349" s="837">
        <v>1</v>
      </c>
      <c r="R349" s="832">
        <v>4</v>
      </c>
      <c r="S349" s="837">
        <v>1</v>
      </c>
      <c r="T349" s="836">
        <v>2</v>
      </c>
      <c r="U349" s="838">
        <v>1</v>
      </c>
    </row>
    <row r="350" spans="1:21" ht="14.4" customHeight="1" x14ac:dyDescent="0.3">
      <c r="A350" s="831">
        <v>11</v>
      </c>
      <c r="B350" s="832" t="s">
        <v>2137</v>
      </c>
      <c r="C350" s="832" t="s">
        <v>2141</v>
      </c>
      <c r="D350" s="833" t="s">
        <v>4130</v>
      </c>
      <c r="E350" s="834" t="s">
        <v>2156</v>
      </c>
      <c r="F350" s="832" t="s">
        <v>2138</v>
      </c>
      <c r="G350" s="832" t="s">
        <v>2466</v>
      </c>
      <c r="H350" s="832" t="s">
        <v>638</v>
      </c>
      <c r="I350" s="832" t="s">
        <v>1739</v>
      </c>
      <c r="J350" s="832" t="s">
        <v>1740</v>
      </c>
      <c r="K350" s="832" t="s">
        <v>1741</v>
      </c>
      <c r="L350" s="835">
        <v>72.88</v>
      </c>
      <c r="M350" s="835">
        <v>72.88</v>
      </c>
      <c r="N350" s="832">
        <v>1</v>
      </c>
      <c r="O350" s="836">
        <v>1</v>
      </c>
      <c r="P350" s="835">
        <v>72.88</v>
      </c>
      <c r="Q350" s="837">
        <v>1</v>
      </c>
      <c r="R350" s="832">
        <v>1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11</v>
      </c>
      <c r="B351" s="832" t="s">
        <v>2137</v>
      </c>
      <c r="C351" s="832" t="s">
        <v>2141</v>
      </c>
      <c r="D351" s="833" t="s">
        <v>4130</v>
      </c>
      <c r="E351" s="834" t="s">
        <v>2156</v>
      </c>
      <c r="F351" s="832" t="s">
        <v>2138</v>
      </c>
      <c r="G351" s="832" t="s">
        <v>2240</v>
      </c>
      <c r="H351" s="832" t="s">
        <v>590</v>
      </c>
      <c r="I351" s="832" t="s">
        <v>2467</v>
      </c>
      <c r="J351" s="832" t="s">
        <v>923</v>
      </c>
      <c r="K351" s="832" t="s">
        <v>2468</v>
      </c>
      <c r="L351" s="835">
        <v>128.69999999999999</v>
      </c>
      <c r="M351" s="835">
        <v>128.69999999999999</v>
      </c>
      <c r="N351" s="832">
        <v>1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11</v>
      </c>
      <c r="B352" s="832" t="s">
        <v>2137</v>
      </c>
      <c r="C352" s="832" t="s">
        <v>2141</v>
      </c>
      <c r="D352" s="833" t="s">
        <v>4130</v>
      </c>
      <c r="E352" s="834" t="s">
        <v>2156</v>
      </c>
      <c r="F352" s="832" t="s">
        <v>2138</v>
      </c>
      <c r="G352" s="832" t="s">
        <v>2187</v>
      </c>
      <c r="H352" s="832" t="s">
        <v>638</v>
      </c>
      <c r="I352" s="832" t="s">
        <v>1834</v>
      </c>
      <c r="J352" s="832" t="s">
        <v>1835</v>
      </c>
      <c r="K352" s="832" t="s">
        <v>1836</v>
      </c>
      <c r="L352" s="835">
        <v>0</v>
      </c>
      <c r="M352" s="835">
        <v>0</v>
      </c>
      <c r="N352" s="832">
        <v>19</v>
      </c>
      <c r="O352" s="836">
        <v>13.5</v>
      </c>
      <c r="P352" s="835">
        <v>0</v>
      </c>
      <c r="Q352" s="837"/>
      <c r="R352" s="832">
        <v>10</v>
      </c>
      <c r="S352" s="837">
        <v>0.52631578947368418</v>
      </c>
      <c r="T352" s="836">
        <v>7.5</v>
      </c>
      <c r="U352" s="838">
        <v>0.55555555555555558</v>
      </c>
    </row>
    <row r="353" spans="1:21" ht="14.4" customHeight="1" x14ac:dyDescent="0.3">
      <c r="A353" s="831">
        <v>11</v>
      </c>
      <c r="B353" s="832" t="s">
        <v>2137</v>
      </c>
      <c r="C353" s="832" t="s">
        <v>2141</v>
      </c>
      <c r="D353" s="833" t="s">
        <v>4130</v>
      </c>
      <c r="E353" s="834" t="s">
        <v>2156</v>
      </c>
      <c r="F353" s="832" t="s">
        <v>2140</v>
      </c>
      <c r="G353" s="832" t="s">
        <v>2205</v>
      </c>
      <c r="H353" s="832" t="s">
        <v>590</v>
      </c>
      <c r="I353" s="832" t="s">
        <v>2273</v>
      </c>
      <c r="J353" s="832" t="s">
        <v>2274</v>
      </c>
      <c r="K353" s="832" t="s">
        <v>2275</v>
      </c>
      <c r="L353" s="835">
        <v>1000</v>
      </c>
      <c r="M353" s="835">
        <v>2000</v>
      </c>
      <c r="N353" s="832">
        <v>2</v>
      </c>
      <c r="O353" s="836">
        <v>2</v>
      </c>
      <c r="P353" s="835">
        <v>1000</v>
      </c>
      <c r="Q353" s="837">
        <v>0.5</v>
      </c>
      <c r="R353" s="832">
        <v>1</v>
      </c>
      <c r="S353" s="837">
        <v>0.5</v>
      </c>
      <c r="T353" s="836">
        <v>1</v>
      </c>
      <c r="U353" s="838">
        <v>0.5</v>
      </c>
    </row>
    <row r="354" spans="1:21" ht="14.4" customHeight="1" x14ac:dyDescent="0.3">
      <c r="A354" s="831">
        <v>11</v>
      </c>
      <c r="B354" s="832" t="s">
        <v>2137</v>
      </c>
      <c r="C354" s="832" t="s">
        <v>2141</v>
      </c>
      <c r="D354" s="833" t="s">
        <v>4130</v>
      </c>
      <c r="E354" s="834" t="s">
        <v>2156</v>
      </c>
      <c r="F354" s="832" t="s">
        <v>2140</v>
      </c>
      <c r="G354" s="832" t="s">
        <v>2205</v>
      </c>
      <c r="H354" s="832" t="s">
        <v>590</v>
      </c>
      <c r="I354" s="832" t="s">
        <v>2206</v>
      </c>
      <c r="J354" s="832" t="s">
        <v>2207</v>
      </c>
      <c r="K354" s="832" t="s">
        <v>2208</v>
      </c>
      <c r="L354" s="835">
        <v>500</v>
      </c>
      <c r="M354" s="835">
        <v>3500</v>
      </c>
      <c r="N354" s="832">
        <v>7</v>
      </c>
      <c r="O354" s="836">
        <v>7</v>
      </c>
      <c r="P354" s="835">
        <v>3500</v>
      </c>
      <c r="Q354" s="837">
        <v>1</v>
      </c>
      <c r="R354" s="832">
        <v>7</v>
      </c>
      <c r="S354" s="837">
        <v>1</v>
      </c>
      <c r="T354" s="836">
        <v>7</v>
      </c>
      <c r="U354" s="838">
        <v>1</v>
      </c>
    </row>
    <row r="355" spans="1:21" ht="14.4" customHeight="1" x14ac:dyDescent="0.3">
      <c r="A355" s="831">
        <v>11</v>
      </c>
      <c r="B355" s="832" t="s">
        <v>2137</v>
      </c>
      <c r="C355" s="832" t="s">
        <v>2141</v>
      </c>
      <c r="D355" s="833" t="s">
        <v>4130</v>
      </c>
      <c r="E355" s="834" t="s">
        <v>2156</v>
      </c>
      <c r="F355" s="832" t="s">
        <v>2140</v>
      </c>
      <c r="G355" s="832" t="s">
        <v>2209</v>
      </c>
      <c r="H355" s="832" t="s">
        <v>590</v>
      </c>
      <c r="I355" s="832" t="s">
        <v>2282</v>
      </c>
      <c r="J355" s="832" t="s">
        <v>2283</v>
      </c>
      <c r="K355" s="832" t="s">
        <v>2284</v>
      </c>
      <c r="L355" s="835">
        <v>200</v>
      </c>
      <c r="M355" s="835">
        <v>400</v>
      </c>
      <c r="N355" s="832">
        <v>2</v>
      </c>
      <c r="O355" s="836">
        <v>1</v>
      </c>
      <c r="P355" s="835">
        <v>400</v>
      </c>
      <c r="Q355" s="837">
        <v>1</v>
      </c>
      <c r="R355" s="832">
        <v>2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11</v>
      </c>
      <c r="B356" s="832" t="s">
        <v>2137</v>
      </c>
      <c r="C356" s="832" t="s">
        <v>2141</v>
      </c>
      <c r="D356" s="833" t="s">
        <v>4130</v>
      </c>
      <c r="E356" s="834" t="s">
        <v>2157</v>
      </c>
      <c r="F356" s="832" t="s">
        <v>2138</v>
      </c>
      <c r="G356" s="832" t="s">
        <v>2469</v>
      </c>
      <c r="H356" s="832" t="s">
        <v>590</v>
      </c>
      <c r="I356" s="832" t="s">
        <v>2470</v>
      </c>
      <c r="J356" s="832" t="s">
        <v>2471</v>
      </c>
      <c r="K356" s="832" t="s">
        <v>2472</v>
      </c>
      <c r="L356" s="835">
        <v>86.02</v>
      </c>
      <c r="M356" s="835">
        <v>86.02</v>
      </c>
      <c r="N356" s="832">
        <v>1</v>
      </c>
      <c r="O356" s="836">
        <v>0.5</v>
      </c>
      <c r="P356" s="835">
        <v>86.02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" customHeight="1" x14ac:dyDescent="0.3">
      <c r="A357" s="831">
        <v>11</v>
      </c>
      <c r="B357" s="832" t="s">
        <v>2137</v>
      </c>
      <c r="C357" s="832" t="s">
        <v>2141</v>
      </c>
      <c r="D357" s="833" t="s">
        <v>4130</v>
      </c>
      <c r="E357" s="834" t="s">
        <v>2157</v>
      </c>
      <c r="F357" s="832" t="s">
        <v>2138</v>
      </c>
      <c r="G357" s="832" t="s">
        <v>2178</v>
      </c>
      <c r="H357" s="832" t="s">
        <v>590</v>
      </c>
      <c r="I357" s="832" t="s">
        <v>2179</v>
      </c>
      <c r="J357" s="832" t="s">
        <v>1794</v>
      </c>
      <c r="K357" s="832" t="s">
        <v>2180</v>
      </c>
      <c r="L357" s="835">
        <v>238.72</v>
      </c>
      <c r="M357" s="835">
        <v>2148.48</v>
      </c>
      <c r="N357" s="832">
        <v>9</v>
      </c>
      <c r="O357" s="836">
        <v>4.5</v>
      </c>
      <c r="P357" s="835">
        <v>716.16</v>
      </c>
      <c r="Q357" s="837">
        <v>0.33333333333333331</v>
      </c>
      <c r="R357" s="832">
        <v>3</v>
      </c>
      <c r="S357" s="837">
        <v>0.33333333333333331</v>
      </c>
      <c r="T357" s="836">
        <v>1.5</v>
      </c>
      <c r="U357" s="838">
        <v>0.33333333333333331</v>
      </c>
    </row>
    <row r="358" spans="1:21" ht="14.4" customHeight="1" x14ac:dyDescent="0.3">
      <c r="A358" s="831">
        <v>11</v>
      </c>
      <c r="B358" s="832" t="s">
        <v>2137</v>
      </c>
      <c r="C358" s="832" t="s">
        <v>2141</v>
      </c>
      <c r="D358" s="833" t="s">
        <v>4130</v>
      </c>
      <c r="E358" s="834" t="s">
        <v>2157</v>
      </c>
      <c r="F358" s="832" t="s">
        <v>2138</v>
      </c>
      <c r="G358" s="832" t="s">
        <v>2178</v>
      </c>
      <c r="H358" s="832" t="s">
        <v>638</v>
      </c>
      <c r="I358" s="832" t="s">
        <v>1931</v>
      </c>
      <c r="J358" s="832" t="s">
        <v>1932</v>
      </c>
      <c r="K358" s="832" t="s">
        <v>1795</v>
      </c>
      <c r="L358" s="835">
        <v>170.52</v>
      </c>
      <c r="M358" s="835">
        <v>511.56000000000006</v>
      </c>
      <c r="N358" s="832">
        <v>3</v>
      </c>
      <c r="O358" s="836">
        <v>0.5</v>
      </c>
      <c r="P358" s="835">
        <v>511.56000000000006</v>
      </c>
      <c r="Q358" s="837">
        <v>1</v>
      </c>
      <c r="R358" s="832">
        <v>3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11</v>
      </c>
      <c r="B359" s="832" t="s">
        <v>2137</v>
      </c>
      <c r="C359" s="832" t="s">
        <v>2141</v>
      </c>
      <c r="D359" s="833" t="s">
        <v>4130</v>
      </c>
      <c r="E359" s="834" t="s">
        <v>2157</v>
      </c>
      <c r="F359" s="832" t="s">
        <v>2138</v>
      </c>
      <c r="G359" s="832" t="s">
        <v>2178</v>
      </c>
      <c r="H359" s="832" t="s">
        <v>638</v>
      </c>
      <c r="I359" s="832" t="s">
        <v>2433</v>
      </c>
      <c r="J359" s="832" t="s">
        <v>1932</v>
      </c>
      <c r="K359" s="832" t="s">
        <v>2434</v>
      </c>
      <c r="L359" s="835">
        <v>85.27</v>
      </c>
      <c r="M359" s="835">
        <v>170.54</v>
      </c>
      <c r="N359" s="832">
        <v>2</v>
      </c>
      <c r="O359" s="836">
        <v>0.5</v>
      </c>
      <c r="P359" s="835">
        <v>170.54</v>
      </c>
      <c r="Q359" s="837">
        <v>1</v>
      </c>
      <c r="R359" s="832">
        <v>2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11</v>
      </c>
      <c r="B360" s="832" t="s">
        <v>2137</v>
      </c>
      <c r="C360" s="832" t="s">
        <v>2141</v>
      </c>
      <c r="D360" s="833" t="s">
        <v>4130</v>
      </c>
      <c r="E360" s="834" t="s">
        <v>2157</v>
      </c>
      <c r="F360" s="832" t="s">
        <v>2138</v>
      </c>
      <c r="G360" s="832" t="s">
        <v>2178</v>
      </c>
      <c r="H360" s="832" t="s">
        <v>638</v>
      </c>
      <c r="I360" s="832" t="s">
        <v>2062</v>
      </c>
      <c r="J360" s="832" t="s">
        <v>1932</v>
      </c>
      <c r="K360" s="832" t="s">
        <v>2063</v>
      </c>
      <c r="L360" s="835">
        <v>272.83</v>
      </c>
      <c r="M360" s="835">
        <v>2182.64</v>
      </c>
      <c r="N360" s="832">
        <v>8</v>
      </c>
      <c r="O360" s="836">
        <v>4</v>
      </c>
      <c r="P360" s="835">
        <v>1364.1499999999999</v>
      </c>
      <c r="Q360" s="837">
        <v>0.625</v>
      </c>
      <c r="R360" s="832">
        <v>5</v>
      </c>
      <c r="S360" s="837">
        <v>0.625</v>
      </c>
      <c r="T360" s="836">
        <v>2.5</v>
      </c>
      <c r="U360" s="838">
        <v>0.625</v>
      </c>
    </row>
    <row r="361" spans="1:21" ht="14.4" customHeight="1" x14ac:dyDescent="0.3">
      <c r="A361" s="831">
        <v>11</v>
      </c>
      <c r="B361" s="832" t="s">
        <v>2137</v>
      </c>
      <c r="C361" s="832" t="s">
        <v>2141</v>
      </c>
      <c r="D361" s="833" t="s">
        <v>4130</v>
      </c>
      <c r="E361" s="834" t="s">
        <v>2157</v>
      </c>
      <c r="F361" s="832" t="s">
        <v>2138</v>
      </c>
      <c r="G361" s="832" t="s">
        <v>2219</v>
      </c>
      <c r="H361" s="832" t="s">
        <v>590</v>
      </c>
      <c r="I361" s="832" t="s">
        <v>2473</v>
      </c>
      <c r="J361" s="832" t="s">
        <v>2474</v>
      </c>
      <c r="K361" s="832" t="s">
        <v>2475</v>
      </c>
      <c r="L361" s="835">
        <v>64.56</v>
      </c>
      <c r="M361" s="835">
        <v>64.56</v>
      </c>
      <c r="N361" s="832">
        <v>1</v>
      </c>
      <c r="O361" s="836">
        <v>1</v>
      </c>
      <c r="P361" s="835">
        <v>64.56</v>
      </c>
      <c r="Q361" s="837">
        <v>1</v>
      </c>
      <c r="R361" s="832">
        <v>1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11</v>
      </c>
      <c r="B362" s="832" t="s">
        <v>2137</v>
      </c>
      <c r="C362" s="832" t="s">
        <v>2141</v>
      </c>
      <c r="D362" s="833" t="s">
        <v>4130</v>
      </c>
      <c r="E362" s="834" t="s">
        <v>2157</v>
      </c>
      <c r="F362" s="832" t="s">
        <v>2138</v>
      </c>
      <c r="G362" s="832" t="s">
        <v>2335</v>
      </c>
      <c r="H362" s="832" t="s">
        <v>590</v>
      </c>
      <c r="I362" s="832" t="s">
        <v>2336</v>
      </c>
      <c r="J362" s="832" t="s">
        <v>2337</v>
      </c>
      <c r="K362" s="832" t="s">
        <v>2338</v>
      </c>
      <c r="L362" s="835">
        <v>0</v>
      </c>
      <c r="M362" s="835">
        <v>0</v>
      </c>
      <c r="N362" s="832">
        <v>2</v>
      </c>
      <c r="O362" s="836">
        <v>1</v>
      </c>
      <c r="P362" s="835">
        <v>0</v>
      </c>
      <c r="Q362" s="837"/>
      <c r="R362" s="832">
        <v>2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11</v>
      </c>
      <c r="B363" s="832" t="s">
        <v>2137</v>
      </c>
      <c r="C363" s="832" t="s">
        <v>2141</v>
      </c>
      <c r="D363" s="833" t="s">
        <v>4130</v>
      </c>
      <c r="E363" s="834" t="s">
        <v>2157</v>
      </c>
      <c r="F363" s="832" t="s">
        <v>2138</v>
      </c>
      <c r="G363" s="832" t="s">
        <v>2476</v>
      </c>
      <c r="H363" s="832" t="s">
        <v>590</v>
      </c>
      <c r="I363" s="832" t="s">
        <v>2477</v>
      </c>
      <c r="J363" s="832" t="s">
        <v>2478</v>
      </c>
      <c r="K363" s="832" t="s">
        <v>2479</v>
      </c>
      <c r="L363" s="835">
        <v>0</v>
      </c>
      <c r="M363" s="835">
        <v>0</v>
      </c>
      <c r="N363" s="832">
        <v>1</v>
      </c>
      <c r="O363" s="836">
        <v>1</v>
      </c>
      <c r="P363" s="835">
        <v>0</v>
      </c>
      <c r="Q363" s="837"/>
      <c r="R363" s="832">
        <v>1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11</v>
      </c>
      <c r="B364" s="832" t="s">
        <v>2137</v>
      </c>
      <c r="C364" s="832" t="s">
        <v>2141</v>
      </c>
      <c r="D364" s="833" t="s">
        <v>4130</v>
      </c>
      <c r="E364" s="834" t="s">
        <v>2157</v>
      </c>
      <c r="F364" s="832" t="s">
        <v>2138</v>
      </c>
      <c r="G364" s="832" t="s">
        <v>2480</v>
      </c>
      <c r="H364" s="832" t="s">
        <v>590</v>
      </c>
      <c r="I364" s="832" t="s">
        <v>2481</v>
      </c>
      <c r="J364" s="832" t="s">
        <v>820</v>
      </c>
      <c r="K364" s="832" t="s">
        <v>2482</v>
      </c>
      <c r="L364" s="835">
        <v>33</v>
      </c>
      <c r="M364" s="835">
        <v>33</v>
      </c>
      <c r="N364" s="832">
        <v>1</v>
      </c>
      <c r="O364" s="836">
        <v>0.5</v>
      </c>
      <c r="P364" s="835">
        <v>33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11</v>
      </c>
      <c r="B365" s="832" t="s">
        <v>2137</v>
      </c>
      <c r="C365" s="832" t="s">
        <v>2141</v>
      </c>
      <c r="D365" s="833" t="s">
        <v>4130</v>
      </c>
      <c r="E365" s="834" t="s">
        <v>2157</v>
      </c>
      <c r="F365" s="832" t="s">
        <v>2138</v>
      </c>
      <c r="G365" s="832" t="s">
        <v>2262</v>
      </c>
      <c r="H365" s="832" t="s">
        <v>590</v>
      </c>
      <c r="I365" s="832" t="s">
        <v>2263</v>
      </c>
      <c r="J365" s="832" t="s">
        <v>2264</v>
      </c>
      <c r="K365" s="832" t="s">
        <v>2265</v>
      </c>
      <c r="L365" s="835">
        <v>60.9</v>
      </c>
      <c r="M365" s="835">
        <v>182.7</v>
      </c>
      <c r="N365" s="832">
        <v>3</v>
      </c>
      <c r="O365" s="836">
        <v>1.5</v>
      </c>
      <c r="P365" s="835">
        <v>121.8</v>
      </c>
      <c r="Q365" s="837">
        <v>0.66666666666666674</v>
      </c>
      <c r="R365" s="832">
        <v>2</v>
      </c>
      <c r="S365" s="837">
        <v>0.66666666666666663</v>
      </c>
      <c r="T365" s="836">
        <v>1</v>
      </c>
      <c r="U365" s="838">
        <v>0.66666666666666663</v>
      </c>
    </row>
    <row r="366" spans="1:21" ht="14.4" customHeight="1" x14ac:dyDescent="0.3">
      <c r="A366" s="831">
        <v>11</v>
      </c>
      <c r="B366" s="832" t="s">
        <v>2137</v>
      </c>
      <c r="C366" s="832" t="s">
        <v>2141</v>
      </c>
      <c r="D366" s="833" t="s">
        <v>4130</v>
      </c>
      <c r="E366" s="834" t="s">
        <v>2157</v>
      </c>
      <c r="F366" s="832" t="s">
        <v>2138</v>
      </c>
      <c r="G366" s="832" t="s">
        <v>2231</v>
      </c>
      <c r="H366" s="832" t="s">
        <v>590</v>
      </c>
      <c r="I366" s="832" t="s">
        <v>2360</v>
      </c>
      <c r="J366" s="832" t="s">
        <v>635</v>
      </c>
      <c r="K366" s="832" t="s">
        <v>2361</v>
      </c>
      <c r="L366" s="835">
        <v>0</v>
      </c>
      <c r="M366" s="835">
        <v>0</v>
      </c>
      <c r="N366" s="832">
        <v>3</v>
      </c>
      <c r="O366" s="836">
        <v>1.5</v>
      </c>
      <c r="P366" s="835">
        <v>0</v>
      </c>
      <c r="Q366" s="837"/>
      <c r="R366" s="832">
        <v>3</v>
      </c>
      <c r="S366" s="837">
        <v>1</v>
      </c>
      <c r="T366" s="836">
        <v>1.5</v>
      </c>
      <c r="U366" s="838">
        <v>1</v>
      </c>
    </row>
    <row r="367" spans="1:21" ht="14.4" customHeight="1" x14ac:dyDescent="0.3">
      <c r="A367" s="831">
        <v>11</v>
      </c>
      <c r="B367" s="832" t="s">
        <v>2137</v>
      </c>
      <c r="C367" s="832" t="s">
        <v>2141</v>
      </c>
      <c r="D367" s="833" t="s">
        <v>4130</v>
      </c>
      <c r="E367" s="834" t="s">
        <v>2157</v>
      </c>
      <c r="F367" s="832" t="s">
        <v>2138</v>
      </c>
      <c r="G367" s="832" t="s">
        <v>2231</v>
      </c>
      <c r="H367" s="832" t="s">
        <v>590</v>
      </c>
      <c r="I367" s="832" t="s">
        <v>2232</v>
      </c>
      <c r="J367" s="832" t="s">
        <v>635</v>
      </c>
      <c r="K367" s="832" t="s">
        <v>2233</v>
      </c>
      <c r="L367" s="835">
        <v>0</v>
      </c>
      <c r="M367" s="835">
        <v>0</v>
      </c>
      <c r="N367" s="832">
        <v>4</v>
      </c>
      <c r="O367" s="836">
        <v>2.5</v>
      </c>
      <c r="P367" s="835">
        <v>0</v>
      </c>
      <c r="Q367" s="837"/>
      <c r="R367" s="832">
        <v>2</v>
      </c>
      <c r="S367" s="837">
        <v>0.5</v>
      </c>
      <c r="T367" s="836">
        <v>1.5</v>
      </c>
      <c r="U367" s="838">
        <v>0.6</v>
      </c>
    </row>
    <row r="368" spans="1:21" ht="14.4" customHeight="1" x14ac:dyDescent="0.3">
      <c r="A368" s="831">
        <v>11</v>
      </c>
      <c r="B368" s="832" t="s">
        <v>2137</v>
      </c>
      <c r="C368" s="832" t="s">
        <v>2141</v>
      </c>
      <c r="D368" s="833" t="s">
        <v>4130</v>
      </c>
      <c r="E368" s="834" t="s">
        <v>2157</v>
      </c>
      <c r="F368" s="832" t="s">
        <v>2138</v>
      </c>
      <c r="G368" s="832" t="s">
        <v>2483</v>
      </c>
      <c r="H368" s="832" t="s">
        <v>590</v>
      </c>
      <c r="I368" s="832" t="s">
        <v>2484</v>
      </c>
      <c r="J368" s="832" t="s">
        <v>1371</v>
      </c>
      <c r="K368" s="832" t="s">
        <v>2180</v>
      </c>
      <c r="L368" s="835">
        <v>98.75</v>
      </c>
      <c r="M368" s="835">
        <v>197.5</v>
      </c>
      <c r="N368" s="832">
        <v>2</v>
      </c>
      <c r="O368" s="836">
        <v>0.5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11</v>
      </c>
      <c r="B369" s="832" t="s">
        <v>2137</v>
      </c>
      <c r="C369" s="832" t="s">
        <v>2141</v>
      </c>
      <c r="D369" s="833" t="s">
        <v>4130</v>
      </c>
      <c r="E369" s="834" t="s">
        <v>2157</v>
      </c>
      <c r="F369" s="832" t="s">
        <v>2138</v>
      </c>
      <c r="G369" s="832" t="s">
        <v>2362</v>
      </c>
      <c r="H369" s="832" t="s">
        <v>590</v>
      </c>
      <c r="I369" s="832" t="s">
        <v>2363</v>
      </c>
      <c r="J369" s="832" t="s">
        <v>2364</v>
      </c>
      <c r="K369" s="832" t="s">
        <v>2365</v>
      </c>
      <c r="L369" s="835">
        <v>132.97999999999999</v>
      </c>
      <c r="M369" s="835">
        <v>664.89999999999986</v>
      </c>
      <c r="N369" s="832">
        <v>5</v>
      </c>
      <c r="O369" s="836">
        <v>2.5</v>
      </c>
      <c r="P369" s="835">
        <v>398.93999999999994</v>
      </c>
      <c r="Q369" s="837">
        <v>0.60000000000000009</v>
      </c>
      <c r="R369" s="832">
        <v>3</v>
      </c>
      <c r="S369" s="837">
        <v>0.6</v>
      </c>
      <c r="T369" s="836">
        <v>1.5</v>
      </c>
      <c r="U369" s="838">
        <v>0.6</v>
      </c>
    </row>
    <row r="370" spans="1:21" ht="14.4" customHeight="1" x14ac:dyDescent="0.3">
      <c r="A370" s="831">
        <v>11</v>
      </c>
      <c r="B370" s="832" t="s">
        <v>2137</v>
      </c>
      <c r="C370" s="832" t="s">
        <v>2141</v>
      </c>
      <c r="D370" s="833" t="s">
        <v>4130</v>
      </c>
      <c r="E370" s="834" t="s">
        <v>2157</v>
      </c>
      <c r="F370" s="832" t="s">
        <v>2138</v>
      </c>
      <c r="G370" s="832" t="s">
        <v>2285</v>
      </c>
      <c r="H370" s="832" t="s">
        <v>590</v>
      </c>
      <c r="I370" s="832" t="s">
        <v>2339</v>
      </c>
      <c r="J370" s="832" t="s">
        <v>856</v>
      </c>
      <c r="K370" s="832" t="s">
        <v>2288</v>
      </c>
      <c r="L370" s="835">
        <v>0</v>
      </c>
      <c r="M370" s="835">
        <v>0</v>
      </c>
      <c r="N370" s="832">
        <v>2</v>
      </c>
      <c r="O370" s="836">
        <v>1.5</v>
      </c>
      <c r="P370" s="835">
        <v>0</v>
      </c>
      <c r="Q370" s="837"/>
      <c r="R370" s="832">
        <v>1</v>
      </c>
      <c r="S370" s="837">
        <v>0.5</v>
      </c>
      <c r="T370" s="836">
        <v>1</v>
      </c>
      <c r="U370" s="838">
        <v>0.66666666666666663</v>
      </c>
    </row>
    <row r="371" spans="1:21" ht="14.4" customHeight="1" x14ac:dyDescent="0.3">
      <c r="A371" s="831">
        <v>11</v>
      </c>
      <c r="B371" s="832" t="s">
        <v>2137</v>
      </c>
      <c r="C371" s="832" t="s">
        <v>2141</v>
      </c>
      <c r="D371" s="833" t="s">
        <v>4130</v>
      </c>
      <c r="E371" s="834" t="s">
        <v>2157</v>
      </c>
      <c r="F371" s="832" t="s">
        <v>2138</v>
      </c>
      <c r="G371" s="832" t="s">
        <v>2285</v>
      </c>
      <c r="H371" s="832" t="s">
        <v>590</v>
      </c>
      <c r="I371" s="832" t="s">
        <v>2340</v>
      </c>
      <c r="J371" s="832" t="s">
        <v>856</v>
      </c>
      <c r="K371" s="832" t="s">
        <v>2341</v>
      </c>
      <c r="L371" s="835">
        <v>0</v>
      </c>
      <c r="M371" s="835">
        <v>0</v>
      </c>
      <c r="N371" s="832">
        <v>1</v>
      </c>
      <c r="O371" s="836">
        <v>1</v>
      </c>
      <c r="P371" s="835">
        <v>0</v>
      </c>
      <c r="Q371" s="837"/>
      <c r="R371" s="832">
        <v>1</v>
      </c>
      <c r="S371" s="837">
        <v>1</v>
      </c>
      <c r="T371" s="836">
        <v>1</v>
      </c>
      <c r="U371" s="838">
        <v>1</v>
      </c>
    </row>
    <row r="372" spans="1:21" ht="14.4" customHeight="1" x14ac:dyDescent="0.3">
      <c r="A372" s="831">
        <v>11</v>
      </c>
      <c r="B372" s="832" t="s">
        <v>2137</v>
      </c>
      <c r="C372" s="832" t="s">
        <v>2141</v>
      </c>
      <c r="D372" s="833" t="s">
        <v>4130</v>
      </c>
      <c r="E372" s="834" t="s">
        <v>2157</v>
      </c>
      <c r="F372" s="832" t="s">
        <v>2138</v>
      </c>
      <c r="G372" s="832" t="s">
        <v>2181</v>
      </c>
      <c r="H372" s="832" t="s">
        <v>638</v>
      </c>
      <c r="I372" s="832" t="s">
        <v>2458</v>
      </c>
      <c r="J372" s="832" t="s">
        <v>757</v>
      </c>
      <c r="K372" s="832" t="s">
        <v>1680</v>
      </c>
      <c r="L372" s="835">
        <v>368.16</v>
      </c>
      <c r="M372" s="835">
        <v>368.16</v>
      </c>
      <c r="N372" s="832">
        <v>1</v>
      </c>
      <c r="O372" s="836">
        <v>1</v>
      </c>
      <c r="P372" s="835">
        <v>368.16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11</v>
      </c>
      <c r="B373" s="832" t="s">
        <v>2137</v>
      </c>
      <c r="C373" s="832" t="s">
        <v>2141</v>
      </c>
      <c r="D373" s="833" t="s">
        <v>4130</v>
      </c>
      <c r="E373" s="834" t="s">
        <v>2157</v>
      </c>
      <c r="F373" s="832" t="s">
        <v>2138</v>
      </c>
      <c r="G373" s="832" t="s">
        <v>2181</v>
      </c>
      <c r="H373" s="832" t="s">
        <v>638</v>
      </c>
      <c r="I373" s="832" t="s">
        <v>2272</v>
      </c>
      <c r="J373" s="832" t="s">
        <v>757</v>
      </c>
      <c r="K373" s="832" t="s">
        <v>1686</v>
      </c>
      <c r="L373" s="835">
        <v>490.89</v>
      </c>
      <c r="M373" s="835">
        <v>3927.1199999999994</v>
      </c>
      <c r="N373" s="832">
        <v>8</v>
      </c>
      <c r="O373" s="836">
        <v>5</v>
      </c>
      <c r="P373" s="835">
        <v>3927.1199999999994</v>
      </c>
      <c r="Q373" s="837">
        <v>1</v>
      </c>
      <c r="R373" s="832">
        <v>8</v>
      </c>
      <c r="S373" s="837">
        <v>1</v>
      </c>
      <c r="T373" s="836">
        <v>5</v>
      </c>
      <c r="U373" s="838">
        <v>1</v>
      </c>
    </row>
    <row r="374" spans="1:21" ht="14.4" customHeight="1" x14ac:dyDescent="0.3">
      <c r="A374" s="831">
        <v>11</v>
      </c>
      <c r="B374" s="832" t="s">
        <v>2137</v>
      </c>
      <c r="C374" s="832" t="s">
        <v>2141</v>
      </c>
      <c r="D374" s="833" t="s">
        <v>4130</v>
      </c>
      <c r="E374" s="834" t="s">
        <v>2157</v>
      </c>
      <c r="F374" s="832" t="s">
        <v>2138</v>
      </c>
      <c r="G374" s="832" t="s">
        <v>2181</v>
      </c>
      <c r="H374" s="832" t="s">
        <v>638</v>
      </c>
      <c r="I374" s="832" t="s">
        <v>2182</v>
      </c>
      <c r="J374" s="832" t="s">
        <v>757</v>
      </c>
      <c r="K374" s="832" t="s">
        <v>1682</v>
      </c>
      <c r="L374" s="835">
        <v>736.33</v>
      </c>
      <c r="M374" s="835">
        <v>84677.95000000007</v>
      </c>
      <c r="N374" s="832">
        <v>115</v>
      </c>
      <c r="O374" s="836">
        <v>60.5</v>
      </c>
      <c r="P374" s="835">
        <v>58906.400000000067</v>
      </c>
      <c r="Q374" s="837">
        <v>0.69565217391304368</v>
      </c>
      <c r="R374" s="832">
        <v>80</v>
      </c>
      <c r="S374" s="837">
        <v>0.69565217391304346</v>
      </c>
      <c r="T374" s="836">
        <v>41.5</v>
      </c>
      <c r="U374" s="838">
        <v>0.68595041322314054</v>
      </c>
    </row>
    <row r="375" spans="1:21" ht="14.4" customHeight="1" x14ac:dyDescent="0.3">
      <c r="A375" s="831">
        <v>11</v>
      </c>
      <c r="B375" s="832" t="s">
        <v>2137</v>
      </c>
      <c r="C375" s="832" t="s">
        <v>2141</v>
      </c>
      <c r="D375" s="833" t="s">
        <v>4130</v>
      </c>
      <c r="E375" s="834" t="s">
        <v>2157</v>
      </c>
      <c r="F375" s="832" t="s">
        <v>2138</v>
      </c>
      <c r="G375" s="832" t="s">
        <v>2181</v>
      </c>
      <c r="H375" s="832" t="s">
        <v>638</v>
      </c>
      <c r="I375" s="832" t="s">
        <v>1689</v>
      </c>
      <c r="J375" s="832" t="s">
        <v>757</v>
      </c>
      <c r="K375" s="832" t="s">
        <v>1678</v>
      </c>
      <c r="L375" s="835">
        <v>923.74</v>
      </c>
      <c r="M375" s="835">
        <v>11084.88</v>
      </c>
      <c r="N375" s="832">
        <v>12</v>
      </c>
      <c r="O375" s="836">
        <v>6</v>
      </c>
      <c r="P375" s="835">
        <v>11084.88</v>
      </c>
      <c r="Q375" s="837">
        <v>1</v>
      </c>
      <c r="R375" s="832">
        <v>12</v>
      </c>
      <c r="S375" s="837">
        <v>1</v>
      </c>
      <c r="T375" s="836">
        <v>6</v>
      </c>
      <c r="U375" s="838">
        <v>1</v>
      </c>
    </row>
    <row r="376" spans="1:21" ht="14.4" customHeight="1" x14ac:dyDescent="0.3">
      <c r="A376" s="831">
        <v>11</v>
      </c>
      <c r="B376" s="832" t="s">
        <v>2137</v>
      </c>
      <c r="C376" s="832" t="s">
        <v>2141</v>
      </c>
      <c r="D376" s="833" t="s">
        <v>4130</v>
      </c>
      <c r="E376" s="834" t="s">
        <v>2157</v>
      </c>
      <c r="F376" s="832" t="s">
        <v>2138</v>
      </c>
      <c r="G376" s="832" t="s">
        <v>2181</v>
      </c>
      <c r="H376" s="832" t="s">
        <v>638</v>
      </c>
      <c r="I376" s="832" t="s">
        <v>2428</v>
      </c>
      <c r="J376" s="832" t="s">
        <v>764</v>
      </c>
      <c r="K376" s="832" t="s">
        <v>2051</v>
      </c>
      <c r="L376" s="835">
        <v>2309.36</v>
      </c>
      <c r="M376" s="835">
        <v>2309.36</v>
      </c>
      <c r="N376" s="832">
        <v>1</v>
      </c>
      <c r="O376" s="836">
        <v>1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11</v>
      </c>
      <c r="B377" s="832" t="s">
        <v>2137</v>
      </c>
      <c r="C377" s="832" t="s">
        <v>2141</v>
      </c>
      <c r="D377" s="833" t="s">
        <v>4130</v>
      </c>
      <c r="E377" s="834" t="s">
        <v>2157</v>
      </c>
      <c r="F377" s="832" t="s">
        <v>2138</v>
      </c>
      <c r="G377" s="832" t="s">
        <v>2234</v>
      </c>
      <c r="H377" s="832" t="s">
        <v>638</v>
      </c>
      <c r="I377" s="832" t="s">
        <v>1827</v>
      </c>
      <c r="J377" s="832" t="s">
        <v>653</v>
      </c>
      <c r="K377" s="832" t="s">
        <v>646</v>
      </c>
      <c r="L377" s="835">
        <v>48.42</v>
      </c>
      <c r="M377" s="835">
        <v>338.94</v>
      </c>
      <c r="N377" s="832">
        <v>7</v>
      </c>
      <c r="O377" s="836">
        <v>5</v>
      </c>
      <c r="P377" s="835">
        <v>193.68</v>
      </c>
      <c r="Q377" s="837">
        <v>0.57142857142857151</v>
      </c>
      <c r="R377" s="832">
        <v>4</v>
      </c>
      <c r="S377" s="837">
        <v>0.5714285714285714</v>
      </c>
      <c r="T377" s="836">
        <v>3</v>
      </c>
      <c r="U377" s="838">
        <v>0.6</v>
      </c>
    </row>
    <row r="378" spans="1:21" ht="14.4" customHeight="1" x14ac:dyDescent="0.3">
      <c r="A378" s="831">
        <v>11</v>
      </c>
      <c r="B378" s="832" t="s">
        <v>2137</v>
      </c>
      <c r="C378" s="832" t="s">
        <v>2141</v>
      </c>
      <c r="D378" s="833" t="s">
        <v>4130</v>
      </c>
      <c r="E378" s="834" t="s">
        <v>2157</v>
      </c>
      <c r="F378" s="832" t="s">
        <v>2138</v>
      </c>
      <c r="G378" s="832" t="s">
        <v>2187</v>
      </c>
      <c r="H378" s="832" t="s">
        <v>638</v>
      </c>
      <c r="I378" s="832" t="s">
        <v>1834</v>
      </c>
      <c r="J378" s="832" t="s">
        <v>1835</v>
      </c>
      <c r="K378" s="832" t="s">
        <v>1836</v>
      </c>
      <c r="L378" s="835">
        <v>0</v>
      </c>
      <c r="M378" s="835">
        <v>0</v>
      </c>
      <c r="N378" s="832">
        <v>29</v>
      </c>
      <c r="O378" s="836">
        <v>20.5</v>
      </c>
      <c r="P378" s="835">
        <v>0</v>
      </c>
      <c r="Q378" s="837"/>
      <c r="R378" s="832">
        <v>21</v>
      </c>
      <c r="S378" s="837">
        <v>0.72413793103448276</v>
      </c>
      <c r="T378" s="836">
        <v>14.5</v>
      </c>
      <c r="U378" s="838">
        <v>0.70731707317073167</v>
      </c>
    </row>
    <row r="379" spans="1:21" ht="14.4" customHeight="1" x14ac:dyDescent="0.3">
      <c r="A379" s="831">
        <v>11</v>
      </c>
      <c r="B379" s="832" t="s">
        <v>2137</v>
      </c>
      <c r="C379" s="832" t="s">
        <v>2141</v>
      </c>
      <c r="D379" s="833" t="s">
        <v>4130</v>
      </c>
      <c r="E379" s="834" t="s">
        <v>2157</v>
      </c>
      <c r="F379" s="832" t="s">
        <v>2138</v>
      </c>
      <c r="G379" s="832" t="s">
        <v>2300</v>
      </c>
      <c r="H379" s="832" t="s">
        <v>590</v>
      </c>
      <c r="I379" s="832" t="s">
        <v>2344</v>
      </c>
      <c r="J379" s="832" t="s">
        <v>2345</v>
      </c>
      <c r="K379" s="832" t="s">
        <v>2346</v>
      </c>
      <c r="L379" s="835">
        <v>31.32</v>
      </c>
      <c r="M379" s="835">
        <v>31.32</v>
      </c>
      <c r="N379" s="832">
        <v>1</v>
      </c>
      <c r="O379" s="836">
        <v>1</v>
      </c>
      <c r="P379" s="835">
        <v>31.32</v>
      </c>
      <c r="Q379" s="837">
        <v>1</v>
      </c>
      <c r="R379" s="832">
        <v>1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11</v>
      </c>
      <c r="B380" s="832" t="s">
        <v>2137</v>
      </c>
      <c r="C380" s="832" t="s">
        <v>2141</v>
      </c>
      <c r="D380" s="833" t="s">
        <v>4130</v>
      </c>
      <c r="E380" s="834" t="s">
        <v>2157</v>
      </c>
      <c r="F380" s="832" t="s">
        <v>2138</v>
      </c>
      <c r="G380" s="832" t="s">
        <v>2300</v>
      </c>
      <c r="H380" s="832" t="s">
        <v>590</v>
      </c>
      <c r="I380" s="832" t="s">
        <v>2485</v>
      </c>
      <c r="J380" s="832" t="s">
        <v>2302</v>
      </c>
      <c r="K380" s="832" t="s">
        <v>2486</v>
      </c>
      <c r="L380" s="835">
        <v>46.99</v>
      </c>
      <c r="M380" s="835">
        <v>187.96</v>
      </c>
      <c r="N380" s="832">
        <v>4</v>
      </c>
      <c r="O380" s="836">
        <v>3.5</v>
      </c>
      <c r="P380" s="835">
        <v>46.99</v>
      </c>
      <c r="Q380" s="837">
        <v>0.25</v>
      </c>
      <c r="R380" s="832">
        <v>1</v>
      </c>
      <c r="S380" s="837">
        <v>0.25</v>
      </c>
      <c r="T380" s="836">
        <v>0.5</v>
      </c>
      <c r="U380" s="838">
        <v>0.14285714285714285</v>
      </c>
    </row>
    <row r="381" spans="1:21" ht="14.4" customHeight="1" x14ac:dyDescent="0.3">
      <c r="A381" s="831">
        <v>11</v>
      </c>
      <c r="B381" s="832" t="s">
        <v>2137</v>
      </c>
      <c r="C381" s="832" t="s">
        <v>2141</v>
      </c>
      <c r="D381" s="833" t="s">
        <v>4130</v>
      </c>
      <c r="E381" s="834" t="s">
        <v>2157</v>
      </c>
      <c r="F381" s="832" t="s">
        <v>2140</v>
      </c>
      <c r="G381" s="832" t="s">
        <v>2205</v>
      </c>
      <c r="H381" s="832" t="s">
        <v>590</v>
      </c>
      <c r="I381" s="832" t="s">
        <v>2312</v>
      </c>
      <c r="J381" s="832" t="s">
        <v>2417</v>
      </c>
      <c r="K381" s="832" t="s">
        <v>2418</v>
      </c>
      <c r="L381" s="835">
        <v>748.12</v>
      </c>
      <c r="M381" s="835">
        <v>3740.6</v>
      </c>
      <c r="N381" s="832">
        <v>5</v>
      </c>
      <c r="O381" s="836">
        <v>5</v>
      </c>
      <c r="P381" s="835">
        <v>3740.6</v>
      </c>
      <c r="Q381" s="837">
        <v>1</v>
      </c>
      <c r="R381" s="832">
        <v>5</v>
      </c>
      <c r="S381" s="837">
        <v>1</v>
      </c>
      <c r="T381" s="836">
        <v>5</v>
      </c>
      <c r="U381" s="838">
        <v>1</v>
      </c>
    </row>
    <row r="382" spans="1:21" ht="14.4" customHeight="1" x14ac:dyDescent="0.3">
      <c r="A382" s="831">
        <v>11</v>
      </c>
      <c r="B382" s="832" t="s">
        <v>2137</v>
      </c>
      <c r="C382" s="832" t="s">
        <v>2141</v>
      </c>
      <c r="D382" s="833" t="s">
        <v>4130</v>
      </c>
      <c r="E382" s="834" t="s">
        <v>2157</v>
      </c>
      <c r="F382" s="832" t="s">
        <v>2140</v>
      </c>
      <c r="G382" s="832" t="s">
        <v>2205</v>
      </c>
      <c r="H382" s="832" t="s">
        <v>590</v>
      </c>
      <c r="I382" s="832" t="s">
        <v>2273</v>
      </c>
      <c r="J382" s="832" t="s">
        <v>2274</v>
      </c>
      <c r="K382" s="832" t="s">
        <v>2275</v>
      </c>
      <c r="L382" s="835">
        <v>1000</v>
      </c>
      <c r="M382" s="835">
        <v>1000</v>
      </c>
      <c r="N382" s="832">
        <v>1</v>
      </c>
      <c r="O382" s="836">
        <v>1</v>
      </c>
      <c r="P382" s="835">
        <v>1000</v>
      </c>
      <c r="Q382" s="837">
        <v>1</v>
      </c>
      <c r="R382" s="832">
        <v>1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11</v>
      </c>
      <c r="B383" s="832" t="s">
        <v>2137</v>
      </c>
      <c r="C383" s="832" t="s">
        <v>2141</v>
      </c>
      <c r="D383" s="833" t="s">
        <v>4130</v>
      </c>
      <c r="E383" s="834" t="s">
        <v>2157</v>
      </c>
      <c r="F383" s="832" t="s">
        <v>2140</v>
      </c>
      <c r="G383" s="832" t="s">
        <v>2205</v>
      </c>
      <c r="H383" s="832" t="s">
        <v>590</v>
      </c>
      <c r="I383" s="832" t="s">
        <v>2315</v>
      </c>
      <c r="J383" s="832" t="s">
        <v>2316</v>
      </c>
      <c r="K383" s="832" t="s">
        <v>2317</v>
      </c>
      <c r="L383" s="835">
        <v>350</v>
      </c>
      <c r="M383" s="835">
        <v>350</v>
      </c>
      <c r="N383" s="832">
        <v>1</v>
      </c>
      <c r="O383" s="836">
        <v>1</v>
      </c>
      <c r="P383" s="835">
        <v>350</v>
      </c>
      <c r="Q383" s="837">
        <v>1</v>
      </c>
      <c r="R383" s="832">
        <v>1</v>
      </c>
      <c r="S383" s="837">
        <v>1</v>
      </c>
      <c r="T383" s="836">
        <v>1</v>
      </c>
      <c r="U383" s="838">
        <v>1</v>
      </c>
    </row>
    <row r="384" spans="1:21" ht="14.4" customHeight="1" x14ac:dyDescent="0.3">
      <c r="A384" s="831">
        <v>11</v>
      </c>
      <c r="B384" s="832" t="s">
        <v>2137</v>
      </c>
      <c r="C384" s="832" t="s">
        <v>2141</v>
      </c>
      <c r="D384" s="833" t="s">
        <v>4130</v>
      </c>
      <c r="E384" s="834" t="s">
        <v>2157</v>
      </c>
      <c r="F384" s="832" t="s">
        <v>2140</v>
      </c>
      <c r="G384" s="832" t="s">
        <v>2205</v>
      </c>
      <c r="H384" s="832" t="s">
        <v>590</v>
      </c>
      <c r="I384" s="832" t="s">
        <v>2206</v>
      </c>
      <c r="J384" s="832" t="s">
        <v>2207</v>
      </c>
      <c r="K384" s="832" t="s">
        <v>2208</v>
      </c>
      <c r="L384" s="835">
        <v>500</v>
      </c>
      <c r="M384" s="835">
        <v>2000</v>
      </c>
      <c r="N384" s="832">
        <v>4</v>
      </c>
      <c r="O384" s="836">
        <v>4</v>
      </c>
      <c r="P384" s="835">
        <v>1500</v>
      </c>
      <c r="Q384" s="837">
        <v>0.75</v>
      </c>
      <c r="R384" s="832">
        <v>3</v>
      </c>
      <c r="S384" s="837">
        <v>0.75</v>
      </c>
      <c r="T384" s="836">
        <v>3</v>
      </c>
      <c r="U384" s="838">
        <v>0.75</v>
      </c>
    </row>
    <row r="385" spans="1:21" ht="14.4" customHeight="1" x14ac:dyDescent="0.3">
      <c r="A385" s="831">
        <v>11</v>
      </c>
      <c r="B385" s="832" t="s">
        <v>2137</v>
      </c>
      <c r="C385" s="832" t="s">
        <v>2141</v>
      </c>
      <c r="D385" s="833" t="s">
        <v>4130</v>
      </c>
      <c r="E385" s="834" t="s">
        <v>2157</v>
      </c>
      <c r="F385" s="832" t="s">
        <v>2140</v>
      </c>
      <c r="G385" s="832" t="s">
        <v>2205</v>
      </c>
      <c r="H385" s="832" t="s">
        <v>590</v>
      </c>
      <c r="I385" s="832" t="s">
        <v>2276</v>
      </c>
      <c r="J385" s="832" t="s">
        <v>2277</v>
      </c>
      <c r="K385" s="832" t="s">
        <v>2278</v>
      </c>
      <c r="L385" s="835">
        <v>971.25</v>
      </c>
      <c r="M385" s="835">
        <v>5827.5</v>
      </c>
      <c r="N385" s="832">
        <v>6</v>
      </c>
      <c r="O385" s="836">
        <v>6</v>
      </c>
      <c r="P385" s="835">
        <v>5827.5</v>
      </c>
      <c r="Q385" s="837">
        <v>1</v>
      </c>
      <c r="R385" s="832">
        <v>6</v>
      </c>
      <c r="S385" s="837">
        <v>1</v>
      </c>
      <c r="T385" s="836">
        <v>6</v>
      </c>
      <c r="U385" s="838">
        <v>1</v>
      </c>
    </row>
    <row r="386" spans="1:21" ht="14.4" customHeight="1" x14ac:dyDescent="0.3">
      <c r="A386" s="831">
        <v>11</v>
      </c>
      <c r="B386" s="832" t="s">
        <v>2137</v>
      </c>
      <c r="C386" s="832" t="s">
        <v>2141</v>
      </c>
      <c r="D386" s="833" t="s">
        <v>4130</v>
      </c>
      <c r="E386" s="834" t="s">
        <v>2157</v>
      </c>
      <c r="F386" s="832" t="s">
        <v>2140</v>
      </c>
      <c r="G386" s="832" t="s">
        <v>2205</v>
      </c>
      <c r="H386" s="832" t="s">
        <v>590</v>
      </c>
      <c r="I386" s="832" t="s">
        <v>2487</v>
      </c>
      <c r="J386" s="832" t="s">
        <v>2488</v>
      </c>
      <c r="K386" s="832" t="s">
        <v>2489</v>
      </c>
      <c r="L386" s="835">
        <v>58.5</v>
      </c>
      <c r="M386" s="835">
        <v>58.5</v>
      </c>
      <c r="N386" s="832">
        <v>1</v>
      </c>
      <c r="O386" s="836">
        <v>1</v>
      </c>
      <c r="P386" s="835">
        <v>58.5</v>
      </c>
      <c r="Q386" s="837">
        <v>1</v>
      </c>
      <c r="R386" s="832">
        <v>1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11</v>
      </c>
      <c r="B387" s="832" t="s">
        <v>2137</v>
      </c>
      <c r="C387" s="832" t="s">
        <v>2141</v>
      </c>
      <c r="D387" s="833" t="s">
        <v>4130</v>
      </c>
      <c r="E387" s="834" t="s">
        <v>2157</v>
      </c>
      <c r="F387" s="832" t="s">
        <v>2140</v>
      </c>
      <c r="G387" s="832" t="s">
        <v>2205</v>
      </c>
      <c r="H387" s="832" t="s">
        <v>590</v>
      </c>
      <c r="I387" s="832" t="s">
        <v>2320</v>
      </c>
      <c r="J387" s="832" t="s">
        <v>2321</v>
      </c>
      <c r="K387" s="832" t="s">
        <v>2322</v>
      </c>
      <c r="L387" s="835">
        <v>1000</v>
      </c>
      <c r="M387" s="835">
        <v>1000</v>
      </c>
      <c r="N387" s="832">
        <v>1</v>
      </c>
      <c r="O387" s="836">
        <v>1</v>
      </c>
      <c r="P387" s="835">
        <v>1000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11</v>
      </c>
      <c r="B388" s="832" t="s">
        <v>2137</v>
      </c>
      <c r="C388" s="832" t="s">
        <v>2141</v>
      </c>
      <c r="D388" s="833" t="s">
        <v>4130</v>
      </c>
      <c r="E388" s="834" t="s">
        <v>2157</v>
      </c>
      <c r="F388" s="832" t="s">
        <v>2140</v>
      </c>
      <c r="G388" s="832" t="s">
        <v>2205</v>
      </c>
      <c r="H388" s="832" t="s">
        <v>590</v>
      </c>
      <c r="I388" s="832" t="s">
        <v>2439</v>
      </c>
      <c r="J388" s="832" t="s">
        <v>2440</v>
      </c>
      <c r="K388" s="832"/>
      <c r="L388" s="835">
        <v>1000</v>
      </c>
      <c r="M388" s="835">
        <v>1000</v>
      </c>
      <c r="N388" s="832">
        <v>1</v>
      </c>
      <c r="O388" s="836">
        <v>1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11</v>
      </c>
      <c r="B389" s="832" t="s">
        <v>2137</v>
      </c>
      <c r="C389" s="832" t="s">
        <v>2141</v>
      </c>
      <c r="D389" s="833" t="s">
        <v>4130</v>
      </c>
      <c r="E389" s="834" t="s">
        <v>2157</v>
      </c>
      <c r="F389" s="832" t="s">
        <v>2140</v>
      </c>
      <c r="G389" s="832" t="s">
        <v>2209</v>
      </c>
      <c r="H389" s="832" t="s">
        <v>590</v>
      </c>
      <c r="I389" s="832" t="s">
        <v>2290</v>
      </c>
      <c r="J389" s="832" t="s">
        <v>2291</v>
      </c>
      <c r="K389" s="832" t="s">
        <v>2292</v>
      </c>
      <c r="L389" s="835">
        <v>950</v>
      </c>
      <c r="M389" s="835">
        <v>950</v>
      </c>
      <c r="N389" s="832">
        <v>1</v>
      </c>
      <c r="O389" s="836">
        <v>1</v>
      </c>
      <c r="P389" s="835">
        <v>950</v>
      </c>
      <c r="Q389" s="837">
        <v>1</v>
      </c>
      <c r="R389" s="832">
        <v>1</v>
      </c>
      <c r="S389" s="837">
        <v>1</v>
      </c>
      <c r="T389" s="836">
        <v>1</v>
      </c>
      <c r="U389" s="838">
        <v>1</v>
      </c>
    </row>
    <row r="390" spans="1:21" ht="14.4" customHeight="1" x14ac:dyDescent="0.3">
      <c r="A390" s="831">
        <v>11</v>
      </c>
      <c r="B390" s="832" t="s">
        <v>2137</v>
      </c>
      <c r="C390" s="832" t="s">
        <v>2141</v>
      </c>
      <c r="D390" s="833" t="s">
        <v>4130</v>
      </c>
      <c r="E390" s="834" t="s">
        <v>2157</v>
      </c>
      <c r="F390" s="832" t="s">
        <v>2140</v>
      </c>
      <c r="G390" s="832" t="s">
        <v>2209</v>
      </c>
      <c r="H390" s="832" t="s">
        <v>590</v>
      </c>
      <c r="I390" s="832" t="s">
        <v>2266</v>
      </c>
      <c r="J390" s="832" t="s">
        <v>2267</v>
      </c>
      <c r="K390" s="832" t="s">
        <v>2268</v>
      </c>
      <c r="L390" s="835">
        <v>278.75</v>
      </c>
      <c r="M390" s="835">
        <v>2787.5</v>
      </c>
      <c r="N390" s="832">
        <v>10</v>
      </c>
      <c r="O390" s="836">
        <v>5</v>
      </c>
      <c r="P390" s="835">
        <v>2230</v>
      </c>
      <c r="Q390" s="837">
        <v>0.8</v>
      </c>
      <c r="R390" s="832">
        <v>8</v>
      </c>
      <c r="S390" s="837">
        <v>0.8</v>
      </c>
      <c r="T390" s="836">
        <v>4</v>
      </c>
      <c r="U390" s="838">
        <v>0.8</v>
      </c>
    </row>
    <row r="391" spans="1:21" ht="14.4" customHeight="1" x14ac:dyDescent="0.3">
      <c r="A391" s="831">
        <v>11</v>
      </c>
      <c r="B391" s="832" t="s">
        <v>2137</v>
      </c>
      <c r="C391" s="832" t="s">
        <v>2141</v>
      </c>
      <c r="D391" s="833" t="s">
        <v>4130</v>
      </c>
      <c r="E391" s="834" t="s">
        <v>2158</v>
      </c>
      <c r="F391" s="832" t="s">
        <v>2138</v>
      </c>
      <c r="G391" s="832" t="s">
        <v>2177</v>
      </c>
      <c r="H391" s="832" t="s">
        <v>590</v>
      </c>
      <c r="I391" s="832" t="s">
        <v>2490</v>
      </c>
      <c r="J391" s="832" t="s">
        <v>1060</v>
      </c>
      <c r="K391" s="832" t="s">
        <v>1928</v>
      </c>
      <c r="L391" s="835">
        <v>154.36000000000001</v>
      </c>
      <c r="M391" s="835">
        <v>308.72000000000003</v>
      </c>
      <c r="N391" s="832">
        <v>2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11</v>
      </c>
      <c r="B392" s="832" t="s">
        <v>2137</v>
      </c>
      <c r="C392" s="832" t="s">
        <v>2141</v>
      </c>
      <c r="D392" s="833" t="s">
        <v>4130</v>
      </c>
      <c r="E392" s="834" t="s">
        <v>2158</v>
      </c>
      <c r="F392" s="832" t="s">
        <v>2138</v>
      </c>
      <c r="G392" s="832" t="s">
        <v>2441</v>
      </c>
      <c r="H392" s="832" t="s">
        <v>590</v>
      </c>
      <c r="I392" s="832" t="s">
        <v>2442</v>
      </c>
      <c r="J392" s="832" t="s">
        <v>2443</v>
      </c>
      <c r="K392" s="832" t="s">
        <v>2444</v>
      </c>
      <c r="L392" s="835">
        <v>736.33</v>
      </c>
      <c r="M392" s="835">
        <v>736.33</v>
      </c>
      <c r="N392" s="832">
        <v>1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11</v>
      </c>
      <c r="B393" s="832" t="s">
        <v>2137</v>
      </c>
      <c r="C393" s="832" t="s">
        <v>2141</v>
      </c>
      <c r="D393" s="833" t="s">
        <v>4130</v>
      </c>
      <c r="E393" s="834" t="s">
        <v>2158</v>
      </c>
      <c r="F393" s="832" t="s">
        <v>2138</v>
      </c>
      <c r="G393" s="832" t="s">
        <v>2178</v>
      </c>
      <c r="H393" s="832" t="s">
        <v>590</v>
      </c>
      <c r="I393" s="832" t="s">
        <v>2179</v>
      </c>
      <c r="J393" s="832" t="s">
        <v>1794</v>
      </c>
      <c r="K393" s="832" t="s">
        <v>2180</v>
      </c>
      <c r="L393" s="835">
        <v>238.72</v>
      </c>
      <c r="M393" s="835">
        <v>13845.759999999998</v>
      </c>
      <c r="N393" s="832">
        <v>58</v>
      </c>
      <c r="O393" s="836">
        <v>21</v>
      </c>
      <c r="P393" s="835">
        <v>10742.399999999998</v>
      </c>
      <c r="Q393" s="837">
        <v>0.77586206896551713</v>
      </c>
      <c r="R393" s="832">
        <v>45</v>
      </c>
      <c r="S393" s="837">
        <v>0.77586206896551724</v>
      </c>
      <c r="T393" s="836">
        <v>15.5</v>
      </c>
      <c r="U393" s="838">
        <v>0.73809523809523814</v>
      </c>
    </row>
    <row r="394" spans="1:21" ht="14.4" customHeight="1" x14ac:dyDescent="0.3">
      <c r="A394" s="831">
        <v>11</v>
      </c>
      <c r="B394" s="832" t="s">
        <v>2137</v>
      </c>
      <c r="C394" s="832" t="s">
        <v>2141</v>
      </c>
      <c r="D394" s="833" t="s">
        <v>4130</v>
      </c>
      <c r="E394" s="834" t="s">
        <v>2158</v>
      </c>
      <c r="F394" s="832" t="s">
        <v>2138</v>
      </c>
      <c r="G394" s="832" t="s">
        <v>2178</v>
      </c>
      <c r="H394" s="832" t="s">
        <v>638</v>
      </c>
      <c r="I394" s="832" t="s">
        <v>1931</v>
      </c>
      <c r="J394" s="832" t="s">
        <v>1932</v>
      </c>
      <c r="K394" s="832" t="s">
        <v>1795</v>
      </c>
      <c r="L394" s="835">
        <v>170.52</v>
      </c>
      <c r="M394" s="835">
        <v>1364.16</v>
      </c>
      <c r="N394" s="832">
        <v>8</v>
      </c>
      <c r="O394" s="836">
        <v>5.5</v>
      </c>
      <c r="P394" s="835">
        <v>852.6</v>
      </c>
      <c r="Q394" s="837">
        <v>0.625</v>
      </c>
      <c r="R394" s="832">
        <v>5</v>
      </c>
      <c r="S394" s="837">
        <v>0.625</v>
      </c>
      <c r="T394" s="836">
        <v>3.5</v>
      </c>
      <c r="U394" s="838">
        <v>0.63636363636363635</v>
      </c>
    </row>
    <row r="395" spans="1:21" ht="14.4" customHeight="1" x14ac:dyDescent="0.3">
      <c r="A395" s="831">
        <v>11</v>
      </c>
      <c r="B395" s="832" t="s">
        <v>2137</v>
      </c>
      <c r="C395" s="832" t="s">
        <v>2141</v>
      </c>
      <c r="D395" s="833" t="s">
        <v>4130</v>
      </c>
      <c r="E395" s="834" t="s">
        <v>2158</v>
      </c>
      <c r="F395" s="832" t="s">
        <v>2138</v>
      </c>
      <c r="G395" s="832" t="s">
        <v>2178</v>
      </c>
      <c r="H395" s="832" t="s">
        <v>638</v>
      </c>
      <c r="I395" s="832" t="s">
        <v>2062</v>
      </c>
      <c r="J395" s="832" t="s">
        <v>1932</v>
      </c>
      <c r="K395" s="832" t="s">
        <v>2063</v>
      </c>
      <c r="L395" s="835">
        <v>272.83</v>
      </c>
      <c r="M395" s="835">
        <v>6547.9199999999992</v>
      </c>
      <c r="N395" s="832">
        <v>24</v>
      </c>
      <c r="O395" s="836">
        <v>8</v>
      </c>
      <c r="P395" s="835">
        <v>4092.4499999999994</v>
      </c>
      <c r="Q395" s="837">
        <v>0.625</v>
      </c>
      <c r="R395" s="832">
        <v>15</v>
      </c>
      <c r="S395" s="837">
        <v>0.625</v>
      </c>
      <c r="T395" s="836">
        <v>5</v>
      </c>
      <c r="U395" s="838">
        <v>0.625</v>
      </c>
    </row>
    <row r="396" spans="1:21" ht="14.4" customHeight="1" x14ac:dyDescent="0.3">
      <c r="A396" s="831">
        <v>11</v>
      </c>
      <c r="B396" s="832" t="s">
        <v>2137</v>
      </c>
      <c r="C396" s="832" t="s">
        <v>2141</v>
      </c>
      <c r="D396" s="833" t="s">
        <v>4130</v>
      </c>
      <c r="E396" s="834" t="s">
        <v>2158</v>
      </c>
      <c r="F396" s="832" t="s">
        <v>2138</v>
      </c>
      <c r="G396" s="832" t="s">
        <v>2219</v>
      </c>
      <c r="H396" s="832" t="s">
        <v>590</v>
      </c>
      <c r="I396" s="832" t="s">
        <v>2491</v>
      </c>
      <c r="J396" s="832" t="s">
        <v>2492</v>
      </c>
      <c r="K396" s="832" t="s">
        <v>2493</v>
      </c>
      <c r="L396" s="835">
        <v>48.42</v>
      </c>
      <c r="M396" s="835">
        <v>48.42</v>
      </c>
      <c r="N396" s="832">
        <v>1</v>
      </c>
      <c r="O396" s="836">
        <v>1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11</v>
      </c>
      <c r="B397" s="832" t="s">
        <v>2137</v>
      </c>
      <c r="C397" s="832" t="s">
        <v>2141</v>
      </c>
      <c r="D397" s="833" t="s">
        <v>4130</v>
      </c>
      <c r="E397" s="834" t="s">
        <v>2158</v>
      </c>
      <c r="F397" s="832" t="s">
        <v>2138</v>
      </c>
      <c r="G397" s="832" t="s">
        <v>2329</v>
      </c>
      <c r="H397" s="832" t="s">
        <v>590</v>
      </c>
      <c r="I397" s="832" t="s">
        <v>2330</v>
      </c>
      <c r="J397" s="832" t="s">
        <v>689</v>
      </c>
      <c r="K397" s="832" t="s">
        <v>2331</v>
      </c>
      <c r="L397" s="835">
        <v>45.56</v>
      </c>
      <c r="M397" s="835">
        <v>45.56</v>
      </c>
      <c r="N397" s="832">
        <v>1</v>
      </c>
      <c r="O397" s="836">
        <v>0.5</v>
      </c>
      <c r="P397" s="835">
        <v>45.56</v>
      </c>
      <c r="Q397" s="837">
        <v>1</v>
      </c>
      <c r="R397" s="832">
        <v>1</v>
      </c>
      <c r="S397" s="837">
        <v>1</v>
      </c>
      <c r="T397" s="836">
        <v>0.5</v>
      </c>
      <c r="U397" s="838">
        <v>1</v>
      </c>
    </row>
    <row r="398" spans="1:21" ht="14.4" customHeight="1" x14ac:dyDescent="0.3">
      <c r="A398" s="831">
        <v>11</v>
      </c>
      <c r="B398" s="832" t="s">
        <v>2137</v>
      </c>
      <c r="C398" s="832" t="s">
        <v>2141</v>
      </c>
      <c r="D398" s="833" t="s">
        <v>4130</v>
      </c>
      <c r="E398" s="834" t="s">
        <v>2158</v>
      </c>
      <c r="F398" s="832" t="s">
        <v>2138</v>
      </c>
      <c r="G398" s="832" t="s">
        <v>2335</v>
      </c>
      <c r="H398" s="832" t="s">
        <v>590</v>
      </c>
      <c r="I398" s="832" t="s">
        <v>2336</v>
      </c>
      <c r="J398" s="832" t="s">
        <v>2337</v>
      </c>
      <c r="K398" s="832" t="s">
        <v>2338</v>
      </c>
      <c r="L398" s="835">
        <v>0</v>
      </c>
      <c r="M398" s="835">
        <v>0</v>
      </c>
      <c r="N398" s="832">
        <v>1</v>
      </c>
      <c r="O398" s="836">
        <v>0.5</v>
      </c>
      <c r="P398" s="835"/>
      <c r="Q398" s="837"/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11</v>
      </c>
      <c r="B399" s="832" t="s">
        <v>2137</v>
      </c>
      <c r="C399" s="832" t="s">
        <v>2141</v>
      </c>
      <c r="D399" s="833" t="s">
        <v>4130</v>
      </c>
      <c r="E399" s="834" t="s">
        <v>2158</v>
      </c>
      <c r="F399" s="832" t="s">
        <v>2138</v>
      </c>
      <c r="G399" s="832" t="s">
        <v>2262</v>
      </c>
      <c r="H399" s="832" t="s">
        <v>590</v>
      </c>
      <c r="I399" s="832" t="s">
        <v>2494</v>
      </c>
      <c r="J399" s="832" t="s">
        <v>2264</v>
      </c>
      <c r="K399" s="832" t="s">
        <v>2495</v>
      </c>
      <c r="L399" s="835">
        <v>30.46</v>
      </c>
      <c r="M399" s="835">
        <v>30.46</v>
      </c>
      <c r="N399" s="832">
        <v>1</v>
      </c>
      <c r="O399" s="836">
        <v>0.5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11</v>
      </c>
      <c r="B400" s="832" t="s">
        <v>2137</v>
      </c>
      <c r="C400" s="832" t="s">
        <v>2141</v>
      </c>
      <c r="D400" s="833" t="s">
        <v>4130</v>
      </c>
      <c r="E400" s="834" t="s">
        <v>2158</v>
      </c>
      <c r="F400" s="832" t="s">
        <v>2138</v>
      </c>
      <c r="G400" s="832" t="s">
        <v>2262</v>
      </c>
      <c r="H400" s="832" t="s">
        <v>590</v>
      </c>
      <c r="I400" s="832" t="s">
        <v>2263</v>
      </c>
      <c r="J400" s="832" t="s">
        <v>2264</v>
      </c>
      <c r="K400" s="832" t="s">
        <v>2265</v>
      </c>
      <c r="L400" s="835">
        <v>60.9</v>
      </c>
      <c r="M400" s="835">
        <v>182.7</v>
      </c>
      <c r="N400" s="832">
        <v>3</v>
      </c>
      <c r="O400" s="836">
        <v>1.5</v>
      </c>
      <c r="P400" s="835">
        <v>60.9</v>
      </c>
      <c r="Q400" s="837">
        <v>0.33333333333333337</v>
      </c>
      <c r="R400" s="832">
        <v>1</v>
      </c>
      <c r="S400" s="837">
        <v>0.33333333333333331</v>
      </c>
      <c r="T400" s="836">
        <v>0.5</v>
      </c>
      <c r="U400" s="838">
        <v>0.33333333333333331</v>
      </c>
    </row>
    <row r="401" spans="1:21" ht="14.4" customHeight="1" x14ac:dyDescent="0.3">
      <c r="A401" s="831">
        <v>11</v>
      </c>
      <c r="B401" s="832" t="s">
        <v>2137</v>
      </c>
      <c r="C401" s="832" t="s">
        <v>2141</v>
      </c>
      <c r="D401" s="833" t="s">
        <v>4130</v>
      </c>
      <c r="E401" s="834" t="s">
        <v>2158</v>
      </c>
      <c r="F401" s="832" t="s">
        <v>2138</v>
      </c>
      <c r="G401" s="832" t="s">
        <v>2231</v>
      </c>
      <c r="H401" s="832" t="s">
        <v>590</v>
      </c>
      <c r="I401" s="832" t="s">
        <v>2360</v>
      </c>
      <c r="J401" s="832" t="s">
        <v>635</v>
      </c>
      <c r="K401" s="832" t="s">
        <v>2361</v>
      </c>
      <c r="L401" s="835">
        <v>0</v>
      </c>
      <c r="M401" s="835">
        <v>0</v>
      </c>
      <c r="N401" s="832">
        <v>16</v>
      </c>
      <c r="O401" s="836">
        <v>10.5</v>
      </c>
      <c r="P401" s="835">
        <v>0</v>
      </c>
      <c r="Q401" s="837"/>
      <c r="R401" s="832">
        <v>10</v>
      </c>
      <c r="S401" s="837">
        <v>0.625</v>
      </c>
      <c r="T401" s="836">
        <v>6</v>
      </c>
      <c r="U401" s="838">
        <v>0.5714285714285714</v>
      </c>
    </row>
    <row r="402" spans="1:21" ht="14.4" customHeight="1" x14ac:dyDescent="0.3">
      <c r="A402" s="831">
        <v>11</v>
      </c>
      <c r="B402" s="832" t="s">
        <v>2137</v>
      </c>
      <c r="C402" s="832" t="s">
        <v>2141</v>
      </c>
      <c r="D402" s="833" t="s">
        <v>4130</v>
      </c>
      <c r="E402" s="834" t="s">
        <v>2158</v>
      </c>
      <c r="F402" s="832" t="s">
        <v>2138</v>
      </c>
      <c r="G402" s="832" t="s">
        <v>2231</v>
      </c>
      <c r="H402" s="832" t="s">
        <v>590</v>
      </c>
      <c r="I402" s="832" t="s">
        <v>2383</v>
      </c>
      <c r="J402" s="832" t="s">
        <v>635</v>
      </c>
      <c r="K402" s="832" t="s">
        <v>2384</v>
      </c>
      <c r="L402" s="835">
        <v>0</v>
      </c>
      <c r="M402" s="835">
        <v>0</v>
      </c>
      <c r="N402" s="832">
        <v>20</v>
      </c>
      <c r="O402" s="836">
        <v>12.5</v>
      </c>
      <c r="P402" s="835">
        <v>0</v>
      </c>
      <c r="Q402" s="837"/>
      <c r="R402" s="832">
        <v>11</v>
      </c>
      <c r="S402" s="837">
        <v>0.55000000000000004</v>
      </c>
      <c r="T402" s="836">
        <v>6.5</v>
      </c>
      <c r="U402" s="838">
        <v>0.52</v>
      </c>
    </row>
    <row r="403" spans="1:21" ht="14.4" customHeight="1" x14ac:dyDescent="0.3">
      <c r="A403" s="831">
        <v>11</v>
      </c>
      <c r="B403" s="832" t="s">
        <v>2137</v>
      </c>
      <c r="C403" s="832" t="s">
        <v>2141</v>
      </c>
      <c r="D403" s="833" t="s">
        <v>4130</v>
      </c>
      <c r="E403" s="834" t="s">
        <v>2158</v>
      </c>
      <c r="F403" s="832" t="s">
        <v>2138</v>
      </c>
      <c r="G403" s="832" t="s">
        <v>2231</v>
      </c>
      <c r="H403" s="832" t="s">
        <v>590</v>
      </c>
      <c r="I403" s="832" t="s">
        <v>2232</v>
      </c>
      <c r="J403" s="832" t="s">
        <v>635</v>
      </c>
      <c r="K403" s="832" t="s">
        <v>2233</v>
      </c>
      <c r="L403" s="835">
        <v>0</v>
      </c>
      <c r="M403" s="835">
        <v>0</v>
      </c>
      <c r="N403" s="832">
        <v>31</v>
      </c>
      <c r="O403" s="836">
        <v>19.5</v>
      </c>
      <c r="P403" s="835">
        <v>0</v>
      </c>
      <c r="Q403" s="837"/>
      <c r="R403" s="832">
        <v>17</v>
      </c>
      <c r="S403" s="837">
        <v>0.54838709677419351</v>
      </c>
      <c r="T403" s="836">
        <v>11</v>
      </c>
      <c r="U403" s="838">
        <v>0.5641025641025641</v>
      </c>
    </row>
    <row r="404" spans="1:21" ht="14.4" customHeight="1" x14ac:dyDescent="0.3">
      <c r="A404" s="831">
        <v>11</v>
      </c>
      <c r="B404" s="832" t="s">
        <v>2137</v>
      </c>
      <c r="C404" s="832" t="s">
        <v>2141</v>
      </c>
      <c r="D404" s="833" t="s">
        <v>4130</v>
      </c>
      <c r="E404" s="834" t="s">
        <v>2158</v>
      </c>
      <c r="F404" s="832" t="s">
        <v>2138</v>
      </c>
      <c r="G404" s="832" t="s">
        <v>2483</v>
      </c>
      <c r="H404" s="832" t="s">
        <v>590</v>
      </c>
      <c r="I404" s="832" t="s">
        <v>2496</v>
      </c>
      <c r="J404" s="832" t="s">
        <v>1235</v>
      </c>
      <c r="K404" s="832" t="s">
        <v>2497</v>
      </c>
      <c r="L404" s="835">
        <v>98.75</v>
      </c>
      <c r="M404" s="835">
        <v>296.25</v>
      </c>
      <c r="N404" s="832">
        <v>3</v>
      </c>
      <c r="O404" s="836">
        <v>1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11</v>
      </c>
      <c r="B405" s="832" t="s">
        <v>2137</v>
      </c>
      <c r="C405" s="832" t="s">
        <v>2141</v>
      </c>
      <c r="D405" s="833" t="s">
        <v>4130</v>
      </c>
      <c r="E405" s="834" t="s">
        <v>2158</v>
      </c>
      <c r="F405" s="832" t="s">
        <v>2138</v>
      </c>
      <c r="G405" s="832" t="s">
        <v>2362</v>
      </c>
      <c r="H405" s="832" t="s">
        <v>590</v>
      </c>
      <c r="I405" s="832" t="s">
        <v>2363</v>
      </c>
      <c r="J405" s="832" t="s">
        <v>2364</v>
      </c>
      <c r="K405" s="832" t="s">
        <v>2365</v>
      </c>
      <c r="L405" s="835">
        <v>132.97999999999999</v>
      </c>
      <c r="M405" s="835">
        <v>1063.8399999999999</v>
      </c>
      <c r="N405" s="832">
        <v>8</v>
      </c>
      <c r="O405" s="836">
        <v>3.5</v>
      </c>
      <c r="P405" s="835">
        <v>797.87999999999988</v>
      </c>
      <c r="Q405" s="837">
        <v>0.75</v>
      </c>
      <c r="R405" s="832">
        <v>6</v>
      </c>
      <c r="S405" s="837">
        <v>0.75</v>
      </c>
      <c r="T405" s="836">
        <v>2.5</v>
      </c>
      <c r="U405" s="838">
        <v>0.7142857142857143</v>
      </c>
    </row>
    <row r="406" spans="1:21" ht="14.4" customHeight="1" x14ac:dyDescent="0.3">
      <c r="A406" s="831">
        <v>11</v>
      </c>
      <c r="B406" s="832" t="s">
        <v>2137</v>
      </c>
      <c r="C406" s="832" t="s">
        <v>2141</v>
      </c>
      <c r="D406" s="833" t="s">
        <v>4130</v>
      </c>
      <c r="E406" s="834" t="s">
        <v>2158</v>
      </c>
      <c r="F406" s="832" t="s">
        <v>2138</v>
      </c>
      <c r="G406" s="832" t="s">
        <v>2362</v>
      </c>
      <c r="H406" s="832" t="s">
        <v>590</v>
      </c>
      <c r="I406" s="832" t="s">
        <v>2398</v>
      </c>
      <c r="J406" s="832" t="s">
        <v>2364</v>
      </c>
      <c r="K406" s="832" t="s">
        <v>2365</v>
      </c>
      <c r="L406" s="835">
        <v>132.97999999999999</v>
      </c>
      <c r="M406" s="835">
        <v>265.95999999999998</v>
      </c>
      <c r="N406" s="832">
        <v>2</v>
      </c>
      <c r="O406" s="836">
        <v>0.5</v>
      </c>
      <c r="P406" s="835">
        <v>265.95999999999998</v>
      </c>
      <c r="Q406" s="837">
        <v>1</v>
      </c>
      <c r="R406" s="832">
        <v>2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11</v>
      </c>
      <c r="B407" s="832" t="s">
        <v>2137</v>
      </c>
      <c r="C407" s="832" t="s">
        <v>2141</v>
      </c>
      <c r="D407" s="833" t="s">
        <v>4130</v>
      </c>
      <c r="E407" s="834" t="s">
        <v>2158</v>
      </c>
      <c r="F407" s="832" t="s">
        <v>2138</v>
      </c>
      <c r="G407" s="832" t="s">
        <v>2498</v>
      </c>
      <c r="H407" s="832" t="s">
        <v>590</v>
      </c>
      <c r="I407" s="832" t="s">
        <v>2499</v>
      </c>
      <c r="J407" s="832" t="s">
        <v>2500</v>
      </c>
      <c r="K407" s="832" t="s">
        <v>2501</v>
      </c>
      <c r="L407" s="835">
        <v>24.37</v>
      </c>
      <c r="M407" s="835">
        <v>24.37</v>
      </c>
      <c r="N407" s="832">
        <v>1</v>
      </c>
      <c r="O407" s="836">
        <v>1</v>
      </c>
      <c r="P407" s="835">
        <v>24.37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11</v>
      </c>
      <c r="B408" s="832" t="s">
        <v>2137</v>
      </c>
      <c r="C408" s="832" t="s">
        <v>2141</v>
      </c>
      <c r="D408" s="833" t="s">
        <v>4130</v>
      </c>
      <c r="E408" s="834" t="s">
        <v>2158</v>
      </c>
      <c r="F408" s="832" t="s">
        <v>2138</v>
      </c>
      <c r="G408" s="832" t="s">
        <v>2285</v>
      </c>
      <c r="H408" s="832" t="s">
        <v>590</v>
      </c>
      <c r="I408" s="832" t="s">
        <v>2339</v>
      </c>
      <c r="J408" s="832" t="s">
        <v>856</v>
      </c>
      <c r="K408" s="832" t="s">
        <v>2288</v>
      </c>
      <c r="L408" s="835">
        <v>0</v>
      </c>
      <c r="M408" s="835">
        <v>0</v>
      </c>
      <c r="N408" s="832">
        <v>1</v>
      </c>
      <c r="O408" s="836">
        <v>0.5</v>
      </c>
      <c r="P408" s="835">
        <v>0</v>
      </c>
      <c r="Q408" s="837"/>
      <c r="R408" s="832">
        <v>1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11</v>
      </c>
      <c r="B409" s="832" t="s">
        <v>2137</v>
      </c>
      <c r="C409" s="832" t="s">
        <v>2141</v>
      </c>
      <c r="D409" s="833" t="s">
        <v>4130</v>
      </c>
      <c r="E409" s="834" t="s">
        <v>2158</v>
      </c>
      <c r="F409" s="832" t="s">
        <v>2138</v>
      </c>
      <c r="G409" s="832" t="s">
        <v>2285</v>
      </c>
      <c r="H409" s="832" t="s">
        <v>590</v>
      </c>
      <c r="I409" s="832" t="s">
        <v>2340</v>
      </c>
      <c r="J409" s="832" t="s">
        <v>856</v>
      </c>
      <c r="K409" s="832" t="s">
        <v>2341</v>
      </c>
      <c r="L409" s="835">
        <v>0</v>
      </c>
      <c r="M409" s="835">
        <v>0</v>
      </c>
      <c r="N409" s="832">
        <v>3</v>
      </c>
      <c r="O409" s="836">
        <v>1.5</v>
      </c>
      <c r="P409" s="835"/>
      <c r="Q409" s="837"/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11</v>
      </c>
      <c r="B410" s="832" t="s">
        <v>2137</v>
      </c>
      <c r="C410" s="832" t="s">
        <v>2141</v>
      </c>
      <c r="D410" s="833" t="s">
        <v>4130</v>
      </c>
      <c r="E410" s="834" t="s">
        <v>2158</v>
      </c>
      <c r="F410" s="832" t="s">
        <v>2138</v>
      </c>
      <c r="G410" s="832" t="s">
        <v>2285</v>
      </c>
      <c r="H410" s="832" t="s">
        <v>590</v>
      </c>
      <c r="I410" s="832" t="s">
        <v>2502</v>
      </c>
      <c r="J410" s="832" t="s">
        <v>2456</v>
      </c>
      <c r="K410" s="832" t="s">
        <v>2503</v>
      </c>
      <c r="L410" s="835">
        <v>0</v>
      </c>
      <c r="M410" s="835">
        <v>0</v>
      </c>
      <c r="N410" s="832">
        <v>1</v>
      </c>
      <c r="O410" s="836">
        <v>0.5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11</v>
      </c>
      <c r="B411" s="832" t="s">
        <v>2137</v>
      </c>
      <c r="C411" s="832" t="s">
        <v>2141</v>
      </c>
      <c r="D411" s="833" t="s">
        <v>4130</v>
      </c>
      <c r="E411" s="834" t="s">
        <v>2158</v>
      </c>
      <c r="F411" s="832" t="s">
        <v>2138</v>
      </c>
      <c r="G411" s="832" t="s">
        <v>2181</v>
      </c>
      <c r="H411" s="832" t="s">
        <v>638</v>
      </c>
      <c r="I411" s="832" t="s">
        <v>2272</v>
      </c>
      <c r="J411" s="832" t="s">
        <v>757</v>
      </c>
      <c r="K411" s="832" t="s">
        <v>1686</v>
      </c>
      <c r="L411" s="835">
        <v>490.89</v>
      </c>
      <c r="M411" s="835">
        <v>8836.0199999999986</v>
      </c>
      <c r="N411" s="832">
        <v>18</v>
      </c>
      <c r="O411" s="836">
        <v>10.5</v>
      </c>
      <c r="P411" s="835">
        <v>6381.5699999999988</v>
      </c>
      <c r="Q411" s="837">
        <v>0.72222222222222221</v>
      </c>
      <c r="R411" s="832">
        <v>13</v>
      </c>
      <c r="S411" s="837">
        <v>0.72222222222222221</v>
      </c>
      <c r="T411" s="836">
        <v>7.5</v>
      </c>
      <c r="U411" s="838">
        <v>0.7142857142857143</v>
      </c>
    </row>
    <row r="412" spans="1:21" ht="14.4" customHeight="1" x14ac:dyDescent="0.3">
      <c r="A412" s="831">
        <v>11</v>
      </c>
      <c r="B412" s="832" t="s">
        <v>2137</v>
      </c>
      <c r="C412" s="832" t="s">
        <v>2141</v>
      </c>
      <c r="D412" s="833" t="s">
        <v>4130</v>
      </c>
      <c r="E412" s="834" t="s">
        <v>2158</v>
      </c>
      <c r="F412" s="832" t="s">
        <v>2138</v>
      </c>
      <c r="G412" s="832" t="s">
        <v>2181</v>
      </c>
      <c r="H412" s="832" t="s">
        <v>638</v>
      </c>
      <c r="I412" s="832" t="s">
        <v>1687</v>
      </c>
      <c r="J412" s="832" t="s">
        <v>757</v>
      </c>
      <c r="K412" s="832" t="s">
        <v>1688</v>
      </c>
      <c r="L412" s="835">
        <v>147.26</v>
      </c>
      <c r="M412" s="835">
        <v>147.26</v>
      </c>
      <c r="N412" s="832">
        <v>1</v>
      </c>
      <c r="O412" s="836">
        <v>0.5</v>
      </c>
      <c r="P412" s="835">
        <v>147.26</v>
      </c>
      <c r="Q412" s="837">
        <v>1</v>
      </c>
      <c r="R412" s="832">
        <v>1</v>
      </c>
      <c r="S412" s="837">
        <v>1</v>
      </c>
      <c r="T412" s="836">
        <v>0.5</v>
      </c>
      <c r="U412" s="838">
        <v>1</v>
      </c>
    </row>
    <row r="413" spans="1:21" ht="14.4" customHeight="1" x14ac:dyDescent="0.3">
      <c r="A413" s="831">
        <v>11</v>
      </c>
      <c r="B413" s="832" t="s">
        <v>2137</v>
      </c>
      <c r="C413" s="832" t="s">
        <v>2141</v>
      </c>
      <c r="D413" s="833" t="s">
        <v>4130</v>
      </c>
      <c r="E413" s="834" t="s">
        <v>2158</v>
      </c>
      <c r="F413" s="832" t="s">
        <v>2138</v>
      </c>
      <c r="G413" s="832" t="s">
        <v>2181</v>
      </c>
      <c r="H413" s="832" t="s">
        <v>638</v>
      </c>
      <c r="I413" s="832" t="s">
        <v>2182</v>
      </c>
      <c r="J413" s="832" t="s">
        <v>757</v>
      </c>
      <c r="K413" s="832" t="s">
        <v>1682</v>
      </c>
      <c r="L413" s="835">
        <v>736.33</v>
      </c>
      <c r="M413" s="835">
        <v>125912.4300000002</v>
      </c>
      <c r="N413" s="832">
        <v>171</v>
      </c>
      <c r="O413" s="836">
        <v>99.5</v>
      </c>
      <c r="P413" s="835">
        <v>91304.920000000158</v>
      </c>
      <c r="Q413" s="837">
        <v>0.72514619883040943</v>
      </c>
      <c r="R413" s="832">
        <v>124</v>
      </c>
      <c r="S413" s="837">
        <v>0.72514619883040932</v>
      </c>
      <c r="T413" s="836">
        <v>71.5</v>
      </c>
      <c r="U413" s="838">
        <v>0.71859296482412061</v>
      </c>
    </row>
    <row r="414" spans="1:21" ht="14.4" customHeight="1" x14ac:dyDescent="0.3">
      <c r="A414" s="831">
        <v>11</v>
      </c>
      <c r="B414" s="832" t="s">
        <v>2137</v>
      </c>
      <c r="C414" s="832" t="s">
        <v>2141</v>
      </c>
      <c r="D414" s="833" t="s">
        <v>4130</v>
      </c>
      <c r="E414" s="834" t="s">
        <v>2158</v>
      </c>
      <c r="F414" s="832" t="s">
        <v>2138</v>
      </c>
      <c r="G414" s="832" t="s">
        <v>2181</v>
      </c>
      <c r="H414" s="832" t="s">
        <v>638</v>
      </c>
      <c r="I414" s="832" t="s">
        <v>2504</v>
      </c>
      <c r="J414" s="832" t="s">
        <v>757</v>
      </c>
      <c r="K414" s="832" t="s">
        <v>2505</v>
      </c>
      <c r="L414" s="835">
        <v>0</v>
      </c>
      <c r="M414" s="835">
        <v>0</v>
      </c>
      <c r="N414" s="832">
        <v>1</v>
      </c>
      <c r="O414" s="836">
        <v>1</v>
      </c>
      <c r="P414" s="835">
        <v>0</v>
      </c>
      <c r="Q414" s="837"/>
      <c r="R414" s="832">
        <v>1</v>
      </c>
      <c r="S414" s="837">
        <v>1</v>
      </c>
      <c r="T414" s="836">
        <v>1</v>
      </c>
      <c r="U414" s="838">
        <v>1</v>
      </c>
    </row>
    <row r="415" spans="1:21" ht="14.4" customHeight="1" x14ac:dyDescent="0.3">
      <c r="A415" s="831">
        <v>11</v>
      </c>
      <c r="B415" s="832" t="s">
        <v>2137</v>
      </c>
      <c r="C415" s="832" t="s">
        <v>2141</v>
      </c>
      <c r="D415" s="833" t="s">
        <v>4130</v>
      </c>
      <c r="E415" s="834" t="s">
        <v>2158</v>
      </c>
      <c r="F415" s="832" t="s">
        <v>2138</v>
      </c>
      <c r="G415" s="832" t="s">
        <v>2181</v>
      </c>
      <c r="H415" s="832" t="s">
        <v>638</v>
      </c>
      <c r="I415" s="832" t="s">
        <v>1689</v>
      </c>
      <c r="J415" s="832" t="s">
        <v>757</v>
      </c>
      <c r="K415" s="832" t="s">
        <v>1678</v>
      </c>
      <c r="L415" s="835">
        <v>923.74</v>
      </c>
      <c r="M415" s="835">
        <v>36025.860000000015</v>
      </c>
      <c r="N415" s="832">
        <v>39</v>
      </c>
      <c r="O415" s="836">
        <v>21.5</v>
      </c>
      <c r="P415" s="835">
        <v>28635.940000000013</v>
      </c>
      <c r="Q415" s="837">
        <v>0.79487179487179493</v>
      </c>
      <c r="R415" s="832">
        <v>31</v>
      </c>
      <c r="S415" s="837">
        <v>0.79487179487179482</v>
      </c>
      <c r="T415" s="836">
        <v>17</v>
      </c>
      <c r="U415" s="838">
        <v>0.79069767441860461</v>
      </c>
    </row>
    <row r="416" spans="1:21" ht="14.4" customHeight="1" x14ac:dyDescent="0.3">
      <c r="A416" s="831">
        <v>11</v>
      </c>
      <c r="B416" s="832" t="s">
        <v>2137</v>
      </c>
      <c r="C416" s="832" t="s">
        <v>2141</v>
      </c>
      <c r="D416" s="833" t="s">
        <v>4130</v>
      </c>
      <c r="E416" s="834" t="s">
        <v>2158</v>
      </c>
      <c r="F416" s="832" t="s">
        <v>2138</v>
      </c>
      <c r="G416" s="832" t="s">
        <v>2181</v>
      </c>
      <c r="H416" s="832" t="s">
        <v>638</v>
      </c>
      <c r="I416" s="832" t="s">
        <v>2404</v>
      </c>
      <c r="J416" s="832" t="s">
        <v>757</v>
      </c>
      <c r="K416" s="832" t="s">
        <v>1684</v>
      </c>
      <c r="L416" s="835">
        <v>1154.68</v>
      </c>
      <c r="M416" s="835">
        <v>3464.04</v>
      </c>
      <c r="N416" s="832">
        <v>3</v>
      </c>
      <c r="O416" s="836">
        <v>2.5</v>
      </c>
      <c r="P416" s="835">
        <v>2309.36</v>
      </c>
      <c r="Q416" s="837">
        <v>0.66666666666666674</v>
      </c>
      <c r="R416" s="832">
        <v>2</v>
      </c>
      <c r="S416" s="837">
        <v>0.66666666666666663</v>
      </c>
      <c r="T416" s="836">
        <v>2</v>
      </c>
      <c r="U416" s="838">
        <v>0.8</v>
      </c>
    </row>
    <row r="417" spans="1:21" ht="14.4" customHeight="1" x14ac:dyDescent="0.3">
      <c r="A417" s="831">
        <v>11</v>
      </c>
      <c r="B417" s="832" t="s">
        <v>2137</v>
      </c>
      <c r="C417" s="832" t="s">
        <v>2141</v>
      </c>
      <c r="D417" s="833" t="s">
        <v>4130</v>
      </c>
      <c r="E417" s="834" t="s">
        <v>2158</v>
      </c>
      <c r="F417" s="832" t="s">
        <v>2138</v>
      </c>
      <c r="G417" s="832" t="s">
        <v>2181</v>
      </c>
      <c r="H417" s="832" t="s">
        <v>638</v>
      </c>
      <c r="I417" s="832" t="s">
        <v>2428</v>
      </c>
      <c r="J417" s="832" t="s">
        <v>764</v>
      </c>
      <c r="K417" s="832" t="s">
        <v>2051</v>
      </c>
      <c r="L417" s="835">
        <v>2309.36</v>
      </c>
      <c r="M417" s="835">
        <v>2309.36</v>
      </c>
      <c r="N417" s="832">
        <v>1</v>
      </c>
      <c r="O417" s="836">
        <v>0.5</v>
      </c>
      <c r="P417" s="835">
        <v>2309.36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11</v>
      </c>
      <c r="B418" s="832" t="s">
        <v>2137</v>
      </c>
      <c r="C418" s="832" t="s">
        <v>2141</v>
      </c>
      <c r="D418" s="833" t="s">
        <v>4130</v>
      </c>
      <c r="E418" s="834" t="s">
        <v>2158</v>
      </c>
      <c r="F418" s="832" t="s">
        <v>2138</v>
      </c>
      <c r="G418" s="832" t="s">
        <v>2181</v>
      </c>
      <c r="H418" s="832" t="s">
        <v>638</v>
      </c>
      <c r="I418" s="832" t="s">
        <v>1681</v>
      </c>
      <c r="J418" s="832" t="s">
        <v>757</v>
      </c>
      <c r="K418" s="832" t="s">
        <v>1682</v>
      </c>
      <c r="L418" s="835">
        <v>736.33</v>
      </c>
      <c r="M418" s="835">
        <v>2208.9900000000002</v>
      </c>
      <c r="N418" s="832">
        <v>3</v>
      </c>
      <c r="O418" s="836">
        <v>1.5</v>
      </c>
      <c r="P418" s="835">
        <v>2208.9900000000002</v>
      </c>
      <c r="Q418" s="837">
        <v>1</v>
      </c>
      <c r="R418" s="832">
        <v>3</v>
      </c>
      <c r="S418" s="837">
        <v>1</v>
      </c>
      <c r="T418" s="836">
        <v>1.5</v>
      </c>
      <c r="U418" s="838">
        <v>1</v>
      </c>
    </row>
    <row r="419" spans="1:21" ht="14.4" customHeight="1" x14ac:dyDescent="0.3">
      <c r="A419" s="831">
        <v>11</v>
      </c>
      <c r="B419" s="832" t="s">
        <v>2137</v>
      </c>
      <c r="C419" s="832" t="s">
        <v>2141</v>
      </c>
      <c r="D419" s="833" t="s">
        <v>4130</v>
      </c>
      <c r="E419" s="834" t="s">
        <v>2158</v>
      </c>
      <c r="F419" s="832" t="s">
        <v>2138</v>
      </c>
      <c r="G419" s="832" t="s">
        <v>2234</v>
      </c>
      <c r="H419" s="832" t="s">
        <v>638</v>
      </c>
      <c r="I419" s="832" t="s">
        <v>1825</v>
      </c>
      <c r="J419" s="832" t="s">
        <v>653</v>
      </c>
      <c r="K419" s="832" t="s">
        <v>1826</v>
      </c>
      <c r="L419" s="835">
        <v>24.22</v>
      </c>
      <c r="M419" s="835">
        <v>72.66</v>
      </c>
      <c r="N419" s="832">
        <v>3</v>
      </c>
      <c r="O419" s="836">
        <v>1.5</v>
      </c>
      <c r="P419" s="835">
        <v>24.22</v>
      </c>
      <c r="Q419" s="837">
        <v>0.33333333333333331</v>
      </c>
      <c r="R419" s="832">
        <v>1</v>
      </c>
      <c r="S419" s="837">
        <v>0.33333333333333331</v>
      </c>
      <c r="T419" s="836">
        <v>0.5</v>
      </c>
      <c r="U419" s="838">
        <v>0.33333333333333331</v>
      </c>
    </row>
    <row r="420" spans="1:21" ht="14.4" customHeight="1" x14ac:dyDescent="0.3">
      <c r="A420" s="831">
        <v>11</v>
      </c>
      <c r="B420" s="832" t="s">
        <v>2137</v>
      </c>
      <c r="C420" s="832" t="s">
        <v>2141</v>
      </c>
      <c r="D420" s="833" t="s">
        <v>4130</v>
      </c>
      <c r="E420" s="834" t="s">
        <v>2158</v>
      </c>
      <c r="F420" s="832" t="s">
        <v>2138</v>
      </c>
      <c r="G420" s="832" t="s">
        <v>2234</v>
      </c>
      <c r="H420" s="832" t="s">
        <v>638</v>
      </c>
      <c r="I420" s="832" t="s">
        <v>1827</v>
      </c>
      <c r="J420" s="832" t="s">
        <v>653</v>
      </c>
      <c r="K420" s="832" t="s">
        <v>646</v>
      </c>
      <c r="L420" s="835">
        <v>48.42</v>
      </c>
      <c r="M420" s="835">
        <v>581.04000000000008</v>
      </c>
      <c r="N420" s="832">
        <v>12</v>
      </c>
      <c r="O420" s="836">
        <v>8.5</v>
      </c>
      <c r="P420" s="835">
        <v>193.68</v>
      </c>
      <c r="Q420" s="837">
        <v>0.33333333333333331</v>
      </c>
      <c r="R420" s="832">
        <v>4</v>
      </c>
      <c r="S420" s="837">
        <v>0.33333333333333331</v>
      </c>
      <c r="T420" s="836">
        <v>2.5</v>
      </c>
      <c r="U420" s="838">
        <v>0.29411764705882354</v>
      </c>
    </row>
    <row r="421" spans="1:21" ht="14.4" customHeight="1" x14ac:dyDescent="0.3">
      <c r="A421" s="831">
        <v>11</v>
      </c>
      <c r="B421" s="832" t="s">
        <v>2137</v>
      </c>
      <c r="C421" s="832" t="s">
        <v>2141</v>
      </c>
      <c r="D421" s="833" t="s">
        <v>4130</v>
      </c>
      <c r="E421" s="834" t="s">
        <v>2158</v>
      </c>
      <c r="F421" s="832" t="s">
        <v>2138</v>
      </c>
      <c r="G421" s="832" t="s">
        <v>2234</v>
      </c>
      <c r="H421" s="832" t="s">
        <v>590</v>
      </c>
      <c r="I421" s="832" t="s">
        <v>2406</v>
      </c>
      <c r="J421" s="832" t="s">
        <v>653</v>
      </c>
      <c r="K421" s="832" t="s">
        <v>2407</v>
      </c>
      <c r="L421" s="835">
        <v>48.42</v>
      </c>
      <c r="M421" s="835">
        <v>193.68</v>
      </c>
      <c r="N421" s="832">
        <v>4</v>
      </c>
      <c r="O421" s="836">
        <v>2.5</v>
      </c>
      <c r="P421" s="835">
        <v>96.84</v>
      </c>
      <c r="Q421" s="837">
        <v>0.5</v>
      </c>
      <c r="R421" s="832">
        <v>2</v>
      </c>
      <c r="S421" s="837">
        <v>0.5</v>
      </c>
      <c r="T421" s="836">
        <v>1.5</v>
      </c>
      <c r="U421" s="838">
        <v>0.6</v>
      </c>
    </row>
    <row r="422" spans="1:21" ht="14.4" customHeight="1" x14ac:dyDescent="0.3">
      <c r="A422" s="831">
        <v>11</v>
      </c>
      <c r="B422" s="832" t="s">
        <v>2137</v>
      </c>
      <c r="C422" s="832" t="s">
        <v>2141</v>
      </c>
      <c r="D422" s="833" t="s">
        <v>4130</v>
      </c>
      <c r="E422" s="834" t="s">
        <v>2158</v>
      </c>
      <c r="F422" s="832" t="s">
        <v>2138</v>
      </c>
      <c r="G422" s="832" t="s">
        <v>2234</v>
      </c>
      <c r="H422" s="832" t="s">
        <v>590</v>
      </c>
      <c r="I422" s="832" t="s">
        <v>2353</v>
      </c>
      <c r="J422" s="832" t="s">
        <v>2354</v>
      </c>
      <c r="K422" s="832" t="s">
        <v>2355</v>
      </c>
      <c r="L422" s="835">
        <v>48.42</v>
      </c>
      <c r="M422" s="835">
        <v>48.42</v>
      </c>
      <c r="N422" s="832">
        <v>1</v>
      </c>
      <c r="O422" s="836">
        <v>0.5</v>
      </c>
      <c r="P422" s="835">
        <v>48.42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11</v>
      </c>
      <c r="B423" s="832" t="s">
        <v>2137</v>
      </c>
      <c r="C423" s="832" t="s">
        <v>2141</v>
      </c>
      <c r="D423" s="833" t="s">
        <v>4130</v>
      </c>
      <c r="E423" s="834" t="s">
        <v>2158</v>
      </c>
      <c r="F423" s="832" t="s">
        <v>2138</v>
      </c>
      <c r="G423" s="832" t="s">
        <v>2240</v>
      </c>
      <c r="H423" s="832" t="s">
        <v>590</v>
      </c>
      <c r="I423" s="832" t="s">
        <v>2342</v>
      </c>
      <c r="J423" s="832" t="s">
        <v>923</v>
      </c>
      <c r="K423" s="832" t="s">
        <v>2242</v>
      </c>
      <c r="L423" s="835">
        <v>0</v>
      </c>
      <c r="M423" s="835">
        <v>0</v>
      </c>
      <c r="N423" s="832">
        <v>1</v>
      </c>
      <c r="O423" s="836">
        <v>1</v>
      </c>
      <c r="P423" s="835">
        <v>0</v>
      </c>
      <c r="Q423" s="837"/>
      <c r="R423" s="832">
        <v>1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11</v>
      </c>
      <c r="B424" s="832" t="s">
        <v>2137</v>
      </c>
      <c r="C424" s="832" t="s">
        <v>2141</v>
      </c>
      <c r="D424" s="833" t="s">
        <v>4130</v>
      </c>
      <c r="E424" s="834" t="s">
        <v>2158</v>
      </c>
      <c r="F424" s="832" t="s">
        <v>2138</v>
      </c>
      <c r="G424" s="832" t="s">
        <v>2187</v>
      </c>
      <c r="H424" s="832" t="s">
        <v>638</v>
      </c>
      <c r="I424" s="832" t="s">
        <v>1834</v>
      </c>
      <c r="J424" s="832" t="s">
        <v>1835</v>
      </c>
      <c r="K424" s="832" t="s">
        <v>1836</v>
      </c>
      <c r="L424" s="835">
        <v>0</v>
      </c>
      <c r="M424" s="835">
        <v>0</v>
      </c>
      <c r="N424" s="832">
        <v>140</v>
      </c>
      <c r="O424" s="836">
        <v>92.5</v>
      </c>
      <c r="P424" s="835">
        <v>0</v>
      </c>
      <c r="Q424" s="837"/>
      <c r="R424" s="832">
        <v>98</v>
      </c>
      <c r="S424" s="837">
        <v>0.7</v>
      </c>
      <c r="T424" s="836">
        <v>64</v>
      </c>
      <c r="U424" s="838">
        <v>0.69189189189189193</v>
      </c>
    </row>
    <row r="425" spans="1:21" ht="14.4" customHeight="1" x14ac:dyDescent="0.3">
      <c r="A425" s="831">
        <v>11</v>
      </c>
      <c r="B425" s="832" t="s">
        <v>2137</v>
      </c>
      <c r="C425" s="832" t="s">
        <v>2141</v>
      </c>
      <c r="D425" s="833" t="s">
        <v>4130</v>
      </c>
      <c r="E425" s="834" t="s">
        <v>2158</v>
      </c>
      <c r="F425" s="832" t="s">
        <v>2138</v>
      </c>
      <c r="G425" s="832" t="s">
        <v>2300</v>
      </c>
      <c r="H425" s="832" t="s">
        <v>590</v>
      </c>
      <c r="I425" s="832" t="s">
        <v>2432</v>
      </c>
      <c r="J425" s="832" t="s">
        <v>950</v>
      </c>
      <c r="K425" s="832" t="s">
        <v>2431</v>
      </c>
      <c r="L425" s="835">
        <v>93.96</v>
      </c>
      <c r="M425" s="835">
        <v>93.96</v>
      </c>
      <c r="N425" s="832">
        <v>1</v>
      </c>
      <c r="O425" s="836">
        <v>0.5</v>
      </c>
      <c r="P425" s="835">
        <v>93.96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" customHeight="1" x14ac:dyDescent="0.3">
      <c r="A426" s="831">
        <v>11</v>
      </c>
      <c r="B426" s="832" t="s">
        <v>2137</v>
      </c>
      <c r="C426" s="832" t="s">
        <v>2141</v>
      </c>
      <c r="D426" s="833" t="s">
        <v>4130</v>
      </c>
      <c r="E426" s="834" t="s">
        <v>2158</v>
      </c>
      <c r="F426" s="832" t="s">
        <v>2138</v>
      </c>
      <c r="G426" s="832" t="s">
        <v>2461</v>
      </c>
      <c r="H426" s="832" t="s">
        <v>590</v>
      </c>
      <c r="I426" s="832" t="s">
        <v>2462</v>
      </c>
      <c r="J426" s="832" t="s">
        <v>1156</v>
      </c>
      <c r="K426" s="832" t="s">
        <v>2463</v>
      </c>
      <c r="L426" s="835">
        <v>0</v>
      </c>
      <c r="M426" s="835">
        <v>0</v>
      </c>
      <c r="N426" s="832">
        <v>1</v>
      </c>
      <c r="O426" s="836">
        <v>0.5</v>
      </c>
      <c r="P426" s="835"/>
      <c r="Q426" s="837"/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11</v>
      </c>
      <c r="B427" s="832" t="s">
        <v>2137</v>
      </c>
      <c r="C427" s="832" t="s">
        <v>2141</v>
      </c>
      <c r="D427" s="833" t="s">
        <v>4130</v>
      </c>
      <c r="E427" s="834" t="s">
        <v>2158</v>
      </c>
      <c r="F427" s="832" t="s">
        <v>2138</v>
      </c>
      <c r="G427" s="832" t="s">
        <v>2506</v>
      </c>
      <c r="H427" s="832" t="s">
        <v>590</v>
      </c>
      <c r="I427" s="832" t="s">
        <v>2507</v>
      </c>
      <c r="J427" s="832" t="s">
        <v>2019</v>
      </c>
      <c r="K427" s="832" t="s">
        <v>1876</v>
      </c>
      <c r="L427" s="835">
        <v>0</v>
      </c>
      <c r="M427" s="835">
        <v>0</v>
      </c>
      <c r="N427" s="832">
        <v>1</v>
      </c>
      <c r="O427" s="836">
        <v>1</v>
      </c>
      <c r="P427" s="835">
        <v>0</v>
      </c>
      <c r="Q427" s="837"/>
      <c r="R427" s="832">
        <v>1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11</v>
      </c>
      <c r="B428" s="832" t="s">
        <v>2137</v>
      </c>
      <c r="C428" s="832" t="s">
        <v>2141</v>
      </c>
      <c r="D428" s="833" t="s">
        <v>4130</v>
      </c>
      <c r="E428" s="834" t="s">
        <v>2158</v>
      </c>
      <c r="F428" s="832" t="s">
        <v>2140</v>
      </c>
      <c r="G428" s="832" t="s">
        <v>2205</v>
      </c>
      <c r="H428" s="832" t="s">
        <v>590</v>
      </c>
      <c r="I428" s="832" t="s">
        <v>2247</v>
      </c>
      <c r="J428" s="832" t="s">
        <v>2248</v>
      </c>
      <c r="K428" s="832" t="s">
        <v>2249</v>
      </c>
      <c r="L428" s="835">
        <v>245.43</v>
      </c>
      <c r="M428" s="835">
        <v>245.43</v>
      </c>
      <c r="N428" s="832">
        <v>1</v>
      </c>
      <c r="O428" s="836">
        <v>1</v>
      </c>
      <c r="P428" s="835">
        <v>245.43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11</v>
      </c>
      <c r="B429" s="832" t="s">
        <v>2137</v>
      </c>
      <c r="C429" s="832" t="s">
        <v>2141</v>
      </c>
      <c r="D429" s="833" t="s">
        <v>4130</v>
      </c>
      <c r="E429" s="834" t="s">
        <v>2158</v>
      </c>
      <c r="F429" s="832" t="s">
        <v>2140</v>
      </c>
      <c r="G429" s="832" t="s">
        <v>2205</v>
      </c>
      <c r="H429" s="832" t="s">
        <v>590</v>
      </c>
      <c r="I429" s="832" t="s">
        <v>2312</v>
      </c>
      <c r="J429" s="832" t="s">
        <v>2417</v>
      </c>
      <c r="K429" s="832" t="s">
        <v>2418</v>
      </c>
      <c r="L429" s="835">
        <v>748.12</v>
      </c>
      <c r="M429" s="835">
        <v>748.12</v>
      </c>
      <c r="N429" s="832">
        <v>1</v>
      </c>
      <c r="O429" s="836">
        <v>1</v>
      </c>
      <c r="P429" s="835">
        <v>748.12</v>
      </c>
      <c r="Q429" s="837">
        <v>1</v>
      </c>
      <c r="R429" s="832">
        <v>1</v>
      </c>
      <c r="S429" s="837">
        <v>1</v>
      </c>
      <c r="T429" s="836">
        <v>1</v>
      </c>
      <c r="U429" s="838">
        <v>1</v>
      </c>
    </row>
    <row r="430" spans="1:21" ht="14.4" customHeight="1" x14ac:dyDescent="0.3">
      <c r="A430" s="831">
        <v>11</v>
      </c>
      <c r="B430" s="832" t="s">
        <v>2137</v>
      </c>
      <c r="C430" s="832" t="s">
        <v>2141</v>
      </c>
      <c r="D430" s="833" t="s">
        <v>4130</v>
      </c>
      <c r="E430" s="834" t="s">
        <v>2158</v>
      </c>
      <c r="F430" s="832" t="s">
        <v>2140</v>
      </c>
      <c r="G430" s="832" t="s">
        <v>2205</v>
      </c>
      <c r="H430" s="832" t="s">
        <v>590</v>
      </c>
      <c r="I430" s="832" t="s">
        <v>2312</v>
      </c>
      <c r="J430" s="832" t="s">
        <v>2313</v>
      </c>
      <c r="K430" s="832" t="s">
        <v>2314</v>
      </c>
      <c r="L430" s="835">
        <v>748.12</v>
      </c>
      <c r="M430" s="835">
        <v>1496.24</v>
      </c>
      <c r="N430" s="832">
        <v>2</v>
      </c>
      <c r="O430" s="836">
        <v>2</v>
      </c>
      <c r="P430" s="835">
        <v>748.12</v>
      </c>
      <c r="Q430" s="837">
        <v>0.5</v>
      </c>
      <c r="R430" s="832">
        <v>1</v>
      </c>
      <c r="S430" s="837">
        <v>0.5</v>
      </c>
      <c r="T430" s="836">
        <v>1</v>
      </c>
      <c r="U430" s="838">
        <v>0.5</v>
      </c>
    </row>
    <row r="431" spans="1:21" ht="14.4" customHeight="1" x14ac:dyDescent="0.3">
      <c r="A431" s="831">
        <v>11</v>
      </c>
      <c r="B431" s="832" t="s">
        <v>2137</v>
      </c>
      <c r="C431" s="832" t="s">
        <v>2141</v>
      </c>
      <c r="D431" s="833" t="s">
        <v>4130</v>
      </c>
      <c r="E431" s="834" t="s">
        <v>2158</v>
      </c>
      <c r="F431" s="832" t="s">
        <v>2140</v>
      </c>
      <c r="G431" s="832" t="s">
        <v>2205</v>
      </c>
      <c r="H431" s="832" t="s">
        <v>590</v>
      </c>
      <c r="I431" s="832" t="s">
        <v>2273</v>
      </c>
      <c r="J431" s="832" t="s">
        <v>2274</v>
      </c>
      <c r="K431" s="832" t="s">
        <v>2275</v>
      </c>
      <c r="L431" s="835">
        <v>1000</v>
      </c>
      <c r="M431" s="835">
        <v>13000</v>
      </c>
      <c r="N431" s="832">
        <v>13</v>
      </c>
      <c r="O431" s="836">
        <v>13</v>
      </c>
      <c r="P431" s="835">
        <v>12000</v>
      </c>
      <c r="Q431" s="837">
        <v>0.92307692307692313</v>
      </c>
      <c r="R431" s="832">
        <v>12</v>
      </c>
      <c r="S431" s="837">
        <v>0.92307692307692313</v>
      </c>
      <c r="T431" s="836">
        <v>12</v>
      </c>
      <c r="U431" s="838">
        <v>0.92307692307692313</v>
      </c>
    </row>
    <row r="432" spans="1:21" ht="14.4" customHeight="1" x14ac:dyDescent="0.3">
      <c r="A432" s="831">
        <v>11</v>
      </c>
      <c r="B432" s="832" t="s">
        <v>2137</v>
      </c>
      <c r="C432" s="832" t="s">
        <v>2141</v>
      </c>
      <c r="D432" s="833" t="s">
        <v>4130</v>
      </c>
      <c r="E432" s="834" t="s">
        <v>2158</v>
      </c>
      <c r="F432" s="832" t="s">
        <v>2140</v>
      </c>
      <c r="G432" s="832" t="s">
        <v>2205</v>
      </c>
      <c r="H432" s="832" t="s">
        <v>590</v>
      </c>
      <c r="I432" s="832" t="s">
        <v>2315</v>
      </c>
      <c r="J432" s="832" t="s">
        <v>2316</v>
      </c>
      <c r="K432" s="832" t="s">
        <v>2317</v>
      </c>
      <c r="L432" s="835">
        <v>350</v>
      </c>
      <c r="M432" s="835">
        <v>350</v>
      </c>
      <c r="N432" s="832">
        <v>1</v>
      </c>
      <c r="O432" s="836">
        <v>1</v>
      </c>
      <c r="P432" s="835">
        <v>350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11</v>
      </c>
      <c r="B433" s="832" t="s">
        <v>2137</v>
      </c>
      <c r="C433" s="832" t="s">
        <v>2141</v>
      </c>
      <c r="D433" s="833" t="s">
        <v>4130</v>
      </c>
      <c r="E433" s="834" t="s">
        <v>2158</v>
      </c>
      <c r="F433" s="832" t="s">
        <v>2140</v>
      </c>
      <c r="G433" s="832" t="s">
        <v>2205</v>
      </c>
      <c r="H433" s="832" t="s">
        <v>590</v>
      </c>
      <c r="I433" s="832" t="s">
        <v>2206</v>
      </c>
      <c r="J433" s="832" t="s">
        <v>2207</v>
      </c>
      <c r="K433" s="832" t="s">
        <v>2208</v>
      </c>
      <c r="L433" s="835">
        <v>500</v>
      </c>
      <c r="M433" s="835">
        <v>17500</v>
      </c>
      <c r="N433" s="832">
        <v>35</v>
      </c>
      <c r="O433" s="836">
        <v>35</v>
      </c>
      <c r="P433" s="835">
        <v>15500</v>
      </c>
      <c r="Q433" s="837">
        <v>0.88571428571428568</v>
      </c>
      <c r="R433" s="832">
        <v>31</v>
      </c>
      <c r="S433" s="837">
        <v>0.88571428571428568</v>
      </c>
      <c r="T433" s="836">
        <v>31</v>
      </c>
      <c r="U433" s="838">
        <v>0.88571428571428568</v>
      </c>
    </row>
    <row r="434" spans="1:21" ht="14.4" customHeight="1" x14ac:dyDescent="0.3">
      <c r="A434" s="831">
        <v>11</v>
      </c>
      <c r="B434" s="832" t="s">
        <v>2137</v>
      </c>
      <c r="C434" s="832" t="s">
        <v>2141</v>
      </c>
      <c r="D434" s="833" t="s">
        <v>4130</v>
      </c>
      <c r="E434" s="834" t="s">
        <v>2158</v>
      </c>
      <c r="F434" s="832" t="s">
        <v>2140</v>
      </c>
      <c r="G434" s="832" t="s">
        <v>2205</v>
      </c>
      <c r="H434" s="832" t="s">
        <v>590</v>
      </c>
      <c r="I434" s="832" t="s">
        <v>2276</v>
      </c>
      <c r="J434" s="832" t="s">
        <v>2277</v>
      </c>
      <c r="K434" s="832" t="s">
        <v>2278</v>
      </c>
      <c r="L434" s="835">
        <v>971.25</v>
      </c>
      <c r="M434" s="835">
        <v>26223.75</v>
      </c>
      <c r="N434" s="832">
        <v>27</v>
      </c>
      <c r="O434" s="836">
        <v>27</v>
      </c>
      <c r="P434" s="835">
        <v>25252.5</v>
      </c>
      <c r="Q434" s="837">
        <v>0.96296296296296291</v>
      </c>
      <c r="R434" s="832">
        <v>26</v>
      </c>
      <c r="S434" s="837">
        <v>0.96296296296296291</v>
      </c>
      <c r="T434" s="836">
        <v>26</v>
      </c>
      <c r="U434" s="838">
        <v>0.96296296296296291</v>
      </c>
    </row>
    <row r="435" spans="1:21" ht="14.4" customHeight="1" x14ac:dyDescent="0.3">
      <c r="A435" s="831">
        <v>11</v>
      </c>
      <c r="B435" s="832" t="s">
        <v>2137</v>
      </c>
      <c r="C435" s="832" t="s">
        <v>2141</v>
      </c>
      <c r="D435" s="833" t="s">
        <v>4130</v>
      </c>
      <c r="E435" s="834" t="s">
        <v>2158</v>
      </c>
      <c r="F435" s="832" t="s">
        <v>2140</v>
      </c>
      <c r="G435" s="832" t="s">
        <v>2205</v>
      </c>
      <c r="H435" s="832" t="s">
        <v>590</v>
      </c>
      <c r="I435" s="832" t="s">
        <v>2318</v>
      </c>
      <c r="J435" s="832" t="s">
        <v>2319</v>
      </c>
      <c r="K435" s="832"/>
      <c r="L435" s="835">
        <v>1000</v>
      </c>
      <c r="M435" s="835">
        <v>3000</v>
      </c>
      <c r="N435" s="832">
        <v>3</v>
      </c>
      <c r="O435" s="836">
        <v>3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11</v>
      </c>
      <c r="B436" s="832" t="s">
        <v>2137</v>
      </c>
      <c r="C436" s="832" t="s">
        <v>2141</v>
      </c>
      <c r="D436" s="833" t="s">
        <v>4130</v>
      </c>
      <c r="E436" s="834" t="s">
        <v>2158</v>
      </c>
      <c r="F436" s="832" t="s">
        <v>2140</v>
      </c>
      <c r="G436" s="832" t="s">
        <v>2205</v>
      </c>
      <c r="H436" s="832" t="s">
        <v>590</v>
      </c>
      <c r="I436" s="832" t="s">
        <v>2320</v>
      </c>
      <c r="J436" s="832" t="s">
        <v>2321</v>
      </c>
      <c r="K436" s="832" t="s">
        <v>2322</v>
      </c>
      <c r="L436" s="835">
        <v>1000</v>
      </c>
      <c r="M436" s="835">
        <v>5000</v>
      </c>
      <c r="N436" s="832">
        <v>5</v>
      </c>
      <c r="O436" s="836">
        <v>5</v>
      </c>
      <c r="P436" s="835">
        <v>5000</v>
      </c>
      <c r="Q436" s="837">
        <v>1</v>
      </c>
      <c r="R436" s="832">
        <v>5</v>
      </c>
      <c r="S436" s="837">
        <v>1</v>
      </c>
      <c r="T436" s="836">
        <v>5</v>
      </c>
      <c r="U436" s="838">
        <v>1</v>
      </c>
    </row>
    <row r="437" spans="1:21" ht="14.4" customHeight="1" x14ac:dyDescent="0.3">
      <c r="A437" s="831">
        <v>11</v>
      </c>
      <c r="B437" s="832" t="s">
        <v>2137</v>
      </c>
      <c r="C437" s="832" t="s">
        <v>2141</v>
      </c>
      <c r="D437" s="833" t="s">
        <v>4130</v>
      </c>
      <c r="E437" s="834" t="s">
        <v>2158</v>
      </c>
      <c r="F437" s="832" t="s">
        <v>2140</v>
      </c>
      <c r="G437" s="832" t="s">
        <v>2209</v>
      </c>
      <c r="H437" s="832" t="s">
        <v>590</v>
      </c>
      <c r="I437" s="832" t="s">
        <v>2282</v>
      </c>
      <c r="J437" s="832" t="s">
        <v>2283</v>
      </c>
      <c r="K437" s="832" t="s">
        <v>2284</v>
      </c>
      <c r="L437" s="835">
        <v>200</v>
      </c>
      <c r="M437" s="835">
        <v>3600</v>
      </c>
      <c r="N437" s="832">
        <v>18</v>
      </c>
      <c r="O437" s="836">
        <v>9</v>
      </c>
      <c r="P437" s="835">
        <v>3600</v>
      </c>
      <c r="Q437" s="837">
        <v>1</v>
      </c>
      <c r="R437" s="832">
        <v>18</v>
      </c>
      <c r="S437" s="837">
        <v>1</v>
      </c>
      <c r="T437" s="836">
        <v>9</v>
      </c>
      <c r="U437" s="838">
        <v>1</v>
      </c>
    </row>
    <row r="438" spans="1:21" ht="14.4" customHeight="1" x14ac:dyDescent="0.3">
      <c r="A438" s="831">
        <v>11</v>
      </c>
      <c r="B438" s="832" t="s">
        <v>2137</v>
      </c>
      <c r="C438" s="832" t="s">
        <v>2141</v>
      </c>
      <c r="D438" s="833" t="s">
        <v>4130</v>
      </c>
      <c r="E438" s="834" t="s">
        <v>2158</v>
      </c>
      <c r="F438" s="832" t="s">
        <v>2140</v>
      </c>
      <c r="G438" s="832" t="s">
        <v>2209</v>
      </c>
      <c r="H438" s="832" t="s">
        <v>590</v>
      </c>
      <c r="I438" s="832" t="s">
        <v>2266</v>
      </c>
      <c r="J438" s="832" t="s">
        <v>2267</v>
      </c>
      <c r="K438" s="832" t="s">
        <v>2268</v>
      </c>
      <c r="L438" s="835">
        <v>278.75</v>
      </c>
      <c r="M438" s="835">
        <v>3345</v>
      </c>
      <c r="N438" s="832">
        <v>12</v>
      </c>
      <c r="O438" s="836">
        <v>6</v>
      </c>
      <c r="P438" s="835">
        <v>3345</v>
      </c>
      <c r="Q438" s="837">
        <v>1</v>
      </c>
      <c r="R438" s="832">
        <v>12</v>
      </c>
      <c r="S438" s="837">
        <v>1</v>
      </c>
      <c r="T438" s="836">
        <v>6</v>
      </c>
      <c r="U438" s="838">
        <v>1</v>
      </c>
    </row>
    <row r="439" spans="1:21" ht="14.4" customHeight="1" x14ac:dyDescent="0.3">
      <c r="A439" s="831">
        <v>11</v>
      </c>
      <c r="B439" s="832" t="s">
        <v>2137</v>
      </c>
      <c r="C439" s="832" t="s">
        <v>2141</v>
      </c>
      <c r="D439" s="833" t="s">
        <v>4130</v>
      </c>
      <c r="E439" s="834" t="s">
        <v>2158</v>
      </c>
      <c r="F439" s="832" t="s">
        <v>2140</v>
      </c>
      <c r="G439" s="832" t="s">
        <v>2209</v>
      </c>
      <c r="H439" s="832" t="s">
        <v>590</v>
      </c>
      <c r="I439" s="832" t="s">
        <v>2508</v>
      </c>
      <c r="J439" s="832" t="s">
        <v>2509</v>
      </c>
      <c r="K439" s="832" t="s">
        <v>2510</v>
      </c>
      <c r="L439" s="835">
        <v>1483</v>
      </c>
      <c r="M439" s="835">
        <v>1483</v>
      </c>
      <c r="N439" s="832">
        <v>1</v>
      </c>
      <c r="O439" s="836">
        <v>1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11</v>
      </c>
      <c r="B440" s="832" t="s">
        <v>2137</v>
      </c>
      <c r="C440" s="832" t="s">
        <v>2141</v>
      </c>
      <c r="D440" s="833" t="s">
        <v>4130</v>
      </c>
      <c r="E440" s="834" t="s">
        <v>2158</v>
      </c>
      <c r="F440" s="832" t="s">
        <v>2140</v>
      </c>
      <c r="G440" s="832" t="s">
        <v>2213</v>
      </c>
      <c r="H440" s="832" t="s">
        <v>590</v>
      </c>
      <c r="I440" s="832" t="s">
        <v>2214</v>
      </c>
      <c r="J440" s="832" t="s">
        <v>2215</v>
      </c>
      <c r="K440" s="832" t="s">
        <v>2216</v>
      </c>
      <c r="L440" s="835">
        <v>0</v>
      </c>
      <c r="M440" s="835">
        <v>0</v>
      </c>
      <c r="N440" s="832">
        <v>2</v>
      </c>
      <c r="O440" s="836">
        <v>2</v>
      </c>
      <c r="P440" s="835"/>
      <c r="Q440" s="837"/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11</v>
      </c>
      <c r="B441" s="832" t="s">
        <v>2137</v>
      </c>
      <c r="C441" s="832" t="s">
        <v>2141</v>
      </c>
      <c r="D441" s="833" t="s">
        <v>4130</v>
      </c>
      <c r="E441" s="834" t="s">
        <v>2167</v>
      </c>
      <c r="F441" s="832" t="s">
        <v>2138</v>
      </c>
      <c r="G441" s="832" t="s">
        <v>2177</v>
      </c>
      <c r="H441" s="832" t="s">
        <v>638</v>
      </c>
      <c r="I441" s="832" t="s">
        <v>1927</v>
      </c>
      <c r="J441" s="832" t="s">
        <v>1225</v>
      </c>
      <c r="K441" s="832" t="s">
        <v>1928</v>
      </c>
      <c r="L441" s="835">
        <v>154.36000000000001</v>
      </c>
      <c r="M441" s="835">
        <v>617.44000000000005</v>
      </c>
      <c r="N441" s="832">
        <v>4</v>
      </c>
      <c r="O441" s="836">
        <v>0.5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11</v>
      </c>
      <c r="B442" s="832" t="s">
        <v>2137</v>
      </c>
      <c r="C442" s="832" t="s">
        <v>2141</v>
      </c>
      <c r="D442" s="833" t="s">
        <v>4130</v>
      </c>
      <c r="E442" s="834" t="s">
        <v>2167</v>
      </c>
      <c r="F442" s="832" t="s">
        <v>2138</v>
      </c>
      <c r="G442" s="832" t="s">
        <v>2177</v>
      </c>
      <c r="H442" s="832" t="s">
        <v>638</v>
      </c>
      <c r="I442" s="832" t="s">
        <v>1925</v>
      </c>
      <c r="J442" s="832" t="s">
        <v>1225</v>
      </c>
      <c r="K442" s="832" t="s">
        <v>1926</v>
      </c>
      <c r="L442" s="835">
        <v>225.06</v>
      </c>
      <c r="M442" s="835">
        <v>900.24</v>
      </c>
      <c r="N442" s="832">
        <v>4</v>
      </c>
      <c r="O442" s="836">
        <v>1</v>
      </c>
      <c r="P442" s="835">
        <v>900.24</v>
      </c>
      <c r="Q442" s="837">
        <v>1</v>
      </c>
      <c r="R442" s="832">
        <v>4</v>
      </c>
      <c r="S442" s="837">
        <v>1</v>
      </c>
      <c r="T442" s="836">
        <v>1</v>
      </c>
      <c r="U442" s="838">
        <v>1</v>
      </c>
    </row>
    <row r="443" spans="1:21" ht="14.4" customHeight="1" x14ac:dyDescent="0.3">
      <c r="A443" s="831">
        <v>11</v>
      </c>
      <c r="B443" s="832" t="s">
        <v>2137</v>
      </c>
      <c r="C443" s="832" t="s">
        <v>2141</v>
      </c>
      <c r="D443" s="833" t="s">
        <v>4130</v>
      </c>
      <c r="E443" s="834" t="s">
        <v>2167</v>
      </c>
      <c r="F443" s="832" t="s">
        <v>2138</v>
      </c>
      <c r="G443" s="832" t="s">
        <v>2178</v>
      </c>
      <c r="H443" s="832" t="s">
        <v>590</v>
      </c>
      <c r="I443" s="832" t="s">
        <v>1793</v>
      </c>
      <c r="J443" s="832" t="s">
        <v>1794</v>
      </c>
      <c r="K443" s="832" t="s">
        <v>1795</v>
      </c>
      <c r="L443" s="835">
        <v>170.52</v>
      </c>
      <c r="M443" s="835">
        <v>1193.6400000000001</v>
      </c>
      <c r="N443" s="832">
        <v>7</v>
      </c>
      <c r="O443" s="836">
        <v>2</v>
      </c>
      <c r="P443" s="835">
        <v>170.52</v>
      </c>
      <c r="Q443" s="837">
        <v>0.14285714285714285</v>
      </c>
      <c r="R443" s="832">
        <v>1</v>
      </c>
      <c r="S443" s="837">
        <v>0.14285714285714285</v>
      </c>
      <c r="T443" s="836">
        <v>0.5</v>
      </c>
      <c r="U443" s="838">
        <v>0.25</v>
      </c>
    </row>
    <row r="444" spans="1:21" ht="14.4" customHeight="1" x14ac:dyDescent="0.3">
      <c r="A444" s="831">
        <v>11</v>
      </c>
      <c r="B444" s="832" t="s">
        <v>2137</v>
      </c>
      <c r="C444" s="832" t="s">
        <v>2141</v>
      </c>
      <c r="D444" s="833" t="s">
        <v>4130</v>
      </c>
      <c r="E444" s="834" t="s">
        <v>2167</v>
      </c>
      <c r="F444" s="832" t="s">
        <v>2138</v>
      </c>
      <c r="G444" s="832" t="s">
        <v>2178</v>
      </c>
      <c r="H444" s="832" t="s">
        <v>590</v>
      </c>
      <c r="I444" s="832" t="s">
        <v>2179</v>
      </c>
      <c r="J444" s="832" t="s">
        <v>1794</v>
      </c>
      <c r="K444" s="832" t="s">
        <v>2180</v>
      </c>
      <c r="L444" s="835">
        <v>238.72</v>
      </c>
      <c r="M444" s="835">
        <v>238.72</v>
      </c>
      <c r="N444" s="832">
        <v>1</v>
      </c>
      <c r="O444" s="836">
        <v>0.5</v>
      </c>
      <c r="P444" s="835">
        <v>238.72</v>
      </c>
      <c r="Q444" s="837">
        <v>1</v>
      </c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11</v>
      </c>
      <c r="B445" s="832" t="s">
        <v>2137</v>
      </c>
      <c r="C445" s="832" t="s">
        <v>2141</v>
      </c>
      <c r="D445" s="833" t="s">
        <v>4130</v>
      </c>
      <c r="E445" s="834" t="s">
        <v>2167</v>
      </c>
      <c r="F445" s="832" t="s">
        <v>2138</v>
      </c>
      <c r="G445" s="832" t="s">
        <v>2178</v>
      </c>
      <c r="H445" s="832" t="s">
        <v>638</v>
      </c>
      <c r="I445" s="832" t="s">
        <v>1931</v>
      </c>
      <c r="J445" s="832" t="s">
        <v>1932</v>
      </c>
      <c r="K445" s="832" t="s">
        <v>1795</v>
      </c>
      <c r="L445" s="835">
        <v>170.52</v>
      </c>
      <c r="M445" s="835">
        <v>1193.6400000000001</v>
      </c>
      <c r="N445" s="832">
        <v>7</v>
      </c>
      <c r="O445" s="836">
        <v>1.5</v>
      </c>
      <c r="P445" s="835">
        <v>1193.6400000000001</v>
      </c>
      <c r="Q445" s="837">
        <v>1</v>
      </c>
      <c r="R445" s="832">
        <v>7</v>
      </c>
      <c r="S445" s="837">
        <v>1</v>
      </c>
      <c r="T445" s="836">
        <v>1.5</v>
      </c>
      <c r="U445" s="838">
        <v>1</v>
      </c>
    </row>
    <row r="446" spans="1:21" ht="14.4" customHeight="1" x14ac:dyDescent="0.3">
      <c r="A446" s="831">
        <v>11</v>
      </c>
      <c r="B446" s="832" t="s">
        <v>2137</v>
      </c>
      <c r="C446" s="832" t="s">
        <v>2141</v>
      </c>
      <c r="D446" s="833" t="s">
        <v>4130</v>
      </c>
      <c r="E446" s="834" t="s">
        <v>2167</v>
      </c>
      <c r="F446" s="832" t="s">
        <v>2138</v>
      </c>
      <c r="G446" s="832" t="s">
        <v>2178</v>
      </c>
      <c r="H446" s="832" t="s">
        <v>638</v>
      </c>
      <c r="I446" s="832" t="s">
        <v>2062</v>
      </c>
      <c r="J446" s="832" t="s">
        <v>1932</v>
      </c>
      <c r="K446" s="832" t="s">
        <v>2063</v>
      </c>
      <c r="L446" s="835">
        <v>272.83</v>
      </c>
      <c r="M446" s="835">
        <v>1091.32</v>
      </c>
      <c r="N446" s="832">
        <v>4</v>
      </c>
      <c r="O446" s="836">
        <v>1</v>
      </c>
      <c r="P446" s="835">
        <v>1091.32</v>
      </c>
      <c r="Q446" s="837">
        <v>1</v>
      </c>
      <c r="R446" s="832">
        <v>4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11</v>
      </c>
      <c r="B447" s="832" t="s">
        <v>2137</v>
      </c>
      <c r="C447" s="832" t="s">
        <v>2141</v>
      </c>
      <c r="D447" s="833" t="s">
        <v>4130</v>
      </c>
      <c r="E447" s="834" t="s">
        <v>2167</v>
      </c>
      <c r="F447" s="832" t="s">
        <v>2138</v>
      </c>
      <c r="G447" s="832" t="s">
        <v>2395</v>
      </c>
      <c r="H447" s="832" t="s">
        <v>590</v>
      </c>
      <c r="I447" s="832" t="s">
        <v>2396</v>
      </c>
      <c r="J447" s="832" t="s">
        <v>2397</v>
      </c>
      <c r="K447" s="832" t="s">
        <v>1795</v>
      </c>
      <c r="L447" s="835">
        <v>78.33</v>
      </c>
      <c r="M447" s="835">
        <v>1018.29</v>
      </c>
      <c r="N447" s="832">
        <v>13</v>
      </c>
      <c r="O447" s="836">
        <v>3.5</v>
      </c>
      <c r="P447" s="835">
        <v>548.30999999999995</v>
      </c>
      <c r="Q447" s="837">
        <v>0.53846153846153844</v>
      </c>
      <c r="R447" s="832">
        <v>7</v>
      </c>
      <c r="S447" s="837">
        <v>0.53846153846153844</v>
      </c>
      <c r="T447" s="836">
        <v>2</v>
      </c>
      <c r="U447" s="838">
        <v>0.5714285714285714</v>
      </c>
    </row>
    <row r="448" spans="1:21" ht="14.4" customHeight="1" x14ac:dyDescent="0.3">
      <c r="A448" s="831">
        <v>11</v>
      </c>
      <c r="B448" s="832" t="s">
        <v>2137</v>
      </c>
      <c r="C448" s="832" t="s">
        <v>2141</v>
      </c>
      <c r="D448" s="833" t="s">
        <v>4130</v>
      </c>
      <c r="E448" s="834" t="s">
        <v>2167</v>
      </c>
      <c r="F448" s="832" t="s">
        <v>2138</v>
      </c>
      <c r="G448" s="832" t="s">
        <v>2395</v>
      </c>
      <c r="H448" s="832" t="s">
        <v>590</v>
      </c>
      <c r="I448" s="832" t="s">
        <v>2511</v>
      </c>
      <c r="J448" s="832" t="s">
        <v>2397</v>
      </c>
      <c r="K448" s="832" t="s">
        <v>2512</v>
      </c>
      <c r="L448" s="835">
        <v>391.67</v>
      </c>
      <c r="M448" s="835">
        <v>391.67</v>
      </c>
      <c r="N448" s="832">
        <v>1</v>
      </c>
      <c r="O448" s="836">
        <v>0.5</v>
      </c>
      <c r="P448" s="835">
        <v>391.67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11</v>
      </c>
      <c r="B449" s="832" t="s">
        <v>2137</v>
      </c>
      <c r="C449" s="832" t="s">
        <v>2141</v>
      </c>
      <c r="D449" s="833" t="s">
        <v>4130</v>
      </c>
      <c r="E449" s="834" t="s">
        <v>2167</v>
      </c>
      <c r="F449" s="832" t="s">
        <v>2138</v>
      </c>
      <c r="G449" s="832" t="s">
        <v>2329</v>
      </c>
      <c r="H449" s="832" t="s">
        <v>590</v>
      </c>
      <c r="I449" s="832" t="s">
        <v>2436</v>
      </c>
      <c r="J449" s="832" t="s">
        <v>689</v>
      </c>
      <c r="K449" s="832" t="s">
        <v>2382</v>
      </c>
      <c r="L449" s="835">
        <v>91.11</v>
      </c>
      <c r="M449" s="835">
        <v>91.11</v>
      </c>
      <c r="N449" s="832">
        <v>1</v>
      </c>
      <c r="O449" s="836">
        <v>0.5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11</v>
      </c>
      <c r="B450" s="832" t="s">
        <v>2137</v>
      </c>
      <c r="C450" s="832" t="s">
        <v>2141</v>
      </c>
      <c r="D450" s="833" t="s">
        <v>4130</v>
      </c>
      <c r="E450" s="834" t="s">
        <v>2167</v>
      </c>
      <c r="F450" s="832" t="s">
        <v>2138</v>
      </c>
      <c r="G450" s="832" t="s">
        <v>2356</v>
      </c>
      <c r="H450" s="832" t="s">
        <v>590</v>
      </c>
      <c r="I450" s="832" t="s">
        <v>2357</v>
      </c>
      <c r="J450" s="832" t="s">
        <v>2358</v>
      </c>
      <c r="K450" s="832" t="s">
        <v>2359</v>
      </c>
      <c r="L450" s="835">
        <v>46.75</v>
      </c>
      <c r="M450" s="835">
        <v>233.75</v>
      </c>
      <c r="N450" s="832">
        <v>5</v>
      </c>
      <c r="O450" s="836">
        <v>1</v>
      </c>
      <c r="P450" s="835">
        <v>93.5</v>
      </c>
      <c r="Q450" s="837">
        <v>0.4</v>
      </c>
      <c r="R450" s="832">
        <v>2</v>
      </c>
      <c r="S450" s="837">
        <v>0.4</v>
      </c>
      <c r="T450" s="836">
        <v>0.5</v>
      </c>
      <c r="U450" s="838">
        <v>0.5</v>
      </c>
    </row>
    <row r="451" spans="1:21" ht="14.4" customHeight="1" x14ac:dyDescent="0.3">
      <c r="A451" s="831">
        <v>11</v>
      </c>
      <c r="B451" s="832" t="s">
        <v>2137</v>
      </c>
      <c r="C451" s="832" t="s">
        <v>2141</v>
      </c>
      <c r="D451" s="833" t="s">
        <v>4130</v>
      </c>
      <c r="E451" s="834" t="s">
        <v>2167</v>
      </c>
      <c r="F451" s="832" t="s">
        <v>2138</v>
      </c>
      <c r="G451" s="832" t="s">
        <v>2356</v>
      </c>
      <c r="H451" s="832" t="s">
        <v>590</v>
      </c>
      <c r="I451" s="832" t="s">
        <v>2513</v>
      </c>
      <c r="J451" s="832" t="s">
        <v>2358</v>
      </c>
      <c r="K451" s="832" t="s">
        <v>2514</v>
      </c>
      <c r="L451" s="835">
        <v>0</v>
      </c>
      <c r="M451" s="835">
        <v>0</v>
      </c>
      <c r="N451" s="832">
        <v>4</v>
      </c>
      <c r="O451" s="836">
        <v>0.5</v>
      </c>
      <c r="P451" s="835">
        <v>0</v>
      </c>
      <c r="Q451" s="837"/>
      <c r="R451" s="832">
        <v>4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11</v>
      </c>
      <c r="B452" s="832" t="s">
        <v>2137</v>
      </c>
      <c r="C452" s="832" t="s">
        <v>2141</v>
      </c>
      <c r="D452" s="833" t="s">
        <v>4130</v>
      </c>
      <c r="E452" s="834" t="s">
        <v>2167</v>
      </c>
      <c r="F452" s="832" t="s">
        <v>2138</v>
      </c>
      <c r="G452" s="832" t="s">
        <v>2269</v>
      </c>
      <c r="H452" s="832" t="s">
        <v>590</v>
      </c>
      <c r="I452" s="832" t="s">
        <v>2270</v>
      </c>
      <c r="J452" s="832" t="s">
        <v>1084</v>
      </c>
      <c r="K452" s="832" t="s">
        <v>2271</v>
      </c>
      <c r="L452" s="835">
        <v>923.74</v>
      </c>
      <c r="M452" s="835">
        <v>923.74</v>
      </c>
      <c r="N452" s="832">
        <v>1</v>
      </c>
      <c r="O452" s="836">
        <v>0.5</v>
      </c>
      <c r="P452" s="835">
        <v>923.74</v>
      </c>
      <c r="Q452" s="837">
        <v>1</v>
      </c>
      <c r="R452" s="832">
        <v>1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11</v>
      </c>
      <c r="B453" s="832" t="s">
        <v>2137</v>
      </c>
      <c r="C453" s="832" t="s">
        <v>2141</v>
      </c>
      <c r="D453" s="833" t="s">
        <v>4130</v>
      </c>
      <c r="E453" s="834" t="s">
        <v>2167</v>
      </c>
      <c r="F453" s="832" t="s">
        <v>2138</v>
      </c>
      <c r="G453" s="832" t="s">
        <v>2262</v>
      </c>
      <c r="H453" s="832" t="s">
        <v>590</v>
      </c>
      <c r="I453" s="832" t="s">
        <v>2263</v>
      </c>
      <c r="J453" s="832" t="s">
        <v>2264</v>
      </c>
      <c r="K453" s="832" t="s">
        <v>2265</v>
      </c>
      <c r="L453" s="835">
        <v>60.9</v>
      </c>
      <c r="M453" s="835">
        <v>60.9</v>
      </c>
      <c r="N453" s="832">
        <v>1</v>
      </c>
      <c r="O453" s="836">
        <v>0.5</v>
      </c>
      <c r="P453" s="835">
        <v>60.9</v>
      </c>
      <c r="Q453" s="837">
        <v>1</v>
      </c>
      <c r="R453" s="832">
        <v>1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11</v>
      </c>
      <c r="B454" s="832" t="s">
        <v>2137</v>
      </c>
      <c r="C454" s="832" t="s">
        <v>2141</v>
      </c>
      <c r="D454" s="833" t="s">
        <v>4130</v>
      </c>
      <c r="E454" s="834" t="s">
        <v>2167</v>
      </c>
      <c r="F454" s="832" t="s">
        <v>2138</v>
      </c>
      <c r="G454" s="832" t="s">
        <v>2231</v>
      </c>
      <c r="H454" s="832" t="s">
        <v>590</v>
      </c>
      <c r="I454" s="832" t="s">
        <v>2360</v>
      </c>
      <c r="J454" s="832" t="s">
        <v>635</v>
      </c>
      <c r="K454" s="832" t="s">
        <v>2361</v>
      </c>
      <c r="L454" s="835">
        <v>0</v>
      </c>
      <c r="M454" s="835">
        <v>0</v>
      </c>
      <c r="N454" s="832">
        <v>8</v>
      </c>
      <c r="O454" s="836">
        <v>6</v>
      </c>
      <c r="P454" s="835">
        <v>0</v>
      </c>
      <c r="Q454" s="837"/>
      <c r="R454" s="832">
        <v>4</v>
      </c>
      <c r="S454" s="837">
        <v>0.5</v>
      </c>
      <c r="T454" s="836">
        <v>3</v>
      </c>
      <c r="U454" s="838">
        <v>0.5</v>
      </c>
    </row>
    <row r="455" spans="1:21" ht="14.4" customHeight="1" x14ac:dyDescent="0.3">
      <c r="A455" s="831">
        <v>11</v>
      </c>
      <c r="B455" s="832" t="s">
        <v>2137</v>
      </c>
      <c r="C455" s="832" t="s">
        <v>2141</v>
      </c>
      <c r="D455" s="833" t="s">
        <v>4130</v>
      </c>
      <c r="E455" s="834" t="s">
        <v>2167</v>
      </c>
      <c r="F455" s="832" t="s">
        <v>2138</v>
      </c>
      <c r="G455" s="832" t="s">
        <v>2231</v>
      </c>
      <c r="H455" s="832" t="s">
        <v>590</v>
      </c>
      <c r="I455" s="832" t="s">
        <v>2383</v>
      </c>
      <c r="J455" s="832" t="s">
        <v>635</v>
      </c>
      <c r="K455" s="832" t="s">
        <v>2384</v>
      </c>
      <c r="L455" s="835">
        <v>0</v>
      </c>
      <c r="M455" s="835">
        <v>0</v>
      </c>
      <c r="N455" s="832">
        <v>2</v>
      </c>
      <c r="O455" s="836">
        <v>1</v>
      </c>
      <c r="P455" s="835"/>
      <c r="Q455" s="837"/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11</v>
      </c>
      <c r="B456" s="832" t="s">
        <v>2137</v>
      </c>
      <c r="C456" s="832" t="s">
        <v>2141</v>
      </c>
      <c r="D456" s="833" t="s">
        <v>4130</v>
      </c>
      <c r="E456" s="834" t="s">
        <v>2167</v>
      </c>
      <c r="F456" s="832" t="s">
        <v>2138</v>
      </c>
      <c r="G456" s="832" t="s">
        <v>2231</v>
      </c>
      <c r="H456" s="832" t="s">
        <v>590</v>
      </c>
      <c r="I456" s="832" t="s">
        <v>2232</v>
      </c>
      <c r="J456" s="832" t="s">
        <v>635</v>
      </c>
      <c r="K456" s="832" t="s">
        <v>2233</v>
      </c>
      <c r="L456" s="835">
        <v>0</v>
      </c>
      <c r="M456" s="835">
        <v>0</v>
      </c>
      <c r="N456" s="832">
        <v>1</v>
      </c>
      <c r="O456" s="836">
        <v>0.5</v>
      </c>
      <c r="P456" s="835"/>
      <c r="Q456" s="837"/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11</v>
      </c>
      <c r="B457" s="832" t="s">
        <v>2137</v>
      </c>
      <c r="C457" s="832" t="s">
        <v>2141</v>
      </c>
      <c r="D457" s="833" t="s">
        <v>4130</v>
      </c>
      <c r="E457" s="834" t="s">
        <v>2167</v>
      </c>
      <c r="F457" s="832" t="s">
        <v>2138</v>
      </c>
      <c r="G457" s="832" t="s">
        <v>2362</v>
      </c>
      <c r="H457" s="832" t="s">
        <v>590</v>
      </c>
      <c r="I457" s="832" t="s">
        <v>2363</v>
      </c>
      <c r="J457" s="832" t="s">
        <v>2364</v>
      </c>
      <c r="K457" s="832" t="s">
        <v>2365</v>
      </c>
      <c r="L457" s="835">
        <v>132.97999999999999</v>
      </c>
      <c r="M457" s="835">
        <v>1728.7399999999998</v>
      </c>
      <c r="N457" s="832">
        <v>13</v>
      </c>
      <c r="O457" s="836">
        <v>2.5</v>
      </c>
      <c r="P457" s="835">
        <v>1329.7999999999997</v>
      </c>
      <c r="Q457" s="837">
        <v>0.76923076923076916</v>
      </c>
      <c r="R457" s="832">
        <v>10</v>
      </c>
      <c r="S457" s="837">
        <v>0.76923076923076927</v>
      </c>
      <c r="T457" s="836">
        <v>2</v>
      </c>
      <c r="U457" s="838">
        <v>0.8</v>
      </c>
    </row>
    <row r="458" spans="1:21" ht="14.4" customHeight="1" x14ac:dyDescent="0.3">
      <c r="A458" s="831">
        <v>11</v>
      </c>
      <c r="B458" s="832" t="s">
        <v>2137</v>
      </c>
      <c r="C458" s="832" t="s">
        <v>2141</v>
      </c>
      <c r="D458" s="833" t="s">
        <v>4130</v>
      </c>
      <c r="E458" s="834" t="s">
        <v>2167</v>
      </c>
      <c r="F458" s="832" t="s">
        <v>2138</v>
      </c>
      <c r="G458" s="832" t="s">
        <v>2362</v>
      </c>
      <c r="H458" s="832" t="s">
        <v>590</v>
      </c>
      <c r="I458" s="832" t="s">
        <v>2515</v>
      </c>
      <c r="J458" s="832" t="s">
        <v>2364</v>
      </c>
      <c r="K458" s="832" t="s">
        <v>2516</v>
      </c>
      <c r="L458" s="835">
        <v>0</v>
      </c>
      <c r="M458" s="835">
        <v>0</v>
      </c>
      <c r="N458" s="832">
        <v>1</v>
      </c>
      <c r="O458" s="836">
        <v>0.5</v>
      </c>
      <c r="P458" s="835">
        <v>0</v>
      </c>
      <c r="Q458" s="837"/>
      <c r="R458" s="832">
        <v>1</v>
      </c>
      <c r="S458" s="837">
        <v>1</v>
      </c>
      <c r="T458" s="836">
        <v>0.5</v>
      </c>
      <c r="U458" s="838">
        <v>1</v>
      </c>
    </row>
    <row r="459" spans="1:21" ht="14.4" customHeight="1" x14ac:dyDescent="0.3">
      <c r="A459" s="831">
        <v>11</v>
      </c>
      <c r="B459" s="832" t="s">
        <v>2137</v>
      </c>
      <c r="C459" s="832" t="s">
        <v>2141</v>
      </c>
      <c r="D459" s="833" t="s">
        <v>4130</v>
      </c>
      <c r="E459" s="834" t="s">
        <v>2167</v>
      </c>
      <c r="F459" s="832" t="s">
        <v>2138</v>
      </c>
      <c r="G459" s="832" t="s">
        <v>2399</v>
      </c>
      <c r="H459" s="832" t="s">
        <v>638</v>
      </c>
      <c r="I459" s="832" t="s">
        <v>2039</v>
      </c>
      <c r="J459" s="832" t="s">
        <v>2040</v>
      </c>
      <c r="K459" s="832" t="s">
        <v>2041</v>
      </c>
      <c r="L459" s="835">
        <v>11293.87</v>
      </c>
      <c r="M459" s="835">
        <v>67763.22</v>
      </c>
      <c r="N459" s="832">
        <v>6</v>
      </c>
      <c r="O459" s="836">
        <v>1</v>
      </c>
      <c r="P459" s="835">
        <v>67763.22</v>
      </c>
      <c r="Q459" s="837">
        <v>1</v>
      </c>
      <c r="R459" s="832">
        <v>6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11</v>
      </c>
      <c r="B460" s="832" t="s">
        <v>2137</v>
      </c>
      <c r="C460" s="832" t="s">
        <v>2141</v>
      </c>
      <c r="D460" s="833" t="s">
        <v>4130</v>
      </c>
      <c r="E460" s="834" t="s">
        <v>2167</v>
      </c>
      <c r="F460" s="832" t="s">
        <v>2138</v>
      </c>
      <c r="G460" s="832" t="s">
        <v>2285</v>
      </c>
      <c r="H460" s="832" t="s">
        <v>590</v>
      </c>
      <c r="I460" s="832" t="s">
        <v>2340</v>
      </c>
      <c r="J460" s="832" t="s">
        <v>856</v>
      </c>
      <c r="K460" s="832" t="s">
        <v>2341</v>
      </c>
      <c r="L460" s="835">
        <v>0</v>
      </c>
      <c r="M460" s="835">
        <v>0</v>
      </c>
      <c r="N460" s="832">
        <v>1</v>
      </c>
      <c r="O460" s="836">
        <v>0.5</v>
      </c>
      <c r="P460" s="835">
        <v>0</v>
      </c>
      <c r="Q460" s="837"/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11</v>
      </c>
      <c r="B461" s="832" t="s">
        <v>2137</v>
      </c>
      <c r="C461" s="832" t="s">
        <v>2141</v>
      </c>
      <c r="D461" s="833" t="s">
        <v>4130</v>
      </c>
      <c r="E461" s="834" t="s">
        <v>2167</v>
      </c>
      <c r="F461" s="832" t="s">
        <v>2138</v>
      </c>
      <c r="G461" s="832" t="s">
        <v>2368</v>
      </c>
      <c r="H461" s="832" t="s">
        <v>590</v>
      </c>
      <c r="I461" s="832" t="s">
        <v>2517</v>
      </c>
      <c r="J461" s="832" t="s">
        <v>2518</v>
      </c>
      <c r="K461" s="832" t="s">
        <v>2004</v>
      </c>
      <c r="L461" s="835">
        <v>64.56</v>
      </c>
      <c r="M461" s="835">
        <v>129.12</v>
      </c>
      <c r="N461" s="832">
        <v>2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11</v>
      </c>
      <c r="B462" s="832" t="s">
        <v>2137</v>
      </c>
      <c r="C462" s="832" t="s">
        <v>2141</v>
      </c>
      <c r="D462" s="833" t="s">
        <v>4130</v>
      </c>
      <c r="E462" s="834" t="s">
        <v>2167</v>
      </c>
      <c r="F462" s="832" t="s">
        <v>2138</v>
      </c>
      <c r="G462" s="832" t="s">
        <v>2181</v>
      </c>
      <c r="H462" s="832" t="s">
        <v>638</v>
      </c>
      <c r="I462" s="832" t="s">
        <v>2272</v>
      </c>
      <c r="J462" s="832" t="s">
        <v>757</v>
      </c>
      <c r="K462" s="832" t="s">
        <v>1686</v>
      </c>
      <c r="L462" s="835">
        <v>490.89</v>
      </c>
      <c r="M462" s="835">
        <v>6381.57</v>
      </c>
      <c r="N462" s="832">
        <v>13</v>
      </c>
      <c r="O462" s="836">
        <v>5.5</v>
      </c>
      <c r="P462" s="835">
        <v>3927.1199999999994</v>
      </c>
      <c r="Q462" s="837">
        <v>0.61538461538461531</v>
      </c>
      <c r="R462" s="832">
        <v>8</v>
      </c>
      <c r="S462" s="837">
        <v>0.61538461538461542</v>
      </c>
      <c r="T462" s="836">
        <v>3</v>
      </c>
      <c r="U462" s="838">
        <v>0.54545454545454541</v>
      </c>
    </row>
    <row r="463" spans="1:21" ht="14.4" customHeight="1" x14ac:dyDescent="0.3">
      <c r="A463" s="831">
        <v>11</v>
      </c>
      <c r="B463" s="832" t="s">
        <v>2137</v>
      </c>
      <c r="C463" s="832" t="s">
        <v>2141</v>
      </c>
      <c r="D463" s="833" t="s">
        <v>4130</v>
      </c>
      <c r="E463" s="834" t="s">
        <v>2167</v>
      </c>
      <c r="F463" s="832" t="s">
        <v>2138</v>
      </c>
      <c r="G463" s="832" t="s">
        <v>2181</v>
      </c>
      <c r="H463" s="832" t="s">
        <v>638</v>
      </c>
      <c r="I463" s="832" t="s">
        <v>1687</v>
      </c>
      <c r="J463" s="832" t="s">
        <v>757</v>
      </c>
      <c r="K463" s="832" t="s">
        <v>1688</v>
      </c>
      <c r="L463" s="835">
        <v>147.26</v>
      </c>
      <c r="M463" s="835">
        <v>294.52</v>
      </c>
      <c r="N463" s="832">
        <v>2</v>
      </c>
      <c r="O463" s="836">
        <v>0.5</v>
      </c>
      <c r="P463" s="835">
        <v>294.52</v>
      </c>
      <c r="Q463" s="837">
        <v>1</v>
      </c>
      <c r="R463" s="832">
        <v>2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11</v>
      </c>
      <c r="B464" s="832" t="s">
        <v>2137</v>
      </c>
      <c r="C464" s="832" t="s">
        <v>2141</v>
      </c>
      <c r="D464" s="833" t="s">
        <v>4130</v>
      </c>
      <c r="E464" s="834" t="s">
        <v>2167</v>
      </c>
      <c r="F464" s="832" t="s">
        <v>2138</v>
      </c>
      <c r="G464" s="832" t="s">
        <v>2181</v>
      </c>
      <c r="H464" s="832" t="s">
        <v>638</v>
      </c>
      <c r="I464" s="832" t="s">
        <v>2182</v>
      </c>
      <c r="J464" s="832" t="s">
        <v>757</v>
      </c>
      <c r="K464" s="832" t="s">
        <v>1682</v>
      </c>
      <c r="L464" s="835">
        <v>736.33</v>
      </c>
      <c r="M464" s="835">
        <v>41970.810000000019</v>
      </c>
      <c r="N464" s="832">
        <v>57</v>
      </c>
      <c r="O464" s="836">
        <v>27.5</v>
      </c>
      <c r="P464" s="835">
        <v>23562.560000000016</v>
      </c>
      <c r="Q464" s="837">
        <v>0.5614035087719299</v>
      </c>
      <c r="R464" s="832">
        <v>32</v>
      </c>
      <c r="S464" s="837">
        <v>0.56140350877192979</v>
      </c>
      <c r="T464" s="836">
        <v>15</v>
      </c>
      <c r="U464" s="838">
        <v>0.54545454545454541</v>
      </c>
    </row>
    <row r="465" spans="1:21" ht="14.4" customHeight="1" x14ac:dyDescent="0.3">
      <c r="A465" s="831">
        <v>11</v>
      </c>
      <c r="B465" s="832" t="s">
        <v>2137</v>
      </c>
      <c r="C465" s="832" t="s">
        <v>2141</v>
      </c>
      <c r="D465" s="833" t="s">
        <v>4130</v>
      </c>
      <c r="E465" s="834" t="s">
        <v>2167</v>
      </c>
      <c r="F465" s="832" t="s">
        <v>2138</v>
      </c>
      <c r="G465" s="832" t="s">
        <v>2181</v>
      </c>
      <c r="H465" s="832" t="s">
        <v>638</v>
      </c>
      <c r="I465" s="832" t="s">
        <v>1689</v>
      </c>
      <c r="J465" s="832" t="s">
        <v>757</v>
      </c>
      <c r="K465" s="832" t="s">
        <v>1678</v>
      </c>
      <c r="L465" s="835">
        <v>923.74</v>
      </c>
      <c r="M465" s="835">
        <v>9237.4</v>
      </c>
      <c r="N465" s="832">
        <v>10</v>
      </c>
      <c r="O465" s="836">
        <v>5</v>
      </c>
      <c r="P465" s="835">
        <v>5542.44</v>
      </c>
      <c r="Q465" s="837">
        <v>0.6</v>
      </c>
      <c r="R465" s="832">
        <v>6</v>
      </c>
      <c r="S465" s="837">
        <v>0.6</v>
      </c>
      <c r="T465" s="836">
        <v>3</v>
      </c>
      <c r="U465" s="838">
        <v>0.6</v>
      </c>
    </row>
    <row r="466" spans="1:21" ht="14.4" customHeight="1" x14ac:dyDescent="0.3">
      <c r="A466" s="831">
        <v>11</v>
      </c>
      <c r="B466" s="832" t="s">
        <v>2137</v>
      </c>
      <c r="C466" s="832" t="s">
        <v>2141</v>
      </c>
      <c r="D466" s="833" t="s">
        <v>4130</v>
      </c>
      <c r="E466" s="834" t="s">
        <v>2167</v>
      </c>
      <c r="F466" s="832" t="s">
        <v>2138</v>
      </c>
      <c r="G466" s="832" t="s">
        <v>2234</v>
      </c>
      <c r="H466" s="832" t="s">
        <v>638</v>
      </c>
      <c r="I466" s="832" t="s">
        <v>1825</v>
      </c>
      <c r="J466" s="832" t="s">
        <v>653</v>
      </c>
      <c r="K466" s="832" t="s">
        <v>1826</v>
      </c>
      <c r="L466" s="835">
        <v>24.22</v>
      </c>
      <c r="M466" s="835">
        <v>121.1</v>
      </c>
      <c r="N466" s="832">
        <v>5</v>
      </c>
      <c r="O466" s="836">
        <v>4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11</v>
      </c>
      <c r="B467" s="832" t="s">
        <v>2137</v>
      </c>
      <c r="C467" s="832" t="s">
        <v>2141</v>
      </c>
      <c r="D467" s="833" t="s">
        <v>4130</v>
      </c>
      <c r="E467" s="834" t="s">
        <v>2167</v>
      </c>
      <c r="F467" s="832" t="s">
        <v>2138</v>
      </c>
      <c r="G467" s="832" t="s">
        <v>2234</v>
      </c>
      <c r="H467" s="832" t="s">
        <v>638</v>
      </c>
      <c r="I467" s="832" t="s">
        <v>1827</v>
      </c>
      <c r="J467" s="832" t="s">
        <v>653</v>
      </c>
      <c r="K467" s="832" t="s">
        <v>646</v>
      </c>
      <c r="L467" s="835">
        <v>48.42</v>
      </c>
      <c r="M467" s="835">
        <v>581.04000000000008</v>
      </c>
      <c r="N467" s="832">
        <v>12</v>
      </c>
      <c r="O467" s="836">
        <v>8</v>
      </c>
      <c r="P467" s="835">
        <v>338.94000000000005</v>
      </c>
      <c r="Q467" s="837">
        <v>0.58333333333333337</v>
      </c>
      <c r="R467" s="832">
        <v>7</v>
      </c>
      <c r="S467" s="837">
        <v>0.58333333333333337</v>
      </c>
      <c r="T467" s="836">
        <v>5</v>
      </c>
      <c r="U467" s="838">
        <v>0.625</v>
      </c>
    </row>
    <row r="468" spans="1:21" ht="14.4" customHeight="1" x14ac:dyDescent="0.3">
      <c r="A468" s="831">
        <v>11</v>
      </c>
      <c r="B468" s="832" t="s">
        <v>2137</v>
      </c>
      <c r="C468" s="832" t="s">
        <v>2141</v>
      </c>
      <c r="D468" s="833" t="s">
        <v>4130</v>
      </c>
      <c r="E468" s="834" t="s">
        <v>2167</v>
      </c>
      <c r="F468" s="832" t="s">
        <v>2138</v>
      </c>
      <c r="G468" s="832" t="s">
        <v>2234</v>
      </c>
      <c r="H468" s="832" t="s">
        <v>590</v>
      </c>
      <c r="I468" s="832" t="s">
        <v>2406</v>
      </c>
      <c r="J468" s="832" t="s">
        <v>653</v>
      </c>
      <c r="K468" s="832" t="s">
        <v>2407</v>
      </c>
      <c r="L468" s="835">
        <v>48.42</v>
      </c>
      <c r="M468" s="835">
        <v>48.42</v>
      </c>
      <c r="N468" s="832">
        <v>1</v>
      </c>
      <c r="O468" s="836">
        <v>1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11</v>
      </c>
      <c r="B469" s="832" t="s">
        <v>2137</v>
      </c>
      <c r="C469" s="832" t="s">
        <v>2141</v>
      </c>
      <c r="D469" s="833" t="s">
        <v>4130</v>
      </c>
      <c r="E469" s="834" t="s">
        <v>2167</v>
      </c>
      <c r="F469" s="832" t="s">
        <v>2138</v>
      </c>
      <c r="G469" s="832" t="s">
        <v>2234</v>
      </c>
      <c r="H469" s="832" t="s">
        <v>590</v>
      </c>
      <c r="I469" s="832" t="s">
        <v>2519</v>
      </c>
      <c r="J469" s="832" t="s">
        <v>653</v>
      </c>
      <c r="K469" s="832" t="s">
        <v>2520</v>
      </c>
      <c r="L469" s="835">
        <v>24.22</v>
      </c>
      <c r="M469" s="835">
        <v>24.22</v>
      </c>
      <c r="N469" s="832">
        <v>1</v>
      </c>
      <c r="O469" s="836">
        <v>0.5</v>
      </c>
      <c r="P469" s="835">
        <v>24.22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11</v>
      </c>
      <c r="B470" s="832" t="s">
        <v>2137</v>
      </c>
      <c r="C470" s="832" t="s">
        <v>2141</v>
      </c>
      <c r="D470" s="833" t="s">
        <v>4130</v>
      </c>
      <c r="E470" s="834" t="s">
        <v>2167</v>
      </c>
      <c r="F470" s="832" t="s">
        <v>2138</v>
      </c>
      <c r="G470" s="832" t="s">
        <v>2187</v>
      </c>
      <c r="H470" s="832" t="s">
        <v>638</v>
      </c>
      <c r="I470" s="832" t="s">
        <v>1834</v>
      </c>
      <c r="J470" s="832" t="s">
        <v>1835</v>
      </c>
      <c r="K470" s="832" t="s">
        <v>1836</v>
      </c>
      <c r="L470" s="835">
        <v>0</v>
      </c>
      <c r="M470" s="835">
        <v>0</v>
      </c>
      <c r="N470" s="832">
        <v>35</v>
      </c>
      <c r="O470" s="836">
        <v>22</v>
      </c>
      <c r="P470" s="835">
        <v>0</v>
      </c>
      <c r="Q470" s="837"/>
      <c r="R470" s="832">
        <v>14</v>
      </c>
      <c r="S470" s="837">
        <v>0.4</v>
      </c>
      <c r="T470" s="836">
        <v>8.5</v>
      </c>
      <c r="U470" s="838">
        <v>0.38636363636363635</v>
      </c>
    </row>
    <row r="471" spans="1:21" ht="14.4" customHeight="1" x14ac:dyDescent="0.3">
      <c r="A471" s="831">
        <v>11</v>
      </c>
      <c r="B471" s="832" t="s">
        <v>2137</v>
      </c>
      <c r="C471" s="832" t="s">
        <v>2141</v>
      </c>
      <c r="D471" s="833" t="s">
        <v>4130</v>
      </c>
      <c r="E471" s="834" t="s">
        <v>2167</v>
      </c>
      <c r="F471" s="832" t="s">
        <v>2138</v>
      </c>
      <c r="G471" s="832" t="s">
        <v>2188</v>
      </c>
      <c r="H471" s="832" t="s">
        <v>590</v>
      </c>
      <c r="I471" s="832" t="s">
        <v>2415</v>
      </c>
      <c r="J471" s="832" t="s">
        <v>1355</v>
      </c>
      <c r="K471" s="832" t="s">
        <v>2416</v>
      </c>
      <c r="L471" s="835">
        <v>59.56</v>
      </c>
      <c r="M471" s="835">
        <v>238.24</v>
      </c>
      <c r="N471" s="832">
        <v>4</v>
      </c>
      <c r="O471" s="836">
        <v>1</v>
      </c>
      <c r="P471" s="835">
        <v>119.12</v>
      </c>
      <c r="Q471" s="837">
        <v>0.5</v>
      </c>
      <c r="R471" s="832">
        <v>2</v>
      </c>
      <c r="S471" s="837">
        <v>0.5</v>
      </c>
      <c r="T471" s="836">
        <v>0.5</v>
      </c>
      <c r="U471" s="838">
        <v>0.5</v>
      </c>
    </row>
    <row r="472" spans="1:21" ht="14.4" customHeight="1" x14ac:dyDescent="0.3">
      <c r="A472" s="831">
        <v>11</v>
      </c>
      <c r="B472" s="832" t="s">
        <v>2137</v>
      </c>
      <c r="C472" s="832" t="s">
        <v>2141</v>
      </c>
      <c r="D472" s="833" t="s">
        <v>4130</v>
      </c>
      <c r="E472" s="834" t="s">
        <v>2167</v>
      </c>
      <c r="F472" s="832" t="s">
        <v>2138</v>
      </c>
      <c r="G472" s="832" t="s">
        <v>2300</v>
      </c>
      <c r="H472" s="832" t="s">
        <v>590</v>
      </c>
      <c r="I472" s="832" t="s">
        <v>2521</v>
      </c>
      <c r="J472" s="832" t="s">
        <v>2305</v>
      </c>
      <c r="K472" s="832" t="s">
        <v>2522</v>
      </c>
      <c r="L472" s="835">
        <v>31.32</v>
      </c>
      <c r="M472" s="835">
        <v>31.32</v>
      </c>
      <c r="N472" s="832">
        <v>1</v>
      </c>
      <c r="O472" s="836">
        <v>0.5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11</v>
      </c>
      <c r="B473" s="832" t="s">
        <v>2137</v>
      </c>
      <c r="C473" s="832" t="s">
        <v>2141</v>
      </c>
      <c r="D473" s="833" t="s">
        <v>4130</v>
      </c>
      <c r="E473" s="834" t="s">
        <v>2167</v>
      </c>
      <c r="F473" s="832" t="s">
        <v>2138</v>
      </c>
      <c r="G473" s="832" t="s">
        <v>2243</v>
      </c>
      <c r="H473" s="832" t="s">
        <v>590</v>
      </c>
      <c r="I473" s="832" t="s">
        <v>2523</v>
      </c>
      <c r="J473" s="832" t="s">
        <v>985</v>
      </c>
      <c r="K473" s="832" t="s">
        <v>2524</v>
      </c>
      <c r="L473" s="835">
        <v>16.77</v>
      </c>
      <c r="M473" s="835">
        <v>16.77</v>
      </c>
      <c r="N473" s="832">
        <v>1</v>
      </c>
      <c r="O473" s="836">
        <v>1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11</v>
      </c>
      <c r="B474" s="832" t="s">
        <v>2137</v>
      </c>
      <c r="C474" s="832" t="s">
        <v>2141</v>
      </c>
      <c r="D474" s="833" t="s">
        <v>4130</v>
      </c>
      <c r="E474" s="834" t="s">
        <v>2167</v>
      </c>
      <c r="F474" s="832" t="s">
        <v>2140</v>
      </c>
      <c r="G474" s="832" t="s">
        <v>2525</v>
      </c>
      <c r="H474" s="832" t="s">
        <v>590</v>
      </c>
      <c r="I474" s="832" t="s">
        <v>2526</v>
      </c>
      <c r="J474" s="832" t="s">
        <v>2527</v>
      </c>
      <c r="K474" s="832" t="s">
        <v>2528</v>
      </c>
      <c r="L474" s="835">
        <v>740</v>
      </c>
      <c r="M474" s="835">
        <v>740</v>
      </c>
      <c r="N474" s="832">
        <v>1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11</v>
      </c>
      <c r="B475" s="832" t="s">
        <v>2137</v>
      </c>
      <c r="C475" s="832" t="s">
        <v>2141</v>
      </c>
      <c r="D475" s="833" t="s">
        <v>4130</v>
      </c>
      <c r="E475" s="834" t="s">
        <v>2167</v>
      </c>
      <c r="F475" s="832" t="s">
        <v>2140</v>
      </c>
      <c r="G475" s="832" t="s">
        <v>2205</v>
      </c>
      <c r="H475" s="832" t="s">
        <v>590</v>
      </c>
      <c r="I475" s="832" t="s">
        <v>2273</v>
      </c>
      <c r="J475" s="832" t="s">
        <v>2274</v>
      </c>
      <c r="K475" s="832" t="s">
        <v>2275</v>
      </c>
      <c r="L475" s="835">
        <v>1000</v>
      </c>
      <c r="M475" s="835">
        <v>2000</v>
      </c>
      <c r="N475" s="832">
        <v>2</v>
      </c>
      <c r="O475" s="836">
        <v>2</v>
      </c>
      <c r="P475" s="835">
        <v>2000</v>
      </c>
      <c r="Q475" s="837">
        <v>1</v>
      </c>
      <c r="R475" s="832">
        <v>2</v>
      </c>
      <c r="S475" s="837">
        <v>1</v>
      </c>
      <c r="T475" s="836">
        <v>2</v>
      </c>
      <c r="U475" s="838">
        <v>1</v>
      </c>
    </row>
    <row r="476" spans="1:21" ht="14.4" customHeight="1" x14ac:dyDescent="0.3">
      <c r="A476" s="831">
        <v>11</v>
      </c>
      <c r="B476" s="832" t="s">
        <v>2137</v>
      </c>
      <c r="C476" s="832" t="s">
        <v>2141</v>
      </c>
      <c r="D476" s="833" t="s">
        <v>4130</v>
      </c>
      <c r="E476" s="834" t="s">
        <v>2167</v>
      </c>
      <c r="F476" s="832" t="s">
        <v>2140</v>
      </c>
      <c r="G476" s="832" t="s">
        <v>2205</v>
      </c>
      <c r="H476" s="832" t="s">
        <v>590</v>
      </c>
      <c r="I476" s="832" t="s">
        <v>2206</v>
      </c>
      <c r="J476" s="832" t="s">
        <v>2207</v>
      </c>
      <c r="K476" s="832" t="s">
        <v>2208</v>
      </c>
      <c r="L476" s="835">
        <v>500</v>
      </c>
      <c r="M476" s="835">
        <v>3000</v>
      </c>
      <c r="N476" s="832">
        <v>6</v>
      </c>
      <c r="O476" s="836">
        <v>6</v>
      </c>
      <c r="P476" s="835">
        <v>2500</v>
      </c>
      <c r="Q476" s="837">
        <v>0.83333333333333337</v>
      </c>
      <c r="R476" s="832">
        <v>5</v>
      </c>
      <c r="S476" s="837">
        <v>0.83333333333333337</v>
      </c>
      <c r="T476" s="836">
        <v>5</v>
      </c>
      <c r="U476" s="838">
        <v>0.83333333333333337</v>
      </c>
    </row>
    <row r="477" spans="1:21" ht="14.4" customHeight="1" x14ac:dyDescent="0.3">
      <c r="A477" s="831">
        <v>11</v>
      </c>
      <c r="B477" s="832" t="s">
        <v>2137</v>
      </c>
      <c r="C477" s="832" t="s">
        <v>2141</v>
      </c>
      <c r="D477" s="833" t="s">
        <v>4130</v>
      </c>
      <c r="E477" s="834" t="s">
        <v>2167</v>
      </c>
      <c r="F477" s="832" t="s">
        <v>2140</v>
      </c>
      <c r="G477" s="832" t="s">
        <v>2205</v>
      </c>
      <c r="H477" s="832" t="s">
        <v>590</v>
      </c>
      <c r="I477" s="832" t="s">
        <v>2276</v>
      </c>
      <c r="J477" s="832" t="s">
        <v>2277</v>
      </c>
      <c r="K477" s="832" t="s">
        <v>2278</v>
      </c>
      <c r="L477" s="835">
        <v>971.25</v>
      </c>
      <c r="M477" s="835">
        <v>8741.25</v>
      </c>
      <c r="N477" s="832">
        <v>9</v>
      </c>
      <c r="O477" s="836">
        <v>9</v>
      </c>
      <c r="P477" s="835">
        <v>7770</v>
      </c>
      <c r="Q477" s="837">
        <v>0.88888888888888884</v>
      </c>
      <c r="R477" s="832">
        <v>8</v>
      </c>
      <c r="S477" s="837">
        <v>0.88888888888888884</v>
      </c>
      <c r="T477" s="836">
        <v>8</v>
      </c>
      <c r="U477" s="838">
        <v>0.88888888888888884</v>
      </c>
    </row>
    <row r="478" spans="1:21" ht="14.4" customHeight="1" x14ac:dyDescent="0.3">
      <c r="A478" s="831">
        <v>11</v>
      </c>
      <c r="B478" s="832" t="s">
        <v>2137</v>
      </c>
      <c r="C478" s="832" t="s">
        <v>2141</v>
      </c>
      <c r="D478" s="833" t="s">
        <v>4130</v>
      </c>
      <c r="E478" s="834" t="s">
        <v>2167</v>
      </c>
      <c r="F478" s="832" t="s">
        <v>2140</v>
      </c>
      <c r="G478" s="832" t="s">
        <v>2205</v>
      </c>
      <c r="H478" s="832" t="s">
        <v>590</v>
      </c>
      <c r="I478" s="832" t="s">
        <v>2320</v>
      </c>
      <c r="J478" s="832" t="s">
        <v>2321</v>
      </c>
      <c r="K478" s="832" t="s">
        <v>2322</v>
      </c>
      <c r="L478" s="835">
        <v>1000</v>
      </c>
      <c r="M478" s="835">
        <v>2000</v>
      </c>
      <c r="N478" s="832">
        <v>2</v>
      </c>
      <c r="O478" s="836">
        <v>2</v>
      </c>
      <c r="P478" s="835">
        <v>1000</v>
      </c>
      <c r="Q478" s="837">
        <v>0.5</v>
      </c>
      <c r="R478" s="832">
        <v>1</v>
      </c>
      <c r="S478" s="837">
        <v>0.5</v>
      </c>
      <c r="T478" s="836">
        <v>1</v>
      </c>
      <c r="U478" s="838">
        <v>0.5</v>
      </c>
    </row>
    <row r="479" spans="1:21" ht="14.4" customHeight="1" x14ac:dyDescent="0.3">
      <c r="A479" s="831">
        <v>11</v>
      </c>
      <c r="B479" s="832" t="s">
        <v>2137</v>
      </c>
      <c r="C479" s="832" t="s">
        <v>2141</v>
      </c>
      <c r="D479" s="833" t="s">
        <v>4130</v>
      </c>
      <c r="E479" s="834" t="s">
        <v>2167</v>
      </c>
      <c r="F479" s="832" t="s">
        <v>2140</v>
      </c>
      <c r="G479" s="832" t="s">
        <v>2209</v>
      </c>
      <c r="H479" s="832" t="s">
        <v>590</v>
      </c>
      <c r="I479" s="832" t="s">
        <v>2282</v>
      </c>
      <c r="J479" s="832" t="s">
        <v>2283</v>
      </c>
      <c r="K479" s="832" t="s">
        <v>2284</v>
      </c>
      <c r="L479" s="835">
        <v>200</v>
      </c>
      <c r="M479" s="835">
        <v>800</v>
      </c>
      <c r="N479" s="832">
        <v>4</v>
      </c>
      <c r="O479" s="836">
        <v>2</v>
      </c>
      <c r="P479" s="835">
        <v>800</v>
      </c>
      <c r="Q479" s="837">
        <v>1</v>
      </c>
      <c r="R479" s="832">
        <v>4</v>
      </c>
      <c r="S479" s="837">
        <v>1</v>
      </c>
      <c r="T479" s="836">
        <v>2</v>
      </c>
      <c r="U479" s="838">
        <v>1</v>
      </c>
    </row>
    <row r="480" spans="1:21" ht="14.4" customHeight="1" x14ac:dyDescent="0.3">
      <c r="A480" s="831">
        <v>11</v>
      </c>
      <c r="B480" s="832" t="s">
        <v>2137</v>
      </c>
      <c r="C480" s="832" t="s">
        <v>2141</v>
      </c>
      <c r="D480" s="833" t="s">
        <v>4130</v>
      </c>
      <c r="E480" s="834" t="s">
        <v>2167</v>
      </c>
      <c r="F480" s="832" t="s">
        <v>2140</v>
      </c>
      <c r="G480" s="832" t="s">
        <v>2209</v>
      </c>
      <c r="H480" s="832" t="s">
        <v>590</v>
      </c>
      <c r="I480" s="832" t="s">
        <v>2266</v>
      </c>
      <c r="J480" s="832" t="s">
        <v>2267</v>
      </c>
      <c r="K480" s="832" t="s">
        <v>2268</v>
      </c>
      <c r="L480" s="835">
        <v>278.75</v>
      </c>
      <c r="M480" s="835">
        <v>1115</v>
      </c>
      <c r="N480" s="832">
        <v>4</v>
      </c>
      <c r="O480" s="836">
        <v>2</v>
      </c>
      <c r="P480" s="835">
        <v>1115</v>
      </c>
      <c r="Q480" s="837">
        <v>1</v>
      </c>
      <c r="R480" s="832">
        <v>4</v>
      </c>
      <c r="S480" s="837">
        <v>1</v>
      </c>
      <c r="T480" s="836">
        <v>2</v>
      </c>
      <c r="U480" s="838">
        <v>1</v>
      </c>
    </row>
    <row r="481" spans="1:21" ht="14.4" customHeight="1" x14ac:dyDescent="0.3">
      <c r="A481" s="831">
        <v>11</v>
      </c>
      <c r="B481" s="832" t="s">
        <v>2137</v>
      </c>
      <c r="C481" s="832" t="s">
        <v>2141</v>
      </c>
      <c r="D481" s="833" t="s">
        <v>4130</v>
      </c>
      <c r="E481" s="834" t="s">
        <v>2167</v>
      </c>
      <c r="F481" s="832" t="s">
        <v>2140</v>
      </c>
      <c r="G481" s="832" t="s">
        <v>2209</v>
      </c>
      <c r="H481" s="832" t="s">
        <v>590</v>
      </c>
      <c r="I481" s="832" t="s">
        <v>2529</v>
      </c>
      <c r="J481" s="832" t="s">
        <v>2530</v>
      </c>
      <c r="K481" s="832" t="s">
        <v>2531</v>
      </c>
      <c r="L481" s="835">
        <v>130</v>
      </c>
      <c r="M481" s="835">
        <v>260</v>
      </c>
      <c r="N481" s="832">
        <v>2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11</v>
      </c>
      <c r="B482" s="832" t="s">
        <v>2137</v>
      </c>
      <c r="C482" s="832" t="s">
        <v>2143</v>
      </c>
      <c r="D482" s="833" t="s">
        <v>4131</v>
      </c>
      <c r="E482" s="834" t="s">
        <v>2153</v>
      </c>
      <c r="F482" s="832" t="s">
        <v>2138</v>
      </c>
      <c r="G482" s="832" t="s">
        <v>2177</v>
      </c>
      <c r="H482" s="832" t="s">
        <v>638</v>
      </c>
      <c r="I482" s="832" t="s">
        <v>1927</v>
      </c>
      <c r="J482" s="832" t="s">
        <v>1225</v>
      </c>
      <c r="K482" s="832" t="s">
        <v>1928</v>
      </c>
      <c r="L482" s="835">
        <v>154.36000000000001</v>
      </c>
      <c r="M482" s="835">
        <v>617.44000000000005</v>
      </c>
      <c r="N482" s="832">
        <v>4</v>
      </c>
      <c r="O482" s="836">
        <v>4</v>
      </c>
      <c r="P482" s="835">
        <v>308.72000000000003</v>
      </c>
      <c r="Q482" s="837">
        <v>0.5</v>
      </c>
      <c r="R482" s="832">
        <v>2</v>
      </c>
      <c r="S482" s="837">
        <v>0.5</v>
      </c>
      <c r="T482" s="836">
        <v>2</v>
      </c>
      <c r="U482" s="838">
        <v>0.5</v>
      </c>
    </row>
    <row r="483" spans="1:21" ht="14.4" customHeight="1" x14ac:dyDescent="0.3">
      <c r="A483" s="831">
        <v>11</v>
      </c>
      <c r="B483" s="832" t="s">
        <v>2137</v>
      </c>
      <c r="C483" s="832" t="s">
        <v>2143</v>
      </c>
      <c r="D483" s="833" t="s">
        <v>4131</v>
      </c>
      <c r="E483" s="834" t="s">
        <v>2153</v>
      </c>
      <c r="F483" s="832" t="s">
        <v>2138</v>
      </c>
      <c r="G483" s="832" t="s">
        <v>2177</v>
      </c>
      <c r="H483" s="832" t="s">
        <v>638</v>
      </c>
      <c r="I483" s="832" t="s">
        <v>1925</v>
      </c>
      <c r="J483" s="832" t="s">
        <v>1225</v>
      </c>
      <c r="K483" s="832" t="s">
        <v>1926</v>
      </c>
      <c r="L483" s="835">
        <v>225.06</v>
      </c>
      <c r="M483" s="835">
        <v>900.24</v>
      </c>
      <c r="N483" s="832">
        <v>4</v>
      </c>
      <c r="O483" s="836">
        <v>4</v>
      </c>
      <c r="P483" s="835">
        <v>450.12</v>
      </c>
      <c r="Q483" s="837">
        <v>0.5</v>
      </c>
      <c r="R483" s="832">
        <v>2</v>
      </c>
      <c r="S483" s="837">
        <v>0.5</v>
      </c>
      <c r="T483" s="836">
        <v>2</v>
      </c>
      <c r="U483" s="838">
        <v>0.5</v>
      </c>
    </row>
    <row r="484" spans="1:21" ht="14.4" customHeight="1" x14ac:dyDescent="0.3">
      <c r="A484" s="831">
        <v>11</v>
      </c>
      <c r="B484" s="832" t="s">
        <v>2137</v>
      </c>
      <c r="C484" s="832" t="s">
        <v>2143</v>
      </c>
      <c r="D484" s="833" t="s">
        <v>4131</v>
      </c>
      <c r="E484" s="834" t="s">
        <v>2153</v>
      </c>
      <c r="F484" s="832" t="s">
        <v>2138</v>
      </c>
      <c r="G484" s="832" t="s">
        <v>2177</v>
      </c>
      <c r="H484" s="832" t="s">
        <v>590</v>
      </c>
      <c r="I484" s="832" t="s">
        <v>2490</v>
      </c>
      <c r="J484" s="832" t="s">
        <v>1060</v>
      </c>
      <c r="K484" s="832" t="s">
        <v>1928</v>
      </c>
      <c r="L484" s="835">
        <v>154.36000000000001</v>
      </c>
      <c r="M484" s="835">
        <v>154.36000000000001</v>
      </c>
      <c r="N484" s="832">
        <v>1</v>
      </c>
      <c r="O484" s="836">
        <v>0.5</v>
      </c>
      <c r="P484" s="835">
        <v>154.36000000000001</v>
      </c>
      <c r="Q484" s="837">
        <v>1</v>
      </c>
      <c r="R484" s="832">
        <v>1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11</v>
      </c>
      <c r="B485" s="832" t="s">
        <v>2137</v>
      </c>
      <c r="C485" s="832" t="s">
        <v>2143</v>
      </c>
      <c r="D485" s="833" t="s">
        <v>4131</v>
      </c>
      <c r="E485" s="834" t="s">
        <v>2153</v>
      </c>
      <c r="F485" s="832" t="s">
        <v>2138</v>
      </c>
      <c r="G485" s="832" t="s">
        <v>2390</v>
      </c>
      <c r="H485" s="832" t="s">
        <v>590</v>
      </c>
      <c r="I485" s="832" t="s">
        <v>2391</v>
      </c>
      <c r="J485" s="832" t="s">
        <v>2392</v>
      </c>
      <c r="K485" s="832" t="s">
        <v>2393</v>
      </c>
      <c r="L485" s="835">
        <v>159.71</v>
      </c>
      <c r="M485" s="835">
        <v>479.13</v>
      </c>
      <c r="N485" s="832">
        <v>3</v>
      </c>
      <c r="O485" s="836">
        <v>1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11</v>
      </c>
      <c r="B486" s="832" t="s">
        <v>2137</v>
      </c>
      <c r="C486" s="832" t="s">
        <v>2143</v>
      </c>
      <c r="D486" s="833" t="s">
        <v>4131</v>
      </c>
      <c r="E486" s="834" t="s">
        <v>2153</v>
      </c>
      <c r="F486" s="832" t="s">
        <v>2138</v>
      </c>
      <c r="G486" s="832" t="s">
        <v>2390</v>
      </c>
      <c r="H486" s="832" t="s">
        <v>590</v>
      </c>
      <c r="I486" s="832" t="s">
        <v>2532</v>
      </c>
      <c r="J486" s="832" t="s">
        <v>2392</v>
      </c>
      <c r="K486" s="832" t="s">
        <v>2393</v>
      </c>
      <c r="L486" s="835">
        <v>159.71</v>
      </c>
      <c r="M486" s="835">
        <v>159.71</v>
      </c>
      <c r="N486" s="832">
        <v>1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11</v>
      </c>
      <c r="B487" s="832" t="s">
        <v>2137</v>
      </c>
      <c r="C487" s="832" t="s">
        <v>2143</v>
      </c>
      <c r="D487" s="833" t="s">
        <v>4131</v>
      </c>
      <c r="E487" s="834" t="s">
        <v>2153</v>
      </c>
      <c r="F487" s="832" t="s">
        <v>2138</v>
      </c>
      <c r="G487" s="832" t="s">
        <v>2390</v>
      </c>
      <c r="H487" s="832" t="s">
        <v>590</v>
      </c>
      <c r="I487" s="832" t="s">
        <v>2533</v>
      </c>
      <c r="J487" s="832" t="s">
        <v>2392</v>
      </c>
      <c r="K487" s="832" t="s">
        <v>2534</v>
      </c>
      <c r="L487" s="835">
        <v>79.849999999999994</v>
      </c>
      <c r="M487" s="835">
        <v>79.849999999999994</v>
      </c>
      <c r="N487" s="832">
        <v>1</v>
      </c>
      <c r="O487" s="836">
        <v>1</v>
      </c>
      <c r="P487" s="835">
        <v>79.849999999999994</v>
      </c>
      <c r="Q487" s="837">
        <v>1</v>
      </c>
      <c r="R487" s="832">
        <v>1</v>
      </c>
      <c r="S487" s="837">
        <v>1</v>
      </c>
      <c r="T487" s="836">
        <v>1</v>
      </c>
      <c r="U487" s="838">
        <v>1</v>
      </c>
    </row>
    <row r="488" spans="1:21" ht="14.4" customHeight="1" x14ac:dyDescent="0.3">
      <c r="A488" s="831">
        <v>11</v>
      </c>
      <c r="B488" s="832" t="s">
        <v>2137</v>
      </c>
      <c r="C488" s="832" t="s">
        <v>2143</v>
      </c>
      <c r="D488" s="833" t="s">
        <v>4131</v>
      </c>
      <c r="E488" s="834" t="s">
        <v>2153</v>
      </c>
      <c r="F488" s="832" t="s">
        <v>2138</v>
      </c>
      <c r="G488" s="832" t="s">
        <v>2178</v>
      </c>
      <c r="H488" s="832" t="s">
        <v>590</v>
      </c>
      <c r="I488" s="832" t="s">
        <v>2179</v>
      </c>
      <c r="J488" s="832" t="s">
        <v>1794</v>
      </c>
      <c r="K488" s="832" t="s">
        <v>2180</v>
      </c>
      <c r="L488" s="835">
        <v>238.72</v>
      </c>
      <c r="M488" s="835">
        <v>238.72</v>
      </c>
      <c r="N488" s="832">
        <v>1</v>
      </c>
      <c r="O488" s="836">
        <v>1</v>
      </c>
      <c r="P488" s="835">
        <v>238.72</v>
      </c>
      <c r="Q488" s="837">
        <v>1</v>
      </c>
      <c r="R488" s="832">
        <v>1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11</v>
      </c>
      <c r="B489" s="832" t="s">
        <v>2137</v>
      </c>
      <c r="C489" s="832" t="s">
        <v>2143</v>
      </c>
      <c r="D489" s="833" t="s">
        <v>4131</v>
      </c>
      <c r="E489" s="834" t="s">
        <v>2153</v>
      </c>
      <c r="F489" s="832" t="s">
        <v>2138</v>
      </c>
      <c r="G489" s="832" t="s">
        <v>2178</v>
      </c>
      <c r="H489" s="832" t="s">
        <v>638</v>
      </c>
      <c r="I489" s="832" t="s">
        <v>1931</v>
      </c>
      <c r="J489" s="832" t="s">
        <v>1932</v>
      </c>
      <c r="K489" s="832" t="s">
        <v>1795</v>
      </c>
      <c r="L489" s="835">
        <v>170.52</v>
      </c>
      <c r="M489" s="835">
        <v>511.56000000000006</v>
      </c>
      <c r="N489" s="832">
        <v>3</v>
      </c>
      <c r="O489" s="836">
        <v>1</v>
      </c>
      <c r="P489" s="835">
        <v>511.56000000000006</v>
      </c>
      <c r="Q489" s="837">
        <v>1</v>
      </c>
      <c r="R489" s="832">
        <v>3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11</v>
      </c>
      <c r="B490" s="832" t="s">
        <v>2137</v>
      </c>
      <c r="C490" s="832" t="s">
        <v>2143</v>
      </c>
      <c r="D490" s="833" t="s">
        <v>4131</v>
      </c>
      <c r="E490" s="834" t="s">
        <v>2153</v>
      </c>
      <c r="F490" s="832" t="s">
        <v>2138</v>
      </c>
      <c r="G490" s="832" t="s">
        <v>2535</v>
      </c>
      <c r="H490" s="832" t="s">
        <v>590</v>
      </c>
      <c r="I490" s="832" t="s">
        <v>2536</v>
      </c>
      <c r="J490" s="832" t="s">
        <v>2537</v>
      </c>
      <c r="K490" s="832" t="s">
        <v>2538</v>
      </c>
      <c r="L490" s="835">
        <v>140.94999999999999</v>
      </c>
      <c r="M490" s="835">
        <v>140.94999999999999</v>
      </c>
      <c r="N490" s="832">
        <v>1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11</v>
      </c>
      <c r="B491" s="832" t="s">
        <v>2137</v>
      </c>
      <c r="C491" s="832" t="s">
        <v>2143</v>
      </c>
      <c r="D491" s="833" t="s">
        <v>4131</v>
      </c>
      <c r="E491" s="834" t="s">
        <v>2153</v>
      </c>
      <c r="F491" s="832" t="s">
        <v>2138</v>
      </c>
      <c r="G491" s="832" t="s">
        <v>2219</v>
      </c>
      <c r="H491" s="832" t="s">
        <v>590</v>
      </c>
      <c r="I491" s="832" t="s">
        <v>2323</v>
      </c>
      <c r="J491" s="832" t="s">
        <v>2324</v>
      </c>
      <c r="K491" s="832" t="s">
        <v>2325</v>
      </c>
      <c r="L491" s="835">
        <v>72.64</v>
      </c>
      <c r="M491" s="835">
        <v>5302.7200000000012</v>
      </c>
      <c r="N491" s="832">
        <v>73</v>
      </c>
      <c r="O491" s="836">
        <v>30.5</v>
      </c>
      <c r="P491" s="835">
        <v>1234.8800000000001</v>
      </c>
      <c r="Q491" s="837">
        <v>0.23287671232876708</v>
      </c>
      <c r="R491" s="832">
        <v>17</v>
      </c>
      <c r="S491" s="837">
        <v>0.23287671232876711</v>
      </c>
      <c r="T491" s="836">
        <v>8.5</v>
      </c>
      <c r="U491" s="838">
        <v>0.27868852459016391</v>
      </c>
    </row>
    <row r="492" spans="1:21" ht="14.4" customHeight="1" x14ac:dyDescent="0.3">
      <c r="A492" s="831">
        <v>11</v>
      </c>
      <c r="B492" s="832" t="s">
        <v>2137</v>
      </c>
      <c r="C492" s="832" t="s">
        <v>2143</v>
      </c>
      <c r="D492" s="833" t="s">
        <v>4131</v>
      </c>
      <c r="E492" s="834" t="s">
        <v>2153</v>
      </c>
      <c r="F492" s="832" t="s">
        <v>2138</v>
      </c>
      <c r="G492" s="832" t="s">
        <v>2219</v>
      </c>
      <c r="H492" s="832" t="s">
        <v>590</v>
      </c>
      <c r="I492" s="832" t="s">
        <v>2539</v>
      </c>
      <c r="J492" s="832" t="s">
        <v>1216</v>
      </c>
      <c r="K492" s="832" t="s">
        <v>2540</v>
      </c>
      <c r="L492" s="835">
        <v>96.84</v>
      </c>
      <c r="M492" s="835">
        <v>581.04</v>
      </c>
      <c r="N492" s="832">
        <v>6</v>
      </c>
      <c r="O492" s="836">
        <v>2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11</v>
      </c>
      <c r="B493" s="832" t="s">
        <v>2137</v>
      </c>
      <c r="C493" s="832" t="s">
        <v>2143</v>
      </c>
      <c r="D493" s="833" t="s">
        <v>4131</v>
      </c>
      <c r="E493" s="834" t="s">
        <v>2153</v>
      </c>
      <c r="F493" s="832" t="s">
        <v>2138</v>
      </c>
      <c r="G493" s="832" t="s">
        <v>2219</v>
      </c>
      <c r="H493" s="832" t="s">
        <v>590</v>
      </c>
      <c r="I493" s="832" t="s">
        <v>2541</v>
      </c>
      <c r="J493" s="832" t="s">
        <v>2474</v>
      </c>
      <c r="K493" s="832" t="s">
        <v>2542</v>
      </c>
      <c r="L493" s="835">
        <v>161.4</v>
      </c>
      <c r="M493" s="835">
        <v>161.4</v>
      </c>
      <c r="N493" s="832">
        <v>1</v>
      </c>
      <c r="O493" s="836">
        <v>1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11</v>
      </c>
      <c r="B494" s="832" t="s">
        <v>2137</v>
      </c>
      <c r="C494" s="832" t="s">
        <v>2143</v>
      </c>
      <c r="D494" s="833" t="s">
        <v>4131</v>
      </c>
      <c r="E494" s="834" t="s">
        <v>2153</v>
      </c>
      <c r="F494" s="832" t="s">
        <v>2138</v>
      </c>
      <c r="G494" s="832" t="s">
        <v>2219</v>
      </c>
      <c r="H494" s="832" t="s">
        <v>590</v>
      </c>
      <c r="I494" s="832" t="s">
        <v>2220</v>
      </c>
      <c r="J494" s="832" t="s">
        <v>2221</v>
      </c>
      <c r="K494" s="832" t="s">
        <v>2222</v>
      </c>
      <c r="L494" s="835">
        <v>32.28</v>
      </c>
      <c r="M494" s="835">
        <v>129.12</v>
      </c>
      <c r="N494" s="832">
        <v>4</v>
      </c>
      <c r="O494" s="836">
        <v>2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11</v>
      </c>
      <c r="B495" s="832" t="s">
        <v>2137</v>
      </c>
      <c r="C495" s="832" t="s">
        <v>2143</v>
      </c>
      <c r="D495" s="833" t="s">
        <v>4131</v>
      </c>
      <c r="E495" s="834" t="s">
        <v>2153</v>
      </c>
      <c r="F495" s="832" t="s">
        <v>2138</v>
      </c>
      <c r="G495" s="832" t="s">
        <v>2329</v>
      </c>
      <c r="H495" s="832" t="s">
        <v>590</v>
      </c>
      <c r="I495" s="832" t="s">
        <v>2381</v>
      </c>
      <c r="J495" s="832" t="s">
        <v>689</v>
      </c>
      <c r="K495" s="832" t="s">
        <v>2382</v>
      </c>
      <c r="L495" s="835">
        <v>91.11</v>
      </c>
      <c r="M495" s="835">
        <v>364.44</v>
      </c>
      <c r="N495" s="832">
        <v>4</v>
      </c>
      <c r="O495" s="836">
        <v>2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11</v>
      </c>
      <c r="B496" s="832" t="s">
        <v>2137</v>
      </c>
      <c r="C496" s="832" t="s">
        <v>2143</v>
      </c>
      <c r="D496" s="833" t="s">
        <v>4131</v>
      </c>
      <c r="E496" s="834" t="s">
        <v>2153</v>
      </c>
      <c r="F496" s="832" t="s">
        <v>2138</v>
      </c>
      <c r="G496" s="832" t="s">
        <v>2329</v>
      </c>
      <c r="H496" s="832" t="s">
        <v>590</v>
      </c>
      <c r="I496" s="832" t="s">
        <v>2436</v>
      </c>
      <c r="J496" s="832" t="s">
        <v>689</v>
      </c>
      <c r="K496" s="832" t="s">
        <v>2382</v>
      </c>
      <c r="L496" s="835">
        <v>91.11</v>
      </c>
      <c r="M496" s="835">
        <v>546.66</v>
      </c>
      <c r="N496" s="832">
        <v>6</v>
      </c>
      <c r="O496" s="836">
        <v>3</v>
      </c>
      <c r="P496" s="835">
        <v>91.11</v>
      </c>
      <c r="Q496" s="837">
        <v>0.16666666666666669</v>
      </c>
      <c r="R496" s="832">
        <v>1</v>
      </c>
      <c r="S496" s="837">
        <v>0.16666666666666666</v>
      </c>
      <c r="T496" s="836">
        <v>1</v>
      </c>
      <c r="U496" s="838">
        <v>0.33333333333333331</v>
      </c>
    </row>
    <row r="497" spans="1:21" ht="14.4" customHeight="1" x14ac:dyDescent="0.3">
      <c r="A497" s="831">
        <v>11</v>
      </c>
      <c r="B497" s="832" t="s">
        <v>2137</v>
      </c>
      <c r="C497" s="832" t="s">
        <v>2143</v>
      </c>
      <c r="D497" s="833" t="s">
        <v>4131</v>
      </c>
      <c r="E497" s="834" t="s">
        <v>2153</v>
      </c>
      <c r="F497" s="832" t="s">
        <v>2138</v>
      </c>
      <c r="G497" s="832" t="s">
        <v>2329</v>
      </c>
      <c r="H497" s="832" t="s">
        <v>590</v>
      </c>
      <c r="I497" s="832" t="s">
        <v>2333</v>
      </c>
      <c r="J497" s="832" t="s">
        <v>689</v>
      </c>
      <c r="K497" s="832" t="s">
        <v>2334</v>
      </c>
      <c r="L497" s="835">
        <v>182.22</v>
      </c>
      <c r="M497" s="835">
        <v>364.44</v>
      </c>
      <c r="N497" s="832">
        <v>2</v>
      </c>
      <c r="O497" s="836">
        <v>2</v>
      </c>
      <c r="P497" s="835">
        <v>364.44</v>
      </c>
      <c r="Q497" s="837">
        <v>1</v>
      </c>
      <c r="R497" s="832">
        <v>2</v>
      </c>
      <c r="S497" s="837">
        <v>1</v>
      </c>
      <c r="T497" s="836">
        <v>2</v>
      </c>
      <c r="U497" s="838">
        <v>1</v>
      </c>
    </row>
    <row r="498" spans="1:21" ht="14.4" customHeight="1" x14ac:dyDescent="0.3">
      <c r="A498" s="831">
        <v>11</v>
      </c>
      <c r="B498" s="832" t="s">
        <v>2137</v>
      </c>
      <c r="C498" s="832" t="s">
        <v>2143</v>
      </c>
      <c r="D498" s="833" t="s">
        <v>4131</v>
      </c>
      <c r="E498" s="834" t="s">
        <v>2153</v>
      </c>
      <c r="F498" s="832" t="s">
        <v>2138</v>
      </c>
      <c r="G498" s="832" t="s">
        <v>2543</v>
      </c>
      <c r="H498" s="832" t="s">
        <v>590</v>
      </c>
      <c r="I498" s="832" t="s">
        <v>2544</v>
      </c>
      <c r="J498" s="832" t="s">
        <v>2545</v>
      </c>
      <c r="K498" s="832" t="s">
        <v>2546</v>
      </c>
      <c r="L498" s="835">
        <v>119.38</v>
      </c>
      <c r="M498" s="835">
        <v>716.28</v>
      </c>
      <c r="N498" s="832">
        <v>6</v>
      </c>
      <c r="O498" s="836">
        <v>4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11</v>
      </c>
      <c r="B499" s="832" t="s">
        <v>2137</v>
      </c>
      <c r="C499" s="832" t="s">
        <v>2143</v>
      </c>
      <c r="D499" s="833" t="s">
        <v>4131</v>
      </c>
      <c r="E499" s="834" t="s">
        <v>2153</v>
      </c>
      <c r="F499" s="832" t="s">
        <v>2138</v>
      </c>
      <c r="G499" s="832" t="s">
        <v>2547</v>
      </c>
      <c r="H499" s="832" t="s">
        <v>590</v>
      </c>
      <c r="I499" s="832" t="s">
        <v>2548</v>
      </c>
      <c r="J499" s="832" t="s">
        <v>2549</v>
      </c>
      <c r="K499" s="832" t="s">
        <v>2550</v>
      </c>
      <c r="L499" s="835">
        <v>0</v>
      </c>
      <c r="M499" s="835">
        <v>0</v>
      </c>
      <c r="N499" s="832">
        <v>4</v>
      </c>
      <c r="O499" s="836">
        <v>1.5</v>
      </c>
      <c r="P499" s="835"/>
      <c r="Q499" s="837"/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11</v>
      </c>
      <c r="B500" s="832" t="s">
        <v>2137</v>
      </c>
      <c r="C500" s="832" t="s">
        <v>2143</v>
      </c>
      <c r="D500" s="833" t="s">
        <v>4131</v>
      </c>
      <c r="E500" s="834" t="s">
        <v>2153</v>
      </c>
      <c r="F500" s="832" t="s">
        <v>2138</v>
      </c>
      <c r="G500" s="832" t="s">
        <v>2551</v>
      </c>
      <c r="H500" s="832" t="s">
        <v>590</v>
      </c>
      <c r="I500" s="832" t="s">
        <v>2552</v>
      </c>
      <c r="J500" s="832" t="s">
        <v>953</v>
      </c>
      <c r="K500" s="832" t="s">
        <v>2553</v>
      </c>
      <c r="L500" s="835">
        <v>0</v>
      </c>
      <c r="M500" s="835">
        <v>0</v>
      </c>
      <c r="N500" s="832">
        <v>1</v>
      </c>
      <c r="O500" s="836">
        <v>0.5</v>
      </c>
      <c r="P500" s="835"/>
      <c r="Q500" s="837"/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11</v>
      </c>
      <c r="B501" s="832" t="s">
        <v>2137</v>
      </c>
      <c r="C501" s="832" t="s">
        <v>2143</v>
      </c>
      <c r="D501" s="833" t="s">
        <v>4131</v>
      </c>
      <c r="E501" s="834" t="s">
        <v>2153</v>
      </c>
      <c r="F501" s="832" t="s">
        <v>2138</v>
      </c>
      <c r="G501" s="832" t="s">
        <v>2554</v>
      </c>
      <c r="H501" s="832" t="s">
        <v>590</v>
      </c>
      <c r="I501" s="832" t="s">
        <v>2555</v>
      </c>
      <c r="J501" s="832" t="s">
        <v>2556</v>
      </c>
      <c r="K501" s="832" t="s">
        <v>2557</v>
      </c>
      <c r="L501" s="835">
        <v>159.71</v>
      </c>
      <c r="M501" s="835">
        <v>39927.500000000007</v>
      </c>
      <c r="N501" s="832">
        <v>250</v>
      </c>
      <c r="O501" s="836">
        <v>81.5</v>
      </c>
      <c r="P501" s="835">
        <v>11499.119999999995</v>
      </c>
      <c r="Q501" s="837">
        <v>0.28799999999999981</v>
      </c>
      <c r="R501" s="832">
        <v>72</v>
      </c>
      <c r="S501" s="837">
        <v>0.28799999999999998</v>
      </c>
      <c r="T501" s="836">
        <v>23</v>
      </c>
      <c r="U501" s="838">
        <v>0.2822085889570552</v>
      </c>
    </row>
    <row r="502" spans="1:21" ht="14.4" customHeight="1" x14ac:dyDescent="0.3">
      <c r="A502" s="831">
        <v>11</v>
      </c>
      <c r="B502" s="832" t="s">
        <v>2137</v>
      </c>
      <c r="C502" s="832" t="s">
        <v>2143</v>
      </c>
      <c r="D502" s="833" t="s">
        <v>4131</v>
      </c>
      <c r="E502" s="834" t="s">
        <v>2153</v>
      </c>
      <c r="F502" s="832" t="s">
        <v>2138</v>
      </c>
      <c r="G502" s="832" t="s">
        <v>2554</v>
      </c>
      <c r="H502" s="832" t="s">
        <v>590</v>
      </c>
      <c r="I502" s="832" t="s">
        <v>2558</v>
      </c>
      <c r="J502" s="832" t="s">
        <v>2556</v>
      </c>
      <c r="K502" s="832" t="s">
        <v>2559</v>
      </c>
      <c r="L502" s="835">
        <v>159.71</v>
      </c>
      <c r="M502" s="835">
        <v>958.26</v>
      </c>
      <c r="N502" s="832">
        <v>6</v>
      </c>
      <c r="O502" s="836">
        <v>2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11</v>
      </c>
      <c r="B503" s="832" t="s">
        <v>2137</v>
      </c>
      <c r="C503" s="832" t="s">
        <v>2143</v>
      </c>
      <c r="D503" s="833" t="s">
        <v>4131</v>
      </c>
      <c r="E503" s="834" t="s">
        <v>2153</v>
      </c>
      <c r="F503" s="832" t="s">
        <v>2138</v>
      </c>
      <c r="G503" s="832" t="s">
        <v>2554</v>
      </c>
      <c r="H503" s="832" t="s">
        <v>590</v>
      </c>
      <c r="I503" s="832" t="s">
        <v>2560</v>
      </c>
      <c r="J503" s="832" t="s">
        <v>2556</v>
      </c>
      <c r="K503" s="832" t="s">
        <v>2561</v>
      </c>
      <c r="L503" s="835">
        <v>0</v>
      </c>
      <c r="M503" s="835">
        <v>0</v>
      </c>
      <c r="N503" s="832">
        <v>3</v>
      </c>
      <c r="O503" s="836">
        <v>1</v>
      </c>
      <c r="P503" s="835">
        <v>0</v>
      </c>
      <c r="Q503" s="837"/>
      <c r="R503" s="832">
        <v>3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11</v>
      </c>
      <c r="B504" s="832" t="s">
        <v>2137</v>
      </c>
      <c r="C504" s="832" t="s">
        <v>2143</v>
      </c>
      <c r="D504" s="833" t="s">
        <v>4131</v>
      </c>
      <c r="E504" s="834" t="s">
        <v>2153</v>
      </c>
      <c r="F504" s="832" t="s">
        <v>2138</v>
      </c>
      <c r="G504" s="832" t="s">
        <v>2554</v>
      </c>
      <c r="H504" s="832" t="s">
        <v>590</v>
      </c>
      <c r="I504" s="832" t="s">
        <v>2562</v>
      </c>
      <c r="J504" s="832" t="s">
        <v>2563</v>
      </c>
      <c r="K504" s="832" t="s">
        <v>2564</v>
      </c>
      <c r="L504" s="835">
        <v>0</v>
      </c>
      <c r="M504" s="835">
        <v>0</v>
      </c>
      <c r="N504" s="832">
        <v>12</v>
      </c>
      <c r="O504" s="836">
        <v>4</v>
      </c>
      <c r="P504" s="835"/>
      <c r="Q504" s="837"/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11</v>
      </c>
      <c r="B505" s="832" t="s">
        <v>2137</v>
      </c>
      <c r="C505" s="832" t="s">
        <v>2143</v>
      </c>
      <c r="D505" s="833" t="s">
        <v>4131</v>
      </c>
      <c r="E505" s="834" t="s">
        <v>2153</v>
      </c>
      <c r="F505" s="832" t="s">
        <v>2138</v>
      </c>
      <c r="G505" s="832" t="s">
        <v>2425</v>
      </c>
      <c r="H505" s="832" t="s">
        <v>590</v>
      </c>
      <c r="I505" s="832" t="s">
        <v>2565</v>
      </c>
      <c r="J505" s="832" t="s">
        <v>2566</v>
      </c>
      <c r="K505" s="832" t="s">
        <v>2567</v>
      </c>
      <c r="L505" s="835">
        <v>161.4</v>
      </c>
      <c r="M505" s="835">
        <v>161.4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11</v>
      </c>
      <c r="B506" s="832" t="s">
        <v>2137</v>
      </c>
      <c r="C506" s="832" t="s">
        <v>2143</v>
      </c>
      <c r="D506" s="833" t="s">
        <v>4131</v>
      </c>
      <c r="E506" s="834" t="s">
        <v>2153</v>
      </c>
      <c r="F506" s="832" t="s">
        <v>2138</v>
      </c>
      <c r="G506" s="832" t="s">
        <v>2262</v>
      </c>
      <c r="H506" s="832" t="s">
        <v>590</v>
      </c>
      <c r="I506" s="832" t="s">
        <v>2263</v>
      </c>
      <c r="J506" s="832" t="s">
        <v>2264</v>
      </c>
      <c r="K506" s="832" t="s">
        <v>2265</v>
      </c>
      <c r="L506" s="835">
        <v>60.9</v>
      </c>
      <c r="M506" s="835">
        <v>243.6</v>
      </c>
      <c r="N506" s="832">
        <v>4</v>
      </c>
      <c r="O506" s="836">
        <v>2</v>
      </c>
      <c r="P506" s="835">
        <v>60.9</v>
      </c>
      <c r="Q506" s="837">
        <v>0.25</v>
      </c>
      <c r="R506" s="832">
        <v>1</v>
      </c>
      <c r="S506" s="837">
        <v>0.25</v>
      </c>
      <c r="T506" s="836">
        <v>1</v>
      </c>
      <c r="U506" s="838">
        <v>0.5</v>
      </c>
    </row>
    <row r="507" spans="1:21" ht="14.4" customHeight="1" x14ac:dyDescent="0.3">
      <c r="A507" s="831">
        <v>11</v>
      </c>
      <c r="B507" s="832" t="s">
        <v>2137</v>
      </c>
      <c r="C507" s="832" t="s">
        <v>2143</v>
      </c>
      <c r="D507" s="833" t="s">
        <v>4131</v>
      </c>
      <c r="E507" s="834" t="s">
        <v>2153</v>
      </c>
      <c r="F507" s="832" t="s">
        <v>2138</v>
      </c>
      <c r="G507" s="832" t="s">
        <v>2231</v>
      </c>
      <c r="H507" s="832" t="s">
        <v>590</v>
      </c>
      <c r="I507" s="832" t="s">
        <v>2360</v>
      </c>
      <c r="J507" s="832" t="s">
        <v>635</v>
      </c>
      <c r="K507" s="832" t="s">
        <v>2361</v>
      </c>
      <c r="L507" s="835">
        <v>0</v>
      </c>
      <c r="M507" s="835">
        <v>0</v>
      </c>
      <c r="N507" s="832">
        <v>3</v>
      </c>
      <c r="O507" s="836">
        <v>1</v>
      </c>
      <c r="P507" s="835">
        <v>0</v>
      </c>
      <c r="Q507" s="837"/>
      <c r="R507" s="832">
        <v>1</v>
      </c>
      <c r="S507" s="837">
        <v>0.33333333333333331</v>
      </c>
      <c r="T507" s="836">
        <v>0.5</v>
      </c>
      <c r="U507" s="838">
        <v>0.5</v>
      </c>
    </row>
    <row r="508" spans="1:21" ht="14.4" customHeight="1" x14ac:dyDescent="0.3">
      <c r="A508" s="831">
        <v>11</v>
      </c>
      <c r="B508" s="832" t="s">
        <v>2137</v>
      </c>
      <c r="C508" s="832" t="s">
        <v>2143</v>
      </c>
      <c r="D508" s="833" t="s">
        <v>4131</v>
      </c>
      <c r="E508" s="834" t="s">
        <v>2153</v>
      </c>
      <c r="F508" s="832" t="s">
        <v>2138</v>
      </c>
      <c r="G508" s="832" t="s">
        <v>2231</v>
      </c>
      <c r="H508" s="832" t="s">
        <v>590</v>
      </c>
      <c r="I508" s="832" t="s">
        <v>2232</v>
      </c>
      <c r="J508" s="832" t="s">
        <v>635</v>
      </c>
      <c r="K508" s="832" t="s">
        <v>2233</v>
      </c>
      <c r="L508" s="835">
        <v>0</v>
      </c>
      <c r="M508" s="835">
        <v>0</v>
      </c>
      <c r="N508" s="832">
        <v>1</v>
      </c>
      <c r="O508" s="836">
        <v>1</v>
      </c>
      <c r="P508" s="835">
        <v>0</v>
      </c>
      <c r="Q508" s="837"/>
      <c r="R508" s="832">
        <v>1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11</v>
      </c>
      <c r="B509" s="832" t="s">
        <v>2137</v>
      </c>
      <c r="C509" s="832" t="s">
        <v>2143</v>
      </c>
      <c r="D509" s="833" t="s">
        <v>4131</v>
      </c>
      <c r="E509" s="834" t="s">
        <v>2153</v>
      </c>
      <c r="F509" s="832" t="s">
        <v>2138</v>
      </c>
      <c r="G509" s="832" t="s">
        <v>2362</v>
      </c>
      <c r="H509" s="832" t="s">
        <v>590</v>
      </c>
      <c r="I509" s="832" t="s">
        <v>2363</v>
      </c>
      <c r="J509" s="832" t="s">
        <v>2364</v>
      </c>
      <c r="K509" s="832" t="s">
        <v>2365</v>
      </c>
      <c r="L509" s="835">
        <v>132.97999999999999</v>
      </c>
      <c r="M509" s="835">
        <v>132.97999999999999</v>
      </c>
      <c r="N509" s="832">
        <v>1</v>
      </c>
      <c r="O509" s="836">
        <v>1</v>
      </c>
      <c r="P509" s="835">
        <v>132.97999999999999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11</v>
      </c>
      <c r="B510" s="832" t="s">
        <v>2137</v>
      </c>
      <c r="C510" s="832" t="s">
        <v>2143</v>
      </c>
      <c r="D510" s="833" t="s">
        <v>4131</v>
      </c>
      <c r="E510" s="834" t="s">
        <v>2153</v>
      </c>
      <c r="F510" s="832" t="s">
        <v>2138</v>
      </c>
      <c r="G510" s="832" t="s">
        <v>2568</v>
      </c>
      <c r="H510" s="832" t="s">
        <v>590</v>
      </c>
      <c r="I510" s="832" t="s">
        <v>2569</v>
      </c>
      <c r="J510" s="832" t="s">
        <v>2570</v>
      </c>
      <c r="K510" s="832" t="s">
        <v>2571</v>
      </c>
      <c r="L510" s="835">
        <v>1776.68</v>
      </c>
      <c r="M510" s="835">
        <v>26650.2</v>
      </c>
      <c r="N510" s="832">
        <v>15</v>
      </c>
      <c r="O510" s="836">
        <v>13</v>
      </c>
      <c r="P510" s="835">
        <v>12436.76</v>
      </c>
      <c r="Q510" s="837">
        <v>0.46666666666666667</v>
      </c>
      <c r="R510" s="832">
        <v>7</v>
      </c>
      <c r="S510" s="837">
        <v>0.46666666666666667</v>
      </c>
      <c r="T510" s="836">
        <v>7</v>
      </c>
      <c r="U510" s="838">
        <v>0.53846153846153844</v>
      </c>
    </row>
    <row r="511" spans="1:21" ht="14.4" customHeight="1" x14ac:dyDescent="0.3">
      <c r="A511" s="831">
        <v>11</v>
      </c>
      <c r="B511" s="832" t="s">
        <v>2137</v>
      </c>
      <c r="C511" s="832" t="s">
        <v>2143</v>
      </c>
      <c r="D511" s="833" t="s">
        <v>4131</v>
      </c>
      <c r="E511" s="834" t="s">
        <v>2153</v>
      </c>
      <c r="F511" s="832" t="s">
        <v>2138</v>
      </c>
      <c r="G511" s="832" t="s">
        <v>2572</v>
      </c>
      <c r="H511" s="832" t="s">
        <v>590</v>
      </c>
      <c r="I511" s="832" t="s">
        <v>2573</v>
      </c>
      <c r="J511" s="832" t="s">
        <v>2574</v>
      </c>
      <c r="K511" s="832" t="s">
        <v>2230</v>
      </c>
      <c r="L511" s="835">
        <v>0</v>
      </c>
      <c r="M511" s="835">
        <v>0</v>
      </c>
      <c r="N511" s="832">
        <v>1</v>
      </c>
      <c r="O511" s="836">
        <v>1</v>
      </c>
      <c r="P511" s="835"/>
      <c r="Q511" s="837"/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11</v>
      </c>
      <c r="B512" s="832" t="s">
        <v>2137</v>
      </c>
      <c r="C512" s="832" t="s">
        <v>2143</v>
      </c>
      <c r="D512" s="833" t="s">
        <v>4131</v>
      </c>
      <c r="E512" s="834" t="s">
        <v>2153</v>
      </c>
      <c r="F512" s="832" t="s">
        <v>2138</v>
      </c>
      <c r="G512" s="832" t="s">
        <v>2368</v>
      </c>
      <c r="H512" s="832" t="s">
        <v>638</v>
      </c>
      <c r="I512" s="832" t="s">
        <v>2575</v>
      </c>
      <c r="J512" s="832" t="s">
        <v>2003</v>
      </c>
      <c r="K512" s="832" t="s">
        <v>2576</v>
      </c>
      <c r="L512" s="835">
        <v>96.84</v>
      </c>
      <c r="M512" s="835">
        <v>387.36</v>
      </c>
      <c r="N512" s="832">
        <v>4</v>
      </c>
      <c r="O512" s="836">
        <v>2.5</v>
      </c>
      <c r="P512" s="835">
        <v>96.84</v>
      </c>
      <c r="Q512" s="837">
        <v>0.25</v>
      </c>
      <c r="R512" s="832">
        <v>1</v>
      </c>
      <c r="S512" s="837">
        <v>0.25</v>
      </c>
      <c r="T512" s="836">
        <v>1</v>
      </c>
      <c r="U512" s="838">
        <v>0.4</v>
      </c>
    </row>
    <row r="513" spans="1:21" ht="14.4" customHeight="1" x14ac:dyDescent="0.3">
      <c r="A513" s="831">
        <v>11</v>
      </c>
      <c r="B513" s="832" t="s">
        <v>2137</v>
      </c>
      <c r="C513" s="832" t="s">
        <v>2143</v>
      </c>
      <c r="D513" s="833" t="s">
        <v>4131</v>
      </c>
      <c r="E513" s="834" t="s">
        <v>2153</v>
      </c>
      <c r="F513" s="832" t="s">
        <v>2138</v>
      </c>
      <c r="G513" s="832" t="s">
        <v>2368</v>
      </c>
      <c r="H513" s="832" t="s">
        <v>590</v>
      </c>
      <c r="I513" s="832" t="s">
        <v>2577</v>
      </c>
      <c r="J513" s="832" t="s">
        <v>2578</v>
      </c>
      <c r="K513" s="832" t="s">
        <v>2579</v>
      </c>
      <c r="L513" s="835">
        <v>161.4</v>
      </c>
      <c r="M513" s="835">
        <v>161.4</v>
      </c>
      <c r="N513" s="832">
        <v>1</v>
      </c>
      <c r="O513" s="836">
        <v>1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11</v>
      </c>
      <c r="B514" s="832" t="s">
        <v>2137</v>
      </c>
      <c r="C514" s="832" t="s">
        <v>2143</v>
      </c>
      <c r="D514" s="833" t="s">
        <v>4131</v>
      </c>
      <c r="E514" s="834" t="s">
        <v>2153</v>
      </c>
      <c r="F514" s="832" t="s">
        <v>2138</v>
      </c>
      <c r="G514" s="832" t="s">
        <v>2368</v>
      </c>
      <c r="H514" s="832" t="s">
        <v>590</v>
      </c>
      <c r="I514" s="832" t="s">
        <v>2580</v>
      </c>
      <c r="J514" s="832" t="s">
        <v>2581</v>
      </c>
      <c r="K514" s="832" t="s">
        <v>2576</v>
      </c>
      <c r="L514" s="835">
        <v>96.84</v>
      </c>
      <c r="M514" s="835">
        <v>96.84</v>
      </c>
      <c r="N514" s="832">
        <v>1</v>
      </c>
      <c r="O514" s="836">
        <v>1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11</v>
      </c>
      <c r="B515" s="832" t="s">
        <v>2137</v>
      </c>
      <c r="C515" s="832" t="s">
        <v>2143</v>
      </c>
      <c r="D515" s="833" t="s">
        <v>4131</v>
      </c>
      <c r="E515" s="834" t="s">
        <v>2153</v>
      </c>
      <c r="F515" s="832" t="s">
        <v>2138</v>
      </c>
      <c r="G515" s="832" t="s">
        <v>2181</v>
      </c>
      <c r="H515" s="832" t="s">
        <v>638</v>
      </c>
      <c r="I515" s="832" t="s">
        <v>1689</v>
      </c>
      <c r="J515" s="832" t="s">
        <v>757</v>
      </c>
      <c r="K515" s="832" t="s">
        <v>1678</v>
      </c>
      <c r="L515" s="835">
        <v>923.74</v>
      </c>
      <c r="M515" s="835">
        <v>1847.48</v>
      </c>
      <c r="N515" s="832">
        <v>2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11</v>
      </c>
      <c r="B516" s="832" t="s">
        <v>2137</v>
      </c>
      <c r="C516" s="832" t="s">
        <v>2143</v>
      </c>
      <c r="D516" s="833" t="s">
        <v>4131</v>
      </c>
      <c r="E516" s="834" t="s">
        <v>2153</v>
      </c>
      <c r="F516" s="832" t="s">
        <v>2138</v>
      </c>
      <c r="G516" s="832" t="s">
        <v>2234</v>
      </c>
      <c r="H516" s="832" t="s">
        <v>638</v>
      </c>
      <c r="I516" s="832" t="s">
        <v>1825</v>
      </c>
      <c r="J516" s="832" t="s">
        <v>653</v>
      </c>
      <c r="K516" s="832" t="s">
        <v>1826</v>
      </c>
      <c r="L516" s="835">
        <v>24.22</v>
      </c>
      <c r="M516" s="835">
        <v>72.66</v>
      </c>
      <c r="N516" s="832">
        <v>3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11</v>
      </c>
      <c r="B517" s="832" t="s">
        <v>2137</v>
      </c>
      <c r="C517" s="832" t="s">
        <v>2143</v>
      </c>
      <c r="D517" s="833" t="s">
        <v>4131</v>
      </c>
      <c r="E517" s="834" t="s">
        <v>2153</v>
      </c>
      <c r="F517" s="832" t="s">
        <v>2138</v>
      </c>
      <c r="G517" s="832" t="s">
        <v>2234</v>
      </c>
      <c r="H517" s="832" t="s">
        <v>638</v>
      </c>
      <c r="I517" s="832" t="s">
        <v>1827</v>
      </c>
      <c r="J517" s="832" t="s">
        <v>653</v>
      </c>
      <c r="K517" s="832" t="s">
        <v>646</v>
      </c>
      <c r="L517" s="835">
        <v>48.42</v>
      </c>
      <c r="M517" s="835">
        <v>5471.4600000000028</v>
      </c>
      <c r="N517" s="832">
        <v>113</v>
      </c>
      <c r="O517" s="836">
        <v>54</v>
      </c>
      <c r="P517" s="835">
        <v>871.56</v>
      </c>
      <c r="Q517" s="837">
        <v>0.15929203539823</v>
      </c>
      <c r="R517" s="832">
        <v>18</v>
      </c>
      <c r="S517" s="837">
        <v>0.15929203539823009</v>
      </c>
      <c r="T517" s="836">
        <v>11.5</v>
      </c>
      <c r="U517" s="838">
        <v>0.21296296296296297</v>
      </c>
    </row>
    <row r="518" spans="1:21" ht="14.4" customHeight="1" x14ac:dyDescent="0.3">
      <c r="A518" s="831">
        <v>11</v>
      </c>
      <c r="B518" s="832" t="s">
        <v>2137</v>
      </c>
      <c r="C518" s="832" t="s">
        <v>2143</v>
      </c>
      <c r="D518" s="833" t="s">
        <v>4131</v>
      </c>
      <c r="E518" s="834" t="s">
        <v>2153</v>
      </c>
      <c r="F518" s="832" t="s">
        <v>2138</v>
      </c>
      <c r="G518" s="832" t="s">
        <v>2234</v>
      </c>
      <c r="H518" s="832" t="s">
        <v>590</v>
      </c>
      <c r="I518" s="832" t="s">
        <v>2406</v>
      </c>
      <c r="J518" s="832" t="s">
        <v>653</v>
      </c>
      <c r="K518" s="832" t="s">
        <v>2407</v>
      </c>
      <c r="L518" s="835">
        <v>48.42</v>
      </c>
      <c r="M518" s="835">
        <v>581.04</v>
      </c>
      <c r="N518" s="832">
        <v>12</v>
      </c>
      <c r="O518" s="836">
        <v>5.5</v>
      </c>
      <c r="P518" s="835">
        <v>193.68</v>
      </c>
      <c r="Q518" s="837">
        <v>0.33333333333333337</v>
      </c>
      <c r="R518" s="832">
        <v>4</v>
      </c>
      <c r="S518" s="837">
        <v>0.33333333333333331</v>
      </c>
      <c r="T518" s="836">
        <v>2</v>
      </c>
      <c r="U518" s="838">
        <v>0.36363636363636365</v>
      </c>
    </row>
    <row r="519" spans="1:21" ht="14.4" customHeight="1" x14ac:dyDescent="0.3">
      <c r="A519" s="831">
        <v>11</v>
      </c>
      <c r="B519" s="832" t="s">
        <v>2137</v>
      </c>
      <c r="C519" s="832" t="s">
        <v>2143</v>
      </c>
      <c r="D519" s="833" t="s">
        <v>4131</v>
      </c>
      <c r="E519" s="834" t="s">
        <v>2153</v>
      </c>
      <c r="F519" s="832" t="s">
        <v>2138</v>
      </c>
      <c r="G519" s="832" t="s">
        <v>2234</v>
      </c>
      <c r="H519" s="832" t="s">
        <v>590</v>
      </c>
      <c r="I519" s="832" t="s">
        <v>2353</v>
      </c>
      <c r="J519" s="832" t="s">
        <v>2354</v>
      </c>
      <c r="K519" s="832" t="s">
        <v>2355</v>
      </c>
      <c r="L519" s="835">
        <v>48.42</v>
      </c>
      <c r="M519" s="835">
        <v>145.26</v>
      </c>
      <c r="N519" s="832">
        <v>3</v>
      </c>
      <c r="O519" s="836">
        <v>1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11</v>
      </c>
      <c r="B520" s="832" t="s">
        <v>2137</v>
      </c>
      <c r="C520" s="832" t="s">
        <v>2143</v>
      </c>
      <c r="D520" s="833" t="s">
        <v>4131</v>
      </c>
      <c r="E520" s="834" t="s">
        <v>2153</v>
      </c>
      <c r="F520" s="832" t="s">
        <v>2138</v>
      </c>
      <c r="G520" s="832" t="s">
        <v>2234</v>
      </c>
      <c r="H520" s="832" t="s">
        <v>590</v>
      </c>
      <c r="I520" s="832" t="s">
        <v>2519</v>
      </c>
      <c r="J520" s="832" t="s">
        <v>653</v>
      </c>
      <c r="K520" s="832" t="s">
        <v>2520</v>
      </c>
      <c r="L520" s="835">
        <v>24.22</v>
      </c>
      <c r="M520" s="835">
        <v>24.22</v>
      </c>
      <c r="N520" s="832">
        <v>1</v>
      </c>
      <c r="O520" s="836">
        <v>1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11</v>
      </c>
      <c r="B521" s="832" t="s">
        <v>2137</v>
      </c>
      <c r="C521" s="832" t="s">
        <v>2143</v>
      </c>
      <c r="D521" s="833" t="s">
        <v>4131</v>
      </c>
      <c r="E521" s="834" t="s">
        <v>2153</v>
      </c>
      <c r="F521" s="832" t="s">
        <v>2138</v>
      </c>
      <c r="G521" s="832" t="s">
        <v>2187</v>
      </c>
      <c r="H521" s="832" t="s">
        <v>638</v>
      </c>
      <c r="I521" s="832" t="s">
        <v>1834</v>
      </c>
      <c r="J521" s="832" t="s">
        <v>1835</v>
      </c>
      <c r="K521" s="832" t="s">
        <v>1836</v>
      </c>
      <c r="L521" s="835">
        <v>0</v>
      </c>
      <c r="M521" s="835">
        <v>0</v>
      </c>
      <c r="N521" s="832">
        <v>108</v>
      </c>
      <c r="O521" s="836">
        <v>49</v>
      </c>
      <c r="P521" s="835">
        <v>0</v>
      </c>
      <c r="Q521" s="837"/>
      <c r="R521" s="832">
        <v>30</v>
      </c>
      <c r="S521" s="837">
        <v>0.27777777777777779</v>
      </c>
      <c r="T521" s="836">
        <v>15</v>
      </c>
      <c r="U521" s="838">
        <v>0.30612244897959184</v>
      </c>
    </row>
    <row r="522" spans="1:21" ht="14.4" customHeight="1" x14ac:dyDescent="0.3">
      <c r="A522" s="831">
        <v>11</v>
      </c>
      <c r="B522" s="832" t="s">
        <v>2137</v>
      </c>
      <c r="C522" s="832" t="s">
        <v>2143</v>
      </c>
      <c r="D522" s="833" t="s">
        <v>4131</v>
      </c>
      <c r="E522" s="834" t="s">
        <v>2153</v>
      </c>
      <c r="F522" s="832" t="s">
        <v>2138</v>
      </c>
      <c r="G522" s="832" t="s">
        <v>2188</v>
      </c>
      <c r="H522" s="832" t="s">
        <v>590</v>
      </c>
      <c r="I522" s="832" t="s">
        <v>2415</v>
      </c>
      <c r="J522" s="832" t="s">
        <v>1355</v>
      </c>
      <c r="K522" s="832" t="s">
        <v>2416</v>
      </c>
      <c r="L522" s="835">
        <v>59.56</v>
      </c>
      <c r="M522" s="835">
        <v>119.12</v>
      </c>
      <c r="N522" s="832">
        <v>2</v>
      </c>
      <c r="O522" s="836">
        <v>1</v>
      </c>
      <c r="P522" s="835">
        <v>119.12</v>
      </c>
      <c r="Q522" s="837">
        <v>1</v>
      </c>
      <c r="R522" s="832">
        <v>2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11</v>
      </c>
      <c r="B523" s="832" t="s">
        <v>2137</v>
      </c>
      <c r="C523" s="832" t="s">
        <v>2143</v>
      </c>
      <c r="D523" s="833" t="s">
        <v>4131</v>
      </c>
      <c r="E523" s="834" t="s">
        <v>2153</v>
      </c>
      <c r="F523" s="832" t="s">
        <v>2138</v>
      </c>
      <c r="G523" s="832" t="s">
        <v>2582</v>
      </c>
      <c r="H523" s="832" t="s">
        <v>590</v>
      </c>
      <c r="I523" s="832" t="s">
        <v>2583</v>
      </c>
      <c r="J523" s="832" t="s">
        <v>2584</v>
      </c>
      <c r="K523" s="832" t="s">
        <v>2585</v>
      </c>
      <c r="L523" s="835">
        <v>789.2</v>
      </c>
      <c r="M523" s="835">
        <v>2367.6000000000004</v>
      </c>
      <c r="N523" s="832">
        <v>3</v>
      </c>
      <c r="O523" s="836">
        <v>0.5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11</v>
      </c>
      <c r="B524" s="832" t="s">
        <v>2137</v>
      </c>
      <c r="C524" s="832" t="s">
        <v>2143</v>
      </c>
      <c r="D524" s="833" t="s">
        <v>4131</v>
      </c>
      <c r="E524" s="834" t="s">
        <v>2153</v>
      </c>
      <c r="F524" s="832" t="s">
        <v>2138</v>
      </c>
      <c r="G524" s="832" t="s">
        <v>2586</v>
      </c>
      <c r="H524" s="832" t="s">
        <v>590</v>
      </c>
      <c r="I524" s="832" t="s">
        <v>2587</v>
      </c>
      <c r="J524" s="832" t="s">
        <v>2588</v>
      </c>
      <c r="K524" s="832" t="s">
        <v>1896</v>
      </c>
      <c r="L524" s="835">
        <v>77.13</v>
      </c>
      <c r="M524" s="835">
        <v>385.65</v>
      </c>
      <c r="N524" s="832">
        <v>5</v>
      </c>
      <c r="O524" s="836">
        <v>2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11</v>
      </c>
      <c r="B525" s="832" t="s">
        <v>2137</v>
      </c>
      <c r="C525" s="832" t="s">
        <v>2143</v>
      </c>
      <c r="D525" s="833" t="s">
        <v>4131</v>
      </c>
      <c r="E525" s="834" t="s">
        <v>2153</v>
      </c>
      <c r="F525" s="832" t="s">
        <v>2138</v>
      </c>
      <c r="G525" s="832" t="s">
        <v>2300</v>
      </c>
      <c r="H525" s="832" t="s">
        <v>590</v>
      </c>
      <c r="I525" s="832" t="s">
        <v>2429</v>
      </c>
      <c r="J525" s="832" t="s">
        <v>2430</v>
      </c>
      <c r="K525" s="832" t="s">
        <v>2431</v>
      </c>
      <c r="L525" s="835">
        <v>93.96</v>
      </c>
      <c r="M525" s="835">
        <v>281.88</v>
      </c>
      <c r="N525" s="832">
        <v>3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11</v>
      </c>
      <c r="B526" s="832" t="s">
        <v>2137</v>
      </c>
      <c r="C526" s="832" t="s">
        <v>2143</v>
      </c>
      <c r="D526" s="833" t="s">
        <v>4131</v>
      </c>
      <c r="E526" s="834" t="s">
        <v>2153</v>
      </c>
      <c r="F526" s="832" t="s">
        <v>2138</v>
      </c>
      <c r="G526" s="832" t="s">
        <v>2300</v>
      </c>
      <c r="H526" s="832" t="s">
        <v>590</v>
      </c>
      <c r="I526" s="832" t="s">
        <v>2589</v>
      </c>
      <c r="J526" s="832" t="s">
        <v>2305</v>
      </c>
      <c r="K526" s="832" t="s">
        <v>2522</v>
      </c>
      <c r="L526" s="835">
        <v>31.32</v>
      </c>
      <c r="M526" s="835">
        <v>31.32</v>
      </c>
      <c r="N526" s="832">
        <v>1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11</v>
      </c>
      <c r="B527" s="832" t="s">
        <v>2137</v>
      </c>
      <c r="C527" s="832" t="s">
        <v>2143</v>
      </c>
      <c r="D527" s="833" t="s">
        <v>4131</v>
      </c>
      <c r="E527" s="834" t="s">
        <v>2153</v>
      </c>
      <c r="F527" s="832" t="s">
        <v>2138</v>
      </c>
      <c r="G527" s="832" t="s">
        <v>2300</v>
      </c>
      <c r="H527" s="832" t="s">
        <v>590</v>
      </c>
      <c r="I527" s="832" t="s">
        <v>2590</v>
      </c>
      <c r="J527" s="832" t="s">
        <v>2591</v>
      </c>
      <c r="K527" s="832" t="s">
        <v>2592</v>
      </c>
      <c r="L527" s="835">
        <v>93.96</v>
      </c>
      <c r="M527" s="835">
        <v>93.96</v>
      </c>
      <c r="N527" s="832">
        <v>1</v>
      </c>
      <c r="O527" s="836">
        <v>1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11</v>
      </c>
      <c r="B528" s="832" t="s">
        <v>2137</v>
      </c>
      <c r="C528" s="832" t="s">
        <v>2143</v>
      </c>
      <c r="D528" s="833" t="s">
        <v>4131</v>
      </c>
      <c r="E528" s="834" t="s">
        <v>2153</v>
      </c>
      <c r="F528" s="832" t="s">
        <v>2138</v>
      </c>
      <c r="G528" s="832" t="s">
        <v>2593</v>
      </c>
      <c r="H528" s="832" t="s">
        <v>590</v>
      </c>
      <c r="I528" s="832" t="s">
        <v>2594</v>
      </c>
      <c r="J528" s="832" t="s">
        <v>2595</v>
      </c>
      <c r="K528" s="832" t="s">
        <v>2596</v>
      </c>
      <c r="L528" s="835">
        <v>151.62</v>
      </c>
      <c r="M528" s="835">
        <v>758.1</v>
      </c>
      <c r="N528" s="832">
        <v>5</v>
      </c>
      <c r="O528" s="836">
        <v>2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11</v>
      </c>
      <c r="B529" s="832" t="s">
        <v>2137</v>
      </c>
      <c r="C529" s="832" t="s">
        <v>2143</v>
      </c>
      <c r="D529" s="833" t="s">
        <v>4131</v>
      </c>
      <c r="E529" s="834" t="s">
        <v>2153</v>
      </c>
      <c r="F529" s="832" t="s">
        <v>2138</v>
      </c>
      <c r="G529" s="832" t="s">
        <v>2593</v>
      </c>
      <c r="H529" s="832" t="s">
        <v>590</v>
      </c>
      <c r="I529" s="832" t="s">
        <v>2597</v>
      </c>
      <c r="J529" s="832" t="s">
        <v>2595</v>
      </c>
      <c r="K529" s="832" t="s">
        <v>2598</v>
      </c>
      <c r="L529" s="835">
        <v>296.55</v>
      </c>
      <c r="M529" s="835">
        <v>296.55</v>
      </c>
      <c r="N529" s="832">
        <v>1</v>
      </c>
      <c r="O529" s="836">
        <v>1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11</v>
      </c>
      <c r="B530" s="832" t="s">
        <v>2137</v>
      </c>
      <c r="C530" s="832" t="s">
        <v>2143</v>
      </c>
      <c r="D530" s="833" t="s">
        <v>4131</v>
      </c>
      <c r="E530" s="834" t="s">
        <v>2153</v>
      </c>
      <c r="F530" s="832" t="s">
        <v>2138</v>
      </c>
      <c r="G530" s="832" t="s">
        <v>2461</v>
      </c>
      <c r="H530" s="832" t="s">
        <v>590</v>
      </c>
      <c r="I530" s="832" t="s">
        <v>2462</v>
      </c>
      <c r="J530" s="832" t="s">
        <v>1156</v>
      </c>
      <c r="K530" s="832" t="s">
        <v>2463</v>
      </c>
      <c r="L530" s="835">
        <v>0</v>
      </c>
      <c r="M530" s="835">
        <v>0</v>
      </c>
      <c r="N530" s="832">
        <v>1</v>
      </c>
      <c r="O530" s="836">
        <v>1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11</v>
      </c>
      <c r="B531" s="832" t="s">
        <v>2137</v>
      </c>
      <c r="C531" s="832" t="s">
        <v>2143</v>
      </c>
      <c r="D531" s="833" t="s">
        <v>4131</v>
      </c>
      <c r="E531" s="834" t="s">
        <v>2153</v>
      </c>
      <c r="F531" s="832" t="s">
        <v>2138</v>
      </c>
      <c r="G531" s="832" t="s">
        <v>2506</v>
      </c>
      <c r="H531" s="832" t="s">
        <v>638</v>
      </c>
      <c r="I531" s="832" t="s">
        <v>1854</v>
      </c>
      <c r="J531" s="832" t="s">
        <v>994</v>
      </c>
      <c r="K531" s="832" t="s">
        <v>1855</v>
      </c>
      <c r="L531" s="835">
        <v>0</v>
      </c>
      <c r="M531" s="835">
        <v>0</v>
      </c>
      <c r="N531" s="832">
        <v>1</v>
      </c>
      <c r="O531" s="836">
        <v>0.5</v>
      </c>
      <c r="P531" s="835">
        <v>0</v>
      </c>
      <c r="Q531" s="837"/>
      <c r="R531" s="832">
        <v>1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11</v>
      </c>
      <c r="B532" s="832" t="s">
        <v>2137</v>
      </c>
      <c r="C532" s="832" t="s">
        <v>2143</v>
      </c>
      <c r="D532" s="833" t="s">
        <v>4131</v>
      </c>
      <c r="E532" s="834" t="s">
        <v>2153</v>
      </c>
      <c r="F532" s="832" t="s">
        <v>2138</v>
      </c>
      <c r="G532" s="832" t="s">
        <v>2243</v>
      </c>
      <c r="H532" s="832" t="s">
        <v>590</v>
      </c>
      <c r="I532" s="832" t="s">
        <v>2347</v>
      </c>
      <c r="J532" s="832" t="s">
        <v>985</v>
      </c>
      <c r="K532" s="832" t="s">
        <v>2311</v>
      </c>
      <c r="L532" s="835">
        <v>50.32</v>
      </c>
      <c r="M532" s="835">
        <v>150.96</v>
      </c>
      <c r="N532" s="832">
        <v>3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11</v>
      </c>
      <c r="B533" s="832" t="s">
        <v>2137</v>
      </c>
      <c r="C533" s="832" t="s">
        <v>2143</v>
      </c>
      <c r="D533" s="833" t="s">
        <v>4131</v>
      </c>
      <c r="E533" s="834" t="s">
        <v>2153</v>
      </c>
      <c r="F533" s="832" t="s">
        <v>2138</v>
      </c>
      <c r="G533" s="832" t="s">
        <v>2243</v>
      </c>
      <c r="H533" s="832" t="s">
        <v>590</v>
      </c>
      <c r="I533" s="832" t="s">
        <v>2307</v>
      </c>
      <c r="J533" s="832" t="s">
        <v>2308</v>
      </c>
      <c r="K533" s="832" t="s">
        <v>2309</v>
      </c>
      <c r="L533" s="835">
        <v>99.94</v>
      </c>
      <c r="M533" s="835">
        <v>199.88</v>
      </c>
      <c r="N533" s="832">
        <v>2</v>
      </c>
      <c r="O533" s="836">
        <v>0.5</v>
      </c>
      <c r="P533" s="835">
        <v>199.88</v>
      </c>
      <c r="Q533" s="837">
        <v>1</v>
      </c>
      <c r="R533" s="832">
        <v>2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11</v>
      </c>
      <c r="B534" s="832" t="s">
        <v>2137</v>
      </c>
      <c r="C534" s="832" t="s">
        <v>2143</v>
      </c>
      <c r="D534" s="833" t="s">
        <v>4131</v>
      </c>
      <c r="E534" s="834" t="s">
        <v>2153</v>
      </c>
      <c r="F534" s="832" t="s">
        <v>2138</v>
      </c>
      <c r="G534" s="832" t="s">
        <v>2243</v>
      </c>
      <c r="H534" s="832" t="s">
        <v>590</v>
      </c>
      <c r="I534" s="832" t="s">
        <v>2348</v>
      </c>
      <c r="J534" s="832" t="s">
        <v>985</v>
      </c>
      <c r="K534" s="832" t="s">
        <v>2349</v>
      </c>
      <c r="L534" s="835">
        <v>50.32</v>
      </c>
      <c r="M534" s="835">
        <v>150.96</v>
      </c>
      <c r="N534" s="832">
        <v>3</v>
      </c>
      <c r="O534" s="836">
        <v>1.5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11</v>
      </c>
      <c r="B535" s="832" t="s">
        <v>2137</v>
      </c>
      <c r="C535" s="832" t="s">
        <v>2143</v>
      </c>
      <c r="D535" s="833" t="s">
        <v>4131</v>
      </c>
      <c r="E535" s="834" t="s">
        <v>2153</v>
      </c>
      <c r="F535" s="832" t="s">
        <v>2138</v>
      </c>
      <c r="G535" s="832" t="s">
        <v>2243</v>
      </c>
      <c r="H535" s="832" t="s">
        <v>638</v>
      </c>
      <c r="I535" s="832" t="s">
        <v>2599</v>
      </c>
      <c r="J535" s="832" t="s">
        <v>2600</v>
      </c>
      <c r="K535" s="832" t="s">
        <v>2601</v>
      </c>
      <c r="L535" s="835">
        <v>50.32</v>
      </c>
      <c r="M535" s="835">
        <v>251.60000000000002</v>
      </c>
      <c r="N535" s="832">
        <v>5</v>
      </c>
      <c r="O535" s="836">
        <v>4</v>
      </c>
      <c r="P535" s="835">
        <v>150.96</v>
      </c>
      <c r="Q535" s="837">
        <v>0.6</v>
      </c>
      <c r="R535" s="832">
        <v>3</v>
      </c>
      <c r="S535" s="837">
        <v>0.6</v>
      </c>
      <c r="T535" s="836">
        <v>2</v>
      </c>
      <c r="U535" s="838">
        <v>0.5</v>
      </c>
    </row>
    <row r="536" spans="1:21" ht="14.4" customHeight="1" x14ac:dyDescent="0.3">
      <c r="A536" s="831">
        <v>11</v>
      </c>
      <c r="B536" s="832" t="s">
        <v>2137</v>
      </c>
      <c r="C536" s="832" t="s">
        <v>2143</v>
      </c>
      <c r="D536" s="833" t="s">
        <v>4131</v>
      </c>
      <c r="E536" s="834" t="s">
        <v>2153</v>
      </c>
      <c r="F536" s="832" t="s">
        <v>2140</v>
      </c>
      <c r="G536" s="832" t="s">
        <v>2191</v>
      </c>
      <c r="H536" s="832" t="s">
        <v>590</v>
      </c>
      <c r="I536" s="832" t="s">
        <v>2192</v>
      </c>
      <c r="J536" s="832" t="s">
        <v>2193</v>
      </c>
      <c r="K536" s="832"/>
      <c r="L536" s="835">
        <v>0</v>
      </c>
      <c r="M536" s="835">
        <v>0</v>
      </c>
      <c r="N536" s="832">
        <v>3</v>
      </c>
      <c r="O536" s="836">
        <v>3</v>
      </c>
      <c r="P536" s="835"/>
      <c r="Q536" s="837"/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11</v>
      </c>
      <c r="B537" s="832" t="s">
        <v>2137</v>
      </c>
      <c r="C537" s="832" t="s">
        <v>2143</v>
      </c>
      <c r="D537" s="833" t="s">
        <v>4131</v>
      </c>
      <c r="E537" s="834" t="s">
        <v>2153</v>
      </c>
      <c r="F537" s="832" t="s">
        <v>2140</v>
      </c>
      <c r="G537" s="832" t="s">
        <v>2191</v>
      </c>
      <c r="H537" s="832" t="s">
        <v>590</v>
      </c>
      <c r="I537" s="832" t="s">
        <v>2602</v>
      </c>
      <c r="J537" s="832" t="s">
        <v>2603</v>
      </c>
      <c r="K537" s="832" t="s">
        <v>2604</v>
      </c>
      <c r="L537" s="835">
        <v>0</v>
      </c>
      <c r="M537" s="835">
        <v>0</v>
      </c>
      <c r="N537" s="832">
        <v>8</v>
      </c>
      <c r="O537" s="836">
        <v>8</v>
      </c>
      <c r="P537" s="835"/>
      <c r="Q537" s="837"/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11</v>
      </c>
      <c r="B538" s="832" t="s">
        <v>2137</v>
      </c>
      <c r="C538" s="832" t="s">
        <v>2143</v>
      </c>
      <c r="D538" s="833" t="s">
        <v>4131</v>
      </c>
      <c r="E538" s="834" t="s">
        <v>2153</v>
      </c>
      <c r="F538" s="832" t="s">
        <v>2140</v>
      </c>
      <c r="G538" s="832" t="s">
        <v>2191</v>
      </c>
      <c r="H538" s="832" t="s">
        <v>590</v>
      </c>
      <c r="I538" s="832" t="s">
        <v>2605</v>
      </c>
      <c r="J538" s="832" t="s">
        <v>2606</v>
      </c>
      <c r="K538" s="832" t="s">
        <v>2607</v>
      </c>
      <c r="L538" s="835">
        <v>1000</v>
      </c>
      <c r="M538" s="835">
        <v>2000</v>
      </c>
      <c r="N538" s="832">
        <v>2</v>
      </c>
      <c r="O538" s="836">
        <v>2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11</v>
      </c>
      <c r="B539" s="832" t="s">
        <v>2137</v>
      </c>
      <c r="C539" s="832" t="s">
        <v>2143</v>
      </c>
      <c r="D539" s="833" t="s">
        <v>4131</v>
      </c>
      <c r="E539" s="834" t="s">
        <v>2153</v>
      </c>
      <c r="F539" s="832" t="s">
        <v>2140</v>
      </c>
      <c r="G539" s="832" t="s">
        <v>2205</v>
      </c>
      <c r="H539" s="832" t="s">
        <v>590</v>
      </c>
      <c r="I539" s="832" t="s">
        <v>2273</v>
      </c>
      <c r="J539" s="832" t="s">
        <v>2274</v>
      </c>
      <c r="K539" s="832" t="s">
        <v>2275</v>
      </c>
      <c r="L539" s="835">
        <v>1000</v>
      </c>
      <c r="M539" s="835">
        <v>1000</v>
      </c>
      <c r="N539" s="832">
        <v>1</v>
      </c>
      <c r="O539" s="836">
        <v>1</v>
      </c>
      <c r="P539" s="835">
        <v>1000</v>
      </c>
      <c r="Q539" s="837">
        <v>1</v>
      </c>
      <c r="R539" s="832">
        <v>1</v>
      </c>
      <c r="S539" s="837">
        <v>1</v>
      </c>
      <c r="T539" s="836">
        <v>1</v>
      </c>
      <c r="U539" s="838">
        <v>1</v>
      </c>
    </row>
    <row r="540" spans="1:21" ht="14.4" customHeight="1" x14ac:dyDescent="0.3">
      <c r="A540" s="831">
        <v>11</v>
      </c>
      <c r="B540" s="832" t="s">
        <v>2137</v>
      </c>
      <c r="C540" s="832" t="s">
        <v>2143</v>
      </c>
      <c r="D540" s="833" t="s">
        <v>4131</v>
      </c>
      <c r="E540" s="834" t="s">
        <v>2153</v>
      </c>
      <c r="F540" s="832" t="s">
        <v>2140</v>
      </c>
      <c r="G540" s="832" t="s">
        <v>2205</v>
      </c>
      <c r="H540" s="832" t="s">
        <v>590</v>
      </c>
      <c r="I540" s="832" t="s">
        <v>2608</v>
      </c>
      <c r="J540" s="832" t="s">
        <v>2609</v>
      </c>
      <c r="K540" s="832" t="s">
        <v>2610</v>
      </c>
      <c r="L540" s="835">
        <v>1600</v>
      </c>
      <c r="M540" s="835">
        <v>1600</v>
      </c>
      <c r="N540" s="832">
        <v>1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11</v>
      </c>
      <c r="B541" s="832" t="s">
        <v>2137</v>
      </c>
      <c r="C541" s="832" t="s">
        <v>2143</v>
      </c>
      <c r="D541" s="833" t="s">
        <v>4131</v>
      </c>
      <c r="E541" s="834" t="s">
        <v>2153</v>
      </c>
      <c r="F541" s="832" t="s">
        <v>2140</v>
      </c>
      <c r="G541" s="832" t="s">
        <v>2205</v>
      </c>
      <c r="H541" s="832" t="s">
        <v>590</v>
      </c>
      <c r="I541" s="832" t="s">
        <v>2611</v>
      </c>
      <c r="J541" s="832" t="s">
        <v>2612</v>
      </c>
      <c r="K541" s="832" t="s">
        <v>2613</v>
      </c>
      <c r="L541" s="835">
        <v>378.48</v>
      </c>
      <c r="M541" s="835">
        <v>378.48</v>
      </c>
      <c r="N541" s="832">
        <v>1</v>
      </c>
      <c r="O541" s="836">
        <v>1</v>
      </c>
      <c r="P541" s="835">
        <v>378.48</v>
      </c>
      <c r="Q541" s="837">
        <v>1</v>
      </c>
      <c r="R541" s="832">
        <v>1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11</v>
      </c>
      <c r="B542" s="832" t="s">
        <v>2137</v>
      </c>
      <c r="C542" s="832" t="s">
        <v>2143</v>
      </c>
      <c r="D542" s="833" t="s">
        <v>4131</v>
      </c>
      <c r="E542" s="834" t="s">
        <v>2153</v>
      </c>
      <c r="F542" s="832" t="s">
        <v>2140</v>
      </c>
      <c r="G542" s="832" t="s">
        <v>2205</v>
      </c>
      <c r="H542" s="832" t="s">
        <v>590</v>
      </c>
      <c r="I542" s="832" t="s">
        <v>2276</v>
      </c>
      <c r="J542" s="832" t="s">
        <v>2277</v>
      </c>
      <c r="K542" s="832" t="s">
        <v>2278</v>
      </c>
      <c r="L542" s="835">
        <v>971.25</v>
      </c>
      <c r="M542" s="835">
        <v>2913.75</v>
      </c>
      <c r="N542" s="832">
        <v>3</v>
      </c>
      <c r="O542" s="836">
        <v>3</v>
      </c>
      <c r="P542" s="835">
        <v>2913.75</v>
      </c>
      <c r="Q542" s="837">
        <v>1</v>
      </c>
      <c r="R542" s="832">
        <v>3</v>
      </c>
      <c r="S542" s="837">
        <v>1</v>
      </c>
      <c r="T542" s="836">
        <v>3</v>
      </c>
      <c r="U542" s="838">
        <v>1</v>
      </c>
    </row>
    <row r="543" spans="1:21" ht="14.4" customHeight="1" x14ac:dyDescent="0.3">
      <c r="A543" s="831">
        <v>11</v>
      </c>
      <c r="B543" s="832" t="s">
        <v>2137</v>
      </c>
      <c r="C543" s="832" t="s">
        <v>2143</v>
      </c>
      <c r="D543" s="833" t="s">
        <v>4131</v>
      </c>
      <c r="E543" s="834" t="s">
        <v>2153</v>
      </c>
      <c r="F543" s="832" t="s">
        <v>2140</v>
      </c>
      <c r="G543" s="832" t="s">
        <v>2205</v>
      </c>
      <c r="H543" s="832" t="s">
        <v>590</v>
      </c>
      <c r="I543" s="832" t="s">
        <v>2614</v>
      </c>
      <c r="J543" s="832" t="s">
        <v>2615</v>
      </c>
      <c r="K543" s="832" t="s">
        <v>2616</v>
      </c>
      <c r="L543" s="835">
        <v>180</v>
      </c>
      <c r="M543" s="835">
        <v>540</v>
      </c>
      <c r="N543" s="832">
        <v>3</v>
      </c>
      <c r="O543" s="836">
        <v>2</v>
      </c>
      <c r="P543" s="835">
        <v>540</v>
      </c>
      <c r="Q543" s="837">
        <v>1</v>
      </c>
      <c r="R543" s="832">
        <v>3</v>
      </c>
      <c r="S543" s="837">
        <v>1</v>
      </c>
      <c r="T543" s="836">
        <v>2</v>
      </c>
      <c r="U543" s="838">
        <v>1</v>
      </c>
    </row>
    <row r="544" spans="1:21" ht="14.4" customHeight="1" x14ac:dyDescent="0.3">
      <c r="A544" s="831">
        <v>11</v>
      </c>
      <c r="B544" s="832" t="s">
        <v>2137</v>
      </c>
      <c r="C544" s="832" t="s">
        <v>2143</v>
      </c>
      <c r="D544" s="833" t="s">
        <v>4131</v>
      </c>
      <c r="E544" s="834" t="s">
        <v>2153</v>
      </c>
      <c r="F544" s="832" t="s">
        <v>2140</v>
      </c>
      <c r="G544" s="832" t="s">
        <v>2205</v>
      </c>
      <c r="H544" s="832" t="s">
        <v>590</v>
      </c>
      <c r="I544" s="832" t="s">
        <v>2617</v>
      </c>
      <c r="J544" s="832" t="s">
        <v>2618</v>
      </c>
      <c r="K544" s="832"/>
      <c r="L544" s="835">
        <v>600</v>
      </c>
      <c r="M544" s="835">
        <v>1200</v>
      </c>
      <c r="N544" s="832">
        <v>2</v>
      </c>
      <c r="O544" s="836">
        <v>2</v>
      </c>
      <c r="P544" s="835">
        <v>1200</v>
      </c>
      <c r="Q544" s="837">
        <v>1</v>
      </c>
      <c r="R544" s="832">
        <v>2</v>
      </c>
      <c r="S544" s="837">
        <v>1</v>
      </c>
      <c r="T544" s="836">
        <v>2</v>
      </c>
      <c r="U544" s="838">
        <v>1</v>
      </c>
    </row>
    <row r="545" spans="1:21" ht="14.4" customHeight="1" x14ac:dyDescent="0.3">
      <c r="A545" s="831">
        <v>11</v>
      </c>
      <c r="B545" s="832" t="s">
        <v>2137</v>
      </c>
      <c r="C545" s="832" t="s">
        <v>2143</v>
      </c>
      <c r="D545" s="833" t="s">
        <v>4131</v>
      </c>
      <c r="E545" s="834" t="s">
        <v>2153</v>
      </c>
      <c r="F545" s="832" t="s">
        <v>2140</v>
      </c>
      <c r="G545" s="832" t="s">
        <v>2205</v>
      </c>
      <c r="H545" s="832" t="s">
        <v>590</v>
      </c>
      <c r="I545" s="832" t="s">
        <v>2619</v>
      </c>
      <c r="J545" s="832" t="s">
        <v>2620</v>
      </c>
      <c r="K545" s="832" t="s">
        <v>2621</v>
      </c>
      <c r="L545" s="835">
        <v>700</v>
      </c>
      <c r="M545" s="835">
        <v>1400</v>
      </c>
      <c r="N545" s="832">
        <v>2</v>
      </c>
      <c r="O545" s="836">
        <v>2</v>
      </c>
      <c r="P545" s="835">
        <v>1400</v>
      </c>
      <c r="Q545" s="837">
        <v>1</v>
      </c>
      <c r="R545" s="832">
        <v>2</v>
      </c>
      <c r="S545" s="837">
        <v>1</v>
      </c>
      <c r="T545" s="836">
        <v>2</v>
      </c>
      <c r="U545" s="838">
        <v>1</v>
      </c>
    </row>
    <row r="546" spans="1:21" ht="14.4" customHeight="1" x14ac:dyDescent="0.3">
      <c r="A546" s="831">
        <v>11</v>
      </c>
      <c r="B546" s="832" t="s">
        <v>2137</v>
      </c>
      <c r="C546" s="832" t="s">
        <v>2143</v>
      </c>
      <c r="D546" s="833" t="s">
        <v>4131</v>
      </c>
      <c r="E546" s="834" t="s">
        <v>2153</v>
      </c>
      <c r="F546" s="832" t="s">
        <v>2140</v>
      </c>
      <c r="G546" s="832" t="s">
        <v>2205</v>
      </c>
      <c r="H546" s="832" t="s">
        <v>590</v>
      </c>
      <c r="I546" s="832" t="s">
        <v>2622</v>
      </c>
      <c r="J546" s="832" t="s">
        <v>2623</v>
      </c>
      <c r="K546" s="832" t="s">
        <v>2624</v>
      </c>
      <c r="L546" s="835">
        <v>1600</v>
      </c>
      <c r="M546" s="835">
        <v>1600</v>
      </c>
      <c r="N546" s="832">
        <v>1</v>
      </c>
      <c r="O546" s="836">
        <v>1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11</v>
      </c>
      <c r="B547" s="832" t="s">
        <v>2137</v>
      </c>
      <c r="C547" s="832" t="s">
        <v>2143</v>
      </c>
      <c r="D547" s="833" t="s">
        <v>4131</v>
      </c>
      <c r="E547" s="834" t="s">
        <v>2153</v>
      </c>
      <c r="F547" s="832" t="s">
        <v>2140</v>
      </c>
      <c r="G547" s="832" t="s">
        <v>2205</v>
      </c>
      <c r="H547" s="832" t="s">
        <v>590</v>
      </c>
      <c r="I547" s="832" t="s">
        <v>2625</v>
      </c>
      <c r="J547" s="832" t="s">
        <v>2626</v>
      </c>
      <c r="K547" s="832" t="s">
        <v>2627</v>
      </c>
      <c r="L547" s="835">
        <v>1600</v>
      </c>
      <c r="M547" s="835">
        <v>1600</v>
      </c>
      <c r="N547" s="832">
        <v>1</v>
      </c>
      <c r="O547" s="836">
        <v>1</v>
      </c>
      <c r="P547" s="835">
        <v>1600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11</v>
      </c>
      <c r="B548" s="832" t="s">
        <v>2137</v>
      </c>
      <c r="C548" s="832" t="s">
        <v>2143</v>
      </c>
      <c r="D548" s="833" t="s">
        <v>4131</v>
      </c>
      <c r="E548" s="834" t="s">
        <v>2153</v>
      </c>
      <c r="F548" s="832" t="s">
        <v>2140</v>
      </c>
      <c r="G548" s="832" t="s">
        <v>2205</v>
      </c>
      <c r="H548" s="832" t="s">
        <v>590</v>
      </c>
      <c r="I548" s="832" t="s">
        <v>2378</v>
      </c>
      <c r="J548" s="832" t="s">
        <v>2379</v>
      </c>
      <c r="K548" s="832" t="s">
        <v>2380</v>
      </c>
      <c r="L548" s="835">
        <v>500</v>
      </c>
      <c r="M548" s="835">
        <v>500</v>
      </c>
      <c r="N548" s="832">
        <v>1</v>
      </c>
      <c r="O548" s="836">
        <v>1</v>
      </c>
      <c r="P548" s="835">
        <v>500</v>
      </c>
      <c r="Q548" s="837">
        <v>1</v>
      </c>
      <c r="R548" s="832">
        <v>1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11</v>
      </c>
      <c r="B549" s="832" t="s">
        <v>2137</v>
      </c>
      <c r="C549" s="832" t="s">
        <v>2143</v>
      </c>
      <c r="D549" s="833" t="s">
        <v>4131</v>
      </c>
      <c r="E549" s="834" t="s">
        <v>2153</v>
      </c>
      <c r="F549" s="832" t="s">
        <v>2140</v>
      </c>
      <c r="G549" s="832" t="s">
        <v>2205</v>
      </c>
      <c r="H549" s="832" t="s">
        <v>590</v>
      </c>
      <c r="I549" s="832" t="s">
        <v>2628</v>
      </c>
      <c r="J549" s="832" t="s">
        <v>2629</v>
      </c>
      <c r="K549" s="832" t="s">
        <v>2630</v>
      </c>
      <c r="L549" s="835">
        <v>1600</v>
      </c>
      <c r="M549" s="835">
        <v>1600</v>
      </c>
      <c r="N549" s="832">
        <v>1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11</v>
      </c>
      <c r="B550" s="832" t="s">
        <v>2137</v>
      </c>
      <c r="C550" s="832" t="s">
        <v>2143</v>
      </c>
      <c r="D550" s="833" t="s">
        <v>4131</v>
      </c>
      <c r="E550" s="834" t="s">
        <v>2153</v>
      </c>
      <c r="F550" s="832" t="s">
        <v>2140</v>
      </c>
      <c r="G550" s="832" t="s">
        <v>2205</v>
      </c>
      <c r="H550" s="832" t="s">
        <v>590</v>
      </c>
      <c r="I550" s="832" t="s">
        <v>2631</v>
      </c>
      <c r="J550" s="832" t="s">
        <v>2632</v>
      </c>
      <c r="K550" s="832" t="s">
        <v>2633</v>
      </c>
      <c r="L550" s="835">
        <v>750</v>
      </c>
      <c r="M550" s="835">
        <v>750</v>
      </c>
      <c r="N550" s="832">
        <v>1</v>
      </c>
      <c r="O550" s="836">
        <v>1</v>
      </c>
      <c r="P550" s="835">
        <v>750</v>
      </c>
      <c r="Q550" s="837">
        <v>1</v>
      </c>
      <c r="R550" s="832">
        <v>1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11</v>
      </c>
      <c r="B551" s="832" t="s">
        <v>2137</v>
      </c>
      <c r="C551" s="832" t="s">
        <v>2143</v>
      </c>
      <c r="D551" s="833" t="s">
        <v>4131</v>
      </c>
      <c r="E551" s="834" t="s">
        <v>2153</v>
      </c>
      <c r="F551" s="832" t="s">
        <v>2140</v>
      </c>
      <c r="G551" s="832" t="s">
        <v>2205</v>
      </c>
      <c r="H551" s="832" t="s">
        <v>590</v>
      </c>
      <c r="I551" s="832" t="s">
        <v>2634</v>
      </c>
      <c r="J551" s="832" t="s">
        <v>2635</v>
      </c>
      <c r="K551" s="832" t="s">
        <v>2636</v>
      </c>
      <c r="L551" s="835">
        <v>121</v>
      </c>
      <c r="M551" s="835">
        <v>121</v>
      </c>
      <c r="N551" s="832">
        <v>1</v>
      </c>
      <c r="O551" s="836">
        <v>1</v>
      </c>
      <c r="P551" s="835">
        <v>121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11</v>
      </c>
      <c r="B552" s="832" t="s">
        <v>2137</v>
      </c>
      <c r="C552" s="832" t="s">
        <v>2143</v>
      </c>
      <c r="D552" s="833" t="s">
        <v>4131</v>
      </c>
      <c r="E552" s="834" t="s">
        <v>2153</v>
      </c>
      <c r="F552" s="832" t="s">
        <v>2140</v>
      </c>
      <c r="G552" s="832" t="s">
        <v>2205</v>
      </c>
      <c r="H552" s="832" t="s">
        <v>590</v>
      </c>
      <c r="I552" s="832" t="s">
        <v>2637</v>
      </c>
      <c r="J552" s="832" t="s">
        <v>2638</v>
      </c>
      <c r="K552" s="832" t="s">
        <v>2639</v>
      </c>
      <c r="L552" s="835">
        <v>371.93</v>
      </c>
      <c r="M552" s="835">
        <v>743.86</v>
      </c>
      <c r="N552" s="832">
        <v>2</v>
      </c>
      <c r="O552" s="836">
        <v>2</v>
      </c>
      <c r="P552" s="835">
        <v>371.93</v>
      </c>
      <c r="Q552" s="837">
        <v>0.5</v>
      </c>
      <c r="R552" s="832">
        <v>1</v>
      </c>
      <c r="S552" s="837">
        <v>0.5</v>
      </c>
      <c r="T552" s="836">
        <v>1</v>
      </c>
      <c r="U552" s="838">
        <v>0.5</v>
      </c>
    </row>
    <row r="553" spans="1:21" ht="14.4" customHeight="1" x14ac:dyDescent="0.3">
      <c r="A553" s="831">
        <v>11</v>
      </c>
      <c r="B553" s="832" t="s">
        <v>2137</v>
      </c>
      <c r="C553" s="832" t="s">
        <v>2143</v>
      </c>
      <c r="D553" s="833" t="s">
        <v>4131</v>
      </c>
      <c r="E553" s="834" t="s">
        <v>2153</v>
      </c>
      <c r="F553" s="832" t="s">
        <v>2140</v>
      </c>
      <c r="G553" s="832" t="s">
        <v>2205</v>
      </c>
      <c r="H553" s="832" t="s">
        <v>590</v>
      </c>
      <c r="I553" s="832" t="s">
        <v>2640</v>
      </c>
      <c r="J553" s="832" t="s">
        <v>2641</v>
      </c>
      <c r="K553" s="832" t="s">
        <v>2642</v>
      </c>
      <c r="L553" s="835">
        <v>700</v>
      </c>
      <c r="M553" s="835">
        <v>700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11</v>
      </c>
      <c r="B554" s="832" t="s">
        <v>2137</v>
      </c>
      <c r="C554" s="832" t="s">
        <v>2143</v>
      </c>
      <c r="D554" s="833" t="s">
        <v>4131</v>
      </c>
      <c r="E554" s="834" t="s">
        <v>2153</v>
      </c>
      <c r="F554" s="832" t="s">
        <v>2140</v>
      </c>
      <c r="G554" s="832" t="s">
        <v>2205</v>
      </c>
      <c r="H554" s="832" t="s">
        <v>590</v>
      </c>
      <c r="I554" s="832" t="s">
        <v>2643</v>
      </c>
      <c r="J554" s="832" t="s">
        <v>2644</v>
      </c>
      <c r="K554" s="832" t="s">
        <v>2645</v>
      </c>
      <c r="L554" s="835">
        <v>600</v>
      </c>
      <c r="M554" s="835">
        <v>600</v>
      </c>
      <c r="N554" s="832">
        <v>1</v>
      </c>
      <c r="O554" s="836">
        <v>1</v>
      </c>
      <c r="P554" s="835">
        <v>600</v>
      </c>
      <c r="Q554" s="837">
        <v>1</v>
      </c>
      <c r="R554" s="832">
        <v>1</v>
      </c>
      <c r="S554" s="837">
        <v>1</v>
      </c>
      <c r="T554" s="836">
        <v>1</v>
      </c>
      <c r="U554" s="838">
        <v>1</v>
      </c>
    </row>
    <row r="555" spans="1:21" ht="14.4" customHeight="1" x14ac:dyDescent="0.3">
      <c r="A555" s="831">
        <v>11</v>
      </c>
      <c r="B555" s="832" t="s">
        <v>2137</v>
      </c>
      <c r="C555" s="832" t="s">
        <v>2143</v>
      </c>
      <c r="D555" s="833" t="s">
        <v>4131</v>
      </c>
      <c r="E555" s="834" t="s">
        <v>2153</v>
      </c>
      <c r="F555" s="832" t="s">
        <v>2140</v>
      </c>
      <c r="G555" s="832" t="s">
        <v>2205</v>
      </c>
      <c r="H555" s="832" t="s">
        <v>590</v>
      </c>
      <c r="I555" s="832" t="s">
        <v>2646</v>
      </c>
      <c r="J555" s="832" t="s">
        <v>2647</v>
      </c>
      <c r="K555" s="832" t="s">
        <v>2648</v>
      </c>
      <c r="L555" s="835">
        <v>700</v>
      </c>
      <c r="M555" s="835">
        <v>700</v>
      </c>
      <c r="N555" s="832">
        <v>1</v>
      </c>
      <c r="O555" s="836">
        <v>1</v>
      </c>
      <c r="P555" s="835">
        <v>700</v>
      </c>
      <c r="Q555" s="837">
        <v>1</v>
      </c>
      <c r="R555" s="832">
        <v>1</v>
      </c>
      <c r="S555" s="837">
        <v>1</v>
      </c>
      <c r="T555" s="836">
        <v>1</v>
      </c>
      <c r="U555" s="838">
        <v>1</v>
      </c>
    </row>
    <row r="556" spans="1:21" ht="14.4" customHeight="1" x14ac:dyDescent="0.3">
      <c r="A556" s="831">
        <v>11</v>
      </c>
      <c r="B556" s="832" t="s">
        <v>2137</v>
      </c>
      <c r="C556" s="832" t="s">
        <v>2143</v>
      </c>
      <c r="D556" s="833" t="s">
        <v>4131</v>
      </c>
      <c r="E556" s="834" t="s">
        <v>2153</v>
      </c>
      <c r="F556" s="832" t="s">
        <v>2140</v>
      </c>
      <c r="G556" s="832" t="s">
        <v>2205</v>
      </c>
      <c r="H556" s="832" t="s">
        <v>590</v>
      </c>
      <c r="I556" s="832" t="s">
        <v>2649</v>
      </c>
      <c r="J556" s="832" t="s">
        <v>2650</v>
      </c>
      <c r="K556" s="832" t="s">
        <v>2651</v>
      </c>
      <c r="L556" s="835">
        <v>2140.3000000000002</v>
      </c>
      <c r="M556" s="835">
        <v>2140.3000000000002</v>
      </c>
      <c r="N556" s="832">
        <v>1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11</v>
      </c>
      <c r="B557" s="832" t="s">
        <v>2137</v>
      </c>
      <c r="C557" s="832" t="s">
        <v>2143</v>
      </c>
      <c r="D557" s="833" t="s">
        <v>4131</v>
      </c>
      <c r="E557" s="834" t="s">
        <v>2153</v>
      </c>
      <c r="F557" s="832" t="s">
        <v>2140</v>
      </c>
      <c r="G557" s="832" t="s">
        <v>2205</v>
      </c>
      <c r="H557" s="832" t="s">
        <v>590</v>
      </c>
      <c r="I557" s="832" t="s">
        <v>2652</v>
      </c>
      <c r="J557" s="832" t="s">
        <v>2653</v>
      </c>
      <c r="K557" s="832" t="s">
        <v>2654</v>
      </c>
      <c r="L557" s="835">
        <v>2464.69</v>
      </c>
      <c r="M557" s="835">
        <v>2464.69</v>
      </c>
      <c r="N557" s="832">
        <v>1</v>
      </c>
      <c r="O557" s="836">
        <v>1</v>
      </c>
      <c r="P557" s="835">
        <v>2464.69</v>
      </c>
      <c r="Q557" s="837">
        <v>1</v>
      </c>
      <c r="R557" s="832">
        <v>1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11</v>
      </c>
      <c r="B558" s="832" t="s">
        <v>2137</v>
      </c>
      <c r="C558" s="832" t="s">
        <v>2143</v>
      </c>
      <c r="D558" s="833" t="s">
        <v>4131</v>
      </c>
      <c r="E558" s="834" t="s">
        <v>2153</v>
      </c>
      <c r="F558" s="832" t="s">
        <v>2140</v>
      </c>
      <c r="G558" s="832" t="s">
        <v>2205</v>
      </c>
      <c r="H558" s="832" t="s">
        <v>590</v>
      </c>
      <c r="I558" s="832" t="s">
        <v>2250</v>
      </c>
      <c r="J558" s="832" t="s">
        <v>2251</v>
      </c>
      <c r="K558" s="832" t="s">
        <v>2252</v>
      </c>
      <c r="L558" s="835">
        <v>498.75</v>
      </c>
      <c r="M558" s="835">
        <v>498.75</v>
      </c>
      <c r="N558" s="832">
        <v>1</v>
      </c>
      <c r="O558" s="836">
        <v>1</v>
      </c>
      <c r="P558" s="835">
        <v>498.75</v>
      </c>
      <c r="Q558" s="837">
        <v>1</v>
      </c>
      <c r="R558" s="832">
        <v>1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11</v>
      </c>
      <c r="B559" s="832" t="s">
        <v>2137</v>
      </c>
      <c r="C559" s="832" t="s">
        <v>2143</v>
      </c>
      <c r="D559" s="833" t="s">
        <v>4131</v>
      </c>
      <c r="E559" s="834" t="s">
        <v>2153</v>
      </c>
      <c r="F559" s="832" t="s">
        <v>2140</v>
      </c>
      <c r="G559" s="832" t="s">
        <v>2205</v>
      </c>
      <c r="H559" s="832" t="s">
        <v>590</v>
      </c>
      <c r="I559" s="832" t="s">
        <v>2655</v>
      </c>
      <c r="J559" s="832" t="s">
        <v>2656</v>
      </c>
      <c r="K559" s="832" t="s">
        <v>2657</v>
      </c>
      <c r="L559" s="835">
        <v>700</v>
      </c>
      <c r="M559" s="835">
        <v>700</v>
      </c>
      <c r="N559" s="832">
        <v>1</v>
      </c>
      <c r="O559" s="836">
        <v>1</v>
      </c>
      <c r="P559" s="835">
        <v>700</v>
      </c>
      <c r="Q559" s="837">
        <v>1</v>
      </c>
      <c r="R559" s="832">
        <v>1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11</v>
      </c>
      <c r="B560" s="832" t="s">
        <v>2137</v>
      </c>
      <c r="C560" s="832" t="s">
        <v>2143</v>
      </c>
      <c r="D560" s="833" t="s">
        <v>4131</v>
      </c>
      <c r="E560" s="834" t="s">
        <v>2153</v>
      </c>
      <c r="F560" s="832" t="s">
        <v>2140</v>
      </c>
      <c r="G560" s="832" t="s">
        <v>2205</v>
      </c>
      <c r="H560" s="832" t="s">
        <v>590</v>
      </c>
      <c r="I560" s="832" t="s">
        <v>2658</v>
      </c>
      <c r="J560" s="832" t="s">
        <v>2659</v>
      </c>
      <c r="K560" s="832" t="s">
        <v>2660</v>
      </c>
      <c r="L560" s="835">
        <v>102</v>
      </c>
      <c r="M560" s="835">
        <v>102</v>
      </c>
      <c r="N560" s="832">
        <v>1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11</v>
      </c>
      <c r="B561" s="832" t="s">
        <v>2137</v>
      </c>
      <c r="C561" s="832" t="s">
        <v>2143</v>
      </c>
      <c r="D561" s="833" t="s">
        <v>4131</v>
      </c>
      <c r="E561" s="834" t="s">
        <v>2153</v>
      </c>
      <c r="F561" s="832" t="s">
        <v>2140</v>
      </c>
      <c r="G561" s="832" t="s">
        <v>2209</v>
      </c>
      <c r="H561" s="832" t="s">
        <v>590</v>
      </c>
      <c r="I561" s="832" t="s">
        <v>2661</v>
      </c>
      <c r="J561" s="832" t="s">
        <v>2662</v>
      </c>
      <c r="K561" s="832" t="s">
        <v>2663</v>
      </c>
      <c r="L561" s="835">
        <v>3990</v>
      </c>
      <c r="M561" s="835">
        <v>3990</v>
      </c>
      <c r="N561" s="832">
        <v>1</v>
      </c>
      <c r="O561" s="836">
        <v>1</v>
      </c>
      <c r="P561" s="835">
        <v>3990</v>
      </c>
      <c r="Q561" s="837">
        <v>1</v>
      </c>
      <c r="R561" s="832">
        <v>1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11</v>
      </c>
      <c r="B562" s="832" t="s">
        <v>2137</v>
      </c>
      <c r="C562" s="832" t="s">
        <v>2143</v>
      </c>
      <c r="D562" s="833" t="s">
        <v>4131</v>
      </c>
      <c r="E562" s="834" t="s">
        <v>2153</v>
      </c>
      <c r="F562" s="832" t="s">
        <v>2140</v>
      </c>
      <c r="G562" s="832" t="s">
        <v>2209</v>
      </c>
      <c r="H562" s="832" t="s">
        <v>590</v>
      </c>
      <c r="I562" s="832" t="s">
        <v>2371</v>
      </c>
      <c r="J562" s="832" t="s">
        <v>2372</v>
      </c>
      <c r="K562" s="832" t="s">
        <v>2373</v>
      </c>
      <c r="L562" s="835">
        <v>1075</v>
      </c>
      <c r="M562" s="835">
        <v>1075</v>
      </c>
      <c r="N562" s="832">
        <v>1</v>
      </c>
      <c r="O562" s="836">
        <v>1</v>
      </c>
      <c r="P562" s="835">
        <v>1075</v>
      </c>
      <c r="Q562" s="837">
        <v>1</v>
      </c>
      <c r="R562" s="832">
        <v>1</v>
      </c>
      <c r="S562" s="837">
        <v>1</v>
      </c>
      <c r="T562" s="836">
        <v>1</v>
      </c>
      <c r="U562" s="838">
        <v>1</v>
      </c>
    </row>
    <row r="563" spans="1:21" ht="14.4" customHeight="1" x14ac:dyDescent="0.3">
      <c r="A563" s="831">
        <v>11</v>
      </c>
      <c r="B563" s="832" t="s">
        <v>2137</v>
      </c>
      <c r="C563" s="832" t="s">
        <v>2143</v>
      </c>
      <c r="D563" s="833" t="s">
        <v>4131</v>
      </c>
      <c r="E563" s="834" t="s">
        <v>2153</v>
      </c>
      <c r="F563" s="832" t="s">
        <v>2140</v>
      </c>
      <c r="G563" s="832" t="s">
        <v>2209</v>
      </c>
      <c r="H563" s="832" t="s">
        <v>590</v>
      </c>
      <c r="I563" s="832" t="s">
        <v>2282</v>
      </c>
      <c r="J563" s="832" t="s">
        <v>2283</v>
      </c>
      <c r="K563" s="832" t="s">
        <v>2284</v>
      </c>
      <c r="L563" s="835">
        <v>200</v>
      </c>
      <c r="M563" s="835">
        <v>13200</v>
      </c>
      <c r="N563" s="832">
        <v>66</v>
      </c>
      <c r="O563" s="836">
        <v>33</v>
      </c>
      <c r="P563" s="835">
        <v>12400</v>
      </c>
      <c r="Q563" s="837">
        <v>0.93939393939393945</v>
      </c>
      <c r="R563" s="832">
        <v>62</v>
      </c>
      <c r="S563" s="837">
        <v>0.93939393939393945</v>
      </c>
      <c r="T563" s="836">
        <v>31</v>
      </c>
      <c r="U563" s="838">
        <v>0.93939393939393945</v>
      </c>
    </row>
    <row r="564" spans="1:21" ht="14.4" customHeight="1" x14ac:dyDescent="0.3">
      <c r="A564" s="831">
        <v>11</v>
      </c>
      <c r="B564" s="832" t="s">
        <v>2137</v>
      </c>
      <c r="C564" s="832" t="s">
        <v>2143</v>
      </c>
      <c r="D564" s="833" t="s">
        <v>4131</v>
      </c>
      <c r="E564" s="834" t="s">
        <v>2153</v>
      </c>
      <c r="F564" s="832" t="s">
        <v>2140</v>
      </c>
      <c r="G564" s="832" t="s">
        <v>2209</v>
      </c>
      <c r="H564" s="832" t="s">
        <v>590</v>
      </c>
      <c r="I564" s="832" t="s">
        <v>2266</v>
      </c>
      <c r="J564" s="832" t="s">
        <v>2267</v>
      </c>
      <c r="K564" s="832" t="s">
        <v>2268</v>
      </c>
      <c r="L564" s="835">
        <v>278.75</v>
      </c>
      <c r="M564" s="835">
        <v>10592.5</v>
      </c>
      <c r="N564" s="832">
        <v>38</v>
      </c>
      <c r="O564" s="836">
        <v>19</v>
      </c>
      <c r="P564" s="835">
        <v>10035</v>
      </c>
      <c r="Q564" s="837">
        <v>0.94736842105263153</v>
      </c>
      <c r="R564" s="832">
        <v>36</v>
      </c>
      <c r="S564" s="837">
        <v>0.94736842105263153</v>
      </c>
      <c r="T564" s="836">
        <v>18</v>
      </c>
      <c r="U564" s="838">
        <v>0.94736842105263153</v>
      </c>
    </row>
    <row r="565" spans="1:21" ht="14.4" customHeight="1" x14ac:dyDescent="0.3">
      <c r="A565" s="831">
        <v>11</v>
      </c>
      <c r="B565" s="832" t="s">
        <v>2137</v>
      </c>
      <c r="C565" s="832" t="s">
        <v>2143</v>
      </c>
      <c r="D565" s="833" t="s">
        <v>4131</v>
      </c>
      <c r="E565" s="834" t="s">
        <v>2153</v>
      </c>
      <c r="F565" s="832" t="s">
        <v>2140</v>
      </c>
      <c r="G565" s="832" t="s">
        <v>2209</v>
      </c>
      <c r="H565" s="832" t="s">
        <v>590</v>
      </c>
      <c r="I565" s="832" t="s">
        <v>2664</v>
      </c>
      <c r="J565" s="832" t="s">
        <v>2665</v>
      </c>
      <c r="K565" s="832" t="s">
        <v>2666</v>
      </c>
      <c r="L565" s="835">
        <v>276.45</v>
      </c>
      <c r="M565" s="835">
        <v>552.9</v>
      </c>
      <c r="N565" s="832">
        <v>2</v>
      </c>
      <c r="O565" s="836">
        <v>1</v>
      </c>
      <c r="P565" s="835">
        <v>552.9</v>
      </c>
      <c r="Q565" s="837">
        <v>1</v>
      </c>
      <c r="R565" s="832">
        <v>2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11</v>
      </c>
      <c r="B566" s="832" t="s">
        <v>2137</v>
      </c>
      <c r="C566" s="832" t="s">
        <v>2143</v>
      </c>
      <c r="D566" s="833" t="s">
        <v>4131</v>
      </c>
      <c r="E566" s="834" t="s">
        <v>2153</v>
      </c>
      <c r="F566" s="832" t="s">
        <v>2140</v>
      </c>
      <c r="G566" s="832" t="s">
        <v>2209</v>
      </c>
      <c r="H566" s="832" t="s">
        <v>590</v>
      </c>
      <c r="I566" s="832" t="s">
        <v>2508</v>
      </c>
      <c r="J566" s="832" t="s">
        <v>2509</v>
      </c>
      <c r="K566" s="832" t="s">
        <v>2510</v>
      </c>
      <c r="L566" s="835">
        <v>1483</v>
      </c>
      <c r="M566" s="835">
        <v>1483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11</v>
      </c>
      <c r="B567" s="832" t="s">
        <v>2137</v>
      </c>
      <c r="C567" s="832" t="s">
        <v>2143</v>
      </c>
      <c r="D567" s="833" t="s">
        <v>4131</v>
      </c>
      <c r="E567" s="834" t="s">
        <v>2153</v>
      </c>
      <c r="F567" s="832" t="s">
        <v>2140</v>
      </c>
      <c r="G567" s="832" t="s">
        <v>2209</v>
      </c>
      <c r="H567" s="832" t="s">
        <v>590</v>
      </c>
      <c r="I567" s="832" t="s">
        <v>2667</v>
      </c>
      <c r="J567" s="832" t="s">
        <v>2668</v>
      </c>
      <c r="K567" s="832" t="s">
        <v>2669</v>
      </c>
      <c r="L567" s="835">
        <v>1150</v>
      </c>
      <c r="M567" s="835">
        <v>1150</v>
      </c>
      <c r="N567" s="832">
        <v>1</v>
      </c>
      <c r="O567" s="836">
        <v>1</v>
      </c>
      <c r="P567" s="835">
        <v>1150</v>
      </c>
      <c r="Q567" s="837">
        <v>1</v>
      </c>
      <c r="R567" s="832">
        <v>1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11</v>
      </c>
      <c r="B568" s="832" t="s">
        <v>2137</v>
      </c>
      <c r="C568" s="832" t="s">
        <v>2143</v>
      </c>
      <c r="D568" s="833" t="s">
        <v>4131</v>
      </c>
      <c r="E568" s="834" t="s">
        <v>2153</v>
      </c>
      <c r="F568" s="832" t="s">
        <v>2140</v>
      </c>
      <c r="G568" s="832" t="s">
        <v>2209</v>
      </c>
      <c r="H568" s="832" t="s">
        <v>590</v>
      </c>
      <c r="I568" s="832" t="s">
        <v>2670</v>
      </c>
      <c r="J568" s="832" t="s">
        <v>2671</v>
      </c>
      <c r="K568" s="832" t="s">
        <v>2672</v>
      </c>
      <c r="L568" s="835">
        <v>1150</v>
      </c>
      <c r="M568" s="835">
        <v>1150</v>
      </c>
      <c r="N568" s="832">
        <v>1</v>
      </c>
      <c r="O568" s="836">
        <v>1</v>
      </c>
      <c r="P568" s="835">
        <v>1150</v>
      </c>
      <c r="Q568" s="837">
        <v>1</v>
      </c>
      <c r="R568" s="832">
        <v>1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11</v>
      </c>
      <c r="B569" s="832" t="s">
        <v>2137</v>
      </c>
      <c r="C569" s="832" t="s">
        <v>2143</v>
      </c>
      <c r="D569" s="833" t="s">
        <v>4131</v>
      </c>
      <c r="E569" s="834" t="s">
        <v>2153</v>
      </c>
      <c r="F569" s="832" t="s">
        <v>2140</v>
      </c>
      <c r="G569" s="832" t="s">
        <v>2209</v>
      </c>
      <c r="H569" s="832" t="s">
        <v>590</v>
      </c>
      <c r="I569" s="832" t="s">
        <v>2673</v>
      </c>
      <c r="J569" s="832" t="s">
        <v>2674</v>
      </c>
      <c r="K569" s="832"/>
      <c r="L569" s="835">
        <v>130</v>
      </c>
      <c r="M569" s="835">
        <v>130</v>
      </c>
      <c r="N569" s="832">
        <v>1</v>
      </c>
      <c r="O569" s="836">
        <v>1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11</v>
      </c>
      <c r="B570" s="832" t="s">
        <v>2137</v>
      </c>
      <c r="C570" s="832" t="s">
        <v>2143</v>
      </c>
      <c r="D570" s="833" t="s">
        <v>4131</v>
      </c>
      <c r="E570" s="834" t="s">
        <v>2153</v>
      </c>
      <c r="F570" s="832" t="s">
        <v>2140</v>
      </c>
      <c r="G570" s="832" t="s">
        <v>2213</v>
      </c>
      <c r="H570" s="832" t="s">
        <v>590</v>
      </c>
      <c r="I570" s="832" t="s">
        <v>2675</v>
      </c>
      <c r="J570" s="832" t="s">
        <v>2676</v>
      </c>
      <c r="K570" s="832" t="s">
        <v>2677</v>
      </c>
      <c r="L570" s="835">
        <v>0</v>
      </c>
      <c r="M570" s="835">
        <v>0</v>
      </c>
      <c r="N570" s="832">
        <v>2</v>
      </c>
      <c r="O570" s="836">
        <v>1</v>
      </c>
      <c r="P570" s="835"/>
      <c r="Q570" s="837"/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11</v>
      </c>
      <c r="B571" s="832" t="s">
        <v>2137</v>
      </c>
      <c r="C571" s="832" t="s">
        <v>2143</v>
      </c>
      <c r="D571" s="833" t="s">
        <v>4131</v>
      </c>
      <c r="E571" s="834" t="s">
        <v>2153</v>
      </c>
      <c r="F571" s="832" t="s">
        <v>2140</v>
      </c>
      <c r="G571" s="832" t="s">
        <v>2213</v>
      </c>
      <c r="H571" s="832" t="s">
        <v>590</v>
      </c>
      <c r="I571" s="832" t="s">
        <v>2214</v>
      </c>
      <c r="J571" s="832" t="s">
        <v>2215</v>
      </c>
      <c r="K571" s="832" t="s">
        <v>2216</v>
      </c>
      <c r="L571" s="835">
        <v>0</v>
      </c>
      <c r="M571" s="835">
        <v>0</v>
      </c>
      <c r="N571" s="832">
        <v>1</v>
      </c>
      <c r="O571" s="836">
        <v>1</v>
      </c>
      <c r="P571" s="835"/>
      <c r="Q571" s="837"/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11</v>
      </c>
      <c r="B572" s="832" t="s">
        <v>2137</v>
      </c>
      <c r="C572" s="832" t="s">
        <v>2143</v>
      </c>
      <c r="D572" s="833" t="s">
        <v>4131</v>
      </c>
      <c r="E572" s="834" t="s">
        <v>2153</v>
      </c>
      <c r="F572" s="832" t="s">
        <v>2140</v>
      </c>
      <c r="G572" s="832" t="s">
        <v>2678</v>
      </c>
      <c r="H572" s="832" t="s">
        <v>590</v>
      </c>
      <c r="I572" s="832" t="s">
        <v>2679</v>
      </c>
      <c r="J572" s="832" t="s">
        <v>2680</v>
      </c>
      <c r="K572" s="832" t="s">
        <v>2681</v>
      </c>
      <c r="L572" s="835">
        <v>553.15</v>
      </c>
      <c r="M572" s="835">
        <v>12169.300000000001</v>
      </c>
      <c r="N572" s="832">
        <v>22</v>
      </c>
      <c r="O572" s="836">
        <v>8</v>
      </c>
      <c r="P572" s="835">
        <v>9956.7000000000007</v>
      </c>
      <c r="Q572" s="837">
        <v>0.81818181818181812</v>
      </c>
      <c r="R572" s="832">
        <v>18</v>
      </c>
      <c r="S572" s="837">
        <v>0.81818181818181823</v>
      </c>
      <c r="T572" s="836">
        <v>6</v>
      </c>
      <c r="U572" s="838">
        <v>0.75</v>
      </c>
    </row>
    <row r="573" spans="1:21" ht="14.4" customHeight="1" x14ac:dyDescent="0.3">
      <c r="A573" s="831">
        <v>11</v>
      </c>
      <c r="B573" s="832" t="s">
        <v>2137</v>
      </c>
      <c r="C573" s="832" t="s">
        <v>2143</v>
      </c>
      <c r="D573" s="833" t="s">
        <v>4131</v>
      </c>
      <c r="E573" s="834" t="s">
        <v>2153</v>
      </c>
      <c r="F573" s="832" t="s">
        <v>2140</v>
      </c>
      <c r="G573" s="832" t="s">
        <v>2678</v>
      </c>
      <c r="H573" s="832" t="s">
        <v>590</v>
      </c>
      <c r="I573" s="832" t="s">
        <v>2682</v>
      </c>
      <c r="J573" s="832" t="s">
        <v>2680</v>
      </c>
      <c r="K573" s="832" t="s">
        <v>2683</v>
      </c>
      <c r="L573" s="835">
        <v>1659.44</v>
      </c>
      <c r="M573" s="835">
        <v>99566.400000000067</v>
      </c>
      <c r="N573" s="832">
        <v>60</v>
      </c>
      <c r="O573" s="836">
        <v>60</v>
      </c>
      <c r="P573" s="835">
        <v>86290.880000000063</v>
      </c>
      <c r="Q573" s="837">
        <v>0.8666666666666667</v>
      </c>
      <c r="R573" s="832">
        <v>52</v>
      </c>
      <c r="S573" s="837">
        <v>0.8666666666666667</v>
      </c>
      <c r="T573" s="836">
        <v>52</v>
      </c>
      <c r="U573" s="838">
        <v>0.8666666666666667</v>
      </c>
    </row>
    <row r="574" spans="1:21" ht="14.4" customHeight="1" x14ac:dyDescent="0.3">
      <c r="A574" s="831">
        <v>11</v>
      </c>
      <c r="B574" s="832" t="s">
        <v>2137</v>
      </c>
      <c r="C574" s="832" t="s">
        <v>2143</v>
      </c>
      <c r="D574" s="833" t="s">
        <v>4131</v>
      </c>
      <c r="E574" s="834" t="s">
        <v>2153</v>
      </c>
      <c r="F574" s="832" t="s">
        <v>2140</v>
      </c>
      <c r="G574" s="832" t="s">
        <v>2684</v>
      </c>
      <c r="H574" s="832" t="s">
        <v>590</v>
      </c>
      <c r="I574" s="832" t="s">
        <v>2685</v>
      </c>
      <c r="J574" s="832" t="s">
        <v>2686</v>
      </c>
      <c r="K574" s="832" t="s">
        <v>2687</v>
      </c>
      <c r="L574" s="835">
        <v>12000</v>
      </c>
      <c r="M574" s="835">
        <v>12000</v>
      </c>
      <c r="N574" s="832">
        <v>1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11</v>
      </c>
      <c r="B575" s="832" t="s">
        <v>2137</v>
      </c>
      <c r="C575" s="832" t="s">
        <v>2143</v>
      </c>
      <c r="D575" s="833" t="s">
        <v>4131</v>
      </c>
      <c r="E575" s="834" t="s">
        <v>2154</v>
      </c>
      <c r="F575" s="832" t="s">
        <v>2138</v>
      </c>
      <c r="G575" s="832" t="s">
        <v>2688</v>
      </c>
      <c r="H575" s="832" t="s">
        <v>590</v>
      </c>
      <c r="I575" s="832" t="s">
        <v>2689</v>
      </c>
      <c r="J575" s="832" t="s">
        <v>2690</v>
      </c>
      <c r="K575" s="832" t="s">
        <v>2691</v>
      </c>
      <c r="L575" s="835">
        <v>96.84</v>
      </c>
      <c r="M575" s="835">
        <v>387.36</v>
      </c>
      <c r="N575" s="832">
        <v>4</v>
      </c>
      <c r="O575" s="836">
        <v>2.5</v>
      </c>
      <c r="P575" s="835">
        <v>193.68</v>
      </c>
      <c r="Q575" s="837">
        <v>0.5</v>
      </c>
      <c r="R575" s="832">
        <v>2</v>
      </c>
      <c r="S575" s="837">
        <v>0.5</v>
      </c>
      <c r="T575" s="836">
        <v>1</v>
      </c>
      <c r="U575" s="838">
        <v>0.4</v>
      </c>
    </row>
    <row r="576" spans="1:21" ht="14.4" customHeight="1" x14ac:dyDescent="0.3">
      <c r="A576" s="831">
        <v>11</v>
      </c>
      <c r="B576" s="832" t="s">
        <v>2137</v>
      </c>
      <c r="C576" s="832" t="s">
        <v>2143</v>
      </c>
      <c r="D576" s="833" t="s">
        <v>4131</v>
      </c>
      <c r="E576" s="834" t="s">
        <v>2154</v>
      </c>
      <c r="F576" s="832" t="s">
        <v>2138</v>
      </c>
      <c r="G576" s="832" t="s">
        <v>2374</v>
      </c>
      <c r="H576" s="832" t="s">
        <v>590</v>
      </c>
      <c r="I576" s="832" t="s">
        <v>2375</v>
      </c>
      <c r="J576" s="832" t="s">
        <v>2376</v>
      </c>
      <c r="K576" s="832" t="s">
        <v>2377</v>
      </c>
      <c r="L576" s="835">
        <v>263.26</v>
      </c>
      <c r="M576" s="835">
        <v>263.26</v>
      </c>
      <c r="N576" s="832">
        <v>1</v>
      </c>
      <c r="O576" s="836">
        <v>1</v>
      </c>
      <c r="P576" s="835">
        <v>263.26</v>
      </c>
      <c r="Q576" s="837">
        <v>1</v>
      </c>
      <c r="R576" s="832">
        <v>1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11</v>
      </c>
      <c r="B577" s="832" t="s">
        <v>2137</v>
      </c>
      <c r="C577" s="832" t="s">
        <v>2143</v>
      </c>
      <c r="D577" s="833" t="s">
        <v>4131</v>
      </c>
      <c r="E577" s="834" t="s">
        <v>2154</v>
      </c>
      <c r="F577" s="832" t="s">
        <v>2138</v>
      </c>
      <c r="G577" s="832" t="s">
        <v>2692</v>
      </c>
      <c r="H577" s="832" t="s">
        <v>638</v>
      </c>
      <c r="I577" s="832" t="s">
        <v>2693</v>
      </c>
      <c r="J577" s="832" t="s">
        <v>2694</v>
      </c>
      <c r="K577" s="832" t="s">
        <v>2695</v>
      </c>
      <c r="L577" s="835">
        <v>4.7</v>
      </c>
      <c r="M577" s="835">
        <v>4.7</v>
      </c>
      <c r="N577" s="832">
        <v>1</v>
      </c>
      <c r="O577" s="836">
        <v>1</v>
      </c>
      <c r="P577" s="835">
        <v>4.7</v>
      </c>
      <c r="Q577" s="837">
        <v>1</v>
      </c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11</v>
      </c>
      <c r="B578" s="832" t="s">
        <v>2137</v>
      </c>
      <c r="C578" s="832" t="s">
        <v>2143</v>
      </c>
      <c r="D578" s="833" t="s">
        <v>4131</v>
      </c>
      <c r="E578" s="834" t="s">
        <v>2154</v>
      </c>
      <c r="F578" s="832" t="s">
        <v>2138</v>
      </c>
      <c r="G578" s="832" t="s">
        <v>2177</v>
      </c>
      <c r="H578" s="832" t="s">
        <v>590</v>
      </c>
      <c r="I578" s="832" t="s">
        <v>2696</v>
      </c>
      <c r="J578" s="832" t="s">
        <v>1060</v>
      </c>
      <c r="K578" s="832" t="s">
        <v>2697</v>
      </c>
      <c r="L578" s="835">
        <v>154.36000000000001</v>
      </c>
      <c r="M578" s="835">
        <v>771.80000000000007</v>
      </c>
      <c r="N578" s="832">
        <v>5</v>
      </c>
      <c r="O578" s="836">
        <v>4.5</v>
      </c>
      <c r="P578" s="835">
        <v>154.36000000000001</v>
      </c>
      <c r="Q578" s="837">
        <v>0.2</v>
      </c>
      <c r="R578" s="832">
        <v>1</v>
      </c>
      <c r="S578" s="837">
        <v>0.2</v>
      </c>
      <c r="T578" s="836">
        <v>0.5</v>
      </c>
      <c r="U578" s="838">
        <v>0.1111111111111111</v>
      </c>
    </row>
    <row r="579" spans="1:21" ht="14.4" customHeight="1" x14ac:dyDescent="0.3">
      <c r="A579" s="831">
        <v>11</v>
      </c>
      <c r="B579" s="832" t="s">
        <v>2137</v>
      </c>
      <c r="C579" s="832" t="s">
        <v>2143</v>
      </c>
      <c r="D579" s="833" t="s">
        <v>4131</v>
      </c>
      <c r="E579" s="834" t="s">
        <v>2154</v>
      </c>
      <c r="F579" s="832" t="s">
        <v>2138</v>
      </c>
      <c r="G579" s="832" t="s">
        <v>2177</v>
      </c>
      <c r="H579" s="832" t="s">
        <v>638</v>
      </c>
      <c r="I579" s="832" t="s">
        <v>1927</v>
      </c>
      <c r="J579" s="832" t="s">
        <v>1225</v>
      </c>
      <c r="K579" s="832" t="s">
        <v>1928</v>
      </c>
      <c r="L579" s="835">
        <v>154.36000000000001</v>
      </c>
      <c r="M579" s="835">
        <v>308.72000000000003</v>
      </c>
      <c r="N579" s="832">
        <v>2</v>
      </c>
      <c r="O579" s="836">
        <v>2</v>
      </c>
      <c r="P579" s="835">
        <v>154.36000000000001</v>
      </c>
      <c r="Q579" s="837">
        <v>0.5</v>
      </c>
      <c r="R579" s="832">
        <v>1</v>
      </c>
      <c r="S579" s="837">
        <v>0.5</v>
      </c>
      <c r="T579" s="836">
        <v>1</v>
      </c>
      <c r="U579" s="838">
        <v>0.5</v>
      </c>
    </row>
    <row r="580" spans="1:21" ht="14.4" customHeight="1" x14ac:dyDescent="0.3">
      <c r="A580" s="831">
        <v>11</v>
      </c>
      <c r="B580" s="832" t="s">
        <v>2137</v>
      </c>
      <c r="C580" s="832" t="s">
        <v>2143</v>
      </c>
      <c r="D580" s="833" t="s">
        <v>4131</v>
      </c>
      <c r="E580" s="834" t="s">
        <v>2154</v>
      </c>
      <c r="F580" s="832" t="s">
        <v>2138</v>
      </c>
      <c r="G580" s="832" t="s">
        <v>2177</v>
      </c>
      <c r="H580" s="832" t="s">
        <v>638</v>
      </c>
      <c r="I580" s="832" t="s">
        <v>1925</v>
      </c>
      <c r="J580" s="832" t="s">
        <v>1225</v>
      </c>
      <c r="K580" s="832" t="s">
        <v>1926</v>
      </c>
      <c r="L580" s="835">
        <v>225.06</v>
      </c>
      <c r="M580" s="835">
        <v>225.06</v>
      </c>
      <c r="N580" s="832">
        <v>1</v>
      </c>
      <c r="O580" s="836">
        <v>1</v>
      </c>
      <c r="P580" s="835">
        <v>225.06</v>
      </c>
      <c r="Q580" s="837">
        <v>1</v>
      </c>
      <c r="R580" s="832">
        <v>1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11</v>
      </c>
      <c r="B581" s="832" t="s">
        <v>2137</v>
      </c>
      <c r="C581" s="832" t="s">
        <v>2143</v>
      </c>
      <c r="D581" s="833" t="s">
        <v>4131</v>
      </c>
      <c r="E581" s="834" t="s">
        <v>2154</v>
      </c>
      <c r="F581" s="832" t="s">
        <v>2138</v>
      </c>
      <c r="G581" s="832" t="s">
        <v>2390</v>
      </c>
      <c r="H581" s="832" t="s">
        <v>590</v>
      </c>
      <c r="I581" s="832" t="s">
        <v>2391</v>
      </c>
      <c r="J581" s="832" t="s">
        <v>2392</v>
      </c>
      <c r="K581" s="832" t="s">
        <v>2393</v>
      </c>
      <c r="L581" s="835">
        <v>159.71</v>
      </c>
      <c r="M581" s="835">
        <v>1277.68</v>
      </c>
      <c r="N581" s="832">
        <v>8</v>
      </c>
      <c r="O581" s="836">
        <v>3</v>
      </c>
      <c r="P581" s="835">
        <v>638.84</v>
      </c>
      <c r="Q581" s="837">
        <v>0.5</v>
      </c>
      <c r="R581" s="832">
        <v>4</v>
      </c>
      <c r="S581" s="837">
        <v>0.5</v>
      </c>
      <c r="T581" s="836">
        <v>1.5</v>
      </c>
      <c r="U581" s="838">
        <v>0.5</v>
      </c>
    </row>
    <row r="582" spans="1:21" ht="14.4" customHeight="1" x14ac:dyDescent="0.3">
      <c r="A582" s="831">
        <v>11</v>
      </c>
      <c r="B582" s="832" t="s">
        <v>2137</v>
      </c>
      <c r="C582" s="832" t="s">
        <v>2143</v>
      </c>
      <c r="D582" s="833" t="s">
        <v>4131</v>
      </c>
      <c r="E582" s="834" t="s">
        <v>2154</v>
      </c>
      <c r="F582" s="832" t="s">
        <v>2138</v>
      </c>
      <c r="G582" s="832" t="s">
        <v>2390</v>
      </c>
      <c r="H582" s="832" t="s">
        <v>590</v>
      </c>
      <c r="I582" s="832" t="s">
        <v>2532</v>
      </c>
      <c r="J582" s="832" t="s">
        <v>2392</v>
      </c>
      <c r="K582" s="832" t="s">
        <v>2393</v>
      </c>
      <c r="L582" s="835">
        <v>159.71</v>
      </c>
      <c r="M582" s="835">
        <v>1437.3899999999999</v>
      </c>
      <c r="N582" s="832">
        <v>9</v>
      </c>
      <c r="O582" s="836">
        <v>2</v>
      </c>
      <c r="P582" s="835">
        <v>479.13</v>
      </c>
      <c r="Q582" s="837">
        <v>0.33333333333333337</v>
      </c>
      <c r="R582" s="832">
        <v>3</v>
      </c>
      <c r="S582" s="837">
        <v>0.33333333333333331</v>
      </c>
      <c r="T582" s="836">
        <v>0.5</v>
      </c>
      <c r="U582" s="838">
        <v>0.25</v>
      </c>
    </row>
    <row r="583" spans="1:21" ht="14.4" customHeight="1" x14ac:dyDescent="0.3">
      <c r="A583" s="831">
        <v>11</v>
      </c>
      <c r="B583" s="832" t="s">
        <v>2137</v>
      </c>
      <c r="C583" s="832" t="s">
        <v>2143</v>
      </c>
      <c r="D583" s="833" t="s">
        <v>4131</v>
      </c>
      <c r="E583" s="834" t="s">
        <v>2154</v>
      </c>
      <c r="F583" s="832" t="s">
        <v>2138</v>
      </c>
      <c r="G583" s="832" t="s">
        <v>2698</v>
      </c>
      <c r="H583" s="832" t="s">
        <v>590</v>
      </c>
      <c r="I583" s="832" t="s">
        <v>2699</v>
      </c>
      <c r="J583" s="832" t="s">
        <v>704</v>
      </c>
      <c r="K583" s="832" t="s">
        <v>2700</v>
      </c>
      <c r="L583" s="835">
        <v>210.08</v>
      </c>
      <c r="M583" s="835">
        <v>210.08</v>
      </c>
      <c r="N583" s="832">
        <v>1</v>
      </c>
      <c r="O583" s="836">
        <v>1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11</v>
      </c>
      <c r="B584" s="832" t="s">
        <v>2137</v>
      </c>
      <c r="C584" s="832" t="s">
        <v>2143</v>
      </c>
      <c r="D584" s="833" t="s">
        <v>4131</v>
      </c>
      <c r="E584" s="834" t="s">
        <v>2154</v>
      </c>
      <c r="F584" s="832" t="s">
        <v>2138</v>
      </c>
      <c r="G584" s="832" t="s">
        <v>2701</v>
      </c>
      <c r="H584" s="832" t="s">
        <v>638</v>
      </c>
      <c r="I584" s="832" t="s">
        <v>2702</v>
      </c>
      <c r="J584" s="832" t="s">
        <v>2057</v>
      </c>
      <c r="K584" s="832" t="s">
        <v>2703</v>
      </c>
      <c r="L584" s="835">
        <v>229.38</v>
      </c>
      <c r="M584" s="835">
        <v>688.14</v>
      </c>
      <c r="N584" s="832">
        <v>3</v>
      </c>
      <c r="O584" s="836">
        <v>2.5</v>
      </c>
      <c r="P584" s="835">
        <v>458.76</v>
      </c>
      <c r="Q584" s="837">
        <v>0.66666666666666663</v>
      </c>
      <c r="R584" s="832">
        <v>2</v>
      </c>
      <c r="S584" s="837">
        <v>0.66666666666666663</v>
      </c>
      <c r="T584" s="836">
        <v>2</v>
      </c>
      <c r="U584" s="838">
        <v>0.8</v>
      </c>
    </row>
    <row r="585" spans="1:21" ht="14.4" customHeight="1" x14ac:dyDescent="0.3">
      <c r="A585" s="831">
        <v>11</v>
      </c>
      <c r="B585" s="832" t="s">
        <v>2137</v>
      </c>
      <c r="C585" s="832" t="s">
        <v>2143</v>
      </c>
      <c r="D585" s="833" t="s">
        <v>4131</v>
      </c>
      <c r="E585" s="834" t="s">
        <v>2154</v>
      </c>
      <c r="F585" s="832" t="s">
        <v>2138</v>
      </c>
      <c r="G585" s="832" t="s">
        <v>2704</v>
      </c>
      <c r="H585" s="832" t="s">
        <v>590</v>
      </c>
      <c r="I585" s="832" t="s">
        <v>2705</v>
      </c>
      <c r="J585" s="832" t="s">
        <v>838</v>
      </c>
      <c r="K585" s="832" t="s">
        <v>2706</v>
      </c>
      <c r="L585" s="835">
        <v>0</v>
      </c>
      <c r="M585" s="835">
        <v>0</v>
      </c>
      <c r="N585" s="832">
        <v>1</v>
      </c>
      <c r="O585" s="836">
        <v>0.5</v>
      </c>
      <c r="P585" s="835"/>
      <c r="Q585" s="837"/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11</v>
      </c>
      <c r="B586" s="832" t="s">
        <v>2137</v>
      </c>
      <c r="C586" s="832" t="s">
        <v>2143</v>
      </c>
      <c r="D586" s="833" t="s">
        <v>4131</v>
      </c>
      <c r="E586" s="834" t="s">
        <v>2154</v>
      </c>
      <c r="F586" s="832" t="s">
        <v>2138</v>
      </c>
      <c r="G586" s="832" t="s">
        <v>2704</v>
      </c>
      <c r="H586" s="832" t="s">
        <v>590</v>
      </c>
      <c r="I586" s="832" t="s">
        <v>2707</v>
      </c>
      <c r="J586" s="832" t="s">
        <v>840</v>
      </c>
      <c r="K586" s="832" t="s">
        <v>841</v>
      </c>
      <c r="L586" s="835">
        <v>0</v>
      </c>
      <c r="M586" s="835">
        <v>0</v>
      </c>
      <c r="N586" s="832">
        <v>2</v>
      </c>
      <c r="O586" s="836">
        <v>1</v>
      </c>
      <c r="P586" s="835"/>
      <c r="Q586" s="837"/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11</v>
      </c>
      <c r="B587" s="832" t="s">
        <v>2137</v>
      </c>
      <c r="C587" s="832" t="s">
        <v>2143</v>
      </c>
      <c r="D587" s="833" t="s">
        <v>4131</v>
      </c>
      <c r="E587" s="834" t="s">
        <v>2154</v>
      </c>
      <c r="F587" s="832" t="s">
        <v>2138</v>
      </c>
      <c r="G587" s="832" t="s">
        <v>2178</v>
      </c>
      <c r="H587" s="832" t="s">
        <v>590</v>
      </c>
      <c r="I587" s="832" t="s">
        <v>2217</v>
      </c>
      <c r="J587" s="832" t="s">
        <v>1794</v>
      </c>
      <c r="K587" s="832" t="s">
        <v>1795</v>
      </c>
      <c r="L587" s="835">
        <v>170.52</v>
      </c>
      <c r="M587" s="835">
        <v>170.52</v>
      </c>
      <c r="N587" s="832">
        <v>1</v>
      </c>
      <c r="O587" s="836">
        <v>0.5</v>
      </c>
      <c r="P587" s="835">
        <v>170.52</v>
      </c>
      <c r="Q587" s="837">
        <v>1</v>
      </c>
      <c r="R587" s="832">
        <v>1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11</v>
      </c>
      <c r="B588" s="832" t="s">
        <v>2137</v>
      </c>
      <c r="C588" s="832" t="s">
        <v>2143</v>
      </c>
      <c r="D588" s="833" t="s">
        <v>4131</v>
      </c>
      <c r="E588" s="834" t="s">
        <v>2154</v>
      </c>
      <c r="F588" s="832" t="s">
        <v>2138</v>
      </c>
      <c r="G588" s="832" t="s">
        <v>2218</v>
      </c>
      <c r="H588" s="832" t="s">
        <v>638</v>
      </c>
      <c r="I588" s="832" t="s">
        <v>1859</v>
      </c>
      <c r="J588" s="832" t="s">
        <v>671</v>
      </c>
      <c r="K588" s="832" t="s">
        <v>1716</v>
      </c>
      <c r="L588" s="835">
        <v>65.989999999999995</v>
      </c>
      <c r="M588" s="835">
        <v>197.96999999999997</v>
      </c>
      <c r="N588" s="832">
        <v>3</v>
      </c>
      <c r="O588" s="836">
        <v>1</v>
      </c>
      <c r="P588" s="835">
        <v>197.96999999999997</v>
      </c>
      <c r="Q588" s="837">
        <v>1</v>
      </c>
      <c r="R588" s="832">
        <v>3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11</v>
      </c>
      <c r="B589" s="832" t="s">
        <v>2137</v>
      </c>
      <c r="C589" s="832" t="s">
        <v>2143</v>
      </c>
      <c r="D589" s="833" t="s">
        <v>4131</v>
      </c>
      <c r="E589" s="834" t="s">
        <v>2154</v>
      </c>
      <c r="F589" s="832" t="s">
        <v>2138</v>
      </c>
      <c r="G589" s="832" t="s">
        <v>2708</v>
      </c>
      <c r="H589" s="832" t="s">
        <v>590</v>
      </c>
      <c r="I589" s="832" t="s">
        <v>2709</v>
      </c>
      <c r="J589" s="832" t="s">
        <v>2710</v>
      </c>
      <c r="K589" s="832" t="s">
        <v>2711</v>
      </c>
      <c r="L589" s="835">
        <v>0</v>
      </c>
      <c r="M589" s="835">
        <v>0</v>
      </c>
      <c r="N589" s="832">
        <v>2</v>
      </c>
      <c r="O589" s="836">
        <v>2</v>
      </c>
      <c r="P589" s="835">
        <v>0</v>
      </c>
      <c r="Q589" s="837"/>
      <c r="R589" s="832">
        <v>2</v>
      </c>
      <c r="S589" s="837">
        <v>1</v>
      </c>
      <c r="T589" s="836">
        <v>2</v>
      </c>
      <c r="U589" s="838">
        <v>1</v>
      </c>
    </row>
    <row r="590" spans="1:21" ht="14.4" customHeight="1" x14ac:dyDescent="0.3">
      <c r="A590" s="831">
        <v>11</v>
      </c>
      <c r="B590" s="832" t="s">
        <v>2137</v>
      </c>
      <c r="C590" s="832" t="s">
        <v>2143</v>
      </c>
      <c r="D590" s="833" t="s">
        <v>4131</v>
      </c>
      <c r="E590" s="834" t="s">
        <v>2154</v>
      </c>
      <c r="F590" s="832" t="s">
        <v>2138</v>
      </c>
      <c r="G590" s="832" t="s">
        <v>2219</v>
      </c>
      <c r="H590" s="832" t="s">
        <v>590</v>
      </c>
      <c r="I590" s="832" t="s">
        <v>2323</v>
      </c>
      <c r="J590" s="832" t="s">
        <v>2324</v>
      </c>
      <c r="K590" s="832" t="s">
        <v>2325</v>
      </c>
      <c r="L590" s="835">
        <v>72.64</v>
      </c>
      <c r="M590" s="835">
        <v>363.20000000000005</v>
      </c>
      <c r="N590" s="832">
        <v>5</v>
      </c>
      <c r="O590" s="836">
        <v>1.5</v>
      </c>
      <c r="P590" s="835">
        <v>217.92000000000002</v>
      </c>
      <c r="Q590" s="837">
        <v>0.6</v>
      </c>
      <c r="R590" s="832">
        <v>3</v>
      </c>
      <c r="S590" s="837">
        <v>0.6</v>
      </c>
      <c r="T590" s="836">
        <v>1</v>
      </c>
      <c r="U590" s="838">
        <v>0.66666666666666663</v>
      </c>
    </row>
    <row r="591" spans="1:21" ht="14.4" customHeight="1" x14ac:dyDescent="0.3">
      <c r="A591" s="831">
        <v>11</v>
      </c>
      <c r="B591" s="832" t="s">
        <v>2137</v>
      </c>
      <c r="C591" s="832" t="s">
        <v>2143</v>
      </c>
      <c r="D591" s="833" t="s">
        <v>4131</v>
      </c>
      <c r="E591" s="834" t="s">
        <v>2154</v>
      </c>
      <c r="F591" s="832" t="s">
        <v>2138</v>
      </c>
      <c r="G591" s="832" t="s">
        <v>2219</v>
      </c>
      <c r="H591" s="832" t="s">
        <v>590</v>
      </c>
      <c r="I591" s="832" t="s">
        <v>2712</v>
      </c>
      <c r="J591" s="832" t="s">
        <v>2327</v>
      </c>
      <c r="K591" s="832" t="s">
        <v>2713</v>
      </c>
      <c r="L591" s="835">
        <v>322.8</v>
      </c>
      <c r="M591" s="835">
        <v>1291.2</v>
      </c>
      <c r="N591" s="832">
        <v>4</v>
      </c>
      <c r="O591" s="836">
        <v>3</v>
      </c>
      <c r="P591" s="835">
        <v>1291.2</v>
      </c>
      <c r="Q591" s="837">
        <v>1</v>
      </c>
      <c r="R591" s="832">
        <v>4</v>
      </c>
      <c r="S591" s="837">
        <v>1</v>
      </c>
      <c r="T591" s="836">
        <v>3</v>
      </c>
      <c r="U591" s="838">
        <v>1</v>
      </c>
    </row>
    <row r="592" spans="1:21" ht="14.4" customHeight="1" x14ac:dyDescent="0.3">
      <c r="A592" s="831">
        <v>11</v>
      </c>
      <c r="B592" s="832" t="s">
        <v>2137</v>
      </c>
      <c r="C592" s="832" t="s">
        <v>2143</v>
      </c>
      <c r="D592" s="833" t="s">
        <v>4131</v>
      </c>
      <c r="E592" s="834" t="s">
        <v>2154</v>
      </c>
      <c r="F592" s="832" t="s">
        <v>2138</v>
      </c>
      <c r="G592" s="832" t="s">
        <v>2219</v>
      </c>
      <c r="H592" s="832" t="s">
        <v>590</v>
      </c>
      <c r="I592" s="832" t="s">
        <v>2473</v>
      </c>
      <c r="J592" s="832" t="s">
        <v>2474</v>
      </c>
      <c r="K592" s="832" t="s">
        <v>2475</v>
      </c>
      <c r="L592" s="835">
        <v>64.56</v>
      </c>
      <c r="M592" s="835">
        <v>64.56</v>
      </c>
      <c r="N592" s="832">
        <v>1</v>
      </c>
      <c r="O592" s="836">
        <v>0.5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11</v>
      </c>
      <c r="B593" s="832" t="s">
        <v>2137</v>
      </c>
      <c r="C593" s="832" t="s">
        <v>2143</v>
      </c>
      <c r="D593" s="833" t="s">
        <v>4131</v>
      </c>
      <c r="E593" s="834" t="s">
        <v>2154</v>
      </c>
      <c r="F593" s="832" t="s">
        <v>2138</v>
      </c>
      <c r="G593" s="832" t="s">
        <v>2219</v>
      </c>
      <c r="H593" s="832" t="s">
        <v>590</v>
      </c>
      <c r="I593" s="832" t="s">
        <v>2714</v>
      </c>
      <c r="J593" s="832" t="s">
        <v>2474</v>
      </c>
      <c r="K593" s="832" t="s">
        <v>2715</v>
      </c>
      <c r="L593" s="835">
        <v>322.8</v>
      </c>
      <c r="M593" s="835">
        <v>1291.2</v>
      </c>
      <c r="N593" s="832">
        <v>4</v>
      </c>
      <c r="O593" s="836">
        <v>3.5</v>
      </c>
      <c r="P593" s="835">
        <v>968.40000000000009</v>
      </c>
      <c r="Q593" s="837">
        <v>0.75</v>
      </c>
      <c r="R593" s="832">
        <v>3</v>
      </c>
      <c r="S593" s="837">
        <v>0.75</v>
      </c>
      <c r="T593" s="836">
        <v>3</v>
      </c>
      <c r="U593" s="838">
        <v>0.8571428571428571</v>
      </c>
    </row>
    <row r="594" spans="1:21" ht="14.4" customHeight="1" x14ac:dyDescent="0.3">
      <c r="A594" s="831">
        <v>11</v>
      </c>
      <c r="B594" s="832" t="s">
        <v>2137</v>
      </c>
      <c r="C594" s="832" t="s">
        <v>2143</v>
      </c>
      <c r="D594" s="833" t="s">
        <v>4131</v>
      </c>
      <c r="E594" s="834" t="s">
        <v>2154</v>
      </c>
      <c r="F594" s="832" t="s">
        <v>2138</v>
      </c>
      <c r="G594" s="832" t="s">
        <v>2219</v>
      </c>
      <c r="H594" s="832" t="s">
        <v>590</v>
      </c>
      <c r="I594" s="832" t="s">
        <v>2716</v>
      </c>
      <c r="J594" s="832" t="s">
        <v>643</v>
      </c>
      <c r="K594" s="832" t="s">
        <v>2717</v>
      </c>
      <c r="L594" s="835">
        <v>0</v>
      </c>
      <c r="M594" s="835">
        <v>0</v>
      </c>
      <c r="N594" s="832">
        <v>2</v>
      </c>
      <c r="O594" s="836">
        <v>1.5</v>
      </c>
      <c r="P594" s="835">
        <v>0</v>
      </c>
      <c r="Q594" s="837"/>
      <c r="R594" s="832">
        <v>2</v>
      </c>
      <c r="S594" s="837">
        <v>1</v>
      </c>
      <c r="T594" s="836">
        <v>1.5</v>
      </c>
      <c r="U594" s="838">
        <v>1</v>
      </c>
    </row>
    <row r="595" spans="1:21" ht="14.4" customHeight="1" x14ac:dyDescent="0.3">
      <c r="A595" s="831">
        <v>11</v>
      </c>
      <c r="B595" s="832" t="s">
        <v>2137</v>
      </c>
      <c r="C595" s="832" t="s">
        <v>2143</v>
      </c>
      <c r="D595" s="833" t="s">
        <v>4131</v>
      </c>
      <c r="E595" s="834" t="s">
        <v>2154</v>
      </c>
      <c r="F595" s="832" t="s">
        <v>2138</v>
      </c>
      <c r="G595" s="832" t="s">
        <v>2329</v>
      </c>
      <c r="H595" s="832" t="s">
        <v>590</v>
      </c>
      <c r="I595" s="832" t="s">
        <v>2718</v>
      </c>
      <c r="J595" s="832" t="s">
        <v>689</v>
      </c>
      <c r="K595" s="832" t="s">
        <v>2334</v>
      </c>
      <c r="L595" s="835">
        <v>182.22</v>
      </c>
      <c r="M595" s="835">
        <v>182.22</v>
      </c>
      <c r="N595" s="832">
        <v>1</v>
      </c>
      <c r="O595" s="836">
        <v>0.5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11</v>
      </c>
      <c r="B596" s="832" t="s">
        <v>2137</v>
      </c>
      <c r="C596" s="832" t="s">
        <v>2143</v>
      </c>
      <c r="D596" s="833" t="s">
        <v>4131</v>
      </c>
      <c r="E596" s="834" t="s">
        <v>2154</v>
      </c>
      <c r="F596" s="832" t="s">
        <v>2138</v>
      </c>
      <c r="G596" s="832" t="s">
        <v>2329</v>
      </c>
      <c r="H596" s="832" t="s">
        <v>590</v>
      </c>
      <c r="I596" s="832" t="s">
        <v>2333</v>
      </c>
      <c r="J596" s="832" t="s">
        <v>689</v>
      </c>
      <c r="K596" s="832" t="s">
        <v>2334</v>
      </c>
      <c r="L596" s="835">
        <v>182.22</v>
      </c>
      <c r="M596" s="835">
        <v>546.66</v>
      </c>
      <c r="N596" s="832">
        <v>3</v>
      </c>
      <c r="O596" s="836">
        <v>1.5</v>
      </c>
      <c r="P596" s="835">
        <v>364.44</v>
      </c>
      <c r="Q596" s="837">
        <v>0.66666666666666674</v>
      </c>
      <c r="R596" s="832">
        <v>2</v>
      </c>
      <c r="S596" s="837">
        <v>0.66666666666666663</v>
      </c>
      <c r="T596" s="836">
        <v>1</v>
      </c>
      <c r="U596" s="838">
        <v>0.66666666666666663</v>
      </c>
    </row>
    <row r="597" spans="1:21" ht="14.4" customHeight="1" x14ac:dyDescent="0.3">
      <c r="A597" s="831">
        <v>11</v>
      </c>
      <c r="B597" s="832" t="s">
        <v>2137</v>
      </c>
      <c r="C597" s="832" t="s">
        <v>2143</v>
      </c>
      <c r="D597" s="833" t="s">
        <v>4131</v>
      </c>
      <c r="E597" s="834" t="s">
        <v>2154</v>
      </c>
      <c r="F597" s="832" t="s">
        <v>2138</v>
      </c>
      <c r="G597" s="832" t="s">
        <v>2719</v>
      </c>
      <c r="H597" s="832" t="s">
        <v>590</v>
      </c>
      <c r="I597" s="832" t="s">
        <v>2720</v>
      </c>
      <c r="J597" s="832" t="s">
        <v>2721</v>
      </c>
      <c r="K597" s="832" t="s">
        <v>2722</v>
      </c>
      <c r="L597" s="835">
        <v>621.88</v>
      </c>
      <c r="M597" s="835">
        <v>621.88</v>
      </c>
      <c r="N597" s="832">
        <v>1</v>
      </c>
      <c r="O597" s="836">
        <v>1</v>
      </c>
      <c r="P597" s="835">
        <v>621.88</v>
      </c>
      <c r="Q597" s="837">
        <v>1</v>
      </c>
      <c r="R597" s="832">
        <v>1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11</v>
      </c>
      <c r="B598" s="832" t="s">
        <v>2137</v>
      </c>
      <c r="C598" s="832" t="s">
        <v>2143</v>
      </c>
      <c r="D598" s="833" t="s">
        <v>4131</v>
      </c>
      <c r="E598" s="834" t="s">
        <v>2154</v>
      </c>
      <c r="F598" s="832" t="s">
        <v>2138</v>
      </c>
      <c r="G598" s="832" t="s">
        <v>2259</v>
      </c>
      <c r="H598" s="832" t="s">
        <v>590</v>
      </c>
      <c r="I598" s="832" t="s">
        <v>2260</v>
      </c>
      <c r="J598" s="832" t="s">
        <v>862</v>
      </c>
      <c r="K598" s="832" t="s">
        <v>2261</v>
      </c>
      <c r="L598" s="835">
        <v>107.27</v>
      </c>
      <c r="M598" s="835">
        <v>321.81</v>
      </c>
      <c r="N598" s="832">
        <v>3</v>
      </c>
      <c r="O598" s="836">
        <v>1</v>
      </c>
      <c r="P598" s="835">
        <v>321.81</v>
      </c>
      <c r="Q598" s="837">
        <v>1</v>
      </c>
      <c r="R598" s="832">
        <v>3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11</v>
      </c>
      <c r="B599" s="832" t="s">
        <v>2137</v>
      </c>
      <c r="C599" s="832" t="s">
        <v>2143</v>
      </c>
      <c r="D599" s="833" t="s">
        <v>4131</v>
      </c>
      <c r="E599" s="834" t="s">
        <v>2154</v>
      </c>
      <c r="F599" s="832" t="s">
        <v>2138</v>
      </c>
      <c r="G599" s="832" t="s">
        <v>2554</v>
      </c>
      <c r="H599" s="832" t="s">
        <v>590</v>
      </c>
      <c r="I599" s="832" t="s">
        <v>2555</v>
      </c>
      <c r="J599" s="832" t="s">
        <v>2556</v>
      </c>
      <c r="K599" s="832" t="s">
        <v>2557</v>
      </c>
      <c r="L599" s="835">
        <v>159.71</v>
      </c>
      <c r="M599" s="835">
        <v>17248.68</v>
      </c>
      <c r="N599" s="832">
        <v>108</v>
      </c>
      <c r="O599" s="836">
        <v>32</v>
      </c>
      <c r="P599" s="835">
        <v>7666.0800000000008</v>
      </c>
      <c r="Q599" s="837">
        <v>0.44444444444444448</v>
      </c>
      <c r="R599" s="832">
        <v>48</v>
      </c>
      <c r="S599" s="837">
        <v>0.44444444444444442</v>
      </c>
      <c r="T599" s="836">
        <v>14.5</v>
      </c>
      <c r="U599" s="838">
        <v>0.453125</v>
      </c>
    </row>
    <row r="600" spans="1:21" ht="14.4" customHeight="1" x14ac:dyDescent="0.3">
      <c r="A600" s="831">
        <v>11</v>
      </c>
      <c r="B600" s="832" t="s">
        <v>2137</v>
      </c>
      <c r="C600" s="832" t="s">
        <v>2143</v>
      </c>
      <c r="D600" s="833" t="s">
        <v>4131</v>
      </c>
      <c r="E600" s="834" t="s">
        <v>2154</v>
      </c>
      <c r="F600" s="832" t="s">
        <v>2138</v>
      </c>
      <c r="G600" s="832" t="s">
        <v>2554</v>
      </c>
      <c r="H600" s="832" t="s">
        <v>590</v>
      </c>
      <c r="I600" s="832" t="s">
        <v>2723</v>
      </c>
      <c r="J600" s="832" t="s">
        <v>2556</v>
      </c>
      <c r="K600" s="832" t="s">
        <v>2724</v>
      </c>
      <c r="L600" s="835">
        <v>0</v>
      </c>
      <c r="M600" s="835">
        <v>0</v>
      </c>
      <c r="N600" s="832">
        <v>2</v>
      </c>
      <c r="O600" s="836">
        <v>2</v>
      </c>
      <c r="P600" s="835">
        <v>0</v>
      </c>
      <c r="Q600" s="837"/>
      <c r="R600" s="832">
        <v>2</v>
      </c>
      <c r="S600" s="837">
        <v>1</v>
      </c>
      <c r="T600" s="836">
        <v>2</v>
      </c>
      <c r="U600" s="838">
        <v>1</v>
      </c>
    </row>
    <row r="601" spans="1:21" ht="14.4" customHeight="1" x14ac:dyDescent="0.3">
      <c r="A601" s="831">
        <v>11</v>
      </c>
      <c r="B601" s="832" t="s">
        <v>2137</v>
      </c>
      <c r="C601" s="832" t="s">
        <v>2143</v>
      </c>
      <c r="D601" s="833" t="s">
        <v>4131</v>
      </c>
      <c r="E601" s="834" t="s">
        <v>2154</v>
      </c>
      <c r="F601" s="832" t="s">
        <v>2138</v>
      </c>
      <c r="G601" s="832" t="s">
        <v>2554</v>
      </c>
      <c r="H601" s="832" t="s">
        <v>590</v>
      </c>
      <c r="I601" s="832" t="s">
        <v>2558</v>
      </c>
      <c r="J601" s="832" t="s">
        <v>2556</v>
      </c>
      <c r="K601" s="832" t="s">
        <v>2559</v>
      </c>
      <c r="L601" s="835">
        <v>159.71</v>
      </c>
      <c r="M601" s="835">
        <v>479.13</v>
      </c>
      <c r="N601" s="832">
        <v>3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11</v>
      </c>
      <c r="B602" s="832" t="s">
        <v>2137</v>
      </c>
      <c r="C602" s="832" t="s">
        <v>2143</v>
      </c>
      <c r="D602" s="833" t="s">
        <v>4131</v>
      </c>
      <c r="E602" s="834" t="s">
        <v>2154</v>
      </c>
      <c r="F602" s="832" t="s">
        <v>2138</v>
      </c>
      <c r="G602" s="832" t="s">
        <v>2554</v>
      </c>
      <c r="H602" s="832" t="s">
        <v>590</v>
      </c>
      <c r="I602" s="832" t="s">
        <v>2725</v>
      </c>
      <c r="J602" s="832" t="s">
        <v>2563</v>
      </c>
      <c r="K602" s="832" t="s">
        <v>2726</v>
      </c>
      <c r="L602" s="835">
        <v>0</v>
      </c>
      <c r="M602" s="835">
        <v>0</v>
      </c>
      <c r="N602" s="832">
        <v>2</v>
      </c>
      <c r="O602" s="836">
        <v>2</v>
      </c>
      <c r="P602" s="835"/>
      <c r="Q602" s="837"/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11</v>
      </c>
      <c r="B603" s="832" t="s">
        <v>2137</v>
      </c>
      <c r="C603" s="832" t="s">
        <v>2143</v>
      </c>
      <c r="D603" s="833" t="s">
        <v>4131</v>
      </c>
      <c r="E603" s="834" t="s">
        <v>2154</v>
      </c>
      <c r="F603" s="832" t="s">
        <v>2138</v>
      </c>
      <c r="G603" s="832" t="s">
        <v>2425</v>
      </c>
      <c r="H603" s="832" t="s">
        <v>590</v>
      </c>
      <c r="I603" s="832" t="s">
        <v>2727</v>
      </c>
      <c r="J603" s="832" t="s">
        <v>2728</v>
      </c>
      <c r="K603" s="832" t="s">
        <v>2729</v>
      </c>
      <c r="L603" s="835">
        <v>48.42</v>
      </c>
      <c r="M603" s="835">
        <v>242.1</v>
      </c>
      <c r="N603" s="832">
        <v>5</v>
      </c>
      <c r="O603" s="836">
        <v>2</v>
      </c>
      <c r="P603" s="835">
        <v>145.26</v>
      </c>
      <c r="Q603" s="837">
        <v>0.6</v>
      </c>
      <c r="R603" s="832">
        <v>3</v>
      </c>
      <c r="S603" s="837">
        <v>0.6</v>
      </c>
      <c r="T603" s="836">
        <v>1</v>
      </c>
      <c r="U603" s="838">
        <v>0.5</v>
      </c>
    </row>
    <row r="604" spans="1:21" ht="14.4" customHeight="1" x14ac:dyDescent="0.3">
      <c r="A604" s="831">
        <v>11</v>
      </c>
      <c r="B604" s="832" t="s">
        <v>2137</v>
      </c>
      <c r="C604" s="832" t="s">
        <v>2143</v>
      </c>
      <c r="D604" s="833" t="s">
        <v>4131</v>
      </c>
      <c r="E604" s="834" t="s">
        <v>2154</v>
      </c>
      <c r="F604" s="832" t="s">
        <v>2138</v>
      </c>
      <c r="G604" s="832" t="s">
        <v>2262</v>
      </c>
      <c r="H604" s="832" t="s">
        <v>590</v>
      </c>
      <c r="I604" s="832" t="s">
        <v>2263</v>
      </c>
      <c r="J604" s="832" t="s">
        <v>2264</v>
      </c>
      <c r="K604" s="832" t="s">
        <v>2265</v>
      </c>
      <c r="L604" s="835">
        <v>60.9</v>
      </c>
      <c r="M604" s="835">
        <v>487.2</v>
      </c>
      <c r="N604" s="832">
        <v>8</v>
      </c>
      <c r="O604" s="836">
        <v>3</v>
      </c>
      <c r="P604" s="835">
        <v>243.6</v>
      </c>
      <c r="Q604" s="837">
        <v>0.5</v>
      </c>
      <c r="R604" s="832">
        <v>4</v>
      </c>
      <c r="S604" s="837">
        <v>0.5</v>
      </c>
      <c r="T604" s="836">
        <v>1.5</v>
      </c>
      <c r="U604" s="838">
        <v>0.5</v>
      </c>
    </row>
    <row r="605" spans="1:21" ht="14.4" customHeight="1" x14ac:dyDescent="0.3">
      <c r="A605" s="831">
        <v>11</v>
      </c>
      <c r="B605" s="832" t="s">
        <v>2137</v>
      </c>
      <c r="C605" s="832" t="s">
        <v>2143</v>
      </c>
      <c r="D605" s="833" t="s">
        <v>4131</v>
      </c>
      <c r="E605" s="834" t="s">
        <v>2154</v>
      </c>
      <c r="F605" s="832" t="s">
        <v>2138</v>
      </c>
      <c r="G605" s="832" t="s">
        <v>2262</v>
      </c>
      <c r="H605" s="832" t="s">
        <v>590</v>
      </c>
      <c r="I605" s="832" t="s">
        <v>2730</v>
      </c>
      <c r="J605" s="832" t="s">
        <v>2731</v>
      </c>
      <c r="K605" s="832" t="s">
        <v>2732</v>
      </c>
      <c r="L605" s="835">
        <v>0</v>
      </c>
      <c r="M605" s="835">
        <v>0</v>
      </c>
      <c r="N605" s="832">
        <v>3</v>
      </c>
      <c r="O605" s="836">
        <v>3</v>
      </c>
      <c r="P605" s="835">
        <v>0</v>
      </c>
      <c r="Q605" s="837"/>
      <c r="R605" s="832">
        <v>2</v>
      </c>
      <c r="S605" s="837">
        <v>0.66666666666666663</v>
      </c>
      <c r="T605" s="836">
        <v>2</v>
      </c>
      <c r="U605" s="838">
        <v>0.66666666666666663</v>
      </c>
    </row>
    <row r="606" spans="1:21" ht="14.4" customHeight="1" x14ac:dyDescent="0.3">
      <c r="A606" s="831">
        <v>11</v>
      </c>
      <c r="B606" s="832" t="s">
        <v>2137</v>
      </c>
      <c r="C606" s="832" t="s">
        <v>2143</v>
      </c>
      <c r="D606" s="833" t="s">
        <v>4131</v>
      </c>
      <c r="E606" s="834" t="s">
        <v>2154</v>
      </c>
      <c r="F606" s="832" t="s">
        <v>2138</v>
      </c>
      <c r="G606" s="832" t="s">
        <v>2733</v>
      </c>
      <c r="H606" s="832" t="s">
        <v>590</v>
      </c>
      <c r="I606" s="832" t="s">
        <v>2734</v>
      </c>
      <c r="J606" s="832" t="s">
        <v>1232</v>
      </c>
      <c r="K606" s="832" t="s">
        <v>2735</v>
      </c>
      <c r="L606" s="835">
        <v>48.09</v>
      </c>
      <c r="M606" s="835">
        <v>96.18</v>
      </c>
      <c r="N606" s="832">
        <v>2</v>
      </c>
      <c r="O606" s="836">
        <v>0.5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11</v>
      </c>
      <c r="B607" s="832" t="s">
        <v>2137</v>
      </c>
      <c r="C607" s="832" t="s">
        <v>2143</v>
      </c>
      <c r="D607" s="833" t="s">
        <v>4131</v>
      </c>
      <c r="E607" s="834" t="s">
        <v>2154</v>
      </c>
      <c r="F607" s="832" t="s">
        <v>2138</v>
      </c>
      <c r="G607" s="832" t="s">
        <v>2231</v>
      </c>
      <c r="H607" s="832" t="s">
        <v>590</v>
      </c>
      <c r="I607" s="832" t="s">
        <v>2360</v>
      </c>
      <c r="J607" s="832" t="s">
        <v>635</v>
      </c>
      <c r="K607" s="832" t="s">
        <v>2361</v>
      </c>
      <c r="L607" s="835">
        <v>0</v>
      </c>
      <c r="M607" s="835">
        <v>0</v>
      </c>
      <c r="N607" s="832">
        <v>2</v>
      </c>
      <c r="O607" s="836">
        <v>0.5</v>
      </c>
      <c r="P607" s="835">
        <v>0</v>
      </c>
      <c r="Q607" s="837"/>
      <c r="R607" s="832">
        <v>2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11</v>
      </c>
      <c r="B608" s="832" t="s">
        <v>2137</v>
      </c>
      <c r="C608" s="832" t="s">
        <v>2143</v>
      </c>
      <c r="D608" s="833" t="s">
        <v>4131</v>
      </c>
      <c r="E608" s="834" t="s">
        <v>2154</v>
      </c>
      <c r="F608" s="832" t="s">
        <v>2138</v>
      </c>
      <c r="G608" s="832" t="s">
        <v>2231</v>
      </c>
      <c r="H608" s="832" t="s">
        <v>590</v>
      </c>
      <c r="I608" s="832" t="s">
        <v>2232</v>
      </c>
      <c r="J608" s="832" t="s">
        <v>635</v>
      </c>
      <c r="K608" s="832" t="s">
        <v>2233</v>
      </c>
      <c r="L608" s="835">
        <v>0</v>
      </c>
      <c r="M608" s="835">
        <v>0</v>
      </c>
      <c r="N608" s="832">
        <v>3</v>
      </c>
      <c r="O608" s="836">
        <v>2</v>
      </c>
      <c r="P608" s="835">
        <v>0</v>
      </c>
      <c r="Q608" s="837"/>
      <c r="R608" s="832">
        <v>1</v>
      </c>
      <c r="S608" s="837">
        <v>0.33333333333333331</v>
      </c>
      <c r="T608" s="836">
        <v>0.5</v>
      </c>
      <c r="U608" s="838">
        <v>0.25</v>
      </c>
    </row>
    <row r="609" spans="1:21" ht="14.4" customHeight="1" x14ac:dyDescent="0.3">
      <c r="A609" s="831">
        <v>11</v>
      </c>
      <c r="B609" s="832" t="s">
        <v>2137</v>
      </c>
      <c r="C609" s="832" t="s">
        <v>2143</v>
      </c>
      <c r="D609" s="833" t="s">
        <v>4131</v>
      </c>
      <c r="E609" s="834" t="s">
        <v>2154</v>
      </c>
      <c r="F609" s="832" t="s">
        <v>2138</v>
      </c>
      <c r="G609" s="832" t="s">
        <v>2736</v>
      </c>
      <c r="H609" s="832" t="s">
        <v>590</v>
      </c>
      <c r="I609" s="832" t="s">
        <v>2737</v>
      </c>
      <c r="J609" s="832" t="s">
        <v>2738</v>
      </c>
      <c r="K609" s="832" t="s">
        <v>2739</v>
      </c>
      <c r="L609" s="835">
        <v>63.47</v>
      </c>
      <c r="M609" s="835">
        <v>126.94</v>
      </c>
      <c r="N609" s="832">
        <v>2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11</v>
      </c>
      <c r="B610" s="832" t="s">
        <v>2137</v>
      </c>
      <c r="C610" s="832" t="s">
        <v>2143</v>
      </c>
      <c r="D610" s="833" t="s">
        <v>4131</v>
      </c>
      <c r="E610" s="834" t="s">
        <v>2154</v>
      </c>
      <c r="F610" s="832" t="s">
        <v>2138</v>
      </c>
      <c r="G610" s="832" t="s">
        <v>2736</v>
      </c>
      <c r="H610" s="832" t="s">
        <v>590</v>
      </c>
      <c r="I610" s="832" t="s">
        <v>2740</v>
      </c>
      <c r="J610" s="832" t="s">
        <v>2741</v>
      </c>
      <c r="K610" s="832" t="s">
        <v>2742</v>
      </c>
      <c r="L610" s="835">
        <v>76.180000000000007</v>
      </c>
      <c r="M610" s="835">
        <v>76.180000000000007</v>
      </c>
      <c r="N610" s="832">
        <v>1</v>
      </c>
      <c r="O610" s="836">
        <v>0.5</v>
      </c>
      <c r="P610" s="835"/>
      <c r="Q610" s="837">
        <v>0</v>
      </c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11</v>
      </c>
      <c r="B611" s="832" t="s">
        <v>2137</v>
      </c>
      <c r="C611" s="832" t="s">
        <v>2143</v>
      </c>
      <c r="D611" s="833" t="s">
        <v>4131</v>
      </c>
      <c r="E611" s="834" t="s">
        <v>2154</v>
      </c>
      <c r="F611" s="832" t="s">
        <v>2138</v>
      </c>
      <c r="G611" s="832" t="s">
        <v>2736</v>
      </c>
      <c r="H611" s="832" t="s">
        <v>590</v>
      </c>
      <c r="I611" s="832" t="s">
        <v>2743</v>
      </c>
      <c r="J611" s="832" t="s">
        <v>2744</v>
      </c>
      <c r="K611" s="832" t="s">
        <v>2745</v>
      </c>
      <c r="L611" s="835">
        <v>43.04</v>
      </c>
      <c r="M611" s="835">
        <v>43.04</v>
      </c>
      <c r="N611" s="832">
        <v>1</v>
      </c>
      <c r="O611" s="836">
        <v>1</v>
      </c>
      <c r="P611" s="835">
        <v>43.04</v>
      </c>
      <c r="Q611" s="837">
        <v>1</v>
      </c>
      <c r="R611" s="832">
        <v>1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11</v>
      </c>
      <c r="B612" s="832" t="s">
        <v>2137</v>
      </c>
      <c r="C612" s="832" t="s">
        <v>2143</v>
      </c>
      <c r="D612" s="833" t="s">
        <v>4131</v>
      </c>
      <c r="E612" s="834" t="s">
        <v>2154</v>
      </c>
      <c r="F612" s="832" t="s">
        <v>2138</v>
      </c>
      <c r="G612" s="832" t="s">
        <v>2568</v>
      </c>
      <c r="H612" s="832" t="s">
        <v>590</v>
      </c>
      <c r="I612" s="832" t="s">
        <v>2746</v>
      </c>
      <c r="J612" s="832" t="s">
        <v>2570</v>
      </c>
      <c r="K612" s="832" t="s">
        <v>2747</v>
      </c>
      <c r="L612" s="835">
        <v>1222.95</v>
      </c>
      <c r="M612" s="835">
        <v>2445.9</v>
      </c>
      <c r="N612" s="832">
        <v>2</v>
      </c>
      <c r="O612" s="836">
        <v>1.5</v>
      </c>
      <c r="P612" s="835">
        <v>2445.9</v>
      </c>
      <c r="Q612" s="837">
        <v>1</v>
      </c>
      <c r="R612" s="832">
        <v>2</v>
      </c>
      <c r="S612" s="837">
        <v>1</v>
      </c>
      <c r="T612" s="836">
        <v>1.5</v>
      </c>
      <c r="U612" s="838">
        <v>1</v>
      </c>
    </row>
    <row r="613" spans="1:21" ht="14.4" customHeight="1" x14ac:dyDescent="0.3">
      <c r="A613" s="831">
        <v>11</v>
      </c>
      <c r="B613" s="832" t="s">
        <v>2137</v>
      </c>
      <c r="C613" s="832" t="s">
        <v>2143</v>
      </c>
      <c r="D613" s="833" t="s">
        <v>4131</v>
      </c>
      <c r="E613" s="834" t="s">
        <v>2154</v>
      </c>
      <c r="F613" s="832" t="s">
        <v>2138</v>
      </c>
      <c r="G613" s="832" t="s">
        <v>2568</v>
      </c>
      <c r="H613" s="832" t="s">
        <v>590</v>
      </c>
      <c r="I613" s="832" t="s">
        <v>2569</v>
      </c>
      <c r="J613" s="832" t="s">
        <v>2570</v>
      </c>
      <c r="K613" s="832" t="s">
        <v>2571</v>
      </c>
      <c r="L613" s="835">
        <v>1776.68</v>
      </c>
      <c r="M613" s="835">
        <v>1776.68</v>
      </c>
      <c r="N613" s="832">
        <v>1</v>
      </c>
      <c r="O613" s="836">
        <v>1</v>
      </c>
      <c r="P613" s="835">
        <v>1776.68</v>
      </c>
      <c r="Q613" s="837">
        <v>1</v>
      </c>
      <c r="R613" s="832">
        <v>1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11</v>
      </c>
      <c r="B614" s="832" t="s">
        <v>2137</v>
      </c>
      <c r="C614" s="832" t="s">
        <v>2143</v>
      </c>
      <c r="D614" s="833" t="s">
        <v>4131</v>
      </c>
      <c r="E614" s="834" t="s">
        <v>2154</v>
      </c>
      <c r="F614" s="832" t="s">
        <v>2138</v>
      </c>
      <c r="G614" s="832" t="s">
        <v>2568</v>
      </c>
      <c r="H614" s="832" t="s">
        <v>590</v>
      </c>
      <c r="I614" s="832" t="s">
        <v>2748</v>
      </c>
      <c r="J614" s="832" t="s">
        <v>2570</v>
      </c>
      <c r="K614" s="832" t="s">
        <v>2749</v>
      </c>
      <c r="L614" s="835">
        <v>407.65</v>
      </c>
      <c r="M614" s="835">
        <v>1222.9499999999998</v>
      </c>
      <c r="N614" s="832">
        <v>3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11</v>
      </c>
      <c r="B615" s="832" t="s">
        <v>2137</v>
      </c>
      <c r="C615" s="832" t="s">
        <v>2143</v>
      </c>
      <c r="D615" s="833" t="s">
        <v>4131</v>
      </c>
      <c r="E615" s="834" t="s">
        <v>2154</v>
      </c>
      <c r="F615" s="832" t="s">
        <v>2138</v>
      </c>
      <c r="G615" s="832" t="s">
        <v>2750</v>
      </c>
      <c r="H615" s="832" t="s">
        <v>590</v>
      </c>
      <c r="I615" s="832" t="s">
        <v>2751</v>
      </c>
      <c r="J615" s="832" t="s">
        <v>2752</v>
      </c>
      <c r="K615" s="832" t="s">
        <v>2753</v>
      </c>
      <c r="L615" s="835">
        <v>663.86</v>
      </c>
      <c r="M615" s="835">
        <v>4647.0200000000004</v>
      </c>
      <c r="N615" s="832">
        <v>7</v>
      </c>
      <c r="O615" s="836">
        <v>4</v>
      </c>
      <c r="P615" s="835">
        <v>3983.1600000000003</v>
      </c>
      <c r="Q615" s="837">
        <v>0.8571428571428571</v>
      </c>
      <c r="R615" s="832">
        <v>6</v>
      </c>
      <c r="S615" s="837">
        <v>0.8571428571428571</v>
      </c>
      <c r="T615" s="836">
        <v>3.5</v>
      </c>
      <c r="U615" s="838">
        <v>0.875</v>
      </c>
    </row>
    <row r="616" spans="1:21" ht="14.4" customHeight="1" x14ac:dyDescent="0.3">
      <c r="A616" s="831">
        <v>11</v>
      </c>
      <c r="B616" s="832" t="s">
        <v>2137</v>
      </c>
      <c r="C616" s="832" t="s">
        <v>2143</v>
      </c>
      <c r="D616" s="833" t="s">
        <v>4131</v>
      </c>
      <c r="E616" s="834" t="s">
        <v>2154</v>
      </c>
      <c r="F616" s="832" t="s">
        <v>2138</v>
      </c>
      <c r="G616" s="832" t="s">
        <v>2754</v>
      </c>
      <c r="H616" s="832" t="s">
        <v>590</v>
      </c>
      <c r="I616" s="832" t="s">
        <v>2755</v>
      </c>
      <c r="J616" s="832" t="s">
        <v>2756</v>
      </c>
      <c r="K616" s="832" t="s">
        <v>2757</v>
      </c>
      <c r="L616" s="835">
        <v>619.6</v>
      </c>
      <c r="M616" s="835">
        <v>619.6</v>
      </c>
      <c r="N616" s="832">
        <v>1</v>
      </c>
      <c r="O616" s="836">
        <v>0.5</v>
      </c>
      <c r="P616" s="835">
        <v>619.6</v>
      </c>
      <c r="Q616" s="837">
        <v>1</v>
      </c>
      <c r="R616" s="832">
        <v>1</v>
      </c>
      <c r="S616" s="837">
        <v>1</v>
      </c>
      <c r="T616" s="836">
        <v>0.5</v>
      </c>
      <c r="U616" s="838">
        <v>1</v>
      </c>
    </row>
    <row r="617" spans="1:21" ht="14.4" customHeight="1" x14ac:dyDescent="0.3">
      <c r="A617" s="831">
        <v>11</v>
      </c>
      <c r="B617" s="832" t="s">
        <v>2137</v>
      </c>
      <c r="C617" s="832" t="s">
        <v>2143</v>
      </c>
      <c r="D617" s="833" t="s">
        <v>4131</v>
      </c>
      <c r="E617" s="834" t="s">
        <v>2154</v>
      </c>
      <c r="F617" s="832" t="s">
        <v>2138</v>
      </c>
      <c r="G617" s="832" t="s">
        <v>2758</v>
      </c>
      <c r="H617" s="832" t="s">
        <v>590</v>
      </c>
      <c r="I617" s="832" t="s">
        <v>2759</v>
      </c>
      <c r="J617" s="832" t="s">
        <v>2760</v>
      </c>
      <c r="K617" s="832" t="s">
        <v>2761</v>
      </c>
      <c r="L617" s="835">
        <v>0</v>
      </c>
      <c r="M617" s="835">
        <v>0</v>
      </c>
      <c r="N617" s="832">
        <v>1</v>
      </c>
      <c r="O617" s="836">
        <v>1</v>
      </c>
      <c r="P617" s="835">
        <v>0</v>
      </c>
      <c r="Q617" s="837"/>
      <c r="R617" s="832">
        <v>1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11</v>
      </c>
      <c r="B618" s="832" t="s">
        <v>2137</v>
      </c>
      <c r="C618" s="832" t="s">
        <v>2143</v>
      </c>
      <c r="D618" s="833" t="s">
        <v>4131</v>
      </c>
      <c r="E618" s="834" t="s">
        <v>2154</v>
      </c>
      <c r="F618" s="832" t="s">
        <v>2138</v>
      </c>
      <c r="G618" s="832" t="s">
        <v>2758</v>
      </c>
      <c r="H618" s="832" t="s">
        <v>590</v>
      </c>
      <c r="I618" s="832" t="s">
        <v>2762</v>
      </c>
      <c r="J618" s="832" t="s">
        <v>2760</v>
      </c>
      <c r="K618" s="832" t="s">
        <v>2763</v>
      </c>
      <c r="L618" s="835">
        <v>72.61</v>
      </c>
      <c r="M618" s="835">
        <v>72.61</v>
      </c>
      <c r="N618" s="832">
        <v>1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11</v>
      </c>
      <c r="B619" s="832" t="s">
        <v>2137</v>
      </c>
      <c r="C619" s="832" t="s">
        <v>2143</v>
      </c>
      <c r="D619" s="833" t="s">
        <v>4131</v>
      </c>
      <c r="E619" s="834" t="s">
        <v>2154</v>
      </c>
      <c r="F619" s="832" t="s">
        <v>2138</v>
      </c>
      <c r="G619" s="832" t="s">
        <v>2758</v>
      </c>
      <c r="H619" s="832" t="s">
        <v>590</v>
      </c>
      <c r="I619" s="832" t="s">
        <v>2764</v>
      </c>
      <c r="J619" s="832" t="s">
        <v>2760</v>
      </c>
      <c r="K619" s="832" t="s">
        <v>2765</v>
      </c>
      <c r="L619" s="835">
        <v>24.2</v>
      </c>
      <c r="M619" s="835">
        <v>145.19999999999999</v>
      </c>
      <c r="N619" s="832">
        <v>6</v>
      </c>
      <c r="O619" s="836">
        <v>1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11</v>
      </c>
      <c r="B620" s="832" t="s">
        <v>2137</v>
      </c>
      <c r="C620" s="832" t="s">
        <v>2143</v>
      </c>
      <c r="D620" s="833" t="s">
        <v>4131</v>
      </c>
      <c r="E620" s="834" t="s">
        <v>2154</v>
      </c>
      <c r="F620" s="832" t="s">
        <v>2138</v>
      </c>
      <c r="G620" s="832" t="s">
        <v>2368</v>
      </c>
      <c r="H620" s="832" t="s">
        <v>638</v>
      </c>
      <c r="I620" s="832" t="s">
        <v>2369</v>
      </c>
      <c r="J620" s="832" t="s">
        <v>2003</v>
      </c>
      <c r="K620" s="832" t="s">
        <v>2370</v>
      </c>
      <c r="L620" s="835">
        <v>193.68</v>
      </c>
      <c r="M620" s="835">
        <v>193.68</v>
      </c>
      <c r="N620" s="832">
        <v>1</v>
      </c>
      <c r="O620" s="836">
        <v>0.5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11</v>
      </c>
      <c r="B621" s="832" t="s">
        <v>2137</v>
      </c>
      <c r="C621" s="832" t="s">
        <v>2143</v>
      </c>
      <c r="D621" s="833" t="s">
        <v>4131</v>
      </c>
      <c r="E621" s="834" t="s">
        <v>2154</v>
      </c>
      <c r="F621" s="832" t="s">
        <v>2138</v>
      </c>
      <c r="G621" s="832" t="s">
        <v>2234</v>
      </c>
      <c r="H621" s="832" t="s">
        <v>638</v>
      </c>
      <c r="I621" s="832" t="s">
        <v>1825</v>
      </c>
      <c r="J621" s="832" t="s">
        <v>653</v>
      </c>
      <c r="K621" s="832" t="s">
        <v>1826</v>
      </c>
      <c r="L621" s="835">
        <v>24.22</v>
      </c>
      <c r="M621" s="835">
        <v>72.66</v>
      </c>
      <c r="N621" s="832">
        <v>3</v>
      </c>
      <c r="O621" s="836">
        <v>2</v>
      </c>
      <c r="P621" s="835">
        <v>48.44</v>
      </c>
      <c r="Q621" s="837">
        <v>0.66666666666666663</v>
      </c>
      <c r="R621" s="832">
        <v>2</v>
      </c>
      <c r="S621" s="837">
        <v>0.66666666666666663</v>
      </c>
      <c r="T621" s="836">
        <v>1</v>
      </c>
      <c r="U621" s="838">
        <v>0.5</v>
      </c>
    </row>
    <row r="622" spans="1:21" ht="14.4" customHeight="1" x14ac:dyDescent="0.3">
      <c r="A622" s="831">
        <v>11</v>
      </c>
      <c r="B622" s="832" t="s">
        <v>2137</v>
      </c>
      <c r="C622" s="832" t="s">
        <v>2143</v>
      </c>
      <c r="D622" s="833" t="s">
        <v>4131</v>
      </c>
      <c r="E622" s="834" t="s">
        <v>2154</v>
      </c>
      <c r="F622" s="832" t="s">
        <v>2138</v>
      </c>
      <c r="G622" s="832" t="s">
        <v>2234</v>
      </c>
      <c r="H622" s="832" t="s">
        <v>638</v>
      </c>
      <c r="I622" s="832" t="s">
        <v>1827</v>
      </c>
      <c r="J622" s="832" t="s">
        <v>653</v>
      </c>
      <c r="K622" s="832" t="s">
        <v>646</v>
      </c>
      <c r="L622" s="835">
        <v>48.42</v>
      </c>
      <c r="M622" s="835">
        <v>1694.7000000000003</v>
      </c>
      <c r="N622" s="832">
        <v>35</v>
      </c>
      <c r="O622" s="836">
        <v>16</v>
      </c>
      <c r="P622" s="835">
        <v>581.04000000000008</v>
      </c>
      <c r="Q622" s="837">
        <v>0.34285714285714286</v>
      </c>
      <c r="R622" s="832">
        <v>12</v>
      </c>
      <c r="S622" s="837">
        <v>0.34285714285714286</v>
      </c>
      <c r="T622" s="836">
        <v>5</v>
      </c>
      <c r="U622" s="838">
        <v>0.3125</v>
      </c>
    </row>
    <row r="623" spans="1:21" ht="14.4" customHeight="1" x14ac:dyDescent="0.3">
      <c r="A623" s="831">
        <v>11</v>
      </c>
      <c r="B623" s="832" t="s">
        <v>2137</v>
      </c>
      <c r="C623" s="832" t="s">
        <v>2143</v>
      </c>
      <c r="D623" s="833" t="s">
        <v>4131</v>
      </c>
      <c r="E623" s="834" t="s">
        <v>2154</v>
      </c>
      <c r="F623" s="832" t="s">
        <v>2138</v>
      </c>
      <c r="G623" s="832" t="s">
        <v>2234</v>
      </c>
      <c r="H623" s="832" t="s">
        <v>590</v>
      </c>
      <c r="I623" s="832" t="s">
        <v>2406</v>
      </c>
      <c r="J623" s="832" t="s">
        <v>653</v>
      </c>
      <c r="K623" s="832" t="s">
        <v>2407</v>
      </c>
      <c r="L623" s="835">
        <v>48.42</v>
      </c>
      <c r="M623" s="835">
        <v>532.62</v>
      </c>
      <c r="N623" s="832">
        <v>11</v>
      </c>
      <c r="O623" s="836">
        <v>5.5</v>
      </c>
      <c r="P623" s="835">
        <v>48.42</v>
      </c>
      <c r="Q623" s="837">
        <v>9.0909090909090912E-2</v>
      </c>
      <c r="R623" s="832">
        <v>1</v>
      </c>
      <c r="S623" s="837">
        <v>9.0909090909090912E-2</v>
      </c>
      <c r="T623" s="836">
        <v>1</v>
      </c>
      <c r="U623" s="838">
        <v>0.18181818181818182</v>
      </c>
    </row>
    <row r="624" spans="1:21" ht="14.4" customHeight="1" x14ac:dyDescent="0.3">
      <c r="A624" s="831">
        <v>11</v>
      </c>
      <c r="B624" s="832" t="s">
        <v>2137</v>
      </c>
      <c r="C624" s="832" t="s">
        <v>2143</v>
      </c>
      <c r="D624" s="833" t="s">
        <v>4131</v>
      </c>
      <c r="E624" s="834" t="s">
        <v>2154</v>
      </c>
      <c r="F624" s="832" t="s">
        <v>2138</v>
      </c>
      <c r="G624" s="832" t="s">
        <v>2766</v>
      </c>
      <c r="H624" s="832" t="s">
        <v>590</v>
      </c>
      <c r="I624" s="832" t="s">
        <v>2767</v>
      </c>
      <c r="J624" s="832" t="s">
        <v>2768</v>
      </c>
      <c r="K624" s="832" t="s">
        <v>1722</v>
      </c>
      <c r="L624" s="835">
        <v>0</v>
      </c>
      <c r="M624" s="835">
        <v>0</v>
      </c>
      <c r="N624" s="832">
        <v>1</v>
      </c>
      <c r="O624" s="836">
        <v>1</v>
      </c>
      <c r="P624" s="835">
        <v>0</v>
      </c>
      <c r="Q624" s="837"/>
      <c r="R624" s="832">
        <v>1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11</v>
      </c>
      <c r="B625" s="832" t="s">
        <v>2137</v>
      </c>
      <c r="C625" s="832" t="s">
        <v>2143</v>
      </c>
      <c r="D625" s="833" t="s">
        <v>4131</v>
      </c>
      <c r="E625" s="834" t="s">
        <v>2154</v>
      </c>
      <c r="F625" s="832" t="s">
        <v>2138</v>
      </c>
      <c r="G625" s="832" t="s">
        <v>2769</v>
      </c>
      <c r="H625" s="832" t="s">
        <v>590</v>
      </c>
      <c r="I625" s="832" t="s">
        <v>2770</v>
      </c>
      <c r="J625" s="832" t="s">
        <v>2771</v>
      </c>
      <c r="K625" s="832" t="s">
        <v>2772</v>
      </c>
      <c r="L625" s="835">
        <v>168.9</v>
      </c>
      <c r="M625" s="835">
        <v>168.9</v>
      </c>
      <c r="N625" s="832">
        <v>1</v>
      </c>
      <c r="O625" s="836">
        <v>1</v>
      </c>
      <c r="P625" s="835">
        <v>168.9</v>
      </c>
      <c r="Q625" s="837">
        <v>1</v>
      </c>
      <c r="R625" s="832">
        <v>1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11</v>
      </c>
      <c r="B626" s="832" t="s">
        <v>2137</v>
      </c>
      <c r="C626" s="832" t="s">
        <v>2143</v>
      </c>
      <c r="D626" s="833" t="s">
        <v>4131</v>
      </c>
      <c r="E626" s="834" t="s">
        <v>2154</v>
      </c>
      <c r="F626" s="832" t="s">
        <v>2138</v>
      </c>
      <c r="G626" s="832" t="s">
        <v>2293</v>
      </c>
      <c r="H626" s="832" t="s">
        <v>590</v>
      </c>
      <c r="I626" s="832" t="s">
        <v>2773</v>
      </c>
      <c r="J626" s="832" t="s">
        <v>2774</v>
      </c>
      <c r="K626" s="832" t="s">
        <v>2775</v>
      </c>
      <c r="L626" s="835">
        <v>0</v>
      </c>
      <c r="M626" s="835">
        <v>0</v>
      </c>
      <c r="N626" s="832">
        <v>1</v>
      </c>
      <c r="O626" s="836">
        <v>1</v>
      </c>
      <c r="P626" s="835"/>
      <c r="Q626" s="837"/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11</v>
      </c>
      <c r="B627" s="832" t="s">
        <v>2137</v>
      </c>
      <c r="C627" s="832" t="s">
        <v>2143</v>
      </c>
      <c r="D627" s="833" t="s">
        <v>4131</v>
      </c>
      <c r="E627" s="834" t="s">
        <v>2154</v>
      </c>
      <c r="F627" s="832" t="s">
        <v>2138</v>
      </c>
      <c r="G627" s="832" t="s">
        <v>2293</v>
      </c>
      <c r="H627" s="832" t="s">
        <v>590</v>
      </c>
      <c r="I627" s="832" t="s">
        <v>2294</v>
      </c>
      <c r="J627" s="832" t="s">
        <v>774</v>
      </c>
      <c r="K627" s="832" t="s">
        <v>2295</v>
      </c>
      <c r="L627" s="835">
        <v>103.67</v>
      </c>
      <c r="M627" s="835">
        <v>103.67</v>
      </c>
      <c r="N627" s="832">
        <v>1</v>
      </c>
      <c r="O627" s="836">
        <v>0.5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11</v>
      </c>
      <c r="B628" s="832" t="s">
        <v>2137</v>
      </c>
      <c r="C628" s="832" t="s">
        <v>2143</v>
      </c>
      <c r="D628" s="833" t="s">
        <v>4131</v>
      </c>
      <c r="E628" s="834" t="s">
        <v>2154</v>
      </c>
      <c r="F628" s="832" t="s">
        <v>2138</v>
      </c>
      <c r="G628" s="832" t="s">
        <v>2776</v>
      </c>
      <c r="H628" s="832" t="s">
        <v>590</v>
      </c>
      <c r="I628" s="832" t="s">
        <v>2777</v>
      </c>
      <c r="J628" s="832" t="s">
        <v>641</v>
      </c>
      <c r="K628" s="832" t="s">
        <v>2778</v>
      </c>
      <c r="L628" s="835">
        <v>108.44</v>
      </c>
      <c r="M628" s="835">
        <v>216.88</v>
      </c>
      <c r="N628" s="832">
        <v>2</v>
      </c>
      <c r="O628" s="836">
        <v>0.5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11</v>
      </c>
      <c r="B629" s="832" t="s">
        <v>2137</v>
      </c>
      <c r="C629" s="832" t="s">
        <v>2143</v>
      </c>
      <c r="D629" s="833" t="s">
        <v>4131</v>
      </c>
      <c r="E629" s="834" t="s">
        <v>2154</v>
      </c>
      <c r="F629" s="832" t="s">
        <v>2138</v>
      </c>
      <c r="G629" s="832" t="s">
        <v>2779</v>
      </c>
      <c r="H629" s="832" t="s">
        <v>590</v>
      </c>
      <c r="I629" s="832" t="s">
        <v>2780</v>
      </c>
      <c r="J629" s="832" t="s">
        <v>2781</v>
      </c>
      <c r="K629" s="832" t="s">
        <v>2782</v>
      </c>
      <c r="L629" s="835">
        <v>0</v>
      </c>
      <c r="M629" s="835">
        <v>0</v>
      </c>
      <c r="N629" s="832">
        <v>2</v>
      </c>
      <c r="O629" s="836">
        <v>1</v>
      </c>
      <c r="P629" s="835">
        <v>0</v>
      </c>
      <c r="Q629" s="837"/>
      <c r="R629" s="832">
        <v>2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11</v>
      </c>
      <c r="B630" s="832" t="s">
        <v>2137</v>
      </c>
      <c r="C630" s="832" t="s">
        <v>2143</v>
      </c>
      <c r="D630" s="833" t="s">
        <v>4131</v>
      </c>
      <c r="E630" s="834" t="s">
        <v>2154</v>
      </c>
      <c r="F630" s="832" t="s">
        <v>2138</v>
      </c>
      <c r="G630" s="832" t="s">
        <v>2187</v>
      </c>
      <c r="H630" s="832" t="s">
        <v>638</v>
      </c>
      <c r="I630" s="832" t="s">
        <v>1834</v>
      </c>
      <c r="J630" s="832" t="s">
        <v>1835</v>
      </c>
      <c r="K630" s="832" t="s">
        <v>1836</v>
      </c>
      <c r="L630" s="835">
        <v>0</v>
      </c>
      <c r="M630" s="835">
        <v>0</v>
      </c>
      <c r="N630" s="832">
        <v>17</v>
      </c>
      <c r="O630" s="836">
        <v>7</v>
      </c>
      <c r="P630" s="835">
        <v>0</v>
      </c>
      <c r="Q630" s="837"/>
      <c r="R630" s="832">
        <v>8</v>
      </c>
      <c r="S630" s="837">
        <v>0.47058823529411764</v>
      </c>
      <c r="T630" s="836">
        <v>3</v>
      </c>
      <c r="U630" s="838">
        <v>0.42857142857142855</v>
      </c>
    </row>
    <row r="631" spans="1:21" ht="14.4" customHeight="1" x14ac:dyDescent="0.3">
      <c r="A631" s="831">
        <v>11</v>
      </c>
      <c r="B631" s="832" t="s">
        <v>2137</v>
      </c>
      <c r="C631" s="832" t="s">
        <v>2143</v>
      </c>
      <c r="D631" s="833" t="s">
        <v>4131</v>
      </c>
      <c r="E631" s="834" t="s">
        <v>2154</v>
      </c>
      <c r="F631" s="832" t="s">
        <v>2138</v>
      </c>
      <c r="G631" s="832" t="s">
        <v>2586</v>
      </c>
      <c r="H631" s="832" t="s">
        <v>590</v>
      </c>
      <c r="I631" s="832" t="s">
        <v>2587</v>
      </c>
      <c r="J631" s="832" t="s">
        <v>2588</v>
      </c>
      <c r="K631" s="832" t="s">
        <v>1896</v>
      </c>
      <c r="L631" s="835">
        <v>77.13</v>
      </c>
      <c r="M631" s="835">
        <v>154.26</v>
      </c>
      <c r="N631" s="832">
        <v>2</v>
      </c>
      <c r="O631" s="836">
        <v>2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11</v>
      </c>
      <c r="B632" s="832" t="s">
        <v>2137</v>
      </c>
      <c r="C632" s="832" t="s">
        <v>2143</v>
      </c>
      <c r="D632" s="833" t="s">
        <v>4131</v>
      </c>
      <c r="E632" s="834" t="s">
        <v>2154</v>
      </c>
      <c r="F632" s="832" t="s">
        <v>2138</v>
      </c>
      <c r="G632" s="832" t="s">
        <v>2300</v>
      </c>
      <c r="H632" s="832" t="s">
        <v>590</v>
      </c>
      <c r="I632" s="832" t="s">
        <v>2783</v>
      </c>
      <c r="J632" s="832" t="s">
        <v>2430</v>
      </c>
      <c r="K632" s="832" t="s">
        <v>2431</v>
      </c>
      <c r="L632" s="835">
        <v>93.96</v>
      </c>
      <c r="M632" s="835">
        <v>93.96</v>
      </c>
      <c r="N632" s="832">
        <v>1</v>
      </c>
      <c r="O632" s="836">
        <v>1</v>
      </c>
      <c r="P632" s="835">
        <v>93.96</v>
      </c>
      <c r="Q632" s="837">
        <v>1</v>
      </c>
      <c r="R632" s="832">
        <v>1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11</v>
      </c>
      <c r="B633" s="832" t="s">
        <v>2137</v>
      </c>
      <c r="C633" s="832" t="s">
        <v>2143</v>
      </c>
      <c r="D633" s="833" t="s">
        <v>4131</v>
      </c>
      <c r="E633" s="834" t="s">
        <v>2154</v>
      </c>
      <c r="F633" s="832" t="s">
        <v>2138</v>
      </c>
      <c r="G633" s="832" t="s">
        <v>2300</v>
      </c>
      <c r="H633" s="832" t="s">
        <v>590</v>
      </c>
      <c r="I633" s="832" t="s">
        <v>2784</v>
      </c>
      <c r="J633" s="832" t="s">
        <v>854</v>
      </c>
      <c r="K633" s="832" t="s">
        <v>2785</v>
      </c>
      <c r="L633" s="835">
        <v>54.46</v>
      </c>
      <c r="M633" s="835">
        <v>54.46</v>
      </c>
      <c r="N633" s="832">
        <v>1</v>
      </c>
      <c r="O633" s="836">
        <v>1</v>
      </c>
      <c r="P633" s="835">
        <v>54.46</v>
      </c>
      <c r="Q633" s="837">
        <v>1</v>
      </c>
      <c r="R633" s="832">
        <v>1</v>
      </c>
      <c r="S633" s="837">
        <v>1</v>
      </c>
      <c r="T633" s="836">
        <v>1</v>
      </c>
      <c r="U633" s="838">
        <v>1</v>
      </c>
    </row>
    <row r="634" spans="1:21" ht="14.4" customHeight="1" x14ac:dyDescent="0.3">
      <c r="A634" s="831">
        <v>11</v>
      </c>
      <c r="B634" s="832" t="s">
        <v>2137</v>
      </c>
      <c r="C634" s="832" t="s">
        <v>2143</v>
      </c>
      <c r="D634" s="833" t="s">
        <v>4131</v>
      </c>
      <c r="E634" s="834" t="s">
        <v>2154</v>
      </c>
      <c r="F634" s="832" t="s">
        <v>2138</v>
      </c>
      <c r="G634" s="832" t="s">
        <v>2593</v>
      </c>
      <c r="H634" s="832" t="s">
        <v>590</v>
      </c>
      <c r="I634" s="832" t="s">
        <v>2786</v>
      </c>
      <c r="J634" s="832" t="s">
        <v>664</v>
      </c>
      <c r="K634" s="832" t="s">
        <v>2787</v>
      </c>
      <c r="L634" s="835">
        <v>271.94</v>
      </c>
      <c r="M634" s="835">
        <v>815.81999999999994</v>
      </c>
      <c r="N634" s="832">
        <v>3</v>
      </c>
      <c r="O634" s="836">
        <v>1.5</v>
      </c>
      <c r="P634" s="835">
        <v>815.81999999999994</v>
      </c>
      <c r="Q634" s="837">
        <v>1</v>
      </c>
      <c r="R634" s="832">
        <v>3</v>
      </c>
      <c r="S634" s="837">
        <v>1</v>
      </c>
      <c r="T634" s="836">
        <v>1.5</v>
      </c>
      <c r="U634" s="838">
        <v>1</v>
      </c>
    </row>
    <row r="635" spans="1:21" ht="14.4" customHeight="1" x14ac:dyDescent="0.3">
      <c r="A635" s="831">
        <v>11</v>
      </c>
      <c r="B635" s="832" t="s">
        <v>2137</v>
      </c>
      <c r="C635" s="832" t="s">
        <v>2143</v>
      </c>
      <c r="D635" s="833" t="s">
        <v>4131</v>
      </c>
      <c r="E635" s="834" t="s">
        <v>2154</v>
      </c>
      <c r="F635" s="832" t="s">
        <v>2138</v>
      </c>
      <c r="G635" s="832" t="s">
        <v>2593</v>
      </c>
      <c r="H635" s="832" t="s">
        <v>590</v>
      </c>
      <c r="I635" s="832" t="s">
        <v>2594</v>
      </c>
      <c r="J635" s="832" t="s">
        <v>2595</v>
      </c>
      <c r="K635" s="832" t="s">
        <v>2596</v>
      </c>
      <c r="L635" s="835">
        <v>151.62</v>
      </c>
      <c r="M635" s="835">
        <v>606.48</v>
      </c>
      <c r="N635" s="832">
        <v>4</v>
      </c>
      <c r="O635" s="836">
        <v>1.5</v>
      </c>
      <c r="P635" s="835">
        <v>303.24</v>
      </c>
      <c r="Q635" s="837">
        <v>0.5</v>
      </c>
      <c r="R635" s="832">
        <v>2</v>
      </c>
      <c r="S635" s="837">
        <v>0.5</v>
      </c>
      <c r="T635" s="836">
        <v>1</v>
      </c>
      <c r="U635" s="838">
        <v>0.66666666666666663</v>
      </c>
    </row>
    <row r="636" spans="1:21" ht="14.4" customHeight="1" x14ac:dyDescent="0.3">
      <c r="A636" s="831">
        <v>11</v>
      </c>
      <c r="B636" s="832" t="s">
        <v>2137</v>
      </c>
      <c r="C636" s="832" t="s">
        <v>2143</v>
      </c>
      <c r="D636" s="833" t="s">
        <v>4131</v>
      </c>
      <c r="E636" s="834" t="s">
        <v>2154</v>
      </c>
      <c r="F636" s="832" t="s">
        <v>2138</v>
      </c>
      <c r="G636" s="832" t="s">
        <v>2593</v>
      </c>
      <c r="H636" s="832" t="s">
        <v>590</v>
      </c>
      <c r="I636" s="832" t="s">
        <v>2788</v>
      </c>
      <c r="J636" s="832" t="s">
        <v>2595</v>
      </c>
      <c r="K636" s="832" t="s">
        <v>2789</v>
      </c>
      <c r="L636" s="835">
        <v>0</v>
      </c>
      <c r="M636" s="835">
        <v>0</v>
      </c>
      <c r="N636" s="832">
        <v>2</v>
      </c>
      <c r="O636" s="836">
        <v>2</v>
      </c>
      <c r="P636" s="835">
        <v>0</v>
      </c>
      <c r="Q636" s="837"/>
      <c r="R636" s="832">
        <v>2</v>
      </c>
      <c r="S636" s="837">
        <v>1</v>
      </c>
      <c r="T636" s="836">
        <v>2</v>
      </c>
      <c r="U636" s="838">
        <v>1</v>
      </c>
    </row>
    <row r="637" spans="1:21" ht="14.4" customHeight="1" x14ac:dyDescent="0.3">
      <c r="A637" s="831">
        <v>11</v>
      </c>
      <c r="B637" s="832" t="s">
        <v>2137</v>
      </c>
      <c r="C637" s="832" t="s">
        <v>2143</v>
      </c>
      <c r="D637" s="833" t="s">
        <v>4131</v>
      </c>
      <c r="E637" s="834" t="s">
        <v>2154</v>
      </c>
      <c r="F637" s="832" t="s">
        <v>2138</v>
      </c>
      <c r="G637" s="832" t="s">
        <v>2593</v>
      </c>
      <c r="H637" s="832" t="s">
        <v>590</v>
      </c>
      <c r="I637" s="832" t="s">
        <v>2790</v>
      </c>
      <c r="J637" s="832" t="s">
        <v>1080</v>
      </c>
      <c r="K637" s="832" t="s">
        <v>2791</v>
      </c>
      <c r="L637" s="835">
        <v>0</v>
      </c>
      <c r="M637" s="835">
        <v>0</v>
      </c>
      <c r="N637" s="832">
        <v>1</v>
      </c>
      <c r="O637" s="836">
        <v>0.5</v>
      </c>
      <c r="P637" s="835">
        <v>0</v>
      </c>
      <c r="Q637" s="837"/>
      <c r="R637" s="832">
        <v>1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11</v>
      </c>
      <c r="B638" s="832" t="s">
        <v>2137</v>
      </c>
      <c r="C638" s="832" t="s">
        <v>2143</v>
      </c>
      <c r="D638" s="833" t="s">
        <v>4131</v>
      </c>
      <c r="E638" s="834" t="s">
        <v>2154</v>
      </c>
      <c r="F638" s="832" t="s">
        <v>2138</v>
      </c>
      <c r="G638" s="832" t="s">
        <v>2593</v>
      </c>
      <c r="H638" s="832" t="s">
        <v>590</v>
      </c>
      <c r="I638" s="832" t="s">
        <v>2597</v>
      </c>
      <c r="J638" s="832" t="s">
        <v>2595</v>
      </c>
      <c r="K638" s="832" t="s">
        <v>2598</v>
      </c>
      <c r="L638" s="835">
        <v>296.55</v>
      </c>
      <c r="M638" s="835">
        <v>4448.25</v>
      </c>
      <c r="N638" s="832">
        <v>15</v>
      </c>
      <c r="O638" s="836">
        <v>6.5</v>
      </c>
      <c r="P638" s="835">
        <v>3855.15</v>
      </c>
      <c r="Q638" s="837">
        <v>0.8666666666666667</v>
      </c>
      <c r="R638" s="832">
        <v>13</v>
      </c>
      <c r="S638" s="837">
        <v>0.8666666666666667</v>
      </c>
      <c r="T638" s="836">
        <v>6</v>
      </c>
      <c r="U638" s="838">
        <v>0.92307692307692313</v>
      </c>
    </row>
    <row r="639" spans="1:21" ht="14.4" customHeight="1" x14ac:dyDescent="0.3">
      <c r="A639" s="831">
        <v>11</v>
      </c>
      <c r="B639" s="832" t="s">
        <v>2137</v>
      </c>
      <c r="C639" s="832" t="s">
        <v>2143</v>
      </c>
      <c r="D639" s="833" t="s">
        <v>4131</v>
      </c>
      <c r="E639" s="834" t="s">
        <v>2154</v>
      </c>
      <c r="F639" s="832" t="s">
        <v>2138</v>
      </c>
      <c r="G639" s="832" t="s">
        <v>2506</v>
      </c>
      <c r="H639" s="832" t="s">
        <v>638</v>
      </c>
      <c r="I639" s="832" t="s">
        <v>1854</v>
      </c>
      <c r="J639" s="832" t="s">
        <v>994</v>
      </c>
      <c r="K639" s="832" t="s">
        <v>1855</v>
      </c>
      <c r="L639" s="835">
        <v>0</v>
      </c>
      <c r="M639" s="835">
        <v>0</v>
      </c>
      <c r="N639" s="832">
        <v>2</v>
      </c>
      <c r="O639" s="836">
        <v>1</v>
      </c>
      <c r="P639" s="835"/>
      <c r="Q639" s="837"/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11</v>
      </c>
      <c r="B640" s="832" t="s">
        <v>2137</v>
      </c>
      <c r="C640" s="832" t="s">
        <v>2143</v>
      </c>
      <c r="D640" s="833" t="s">
        <v>4131</v>
      </c>
      <c r="E640" s="834" t="s">
        <v>2154</v>
      </c>
      <c r="F640" s="832" t="s">
        <v>2138</v>
      </c>
      <c r="G640" s="832" t="s">
        <v>2506</v>
      </c>
      <c r="H640" s="832" t="s">
        <v>638</v>
      </c>
      <c r="I640" s="832" t="s">
        <v>1856</v>
      </c>
      <c r="J640" s="832" t="s">
        <v>994</v>
      </c>
      <c r="K640" s="832" t="s">
        <v>1857</v>
      </c>
      <c r="L640" s="835">
        <v>0</v>
      </c>
      <c r="M640" s="835">
        <v>0</v>
      </c>
      <c r="N640" s="832">
        <v>4</v>
      </c>
      <c r="O640" s="836">
        <v>3.5</v>
      </c>
      <c r="P640" s="835">
        <v>0</v>
      </c>
      <c r="Q640" s="837"/>
      <c r="R640" s="832">
        <v>2</v>
      </c>
      <c r="S640" s="837">
        <v>0.5</v>
      </c>
      <c r="T640" s="836">
        <v>2</v>
      </c>
      <c r="U640" s="838">
        <v>0.5714285714285714</v>
      </c>
    </row>
    <row r="641" spans="1:21" ht="14.4" customHeight="1" x14ac:dyDescent="0.3">
      <c r="A641" s="831">
        <v>11</v>
      </c>
      <c r="B641" s="832" t="s">
        <v>2137</v>
      </c>
      <c r="C641" s="832" t="s">
        <v>2143</v>
      </c>
      <c r="D641" s="833" t="s">
        <v>4131</v>
      </c>
      <c r="E641" s="834" t="s">
        <v>2154</v>
      </c>
      <c r="F641" s="832" t="s">
        <v>2138</v>
      </c>
      <c r="G641" s="832" t="s">
        <v>2792</v>
      </c>
      <c r="H641" s="832" t="s">
        <v>638</v>
      </c>
      <c r="I641" s="832" t="s">
        <v>2793</v>
      </c>
      <c r="J641" s="832" t="s">
        <v>2794</v>
      </c>
      <c r="K641" s="832" t="s">
        <v>2795</v>
      </c>
      <c r="L641" s="835">
        <v>842.31</v>
      </c>
      <c r="M641" s="835">
        <v>842.31</v>
      </c>
      <c r="N641" s="832">
        <v>1</v>
      </c>
      <c r="O641" s="836">
        <v>1</v>
      </c>
      <c r="P641" s="835">
        <v>842.31</v>
      </c>
      <c r="Q641" s="837">
        <v>1</v>
      </c>
      <c r="R641" s="832">
        <v>1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11</v>
      </c>
      <c r="B642" s="832" t="s">
        <v>2137</v>
      </c>
      <c r="C642" s="832" t="s">
        <v>2143</v>
      </c>
      <c r="D642" s="833" t="s">
        <v>4131</v>
      </c>
      <c r="E642" s="834" t="s">
        <v>2154</v>
      </c>
      <c r="F642" s="832" t="s">
        <v>2138</v>
      </c>
      <c r="G642" s="832" t="s">
        <v>2243</v>
      </c>
      <c r="H642" s="832" t="s">
        <v>590</v>
      </c>
      <c r="I642" s="832" t="s">
        <v>2796</v>
      </c>
      <c r="J642" s="832" t="s">
        <v>2308</v>
      </c>
      <c r="K642" s="832" t="s">
        <v>2797</v>
      </c>
      <c r="L642" s="835">
        <v>50.32</v>
      </c>
      <c r="M642" s="835">
        <v>150.96</v>
      </c>
      <c r="N642" s="832">
        <v>3</v>
      </c>
      <c r="O642" s="836">
        <v>1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11</v>
      </c>
      <c r="B643" s="832" t="s">
        <v>2137</v>
      </c>
      <c r="C643" s="832" t="s">
        <v>2143</v>
      </c>
      <c r="D643" s="833" t="s">
        <v>4131</v>
      </c>
      <c r="E643" s="834" t="s">
        <v>2154</v>
      </c>
      <c r="F643" s="832" t="s">
        <v>2138</v>
      </c>
      <c r="G643" s="832" t="s">
        <v>2243</v>
      </c>
      <c r="H643" s="832" t="s">
        <v>590</v>
      </c>
      <c r="I643" s="832" t="s">
        <v>2347</v>
      </c>
      <c r="J643" s="832" t="s">
        <v>985</v>
      </c>
      <c r="K643" s="832" t="s">
        <v>2311</v>
      </c>
      <c r="L643" s="835">
        <v>50.32</v>
      </c>
      <c r="M643" s="835">
        <v>201.28</v>
      </c>
      <c r="N643" s="832">
        <v>4</v>
      </c>
      <c r="O643" s="836">
        <v>2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11</v>
      </c>
      <c r="B644" s="832" t="s">
        <v>2137</v>
      </c>
      <c r="C644" s="832" t="s">
        <v>2143</v>
      </c>
      <c r="D644" s="833" t="s">
        <v>4131</v>
      </c>
      <c r="E644" s="834" t="s">
        <v>2154</v>
      </c>
      <c r="F644" s="832" t="s">
        <v>2138</v>
      </c>
      <c r="G644" s="832" t="s">
        <v>2243</v>
      </c>
      <c r="H644" s="832" t="s">
        <v>590</v>
      </c>
      <c r="I644" s="832" t="s">
        <v>2307</v>
      </c>
      <c r="J644" s="832" t="s">
        <v>2308</v>
      </c>
      <c r="K644" s="832" t="s">
        <v>2309</v>
      </c>
      <c r="L644" s="835">
        <v>99.94</v>
      </c>
      <c r="M644" s="835">
        <v>399.76</v>
      </c>
      <c r="N644" s="832">
        <v>4</v>
      </c>
      <c r="O644" s="836">
        <v>1.5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11</v>
      </c>
      <c r="B645" s="832" t="s">
        <v>2137</v>
      </c>
      <c r="C645" s="832" t="s">
        <v>2143</v>
      </c>
      <c r="D645" s="833" t="s">
        <v>4131</v>
      </c>
      <c r="E645" s="834" t="s">
        <v>2154</v>
      </c>
      <c r="F645" s="832" t="s">
        <v>2138</v>
      </c>
      <c r="G645" s="832" t="s">
        <v>2243</v>
      </c>
      <c r="H645" s="832" t="s">
        <v>590</v>
      </c>
      <c r="I645" s="832" t="s">
        <v>2798</v>
      </c>
      <c r="J645" s="832" t="s">
        <v>2308</v>
      </c>
      <c r="K645" s="832" t="s">
        <v>2799</v>
      </c>
      <c r="L645" s="835">
        <v>150.94</v>
      </c>
      <c r="M645" s="835">
        <v>150.94</v>
      </c>
      <c r="N645" s="832">
        <v>1</v>
      </c>
      <c r="O645" s="836">
        <v>1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11</v>
      </c>
      <c r="B646" s="832" t="s">
        <v>2137</v>
      </c>
      <c r="C646" s="832" t="s">
        <v>2143</v>
      </c>
      <c r="D646" s="833" t="s">
        <v>4131</v>
      </c>
      <c r="E646" s="834" t="s">
        <v>2154</v>
      </c>
      <c r="F646" s="832" t="s">
        <v>2138</v>
      </c>
      <c r="G646" s="832" t="s">
        <v>2243</v>
      </c>
      <c r="H646" s="832" t="s">
        <v>590</v>
      </c>
      <c r="I646" s="832" t="s">
        <v>2348</v>
      </c>
      <c r="J646" s="832" t="s">
        <v>985</v>
      </c>
      <c r="K646" s="832" t="s">
        <v>2349</v>
      </c>
      <c r="L646" s="835">
        <v>50.32</v>
      </c>
      <c r="M646" s="835">
        <v>201.28</v>
      </c>
      <c r="N646" s="832">
        <v>4</v>
      </c>
      <c r="O646" s="836">
        <v>2</v>
      </c>
      <c r="P646" s="835">
        <v>201.28</v>
      </c>
      <c r="Q646" s="837">
        <v>1</v>
      </c>
      <c r="R646" s="832">
        <v>4</v>
      </c>
      <c r="S646" s="837">
        <v>1</v>
      </c>
      <c r="T646" s="836">
        <v>2</v>
      </c>
      <c r="U646" s="838">
        <v>1</v>
      </c>
    </row>
    <row r="647" spans="1:21" ht="14.4" customHeight="1" x14ac:dyDescent="0.3">
      <c r="A647" s="831">
        <v>11</v>
      </c>
      <c r="B647" s="832" t="s">
        <v>2137</v>
      </c>
      <c r="C647" s="832" t="s">
        <v>2143</v>
      </c>
      <c r="D647" s="833" t="s">
        <v>4131</v>
      </c>
      <c r="E647" s="834" t="s">
        <v>2154</v>
      </c>
      <c r="F647" s="832" t="s">
        <v>2138</v>
      </c>
      <c r="G647" s="832" t="s">
        <v>2243</v>
      </c>
      <c r="H647" s="832" t="s">
        <v>590</v>
      </c>
      <c r="I647" s="832" t="s">
        <v>2800</v>
      </c>
      <c r="J647" s="832" t="s">
        <v>2801</v>
      </c>
      <c r="K647" s="832" t="s">
        <v>2802</v>
      </c>
      <c r="L647" s="835">
        <v>99.94</v>
      </c>
      <c r="M647" s="835">
        <v>299.82</v>
      </c>
      <c r="N647" s="832">
        <v>3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11</v>
      </c>
      <c r="B648" s="832" t="s">
        <v>2137</v>
      </c>
      <c r="C648" s="832" t="s">
        <v>2143</v>
      </c>
      <c r="D648" s="833" t="s">
        <v>4131</v>
      </c>
      <c r="E648" s="834" t="s">
        <v>2154</v>
      </c>
      <c r="F648" s="832" t="s">
        <v>2138</v>
      </c>
      <c r="G648" s="832" t="s">
        <v>2243</v>
      </c>
      <c r="H648" s="832" t="s">
        <v>590</v>
      </c>
      <c r="I648" s="832" t="s">
        <v>2310</v>
      </c>
      <c r="J648" s="832" t="s">
        <v>985</v>
      </c>
      <c r="K648" s="832" t="s">
        <v>2311</v>
      </c>
      <c r="L648" s="835">
        <v>50.32</v>
      </c>
      <c r="M648" s="835">
        <v>201.28</v>
      </c>
      <c r="N648" s="832">
        <v>4</v>
      </c>
      <c r="O648" s="836">
        <v>2.5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11</v>
      </c>
      <c r="B649" s="832" t="s">
        <v>2137</v>
      </c>
      <c r="C649" s="832" t="s">
        <v>2143</v>
      </c>
      <c r="D649" s="833" t="s">
        <v>4131</v>
      </c>
      <c r="E649" s="834" t="s">
        <v>2154</v>
      </c>
      <c r="F649" s="832" t="s">
        <v>2140</v>
      </c>
      <c r="G649" s="832" t="s">
        <v>2191</v>
      </c>
      <c r="H649" s="832" t="s">
        <v>590</v>
      </c>
      <c r="I649" s="832" t="s">
        <v>2192</v>
      </c>
      <c r="J649" s="832" t="s">
        <v>2193</v>
      </c>
      <c r="K649" s="832"/>
      <c r="L649" s="835">
        <v>0</v>
      </c>
      <c r="M649" s="835">
        <v>0</v>
      </c>
      <c r="N649" s="832">
        <v>1</v>
      </c>
      <c r="O649" s="836">
        <v>1</v>
      </c>
      <c r="P649" s="835"/>
      <c r="Q649" s="837"/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11</v>
      </c>
      <c r="B650" s="832" t="s">
        <v>2137</v>
      </c>
      <c r="C650" s="832" t="s">
        <v>2143</v>
      </c>
      <c r="D650" s="833" t="s">
        <v>4131</v>
      </c>
      <c r="E650" s="834" t="s">
        <v>2154</v>
      </c>
      <c r="F650" s="832" t="s">
        <v>2140</v>
      </c>
      <c r="G650" s="832" t="s">
        <v>2191</v>
      </c>
      <c r="H650" s="832" t="s">
        <v>590</v>
      </c>
      <c r="I650" s="832" t="s">
        <v>2602</v>
      </c>
      <c r="J650" s="832" t="s">
        <v>2603</v>
      </c>
      <c r="K650" s="832" t="s">
        <v>2604</v>
      </c>
      <c r="L650" s="835">
        <v>0</v>
      </c>
      <c r="M650" s="835">
        <v>0</v>
      </c>
      <c r="N650" s="832">
        <v>22</v>
      </c>
      <c r="O650" s="836">
        <v>22</v>
      </c>
      <c r="P650" s="835"/>
      <c r="Q650" s="837"/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11</v>
      </c>
      <c r="B651" s="832" t="s">
        <v>2137</v>
      </c>
      <c r="C651" s="832" t="s">
        <v>2143</v>
      </c>
      <c r="D651" s="833" t="s">
        <v>4131</v>
      </c>
      <c r="E651" s="834" t="s">
        <v>2154</v>
      </c>
      <c r="F651" s="832" t="s">
        <v>2140</v>
      </c>
      <c r="G651" s="832" t="s">
        <v>2201</v>
      </c>
      <c r="H651" s="832" t="s">
        <v>590</v>
      </c>
      <c r="I651" s="832" t="s">
        <v>2803</v>
      </c>
      <c r="J651" s="832" t="s">
        <v>2804</v>
      </c>
      <c r="K651" s="832" t="s">
        <v>2805</v>
      </c>
      <c r="L651" s="835">
        <v>130</v>
      </c>
      <c r="M651" s="835">
        <v>130</v>
      </c>
      <c r="N651" s="832">
        <v>1</v>
      </c>
      <c r="O651" s="836">
        <v>1</v>
      </c>
      <c r="P651" s="835">
        <v>130</v>
      </c>
      <c r="Q651" s="837">
        <v>1</v>
      </c>
      <c r="R651" s="832">
        <v>1</v>
      </c>
      <c r="S651" s="837">
        <v>1</v>
      </c>
      <c r="T651" s="836">
        <v>1</v>
      </c>
      <c r="U651" s="838">
        <v>1</v>
      </c>
    </row>
    <row r="652" spans="1:21" ht="14.4" customHeight="1" x14ac:dyDescent="0.3">
      <c r="A652" s="831">
        <v>11</v>
      </c>
      <c r="B652" s="832" t="s">
        <v>2137</v>
      </c>
      <c r="C652" s="832" t="s">
        <v>2143</v>
      </c>
      <c r="D652" s="833" t="s">
        <v>4131</v>
      </c>
      <c r="E652" s="834" t="s">
        <v>2154</v>
      </c>
      <c r="F652" s="832" t="s">
        <v>2140</v>
      </c>
      <c r="G652" s="832" t="s">
        <v>2205</v>
      </c>
      <c r="H652" s="832" t="s">
        <v>590</v>
      </c>
      <c r="I652" s="832" t="s">
        <v>2350</v>
      </c>
      <c r="J652" s="832" t="s">
        <v>2351</v>
      </c>
      <c r="K652" s="832" t="s">
        <v>2352</v>
      </c>
      <c r="L652" s="835">
        <v>492.18</v>
      </c>
      <c r="M652" s="835">
        <v>492.18</v>
      </c>
      <c r="N652" s="832">
        <v>1</v>
      </c>
      <c r="O652" s="836">
        <v>1</v>
      </c>
      <c r="P652" s="835">
        <v>492.18</v>
      </c>
      <c r="Q652" s="837">
        <v>1</v>
      </c>
      <c r="R652" s="832">
        <v>1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11</v>
      </c>
      <c r="B653" s="832" t="s">
        <v>2137</v>
      </c>
      <c r="C653" s="832" t="s">
        <v>2143</v>
      </c>
      <c r="D653" s="833" t="s">
        <v>4131</v>
      </c>
      <c r="E653" s="834" t="s">
        <v>2154</v>
      </c>
      <c r="F653" s="832" t="s">
        <v>2140</v>
      </c>
      <c r="G653" s="832" t="s">
        <v>2205</v>
      </c>
      <c r="H653" s="832" t="s">
        <v>590</v>
      </c>
      <c r="I653" s="832" t="s">
        <v>2247</v>
      </c>
      <c r="J653" s="832" t="s">
        <v>2248</v>
      </c>
      <c r="K653" s="832" t="s">
        <v>2249</v>
      </c>
      <c r="L653" s="835">
        <v>245.43</v>
      </c>
      <c r="M653" s="835">
        <v>245.43</v>
      </c>
      <c r="N653" s="832">
        <v>1</v>
      </c>
      <c r="O653" s="836">
        <v>1</v>
      </c>
      <c r="P653" s="835">
        <v>245.43</v>
      </c>
      <c r="Q653" s="837">
        <v>1</v>
      </c>
      <c r="R653" s="832">
        <v>1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11</v>
      </c>
      <c r="B654" s="832" t="s">
        <v>2137</v>
      </c>
      <c r="C654" s="832" t="s">
        <v>2143</v>
      </c>
      <c r="D654" s="833" t="s">
        <v>4131</v>
      </c>
      <c r="E654" s="834" t="s">
        <v>2154</v>
      </c>
      <c r="F654" s="832" t="s">
        <v>2140</v>
      </c>
      <c r="G654" s="832" t="s">
        <v>2205</v>
      </c>
      <c r="H654" s="832" t="s">
        <v>590</v>
      </c>
      <c r="I654" s="832" t="s">
        <v>2315</v>
      </c>
      <c r="J654" s="832" t="s">
        <v>2316</v>
      </c>
      <c r="K654" s="832" t="s">
        <v>2317</v>
      </c>
      <c r="L654" s="835">
        <v>350</v>
      </c>
      <c r="M654" s="835">
        <v>2450</v>
      </c>
      <c r="N654" s="832">
        <v>7</v>
      </c>
      <c r="O654" s="836">
        <v>7</v>
      </c>
      <c r="P654" s="835">
        <v>2100</v>
      </c>
      <c r="Q654" s="837">
        <v>0.8571428571428571</v>
      </c>
      <c r="R654" s="832">
        <v>6</v>
      </c>
      <c r="S654" s="837">
        <v>0.8571428571428571</v>
      </c>
      <c r="T654" s="836">
        <v>6</v>
      </c>
      <c r="U654" s="838">
        <v>0.8571428571428571</v>
      </c>
    </row>
    <row r="655" spans="1:21" ht="14.4" customHeight="1" x14ac:dyDescent="0.3">
      <c r="A655" s="831">
        <v>11</v>
      </c>
      <c r="B655" s="832" t="s">
        <v>2137</v>
      </c>
      <c r="C655" s="832" t="s">
        <v>2143</v>
      </c>
      <c r="D655" s="833" t="s">
        <v>4131</v>
      </c>
      <c r="E655" s="834" t="s">
        <v>2154</v>
      </c>
      <c r="F655" s="832" t="s">
        <v>2140</v>
      </c>
      <c r="G655" s="832" t="s">
        <v>2205</v>
      </c>
      <c r="H655" s="832" t="s">
        <v>590</v>
      </c>
      <c r="I655" s="832" t="s">
        <v>2806</v>
      </c>
      <c r="J655" s="832" t="s">
        <v>2807</v>
      </c>
      <c r="K655" s="832" t="s">
        <v>2808</v>
      </c>
      <c r="L655" s="835">
        <v>350</v>
      </c>
      <c r="M655" s="835">
        <v>1400</v>
      </c>
      <c r="N655" s="832">
        <v>4</v>
      </c>
      <c r="O655" s="836">
        <v>4</v>
      </c>
      <c r="P655" s="835">
        <v>700</v>
      </c>
      <c r="Q655" s="837">
        <v>0.5</v>
      </c>
      <c r="R655" s="832">
        <v>2</v>
      </c>
      <c r="S655" s="837">
        <v>0.5</v>
      </c>
      <c r="T655" s="836">
        <v>2</v>
      </c>
      <c r="U655" s="838">
        <v>0.5</v>
      </c>
    </row>
    <row r="656" spans="1:21" ht="14.4" customHeight="1" x14ac:dyDescent="0.3">
      <c r="A656" s="831">
        <v>11</v>
      </c>
      <c r="B656" s="832" t="s">
        <v>2137</v>
      </c>
      <c r="C656" s="832" t="s">
        <v>2143</v>
      </c>
      <c r="D656" s="833" t="s">
        <v>4131</v>
      </c>
      <c r="E656" s="834" t="s">
        <v>2154</v>
      </c>
      <c r="F656" s="832" t="s">
        <v>2140</v>
      </c>
      <c r="G656" s="832" t="s">
        <v>2205</v>
      </c>
      <c r="H656" s="832" t="s">
        <v>590</v>
      </c>
      <c r="I656" s="832" t="s">
        <v>2608</v>
      </c>
      <c r="J656" s="832" t="s">
        <v>2609</v>
      </c>
      <c r="K656" s="832" t="s">
        <v>2610</v>
      </c>
      <c r="L656" s="835">
        <v>1600</v>
      </c>
      <c r="M656" s="835">
        <v>1600</v>
      </c>
      <c r="N656" s="832">
        <v>1</v>
      </c>
      <c r="O656" s="836">
        <v>1</v>
      </c>
      <c r="P656" s="835">
        <v>1600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11</v>
      </c>
      <c r="B657" s="832" t="s">
        <v>2137</v>
      </c>
      <c r="C657" s="832" t="s">
        <v>2143</v>
      </c>
      <c r="D657" s="833" t="s">
        <v>4131</v>
      </c>
      <c r="E657" s="834" t="s">
        <v>2154</v>
      </c>
      <c r="F657" s="832" t="s">
        <v>2140</v>
      </c>
      <c r="G657" s="832" t="s">
        <v>2205</v>
      </c>
      <c r="H657" s="832" t="s">
        <v>590</v>
      </c>
      <c r="I657" s="832" t="s">
        <v>2614</v>
      </c>
      <c r="J657" s="832" t="s">
        <v>2615</v>
      </c>
      <c r="K657" s="832" t="s">
        <v>2616</v>
      </c>
      <c r="L657" s="835">
        <v>180</v>
      </c>
      <c r="M657" s="835">
        <v>1800</v>
      </c>
      <c r="N657" s="832">
        <v>10</v>
      </c>
      <c r="O657" s="836">
        <v>10</v>
      </c>
      <c r="P657" s="835">
        <v>1800</v>
      </c>
      <c r="Q657" s="837">
        <v>1</v>
      </c>
      <c r="R657" s="832">
        <v>10</v>
      </c>
      <c r="S657" s="837">
        <v>1</v>
      </c>
      <c r="T657" s="836">
        <v>10</v>
      </c>
      <c r="U657" s="838">
        <v>1</v>
      </c>
    </row>
    <row r="658" spans="1:21" ht="14.4" customHeight="1" x14ac:dyDescent="0.3">
      <c r="A658" s="831">
        <v>11</v>
      </c>
      <c r="B658" s="832" t="s">
        <v>2137</v>
      </c>
      <c r="C658" s="832" t="s">
        <v>2143</v>
      </c>
      <c r="D658" s="833" t="s">
        <v>4131</v>
      </c>
      <c r="E658" s="834" t="s">
        <v>2154</v>
      </c>
      <c r="F658" s="832" t="s">
        <v>2140</v>
      </c>
      <c r="G658" s="832" t="s">
        <v>2205</v>
      </c>
      <c r="H658" s="832" t="s">
        <v>590</v>
      </c>
      <c r="I658" s="832" t="s">
        <v>2809</v>
      </c>
      <c r="J658" s="832" t="s">
        <v>2810</v>
      </c>
      <c r="K658" s="832" t="s">
        <v>2811</v>
      </c>
      <c r="L658" s="835">
        <v>100</v>
      </c>
      <c r="M658" s="835">
        <v>100</v>
      </c>
      <c r="N658" s="832">
        <v>1</v>
      </c>
      <c r="O658" s="836">
        <v>1</v>
      </c>
      <c r="P658" s="835">
        <v>100</v>
      </c>
      <c r="Q658" s="837">
        <v>1</v>
      </c>
      <c r="R658" s="832">
        <v>1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11</v>
      </c>
      <c r="B659" s="832" t="s">
        <v>2137</v>
      </c>
      <c r="C659" s="832" t="s">
        <v>2143</v>
      </c>
      <c r="D659" s="833" t="s">
        <v>4131</v>
      </c>
      <c r="E659" s="834" t="s">
        <v>2154</v>
      </c>
      <c r="F659" s="832" t="s">
        <v>2140</v>
      </c>
      <c r="G659" s="832" t="s">
        <v>2205</v>
      </c>
      <c r="H659" s="832" t="s">
        <v>590</v>
      </c>
      <c r="I659" s="832" t="s">
        <v>2812</v>
      </c>
      <c r="J659" s="832" t="s">
        <v>2813</v>
      </c>
      <c r="K659" s="832"/>
      <c r="L659" s="835">
        <v>750</v>
      </c>
      <c r="M659" s="835">
        <v>750</v>
      </c>
      <c r="N659" s="832">
        <v>1</v>
      </c>
      <c r="O659" s="836">
        <v>1</v>
      </c>
      <c r="P659" s="835">
        <v>750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11</v>
      </c>
      <c r="B660" s="832" t="s">
        <v>2137</v>
      </c>
      <c r="C660" s="832" t="s">
        <v>2143</v>
      </c>
      <c r="D660" s="833" t="s">
        <v>4131</v>
      </c>
      <c r="E660" s="834" t="s">
        <v>2154</v>
      </c>
      <c r="F660" s="832" t="s">
        <v>2140</v>
      </c>
      <c r="G660" s="832" t="s">
        <v>2205</v>
      </c>
      <c r="H660" s="832" t="s">
        <v>590</v>
      </c>
      <c r="I660" s="832" t="s">
        <v>2814</v>
      </c>
      <c r="J660" s="832" t="s">
        <v>2815</v>
      </c>
      <c r="K660" s="832" t="s">
        <v>2816</v>
      </c>
      <c r="L660" s="835">
        <v>249.37</v>
      </c>
      <c r="M660" s="835">
        <v>1496.2199999999998</v>
      </c>
      <c r="N660" s="832">
        <v>6</v>
      </c>
      <c r="O660" s="836">
        <v>6</v>
      </c>
      <c r="P660" s="835">
        <v>1496.2199999999998</v>
      </c>
      <c r="Q660" s="837">
        <v>1</v>
      </c>
      <c r="R660" s="832">
        <v>6</v>
      </c>
      <c r="S660" s="837">
        <v>1</v>
      </c>
      <c r="T660" s="836">
        <v>6</v>
      </c>
      <c r="U660" s="838">
        <v>1</v>
      </c>
    </row>
    <row r="661" spans="1:21" ht="14.4" customHeight="1" x14ac:dyDescent="0.3">
      <c r="A661" s="831">
        <v>11</v>
      </c>
      <c r="B661" s="832" t="s">
        <v>2137</v>
      </c>
      <c r="C661" s="832" t="s">
        <v>2143</v>
      </c>
      <c r="D661" s="833" t="s">
        <v>4131</v>
      </c>
      <c r="E661" s="834" t="s">
        <v>2154</v>
      </c>
      <c r="F661" s="832" t="s">
        <v>2140</v>
      </c>
      <c r="G661" s="832" t="s">
        <v>2205</v>
      </c>
      <c r="H661" s="832" t="s">
        <v>590</v>
      </c>
      <c r="I661" s="832" t="s">
        <v>2622</v>
      </c>
      <c r="J661" s="832" t="s">
        <v>2623</v>
      </c>
      <c r="K661" s="832" t="s">
        <v>2624</v>
      </c>
      <c r="L661" s="835">
        <v>1600</v>
      </c>
      <c r="M661" s="835">
        <v>4800</v>
      </c>
      <c r="N661" s="832">
        <v>3</v>
      </c>
      <c r="O661" s="836">
        <v>3</v>
      </c>
      <c r="P661" s="835">
        <v>4800</v>
      </c>
      <c r="Q661" s="837">
        <v>1</v>
      </c>
      <c r="R661" s="832">
        <v>3</v>
      </c>
      <c r="S661" s="837">
        <v>1</v>
      </c>
      <c r="T661" s="836">
        <v>3</v>
      </c>
      <c r="U661" s="838">
        <v>1</v>
      </c>
    </row>
    <row r="662" spans="1:21" ht="14.4" customHeight="1" x14ac:dyDescent="0.3">
      <c r="A662" s="831">
        <v>11</v>
      </c>
      <c r="B662" s="832" t="s">
        <v>2137</v>
      </c>
      <c r="C662" s="832" t="s">
        <v>2143</v>
      </c>
      <c r="D662" s="833" t="s">
        <v>4131</v>
      </c>
      <c r="E662" s="834" t="s">
        <v>2154</v>
      </c>
      <c r="F662" s="832" t="s">
        <v>2140</v>
      </c>
      <c r="G662" s="832" t="s">
        <v>2205</v>
      </c>
      <c r="H662" s="832" t="s">
        <v>590</v>
      </c>
      <c r="I662" s="832" t="s">
        <v>2487</v>
      </c>
      <c r="J662" s="832" t="s">
        <v>2488</v>
      </c>
      <c r="K662" s="832" t="s">
        <v>2489</v>
      </c>
      <c r="L662" s="835">
        <v>58.5</v>
      </c>
      <c r="M662" s="835">
        <v>58.5</v>
      </c>
      <c r="N662" s="832">
        <v>1</v>
      </c>
      <c r="O662" s="836">
        <v>1</v>
      </c>
      <c r="P662" s="835">
        <v>58.5</v>
      </c>
      <c r="Q662" s="837">
        <v>1</v>
      </c>
      <c r="R662" s="832">
        <v>1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11</v>
      </c>
      <c r="B663" s="832" t="s">
        <v>2137</v>
      </c>
      <c r="C663" s="832" t="s">
        <v>2143</v>
      </c>
      <c r="D663" s="833" t="s">
        <v>4131</v>
      </c>
      <c r="E663" s="834" t="s">
        <v>2154</v>
      </c>
      <c r="F663" s="832" t="s">
        <v>2140</v>
      </c>
      <c r="G663" s="832" t="s">
        <v>2205</v>
      </c>
      <c r="H663" s="832" t="s">
        <v>590</v>
      </c>
      <c r="I663" s="832" t="s">
        <v>2817</v>
      </c>
      <c r="J663" s="832" t="s">
        <v>2818</v>
      </c>
      <c r="K663" s="832" t="s">
        <v>2819</v>
      </c>
      <c r="L663" s="835">
        <v>350</v>
      </c>
      <c r="M663" s="835">
        <v>700</v>
      </c>
      <c r="N663" s="832">
        <v>2</v>
      </c>
      <c r="O663" s="836">
        <v>2</v>
      </c>
      <c r="P663" s="835">
        <v>700</v>
      </c>
      <c r="Q663" s="837">
        <v>1</v>
      </c>
      <c r="R663" s="832">
        <v>2</v>
      </c>
      <c r="S663" s="837">
        <v>1</v>
      </c>
      <c r="T663" s="836">
        <v>2</v>
      </c>
      <c r="U663" s="838">
        <v>1</v>
      </c>
    </row>
    <row r="664" spans="1:21" ht="14.4" customHeight="1" x14ac:dyDescent="0.3">
      <c r="A664" s="831">
        <v>11</v>
      </c>
      <c r="B664" s="832" t="s">
        <v>2137</v>
      </c>
      <c r="C664" s="832" t="s">
        <v>2143</v>
      </c>
      <c r="D664" s="833" t="s">
        <v>4131</v>
      </c>
      <c r="E664" s="834" t="s">
        <v>2154</v>
      </c>
      <c r="F664" s="832" t="s">
        <v>2140</v>
      </c>
      <c r="G664" s="832" t="s">
        <v>2205</v>
      </c>
      <c r="H664" s="832" t="s">
        <v>590</v>
      </c>
      <c r="I664" s="832" t="s">
        <v>2320</v>
      </c>
      <c r="J664" s="832" t="s">
        <v>2321</v>
      </c>
      <c r="K664" s="832" t="s">
        <v>2322</v>
      </c>
      <c r="L664" s="835">
        <v>1000</v>
      </c>
      <c r="M664" s="835">
        <v>1000</v>
      </c>
      <c r="N664" s="832">
        <v>1</v>
      </c>
      <c r="O664" s="836">
        <v>1</v>
      </c>
      <c r="P664" s="835">
        <v>1000</v>
      </c>
      <c r="Q664" s="837">
        <v>1</v>
      </c>
      <c r="R664" s="832">
        <v>1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11</v>
      </c>
      <c r="B665" s="832" t="s">
        <v>2137</v>
      </c>
      <c r="C665" s="832" t="s">
        <v>2143</v>
      </c>
      <c r="D665" s="833" t="s">
        <v>4131</v>
      </c>
      <c r="E665" s="834" t="s">
        <v>2154</v>
      </c>
      <c r="F665" s="832" t="s">
        <v>2140</v>
      </c>
      <c r="G665" s="832" t="s">
        <v>2205</v>
      </c>
      <c r="H665" s="832" t="s">
        <v>590</v>
      </c>
      <c r="I665" s="832" t="s">
        <v>2820</v>
      </c>
      <c r="J665" s="832" t="s">
        <v>2821</v>
      </c>
      <c r="K665" s="832" t="s">
        <v>2822</v>
      </c>
      <c r="L665" s="835">
        <v>300</v>
      </c>
      <c r="M665" s="835">
        <v>300</v>
      </c>
      <c r="N665" s="832">
        <v>1</v>
      </c>
      <c r="O665" s="836">
        <v>1</v>
      </c>
      <c r="P665" s="835">
        <v>300</v>
      </c>
      <c r="Q665" s="837">
        <v>1</v>
      </c>
      <c r="R665" s="832">
        <v>1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11</v>
      </c>
      <c r="B666" s="832" t="s">
        <v>2137</v>
      </c>
      <c r="C666" s="832" t="s">
        <v>2143</v>
      </c>
      <c r="D666" s="833" t="s">
        <v>4131</v>
      </c>
      <c r="E666" s="834" t="s">
        <v>2154</v>
      </c>
      <c r="F666" s="832" t="s">
        <v>2140</v>
      </c>
      <c r="G666" s="832" t="s">
        <v>2205</v>
      </c>
      <c r="H666" s="832" t="s">
        <v>590</v>
      </c>
      <c r="I666" s="832" t="s">
        <v>2823</v>
      </c>
      <c r="J666" s="832" t="s">
        <v>2824</v>
      </c>
      <c r="K666" s="832"/>
      <c r="L666" s="835">
        <v>250</v>
      </c>
      <c r="M666" s="835">
        <v>4500</v>
      </c>
      <c r="N666" s="832">
        <v>18</v>
      </c>
      <c r="O666" s="836">
        <v>18</v>
      </c>
      <c r="P666" s="835">
        <v>2500</v>
      </c>
      <c r="Q666" s="837">
        <v>0.55555555555555558</v>
      </c>
      <c r="R666" s="832">
        <v>10</v>
      </c>
      <c r="S666" s="837">
        <v>0.55555555555555558</v>
      </c>
      <c r="T666" s="836">
        <v>10</v>
      </c>
      <c r="U666" s="838">
        <v>0.55555555555555558</v>
      </c>
    </row>
    <row r="667" spans="1:21" ht="14.4" customHeight="1" x14ac:dyDescent="0.3">
      <c r="A667" s="831">
        <v>11</v>
      </c>
      <c r="B667" s="832" t="s">
        <v>2137</v>
      </c>
      <c r="C667" s="832" t="s">
        <v>2143</v>
      </c>
      <c r="D667" s="833" t="s">
        <v>4131</v>
      </c>
      <c r="E667" s="834" t="s">
        <v>2154</v>
      </c>
      <c r="F667" s="832" t="s">
        <v>2140</v>
      </c>
      <c r="G667" s="832" t="s">
        <v>2205</v>
      </c>
      <c r="H667" s="832" t="s">
        <v>590</v>
      </c>
      <c r="I667" s="832" t="s">
        <v>2825</v>
      </c>
      <c r="J667" s="832" t="s">
        <v>2826</v>
      </c>
      <c r="K667" s="832" t="s">
        <v>2827</v>
      </c>
      <c r="L667" s="835">
        <v>350</v>
      </c>
      <c r="M667" s="835">
        <v>350</v>
      </c>
      <c r="N667" s="832">
        <v>1</v>
      </c>
      <c r="O667" s="836">
        <v>1</v>
      </c>
      <c r="P667" s="835">
        <v>350</v>
      </c>
      <c r="Q667" s="837">
        <v>1</v>
      </c>
      <c r="R667" s="832">
        <v>1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11</v>
      </c>
      <c r="B668" s="832" t="s">
        <v>2137</v>
      </c>
      <c r="C668" s="832" t="s">
        <v>2143</v>
      </c>
      <c r="D668" s="833" t="s">
        <v>4131</v>
      </c>
      <c r="E668" s="834" t="s">
        <v>2154</v>
      </c>
      <c r="F668" s="832" t="s">
        <v>2140</v>
      </c>
      <c r="G668" s="832" t="s">
        <v>2205</v>
      </c>
      <c r="H668" s="832" t="s">
        <v>590</v>
      </c>
      <c r="I668" s="832" t="s">
        <v>2828</v>
      </c>
      <c r="J668" s="832" t="s">
        <v>2829</v>
      </c>
      <c r="K668" s="832" t="s">
        <v>2830</v>
      </c>
      <c r="L668" s="835">
        <v>100</v>
      </c>
      <c r="M668" s="835">
        <v>500</v>
      </c>
      <c r="N668" s="832">
        <v>5</v>
      </c>
      <c r="O668" s="836">
        <v>5</v>
      </c>
      <c r="P668" s="835">
        <v>300</v>
      </c>
      <c r="Q668" s="837">
        <v>0.6</v>
      </c>
      <c r="R668" s="832">
        <v>3</v>
      </c>
      <c r="S668" s="837">
        <v>0.6</v>
      </c>
      <c r="T668" s="836">
        <v>3</v>
      </c>
      <c r="U668" s="838">
        <v>0.6</v>
      </c>
    </row>
    <row r="669" spans="1:21" ht="14.4" customHeight="1" x14ac:dyDescent="0.3">
      <c r="A669" s="831">
        <v>11</v>
      </c>
      <c r="B669" s="832" t="s">
        <v>2137</v>
      </c>
      <c r="C669" s="832" t="s">
        <v>2143</v>
      </c>
      <c r="D669" s="833" t="s">
        <v>4131</v>
      </c>
      <c r="E669" s="834" t="s">
        <v>2154</v>
      </c>
      <c r="F669" s="832" t="s">
        <v>2140</v>
      </c>
      <c r="G669" s="832" t="s">
        <v>2205</v>
      </c>
      <c r="H669" s="832" t="s">
        <v>590</v>
      </c>
      <c r="I669" s="832" t="s">
        <v>2831</v>
      </c>
      <c r="J669" s="832" t="s">
        <v>2832</v>
      </c>
      <c r="K669" s="832"/>
      <c r="L669" s="835">
        <v>100</v>
      </c>
      <c r="M669" s="835">
        <v>100</v>
      </c>
      <c r="N669" s="832">
        <v>1</v>
      </c>
      <c r="O669" s="836">
        <v>1</v>
      </c>
      <c r="P669" s="835">
        <v>100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11</v>
      </c>
      <c r="B670" s="832" t="s">
        <v>2137</v>
      </c>
      <c r="C670" s="832" t="s">
        <v>2143</v>
      </c>
      <c r="D670" s="833" t="s">
        <v>4131</v>
      </c>
      <c r="E670" s="834" t="s">
        <v>2154</v>
      </c>
      <c r="F670" s="832" t="s">
        <v>2140</v>
      </c>
      <c r="G670" s="832" t="s">
        <v>2205</v>
      </c>
      <c r="H670" s="832" t="s">
        <v>590</v>
      </c>
      <c r="I670" s="832" t="s">
        <v>2833</v>
      </c>
      <c r="J670" s="832" t="s">
        <v>2834</v>
      </c>
      <c r="K670" s="832" t="s">
        <v>2835</v>
      </c>
      <c r="L670" s="835">
        <v>1362</v>
      </c>
      <c r="M670" s="835">
        <v>1362</v>
      </c>
      <c r="N670" s="832">
        <v>1</v>
      </c>
      <c r="O670" s="836">
        <v>1</v>
      </c>
      <c r="P670" s="835">
        <v>1362</v>
      </c>
      <c r="Q670" s="837">
        <v>1</v>
      </c>
      <c r="R670" s="832">
        <v>1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11</v>
      </c>
      <c r="B671" s="832" t="s">
        <v>2137</v>
      </c>
      <c r="C671" s="832" t="s">
        <v>2143</v>
      </c>
      <c r="D671" s="833" t="s">
        <v>4131</v>
      </c>
      <c r="E671" s="834" t="s">
        <v>2154</v>
      </c>
      <c r="F671" s="832" t="s">
        <v>2140</v>
      </c>
      <c r="G671" s="832" t="s">
        <v>2205</v>
      </c>
      <c r="H671" s="832" t="s">
        <v>590</v>
      </c>
      <c r="I671" s="832" t="s">
        <v>2836</v>
      </c>
      <c r="J671" s="832" t="s">
        <v>2837</v>
      </c>
      <c r="K671" s="832" t="s">
        <v>2838</v>
      </c>
      <c r="L671" s="835">
        <v>750</v>
      </c>
      <c r="M671" s="835">
        <v>750</v>
      </c>
      <c r="N671" s="832">
        <v>1</v>
      </c>
      <c r="O671" s="836">
        <v>1</v>
      </c>
      <c r="P671" s="835">
        <v>750</v>
      </c>
      <c r="Q671" s="837">
        <v>1</v>
      </c>
      <c r="R671" s="832">
        <v>1</v>
      </c>
      <c r="S671" s="837">
        <v>1</v>
      </c>
      <c r="T671" s="836">
        <v>1</v>
      </c>
      <c r="U671" s="838">
        <v>1</v>
      </c>
    </row>
    <row r="672" spans="1:21" ht="14.4" customHeight="1" x14ac:dyDescent="0.3">
      <c r="A672" s="831">
        <v>11</v>
      </c>
      <c r="B672" s="832" t="s">
        <v>2137</v>
      </c>
      <c r="C672" s="832" t="s">
        <v>2143</v>
      </c>
      <c r="D672" s="833" t="s">
        <v>4131</v>
      </c>
      <c r="E672" s="834" t="s">
        <v>2154</v>
      </c>
      <c r="F672" s="832" t="s">
        <v>2140</v>
      </c>
      <c r="G672" s="832" t="s">
        <v>2209</v>
      </c>
      <c r="H672" s="832" t="s">
        <v>590</v>
      </c>
      <c r="I672" s="832" t="s">
        <v>2282</v>
      </c>
      <c r="J672" s="832" t="s">
        <v>2283</v>
      </c>
      <c r="K672" s="832" t="s">
        <v>2284</v>
      </c>
      <c r="L672" s="835">
        <v>200</v>
      </c>
      <c r="M672" s="835">
        <v>4000</v>
      </c>
      <c r="N672" s="832">
        <v>20</v>
      </c>
      <c r="O672" s="836">
        <v>10</v>
      </c>
      <c r="P672" s="835">
        <v>3200</v>
      </c>
      <c r="Q672" s="837">
        <v>0.8</v>
      </c>
      <c r="R672" s="832">
        <v>16</v>
      </c>
      <c r="S672" s="837">
        <v>0.8</v>
      </c>
      <c r="T672" s="836">
        <v>8</v>
      </c>
      <c r="U672" s="838">
        <v>0.8</v>
      </c>
    </row>
    <row r="673" spans="1:21" ht="14.4" customHeight="1" x14ac:dyDescent="0.3">
      <c r="A673" s="831">
        <v>11</v>
      </c>
      <c r="B673" s="832" t="s">
        <v>2137</v>
      </c>
      <c r="C673" s="832" t="s">
        <v>2143</v>
      </c>
      <c r="D673" s="833" t="s">
        <v>4131</v>
      </c>
      <c r="E673" s="834" t="s">
        <v>2154</v>
      </c>
      <c r="F673" s="832" t="s">
        <v>2140</v>
      </c>
      <c r="G673" s="832" t="s">
        <v>2209</v>
      </c>
      <c r="H673" s="832" t="s">
        <v>590</v>
      </c>
      <c r="I673" s="832" t="s">
        <v>2266</v>
      </c>
      <c r="J673" s="832" t="s">
        <v>2267</v>
      </c>
      <c r="K673" s="832" t="s">
        <v>2268</v>
      </c>
      <c r="L673" s="835">
        <v>278.75</v>
      </c>
      <c r="M673" s="835">
        <v>5575</v>
      </c>
      <c r="N673" s="832">
        <v>20</v>
      </c>
      <c r="O673" s="836">
        <v>10</v>
      </c>
      <c r="P673" s="835">
        <v>4460</v>
      </c>
      <c r="Q673" s="837">
        <v>0.8</v>
      </c>
      <c r="R673" s="832">
        <v>16</v>
      </c>
      <c r="S673" s="837">
        <v>0.8</v>
      </c>
      <c r="T673" s="836">
        <v>8</v>
      </c>
      <c r="U673" s="838">
        <v>0.8</v>
      </c>
    </row>
    <row r="674" spans="1:21" ht="14.4" customHeight="1" x14ac:dyDescent="0.3">
      <c r="A674" s="831">
        <v>11</v>
      </c>
      <c r="B674" s="832" t="s">
        <v>2137</v>
      </c>
      <c r="C674" s="832" t="s">
        <v>2143</v>
      </c>
      <c r="D674" s="833" t="s">
        <v>4131</v>
      </c>
      <c r="E674" s="834" t="s">
        <v>2154</v>
      </c>
      <c r="F674" s="832" t="s">
        <v>2140</v>
      </c>
      <c r="G674" s="832" t="s">
        <v>2209</v>
      </c>
      <c r="H674" s="832" t="s">
        <v>590</v>
      </c>
      <c r="I674" s="832" t="s">
        <v>2667</v>
      </c>
      <c r="J674" s="832" t="s">
        <v>2668</v>
      </c>
      <c r="K674" s="832" t="s">
        <v>2669</v>
      </c>
      <c r="L674" s="835">
        <v>1150</v>
      </c>
      <c r="M674" s="835">
        <v>1150</v>
      </c>
      <c r="N674" s="832">
        <v>1</v>
      </c>
      <c r="O674" s="836">
        <v>1</v>
      </c>
      <c r="P674" s="835">
        <v>1150</v>
      </c>
      <c r="Q674" s="837">
        <v>1</v>
      </c>
      <c r="R674" s="832">
        <v>1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11</v>
      </c>
      <c r="B675" s="832" t="s">
        <v>2137</v>
      </c>
      <c r="C675" s="832" t="s">
        <v>2143</v>
      </c>
      <c r="D675" s="833" t="s">
        <v>4131</v>
      </c>
      <c r="E675" s="834" t="s">
        <v>2154</v>
      </c>
      <c r="F675" s="832" t="s">
        <v>2140</v>
      </c>
      <c r="G675" s="832" t="s">
        <v>2209</v>
      </c>
      <c r="H675" s="832" t="s">
        <v>590</v>
      </c>
      <c r="I675" s="832" t="s">
        <v>2839</v>
      </c>
      <c r="J675" s="832" t="s">
        <v>2840</v>
      </c>
      <c r="K675" s="832" t="s">
        <v>2841</v>
      </c>
      <c r="L675" s="835">
        <v>130</v>
      </c>
      <c r="M675" s="835">
        <v>130</v>
      </c>
      <c r="N675" s="832">
        <v>1</v>
      </c>
      <c r="O675" s="836">
        <v>1</v>
      </c>
      <c r="P675" s="835">
        <v>130</v>
      </c>
      <c r="Q675" s="837">
        <v>1</v>
      </c>
      <c r="R675" s="832">
        <v>1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11</v>
      </c>
      <c r="B676" s="832" t="s">
        <v>2137</v>
      </c>
      <c r="C676" s="832" t="s">
        <v>2143</v>
      </c>
      <c r="D676" s="833" t="s">
        <v>4131</v>
      </c>
      <c r="E676" s="834" t="s">
        <v>2154</v>
      </c>
      <c r="F676" s="832" t="s">
        <v>2140</v>
      </c>
      <c r="G676" s="832" t="s">
        <v>2678</v>
      </c>
      <c r="H676" s="832" t="s">
        <v>590</v>
      </c>
      <c r="I676" s="832" t="s">
        <v>2842</v>
      </c>
      <c r="J676" s="832" t="s">
        <v>2843</v>
      </c>
      <c r="K676" s="832" t="s">
        <v>2844</v>
      </c>
      <c r="L676" s="835">
        <v>1659.44</v>
      </c>
      <c r="M676" s="835">
        <v>3318.88</v>
      </c>
      <c r="N676" s="832">
        <v>2</v>
      </c>
      <c r="O676" s="836">
        <v>1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11</v>
      </c>
      <c r="B677" s="832" t="s">
        <v>2137</v>
      </c>
      <c r="C677" s="832" t="s">
        <v>2143</v>
      </c>
      <c r="D677" s="833" t="s">
        <v>4131</v>
      </c>
      <c r="E677" s="834" t="s">
        <v>2154</v>
      </c>
      <c r="F677" s="832" t="s">
        <v>2140</v>
      </c>
      <c r="G677" s="832" t="s">
        <v>2678</v>
      </c>
      <c r="H677" s="832" t="s">
        <v>590</v>
      </c>
      <c r="I677" s="832" t="s">
        <v>2679</v>
      </c>
      <c r="J677" s="832" t="s">
        <v>2680</v>
      </c>
      <c r="K677" s="832" t="s">
        <v>2681</v>
      </c>
      <c r="L677" s="835">
        <v>553.15</v>
      </c>
      <c r="M677" s="835">
        <v>1659.4499999999998</v>
      </c>
      <c r="N677" s="832">
        <v>3</v>
      </c>
      <c r="O677" s="836">
        <v>1</v>
      </c>
      <c r="P677" s="835">
        <v>1659.4499999999998</v>
      </c>
      <c r="Q677" s="837">
        <v>1</v>
      </c>
      <c r="R677" s="832">
        <v>3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11</v>
      </c>
      <c r="B678" s="832" t="s">
        <v>2137</v>
      </c>
      <c r="C678" s="832" t="s">
        <v>2143</v>
      </c>
      <c r="D678" s="833" t="s">
        <v>4131</v>
      </c>
      <c r="E678" s="834" t="s">
        <v>2154</v>
      </c>
      <c r="F678" s="832" t="s">
        <v>2140</v>
      </c>
      <c r="G678" s="832" t="s">
        <v>2678</v>
      </c>
      <c r="H678" s="832" t="s">
        <v>590</v>
      </c>
      <c r="I678" s="832" t="s">
        <v>2682</v>
      </c>
      <c r="J678" s="832" t="s">
        <v>2680</v>
      </c>
      <c r="K678" s="832" t="s">
        <v>2683</v>
      </c>
      <c r="L678" s="835">
        <v>1659.44</v>
      </c>
      <c r="M678" s="835">
        <v>28210.479999999992</v>
      </c>
      <c r="N678" s="832">
        <v>17</v>
      </c>
      <c r="O678" s="836">
        <v>12</v>
      </c>
      <c r="P678" s="835">
        <v>26551.039999999994</v>
      </c>
      <c r="Q678" s="837">
        <v>0.94117647058823528</v>
      </c>
      <c r="R678" s="832">
        <v>16</v>
      </c>
      <c r="S678" s="837">
        <v>0.94117647058823528</v>
      </c>
      <c r="T678" s="836">
        <v>11</v>
      </c>
      <c r="U678" s="838">
        <v>0.91666666666666663</v>
      </c>
    </row>
    <row r="679" spans="1:21" ht="14.4" customHeight="1" x14ac:dyDescent="0.3">
      <c r="A679" s="831">
        <v>11</v>
      </c>
      <c r="B679" s="832" t="s">
        <v>2137</v>
      </c>
      <c r="C679" s="832" t="s">
        <v>2143</v>
      </c>
      <c r="D679" s="833" t="s">
        <v>4131</v>
      </c>
      <c r="E679" s="834" t="s">
        <v>2154</v>
      </c>
      <c r="F679" s="832" t="s">
        <v>2140</v>
      </c>
      <c r="G679" s="832" t="s">
        <v>2678</v>
      </c>
      <c r="H679" s="832" t="s">
        <v>590</v>
      </c>
      <c r="I679" s="832" t="s">
        <v>2845</v>
      </c>
      <c r="J679" s="832" t="s">
        <v>2846</v>
      </c>
      <c r="K679" s="832" t="s">
        <v>2847</v>
      </c>
      <c r="L679" s="835">
        <v>553.15</v>
      </c>
      <c r="M679" s="835">
        <v>97907.549999999945</v>
      </c>
      <c r="N679" s="832">
        <v>177</v>
      </c>
      <c r="O679" s="836">
        <v>41</v>
      </c>
      <c r="P679" s="835">
        <v>92929.199999999939</v>
      </c>
      <c r="Q679" s="837">
        <v>0.94915254237288127</v>
      </c>
      <c r="R679" s="832">
        <v>168</v>
      </c>
      <c r="S679" s="837">
        <v>0.94915254237288138</v>
      </c>
      <c r="T679" s="836">
        <v>38</v>
      </c>
      <c r="U679" s="838">
        <v>0.92682926829268297</v>
      </c>
    </row>
    <row r="680" spans="1:21" ht="14.4" customHeight="1" x14ac:dyDescent="0.3">
      <c r="A680" s="831">
        <v>11</v>
      </c>
      <c r="B680" s="832" t="s">
        <v>2137</v>
      </c>
      <c r="C680" s="832" t="s">
        <v>2143</v>
      </c>
      <c r="D680" s="833" t="s">
        <v>4131</v>
      </c>
      <c r="E680" s="834" t="s">
        <v>2155</v>
      </c>
      <c r="F680" s="832" t="s">
        <v>2138</v>
      </c>
      <c r="G680" s="832" t="s">
        <v>2219</v>
      </c>
      <c r="H680" s="832" t="s">
        <v>590</v>
      </c>
      <c r="I680" s="832" t="s">
        <v>2712</v>
      </c>
      <c r="J680" s="832" t="s">
        <v>2327</v>
      </c>
      <c r="K680" s="832" t="s">
        <v>2713</v>
      </c>
      <c r="L680" s="835">
        <v>322.8</v>
      </c>
      <c r="M680" s="835">
        <v>9684.0000000000018</v>
      </c>
      <c r="N680" s="832">
        <v>30</v>
      </c>
      <c r="O680" s="836">
        <v>8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11</v>
      </c>
      <c r="B681" s="832" t="s">
        <v>2137</v>
      </c>
      <c r="C681" s="832" t="s">
        <v>2143</v>
      </c>
      <c r="D681" s="833" t="s">
        <v>4131</v>
      </c>
      <c r="E681" s="834" t="s">
        <v>2155</v>
      </c>
      <c r="F681" s="832" t="s">
        <v>2138</v>
      </c>
      <c r="G681" s="832" t="s">
        <v>2848</v>
      </c>
      <c r="H681" s="832" t="s">
        <v>590</v>
      </c>
      <c r="I681" s="832" t="s">
        <v>2849</v>
      </c>
      <c r="J681" s="832" t="s">
        <v>2850</v>
      </c>
      <c r="K681" s="832" t="s">
        <v>2851</v>
      </c>
      <c r="L681" s="835">
        <v>333.68</v>
      </c>
      <c r="M681" s="835">
        <v>333.68</v>
      </c>
      <c r="N681" s="832">
        <v>1</v>
      </c>
      <c r="O681" s="836">
        <v>0.5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11</v>
      </c>
      <c r="B682" s="832" t="s">
        <v>2137</v>
      </c>
      <c r="C682" s="832" t="s">
        <v>2143</v>
      </c>
      <c r="D682" s="833" t="s">
        <v>4131</v>
      </c>
      <c r="E682" s="834" t="s">
        <v>2155</v>
      </c>
      <c r="F682" s="832" t="s">
        <v>2138</v>
      </c>
      <c r="G682" s="832" t="s">
        <v>2547</v>
      </c>
      <c r="H682" s="832" t="s">
        <v>590</v>
      </c>
      <c r="I682" s="832" t="s">
        <v>2852</v>
      </c>
      <c r="J682" s="832" t="s">
        <v>2549</v>
      </c>
      <c r="K682" s="832" t="s">
        <v>2853</v>
      </c>
      <c r="L682" s="835">
        <v>0</v>
      </c>
      <c r="M682" s="835">
        <v>0</v>
      </c>
      <c r="N682" s="832">
        <v>2</v>
      </c>
      <c r="O682" s="836">
        <v>2</v>
      </c>
      <c r="P682" s="835"/>
      <c r="Q682" s="837"/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11</v>
      </c>
      <c r="B683" s="832" t="s">
        <v>2137</v>
      </c>
      <c r="C683" s="832" t="s">
        <v>2143</v>
      </c>
      <c r="D683" s="833" t="s">
        <v>4131</v>
      </c>
      <c r="E683" s="834" t="s">
        <v>2155</v>
      </c>
      <c r="F683" s="832" t="s">
        <v>2138</v>
      </c>
      <c r="G683" s="832" t="s">
        <v>2854</v>
      </c>
      <c r="H683" s="832" t="s">
        <v>590</v>
      </c>
      <c r="I683" s="832" t="s">
        <v>2855</v>
      </c>
      <c r="J683" s="832" t="s">
        <v>2856</v>
      </c>
      <c r="K683" s="832" t="s">
        <v>2857</v>
      </c>
      <c r="L683" s="835">
        <v>106.47</v>
      </c>
      <c r="M683" s="835">
        <v>319.40999999999997</v>
      </c>
      <c r="N683" s="832">
        <v>3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11</v>
      </c>
      <c r="B684" s="832" t="s">
        <v>2137</v>
      </c>
      <c r="C684" s="832" t="s">
        <v>2143</v>
      </c>
      <c r="D684" s="833" t="s">
        <v>4131</v>
      </c>
      <c r="E684" s="834" t="s">
        <v>2155</v>
      </c>
      <c r="F684" s="832" t="s">
        <v>2138</v>
      </c>
      <c r="G684" s="832" t="s">
        <v>2259</v>
      </c>
      <c r="H684" s="832" t="s">
        <v>590</v>
      </c>
      <c r="I684" s="832" t="s">
        <v>2260</v>
      </c>
      <c r="J684" s="832" t="s">
        <v>862</v>
      </c>
      <c r="K684" s="832" t="s">
        <v>2261</v>
      </c>
      <c r="L684" s="835">
        <v>107.27</v>
      </c>
      <c r="M684" s="835">
        <v>429.08</v>
      </c>
      <c r="N684" s="832">
        <v>4</v>
      </c>
      <c r="O684" s="836">
        <v>1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11</v>
      </c>
      <c r="B685" s="832" t="s">
        <v>2137</v>
      </c>
      <c r="C685" s="832" t="s">
        <v>2143</v>
      </c>
      <c r="D685" s="833" t="s">
        <v>4131</v>
      </c>
      <c r="E685" s="834" t="s">
        <v>2155</v>
      </c>
      <c r="F685" s="832" t="s">
        <v>2138</v>
      </c>
      <c r="G685" s="832" t="s">
        <v>2259</v>
      </c>
      <c r="H685" s="832" t="s">
        <v>590</v>
      </c>
      <c r="I685" s="832" t="s">
        <v>2858</v>
      </c>
      <c r="J685" s="832" t="s">
        <v>862</v>
      </c>
      <c r="K685" s="832" t="s">
        <v>2261</v>
      </c>
      <c r="L685" s="835">
        <v>107.27</v>
      </c>
      <c r="M685" s="835">
        <v>321.81</v>
      </c>
      <c r="N685" s="832">
        <v>3</v>
      </c>
      <c r="O685" s="836">
        <v>0.5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11</v>
      </c>
      <c r="B686" s="832" t="s">
        <v>2137</v>
      </c>
      <c r="C686" s="832" t="s">
        <v>2143</v>
      </c>
      <c r="D686" s="833" t="s">
        <v>4131</v>
      </c>
      <c r="E686" s="834" t="s">
        <v>2155</v>
      </c>
      <c r="F686" s="832" t="s">
        <v>2138</v>
      </c>
      <c r="G686" s="832" t="s">
        <v>2554</v>
      </c>
      <c r="H686" s="832" t="s">
        <v>590</v>
      </c>
      <c r="I686" s="832" t="s">
        <v>2555</v>
      </c>
      <c r="J686" s="832" t="s">
        <v>2556</v>
      </c>
      <c r="K686" s="832" t="s">
        <v>2557</v>
      </c>
      <c r="L686" s="835">
        <v>159.71</v>
      </c>
      <c r="M686" s="835">
        <v>14533.609999999991</v>
      </c>
      <c r="N686" s="832">
        <v>91</v>
      </c>
      <c r="O686" s="836">
        <v>28</v>
      </c>
      <c r="P686" s="835">
        <v>1437.3899999999999</v>
      </c>
      <c r="Q686" s="837">
        <v>9.8901098901098952E-2</v>
      </c>
      <c r="R686" s="832">
        <v>9</v>
      </c>
      <c r="S686" s="837">
        <v>9.8901098901098897E-2</v>
      </c>
      <c r="T686" s="836">
        <v>3</v>
      </c>
      <c r="U686" s="838">
        <v>0.10714285714285714</v>
      </c>
    </row>
    <row r="687" spans="1:21" ht="14.4" customHeight="1" x14ac:dyDescent="0.3">
      <c r="A687" s="831">
        <v>11</v>
      </c>
      <c r="B687" s="832" t="s">
        <v>2137</v>
      </c>
      <c r="C687" s="832" t="s">
        <v>2143</v>
      </c>
      <c r="D687" s="833" t="s">
        <v>4131</v>
      </c>
      <c r="E687" s="834" t="s">
        <v>2155</v>
      </c>
      <c r="F687" s="832" t="s">
        <v>2138</v>
      </c>
      <c r="G687" s="832" t="s">
        <v>2554</v>
      </c>
      <c r="H687" s="832" t="s">
        <v>590</v>
      </c>
      <c r="I687" s="832" t="s">
        <v>2723</v>
      </c>
      <c r="J687" s="832" t="s">
        <v>2556</v>
      </c>
      <c r="K687" s="832" t="s">
        <v>2724</v>
      </c>
      <c r="L687" s="835">
        <v>0</v>
      </c>
      <c r="M687" s="835">
        <v>0</v>
      </c>
      <c r="N687" s="832">
        <v>10</v>
      </c>
      <c r="O687" s="836">
        <v>7.5</v>
      </c>
      <c r="P687" s="835"/>
      <c r="Q687" s="837"/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11</v>
      </c>
      <c r="B688" s="832" t="s">
        <v>2137</v>
      </c>
      <c r="C688" s="832" t="s">
        <v>2143</v>
      </c>
      <c r="D688" s="833" t="s">
        <v>4131</v>
      </c>
      <c r="E688" s="834" t="s">
        <v>2155</v>
      </c>
      <c r="F688" s="832" t="s">
        <v>2138</v>
      </c>
      <c r="G688" s="832" t="s">
        <v>2554</v>
      </c>
      <c r="H688" s="832" t="s">
        <v>590</v>
      </c>
      <c r="I688" s="832" t="s">
        <v>2558</v>
      </c>
      <c r="J688" s="832" t="s">
        <v>2556</v>
      </c>
      <c r="K688" s="832" t="s">
        <v>2559</v>
      </c>
      <c r="L688" s="835">
        <v>159.71</v>
      </c>
      <c r="M688" s="835">
        <v>479.13</v>
      </c>
      <c r="N688" s="832">
        <v>3</v>
      </c>
      <c r="O688" s="836">
        <v>1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11</v>
      </c>
      <c r="B689" s="832" t="s">
        <v>2137</v>
      </c>
      <c r="C689" s="832" t="s">
        <v>2143</v>
      </c>
      <c r="D689" s="833" t="s">
        <v>4131</v>
      </c>
      <c r="E689" s="834" t="s">
        <v>2155</v>
      </c>
      <c r="F689" s="832" t="s">
        <v>2138</v>
      </c>
      <c r="G689" s="832" t="s">
        <v>2554</v>
      </c>
      <c r="H689" s="832" t="s">
        <v>590</v>
      </c>
      <c r="I689" s="832" t="s">
        <v>2560</v>
      </c>
      <c r="J689" s="832" t="s">
        <v>2556</v>
      </c>
      <c r="K689" s="832" t="s">
        <v>2561</v>
      </c>
      <c r="L689" s="835">
        <v>0</v>
      </c>
      <c r="M689" s="835">
        <v>0</v>
      </c>
      <c r="N689" s="832">
        <v>7</v>
      </c>
      <c r="O689" s="836">
        <v>5</v>
      </c>
      <c r="P689" s="835">
        <v>0</v>
      </c>
      <c r="Q689" s="837"/>
      <c r="R689" s="832">
        <v>4</v>
      </c>
      <c r="S689" s="837">
        <v>0.5714285714285714</v>
      </c>
      <c r="T689" s="836">
        <v>2</v>
      </c>
      <c r="U689" s="838">
        <v>0.4</v>
      </c>
    </row>
    <row r="690" spans="1:21" ht="14.4" customHeight="1" x14ac:dyDescent="0.3">
      <c r="A690" s="831">
        <v>11</v>
      </c>
      <c r="B690" s="832" t="s">
        <v>2137</v>
      </c>
      <c r="C690" s="832" t="s">
        <v>2143</v>
      </c>
      <c r="D690" s="833" t="s">
        <v>4131</v>
      </c>
      <c r="E690" s="834" t="s">
        <v>2155</v>
      </c>
      <c r="F690" s="832" t="s">
        <v>2138</v>
      </c>
      <c r="G690" s="832" t="s">
        <v>2554</v>
      </c>
      <c r="H690" s="832" t="s">
        <v>590</v>
      </c>
      <c r="I690" s="832" t="s">
        <v>2725</v>
      </c>
      <c r="J690" s="832" t="s">
        <v>2563</v>
      </c>
      <c r="K690" s="832" t="s">
        <v>2726</v>
      </c>
      <c r="L690" s="835">
        <v>0</v>
      </c>
      <c r="M690" s="835">
        <v>0</v>
      </c>
      <c r="N690" s="832">
        <v>2</v>
      </c>
      <c r="O690" s="836">
        <v>1.5</v>
      </c>
      <c r="P690" s="835"/>
      <c r="Q690" s="837"/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11</v>
      </c>
      <c r="B691" s="832" t="s">
        <v>2137</v>
      </c>
      <c r="C691" s="832" t="s">
        <v>2143</v>
      </c>
      <c r="D691" s="833" t="s">
        <v>4131</v>
      </c>
      <c r="E691" s="834" t="s">
        <v>2155</v>
      </c>
      <c r="F691" s="832" t="s">
        <v>2138</v>
      </c>
      <c r="G691" s="832" t="s">
        <v>2554</v>
      </c>
      <c r="H691" s="832" t="s">
        <v>590</v>
      </c>
      <c r="I691" s="832" t="s">
        <v>2562</v>
      </c>
      <c r="J691" s="832" t="s">
        <v>2563</v>
      </c>
      <c r="K691" s="832" t="s">
        <v>2564</v>
      </c>
      <c r="L691" s="835">
        <v>0</v>
      </c>
      <c r="M691" s="835">
        <v>0</v>
      </c>
      <c r="N691" s="832">
        <v>3</v>
      </c>
      <c r="O691" s="836">
        <v>1</v>
      </c>
      <c r="P691" s="835"/>
      <c r="Q691" s="837"/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11</v>
      </c>
      <c r="B692" s="832" t="s">
        <v>2137</v>
      </c>
      <c r="C692" s="832" t="s">
        <v>2143</v>
      </c>
      <c r="D692" s="833" t="s">
        <v>4131</v>
      </c>
      <c r="E692" s="834" t="s">
        <v>2155</v>
      </c>
      <c r="F692" s="832" t="s">
        <v>2138</v>
      </c>
      <c r="G692" s="832" t="s">
        <v>2733</v>
      </c>
      <c r="H692" s="832" t="s">
        <v>590</v>
      </c>
      <c r="I692" s="832" t="s">
        <v>2734</v>
      </c>
      <c r="J692" s="832" t="s">
        <v>1232</v>
      </c>
      <c r="K692" s="832" t="s">
        <v>2735</v>
      </c>
      <c r="L692" s="835">
        <v>48.09</v>
      </c>
      <c r="M692" s="835">
        <v>48.09</v>
      </c>
      <c r="N692" s="832">
        <v>1</v>
      </c>
      <c r="O692" s="836">
        <v>1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11</v>
      </c>
      <c r="B693" s="832" t="s">
        <v>2137</v>
      </c>
      <c r="C693" s="832" t="s">
        <v>2143</v>
      </c>
      <c r="D693" s="833" t="s">
        <v>4131</v>
      </c>
      <c r="E693" s="834" t="s">
        <v>2155</v>
      </c>
      <c r="F693" s="832" t="s">
        <v>2138</v>
      </c>
      <c r="G693" s="832" t="s">
        <v>2234</v>
      </c>
      <c r="H693" s="832" t="s">
        <v>638</v>
      </c>
      <c r="I693" s="832" t="s">
        <v>1827</v>
      </c>
      <c r="J693" s="832" t="s">
        <v>653</v>
      </c>
      <c r="K693" s="832" t="s">
        <v>646</v>
      </c>
      <c r="L693" s="835">
        <v>48.42</v>
      </c>
      <c r="M693" s="835">
        <v>145.26</v>
      </c>
      <c r="N693" s="832">
        <v>3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11</v>
      </c>
      <c r="B694" s="832" t="s">
        <v>2137</v>
      </c>
      <c r="C694" s="832" t="s">
        <v>2143</v>
      </c>
      <c r="D694" s="833" t="s">
        <v>4131</v>
      </c>
      <c r="E694" s="834" t="s">
        <v>2155</v>
      </c>
      <c r="F694" s="832" t="s">
        <v>2138</v>
      </c>
      <c r="G694" s="832" t="s">
        <v>2859</v>
      </c>
      <c r="H694" s="832" t="s">
        <v>590</v>
      </c>
      <c r="I694" s="832" t="s">
        <v>2860</v>
      </c>
      <c r="J694" s="832" t="s">
        <v>2861</v>
      </c>
      <c r="K694" s="832" t="s">
        <v>2862</v>
      </c>
      <c r="L694" s="835">
        <v>0</v>
      </c>
      <c r="M694" s="835">
        <v>0</v>
      </c>
      <c r="N694" s="832">
        <v>1</v>
      </c>
      <c r="O694" s="836">
        <v>0.5</v>
      </c>
      <c r="P694" s="835"/>
      <c r="Q694" s="837"/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11</v>
      </c>
      <c r="B695" s="832" t="s">
        <v>2137</v>
      </c>
      <c r="C695" s="832" t="s">
        <v>2143</v>
      </c>
      <c r="D695" s="833" t="s">
        <v>4131</v>
      </c>
      <c r="E695" s="834" t="s">
        <v>2155</v>
      </c>
      <c r="F695" s="832" t="s">
        <v>2138</v>
      </c>
      <c r="G695" s="832" t="s">
        <v>2586</v>
      </c>
      <c r="H695" s="832" t="s">
        <v>590</v>
      </c>
      <c r="I695" s="832" t="s">
        <v>2587</v>
      </c>
      <c r="J695" s="832" t="s">
        <v>2588</v>
      </c>
      <c r="K695" s="832" t="s">
        <v>1896</v>
      </c>
      <c r="L695" s="835">
        <v>77.13</v>
      </c>
      <c r="M695" s="835">
        <v>154.26</v>
      </c>
      <c r="N695" s="832">
        <v>2</v>
      </c>
      <c r="O695" s="836">
        <v>1</v>
      </c>
      <c r="P695" s="835">
        <v>154.26</v>
      </c>
      <c r="Q695" s="837">
        <v>1</v>
      </c>
      <c r="R695" s="832">
        <v>2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11</v>
      </c>
      <c r="B696" s="832" t="s">
        <v>2137</v>
      </c>
      <c r="C696" s="832" t="s">
        <v>2143</v>
      </c>
      <c r="D696" s="833" t="s">
        <v>4131</v>
      </c>
      <c r="E696" s="834" t="s">
        <v>2155</v>
      </c>
      <c r="F696" s="832" t="s">
        <v>2138</v>
      </c>
      <c r="G696" s="832" t="s">
        <v>2863</v>
      </c>
      <c r="H696" s="832" t="s">
        <v>590</v>
      </c>
      <c r="I696" s="832" t="s">
        <v>2864</v>
      </c>
      <c r="J696" s="832" t="s">
        <v>2865</v>
      </c>
      <c r="K696" s="832" t="s">
        <v>2866</v>
      </c>
      <c r="L696" s="835">
        <v>0</v>
      </c>
      <c r="M696" s="835">
        <v>0</v>
      </c>
      <c r="N696" s="832">
        <v>1</v>
      </c>
      <c r="O696" s="836">
        <v>1</v>
      </c>
      <c r="P696" s="835"/>
      <c r="Q696" s="837"/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11</v>
      </c>
      <c r="B697" s="832" t="s">
        <v>2137</v>
      </c>
      <c r="C697" s="832" t="s">
        <v>2143</v>
      </c>
      <c r="D697" s="833" t="s">
        <v>4131</v>
      </c>
      <c r="E697" s="834" t="s">
        <v>2155</v>
      </c>
      <c r="F697" s="832" t="s">
        <v>2140</v>
      </c>
      <c r="G697" s="832" t="s">
        <v>2191</v>
      </c>
      <c r="H697" s="832" t="s">
        <v>590</v>
      </c>
      <c r="I697" s="832" t="s">
        <v>2602</v>
      </c>
      <c r="J697" s="832" t="s">
        <v>2603</v>
      </c>
      <c r="K697" s="832" t="s">
        <v>2604</v>
      </c>
      <c r="L697" s="835">
        <v>0</v>
      </c>
      <c r="M697" s="835">
        <v>0</v>
      </c>
      <c r="N697" s="832">
        <v>5</v>
      </c>
      <c r="O697" s="836">
        <v>5</v>
      </c>
      <c r="P697" s="835"/>
      <c r="Q697" s="837"/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11</v>
      </c>
      <c r="B698" s="832" t="s">
        <v>2137</v>
      </c>
      <c r="C698" s="832" t="s">
        <v>2143</v>
      </c>
      <c r="D698" s="833" t="s">
        <v>4131</v>
      </c>
      <c r="E698" s="834" t="s">
        <v>2155</v>
      </c>
      <c r="F698" s="832" t="s">
        <v>2140</v>
      </c>
      <c r="G698" s="832" t="s">
        <v>2205</v>
      </c>
      <c r="H698" s="832" t="s">
        <v>590</v>
      </c>
      <c r="I698" s="832" t="s">
        <v>2867</v>
      </c>
      <c r="J698" s="832" t="s">
        <v>2488</v>
      </c>
      <c r="K698" s="832" t="s">
        <v>2868</v>
      </c>
      <c r="L698" s="835">
        <v>50.5</v>
      </c>
      <c r="M698" s="835">
        <v>50.5</v>
      </c>
      <c r="N698" s="832">
        <v>1</v>
      </c>
      <c r="O698" s="836">
        <v>1</v>
      </c>
      <c r="P698" s="835">
        <v>50.5</v>
      </c>
      <c r="Q698" s="837">
        <v>1</v>
      </c>
      <c r="R698" s="832">
        <v>1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11</v>
      </c>
      <c r="B699" s="832" t="s">
        <v>2137</v>
      </c>
      <c r="C699" s="832" t="s">
        <v>2143</v>
      </c>
      <c r="D699" s="833" t="s">
        <v>4131</v>
      </c>
      <c r="E699" s="834" t="s">
        <v>2155</v>
      </c>
      <c r="F699" s="832" t="s">
        <v>2140</v>
      </c>
      <c r="G699" s="832" t="s">
        <v>2205</v>
      </c>
      <c r="H699" s="832" t="s">
        <v>590</v>
      </c>
      <c r="I699" s="832" t="s">
        <v>2622</v>
      </c>
      <c r="J699" s="832" t="s">
        <v>2623</v>
      </c>
      <c r="K699" s="832" t="s">
        <v>2624</v>
      </c>
      <c r="L699" s="835">
        <v>1600</v>
      </c>
      <c r="M699" s="835">
        <v>1600</v>
      </c>
      <c r="N699" s="832">
        <v>1</v>
      </c>
      <c r="O699" s="836">
        <v>1</v>
      </c>
      <c r="P699" s="835">
        <v>1600</v>
      </c>
      <c r="Q699" s="837">
        <v>1</v>
      </c>
      <c r="R699" s="832">
        <v>1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11</v>
      </c>
      <c r="B700" s="832" t="s">
        <v>2137</v>
      </c>
      <c r="C700" s="832" t="s">
        <v>2143</v>
      </c>
      <c r="D700" s="833" t="s">
        <v>4131</v>
      </c>
      <c r="E700" s="834" t="s">
        <v>2155</v>
      </c>
      <c r="F700" s="832" t="s">
        <v>2140</v>
      </c>
      <c r="G700" s="832" t="s">
        <v>2209</v>
      </c>
      <c r="H700" s="832" t="s">
        <v>590</v>
      </c>
      <c r="I700" s="832" t="s">
        <v>2869</v>
      </c>
      <c r="J700" s="832" t="s">
        <v>2870</v>
      </c>
      <c r="K700" s="832" t="s">
        <v>2871</v>
      </c>
      <c r="L700" s="835">
        <v>190</v>
      </c>
      <c r="M700" s="835">
        <v>380</v>
      </c>
      <c r="N700" s="832">
        <v>2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11</v>
      </c>
      <c r="B701" s="832" t="s">
        <v>2137</v>
      </c>
      <c r="C701" s="832" t="s">
        <v>2143</v>
      </c>
      <c r="D701" s="833" t="s">
        <v>4131</v>
      </c>
      <c r="E701" s="834" t="s">
        <v>2155</v>
      </c>
      <c r="F701" s="832" t="s">
        <v>2140</v>
      </c>
      <c r="G701" s="832" t="s">
        <v>2209</v>
      </c>
      <c r="H701" s="832" t="s">
        <v>590</v>
      </c>
      <c r="I701" s="832" t="s">
        <v>2282</v>
      </c>
      <c r="J701" s="832" t="s">
        <v>2283</v>
      </c>
      <c r="K701" s="832" t="s">
        <v>2284</v>
      </c>
      <c r="L701" s="835">
        <v>200</v>
      </c>
      <c r="M701" s="835">
        <v>400</v>
      </c>
      <c r="N701" s="832">
        <v>2</v>
      </c>
      <c r="O701" s="836">
        <v>1</v>
      </c>
      <c r="P701" s="835">
        <v>400</v>
      </c>
      <c r="Q701" s="837">
        <v>1</v>
      </c>
      <c r="R701" s="832">
        <v>2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11</v>
      </c>
      <c r="B702" s="832" t="s">
        <v>2137</v>
      </c>
      <c r="C702" s="832" t="s">
        <v>2143</v>
      </c>
      <c r="D702" s="833" t="s">
        <v>4131</v>
      </c>
      <c r="E702" s="834" t="s">
        <v>2155</v>
      </c>
      <c r="F702" s="832" t="s">
        <v>2140</v>
      </c>
      <c r="G702" s="832" t="s">
        <v>2209</v>
      </c>
      <c r="H702" s="832" t="s">
        <v>590</v>
      </c>
      <c r="I702" s="832" t="s">
        <v>2266</v>
      </c>
      <c r="J702" s="832" t="s">
        <v>2267</v>
      </c>
      <c r="K702" s="832" t="s">
        <v>2268</v>
      </c>
      <c r="L702" s="835">
        <v>278.75</v>
      </c>
      <c r="M702" s="835">
        <v>557.5</v>
      </c>
      <c r="N702" s="832">
        <v>2</v>
      </c>
      <c r="O702" s="836">
        <v>1</v>
      </c>
      <c r="P702" s="835">
        <v>557.5</v>
      </c>
      <c r="Q702" s="837">
        <v>1</v>
      </c>
      <c r="R702" s="832">
        <v>2</v>
      </c>
      <c r="S702" s="837">
        <v>1</v>
      </c>
      <c r="T702" s="836">
        <v>1</v>
      </c>
      <c r="U702" s="838">
        <v>1</v>
      </c>
    </row>
    <row r="703" spans="1:21" ht="14.4" customHeight="1" x14ac:dyDescent="0.3">
      <c r="A703" s="831">
        <v>11</v>
      </c>
      <c r="B703" s="832" t="s">
        <v>2137</v>
      </c>
      <c r="C703" s="832" t="s">
        <v>2143</v>
      </c>
      <c r="D703" s="833" t="s">
        <v>4131</v>
      </c>
      <c r="E703" s="834" t="s">
        <v>2155</v>
      </c>
      <c r="F703" s="832" t="s">
        <v>2140</v>
      </c>
      <c r="G703" s="832" t="s">
        <v>2209</v>
      </c>
      <c r="H703" s="832" t="s">
        <v>590</v>
      </c>
      <c r="I703" s="832" t="s">
        <v>2664</v>
      </c>
      <c r="J703" s="832" t="s">
        <v>2665</v>
      </c>
      <c r="K703" s="832" t="s">
        <v>2666</v>
      </c>
      <c r="L703" s="835">
        <v>276.45</v>
      </c>
      <c r="M703" s="835">
        <v>552.9</v>
      </c>
      <c r="N703" s="832">
        <v>2</v>
      </c>
      <c r="O703" s="836">
        <v>1</v>
      </c>
      <c r="P703" s="835">
        <v>552.9</v>
      </c>
      <c r="Q703" s="837">
        <v>1</v>
      </c>
      <c r="R703" s="832">
        <v>2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11</v>
      </c>
      <c r="B704" s="832" t="s">
        <v>2137</v>
      </c>
      <c r="C704" s="832" t="s">
        <v>2143</v>
      </c>
      <c r="D704" s="833" t="s">
        <v>4131</v>
      </c>
      <c r="E704" s="834" t="s">
        <v>2155</v>
      </c>
      <c r="F704" s="832" t="s">
        <v>2140</v>
      </c>
      <c r="G704" s="832" t="s">
        <v>2209</v>
      </c>
      <c r="H704" s="832" t="s">
        <v>590</v>
      </c>
      <c r="I704" s="832" t="s">
        <v>2872</v>
      </c>
      <c r="J704" s="832" t="s">
        <v>2873</v>
      </c>
      <c r="K704" s="832" t="s">
        <v>2874</v>
      </c>
      <c r="L704" s="835">
        <v>300</v>
      </c>
      <c r="M704" s="835">
        <v>600</v>
      </c>
      <c r="N704" s="832">
        <v>2</v>
      </c>
      <c r="O704" s="836">
        <v>1</v>
      </c>
      <c r="P704" s="835">
        <v>600</v>
      </c>
      <c r="Q704" s="837">
        <v>1</v>
      </c>
      <c r="R704" s="832">
        <v>2</v>
      </c>
      <c r="S704" s="837">
        <v>1</v>
      </c>
      <c r="T704" s="836">
        <v>1</v>
      </c>
      <c r="U704" s="838">
        <v>1</v>
      </c>
    </row>
    <row r="705" spans="1:21" ht="14.4" customHeight="1" x14ac:dyDescent="0.3">
      <c r="A705" s="831">
        <v>11</v>
      </c>
      <c r="B705" s="832" t="s">
        <v>2137</v>
      </c>
      <c r="C705" s="832" t="s">
        <v>2143</v>
      </c>
      <c r="D705" s="833" t="s">
        <v>4131</v>
      </c>
      <c r="E705" s="834" t="s">
        <v>2155</v>
      </c>
      <c r="F705" s="832" t="s">
        <v>2140</v>
      </c>
      <c r="G705" s="832" t="s">
        <v>2678</v>
      </c>
      <c r="H705" s="832" t="s">
        <v>590</v>
      </c>
      <c r="I705" s="832" t="s">
        <v>2845</v>
      </c>
      <c r="J705" s="832" t="s">
        <v>2846</v>
      </c>
      <c r="K705" s="832" t="s">
        <v>2847</v>
      </c>
      <c r="L705" s="835">
        <v>553.15</v>
      </c>
      <c r="M705" s="835">
        <v>1659.4499999999998</v>
      </c>
      <c r="N705" s="832">
        <v>3</v>
      </c>
      <c r="O705" s="836">
        <v>1</v>
      </c>
      <c r="P705" s="835">
        <v>1659.4499999999998</v>
      </c>
      <c r="Q705" s="837">
        <v>1</v>
      </c>
      <c r="R705" s="832">
        <v>3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11</v>
      </c>
      <c r="B706" s="832" t="s">
        <v>2137</v>
      </c>
      <c r="C706" s="832" t="s">
        <v>2143</v>
      </c>
      <c r="D706" s="833" t="s">
        <v>4131</v>
      </c>
      <c r="E706" s="834" t="s">
        <v>2159</v>
      </c>
      <c r="F706" s="832" t="s">
        <v>2138</v>
      </c>
      <c r="G706" s="832" t="s">
        <v>2688</v>
      </c>
      <c r="H706" s="832" t="s">
        <v>590</v>
      </c>
      <c r="I706" s="832" t="s">
        <v>2875</v>
      </c>
      <c r="J706" s="832" t="s">
        <v>2690</v>
      </c>
      <c r="K706" s="832" t="s">
        <v>2745</v>
      </c>
      <c r="L706" s="835">
        <v>32.28</v>
      </c>
      <c r="M706" s="835">
        <v>64.56</v>
      </c>
      <c r="N706" s="832">
        <v>2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11</v>
      </c>
      <c r="B707" s="832" t="s">
        <v>2137</v>
      </c>
      <c r="C707" s="832" t="s">
        <v>2143</v>
      </c>
      <c r="D707" s="833" t="s">
        <v>4131</v>
      </c>
      <c r="E707" s="834" t="s">
        <v>2159</v>
      </c>
      <c r="F707" s="832" t="s">
        <v>2138</v>
      </c>
      <c r="G707" s="832" t="s">
        <v>2692</v>
      </c>
      <c r="H707" s="832" t="s">
        <v>638</v>
      </c>
      <c r="I707" s="832" t="s">
        <v>2876</v>
      </c>
      <c r="J707" s="832" t="s">
        <v>2877</v>
      </c>
      <c r="K707" s="832" t="s">
        <v>2878</v>
      </c>
      <c r="L707" s="835">
        <v>18.809999999999999</v>
      </c>
      <c r="M707" s="835">
        <v>56.429999999999993</v>
      </c>
      <c r="N707" s="832">
        <v>3</v>
      </c>
      <c r="O707" s="836">
        <v>1</v>
      </c>
      <c r="P707" s="835">
        <v>56.429999999999993</v>
      </c>
      <c r="Q707" s="837">
        <v>1</v>
      </c>
      <c r="R707" s="832">
        <v>3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11</v>
      </c>
      <c r="B708" s="832" t="s">
        <v>2137</v>
      </c>
      <c r="C708" s="832" t="s">
        <v>2143</v>
      </c>
      <c r="D708" s="833" t="s">
        <v>4131</v>
      </c>
      <c r="E708" s="834" t="s">
        <v>2159</v>
      </c>
      <c r="F708" s="832" t="s">
        <v>2138</v>
      </c>
      <c r="G708" s="832" t="s">
        <v>2692</v>
      </c>
      <c r="H708" s="832" t="s">
        <v>590</v>
      </c>
      <c r="I708" s="832" t="s">
        <v>2879</v>
      </c>
      <c r="J708" s="832" t="s">
        <v>2880</v>
      </c>
      <c r="K708" s="832" t="s">
        <v>2881</v>
      </c>
      <c r="L708" s="835">
        <v>9.4</v>
      </c>
      <c r="M708" s="835">
        <v>28.200000000000003</v>
      </c>
      <c r="N708" s="832">
        <v>3</v>
      </c>
      <c r="O708" s="836">
        <v>1</v>
      </c>
      <c r="P708" s="835">
        <v>28.200000000000003</v>
      </c>
      <c r="Q708" s="837">
        <v>1</v>
      </c>
      <c r="R708" s="832">
        <v>3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11</v>
      </c>
      <c r="B709" s="832" t="s">
        <v>2137</v>
      </c>
      <c r="C709" s="832" t="s">
        <v>2143</v>
      </c>
      <c r="D709" s="833" t="s">
        <v>4131</v>
      </c>
      <c r="E709" s="834" t="s">
        <v>2159</v>
      </c>
      <c r="F709" s="832" t="s">
        <v>2138</v>
      </c>
      <c r="G709" s="832" t="s">
        <v>2177</v>
      </c>
      <c r="H709" s="832" t="s">
        <v>638</v>
      </c>
      <c r="I709" s="832" t="s">
        <v>1927</v>
      </c>
      <c r="J709" s="832" t="s">
        <v>1225</v>
      </c>
      <c r="K709" s="832" t="s">
        <v>1928</v>
      </c>
      <c r="L709" s="835">
        <v>154.36000000000001</v>
      </c>
      <c r="M709" s="835">
        <v>926.16000000000008</v>
      </c>
      <c r="N709" s="832">
        <v>6</v>
      </c>
      <c r="O709" s="836">
        <v>1</v>
      </c>
      <c r="P709" s="835">
        <v>926.16000000000008</v>
      </c>
      <c r="Q709" s="837">
        <v>1</v>
      </c>
      <c r="R709" s="832">
        <v>6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11</v>
      </c>
      <c r="B710" s="832" t="s">
        <v>2137</v>
      </c>
      <c r="C710" s="832" t="s">
        <v>2143</v>
      </c>
      <c r="D710" s="833" t="s">
        <v>4131</v>
      </c>
      <c r="E710" s="834" t="s">
        <v>2159</v>
      </c>
      <c r="F710" s="832" t="s">
        <v>2138</v>
      </c>
      <c r="G710" s="832" t="s">
        <v>2390</v>
      </c>
      <c r="H710" s="832" t="s">
        <v>590</v>
      </c>
      <c r="I710" s="832" t="s">
        <v>2532</v>
      </c>
      <c r="J710" s="832" t="s">
        <v>2392</v>
      </c>
      <c r="K710" s="832" t="s">
        <v>2393</v>
      </c>
      <c r="L710" s="835">
        <v>159.71</v>
      </c>
      <c r="M710" s="835">
        <v>479.13</v>
      </c>
      <c r="N710" s="832">
        <v>3</v>
      </c>
      <c r="O710" s="836">
        <v>1</v>
      </c>
      <c r="P710" s="835">
        <v>479.13</v>
      </c>
      <c r="Q710" s="837">
        <v>1</v>
      </c>
      <c r="R710" s="832">
        <v>3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11</v>
      </c>
      <c r="B711" s="832" t="s">
        <v>2137</v>
      </c>
      <c r="C711" s="832" t="s">
        <v>2143</v>
      </c>
      <c r="D711" s="833" t="s">
        <v>4131</v>
      </c>
      <c r="E711" s="834" t="s">
        <v>2159</v>
      </c>
      <c r="F711" s="832" t="s">
        <v>2138</v>
      </c>
      <c r="G711" s="832" t="s">
        <v>2219</v>
      </c>
      <c r="H711" s="832" t="s">
        <v>590</v>
      </c>
      <c r="I711" s="832" t="s">
        <v>2323</v>
      </c>
      <c r="J711" s="832" t="s">
        <v>2324</v>
      </c>
      <c r="K711" s="832" t="s">
        <v>2325</v>
      </c>
      <c r="L711" s="835">
        <v>72.64</v>
      </c>
      <c r="M711" s="835">
        <v>1307.52</v>
      </c>
      <c r="N711" s="832">
        <v>18</v>
      </c>
      <c r="O711" s="836">
        <v>7.5</v>
      </c>
      <c r="P711" s="835">
        <v>1234.8799999999999</v>
      </c>
      <c r="Q711" s="837">
        <v>0.94444444444444442</v>
      </c>
      <c r="R711" s="832">
        <v>17</v>
      </c>
      <c r="S711" s="837">
        <v>0.94444444444444442</v>
      </c>
      <c r="T711" s="836">
        <v>6.5</v>
      </c>
      <c r="U711" s="838">
        <v>0.8666666666666667</v>
      </c>
    </row>
    <row r="712" spans="1:21" ht="14.4" customHeight="1" x14ac:dyDescent="0.3">
      <c r="A712" s="831">
        <v>11</v>
      </c>
      <c r="B712" s="832" t="s">
        <v>2137</v>
      </c>
      <c r="C712" s="832" t="s">
        <v>2143</v>
      </c>
      <c r="D712" s="833" t="s">
        <v>4131</v>
      </c>
      <c r="E712" s="834" t="s">
        <v>2159</v>
      </c>
      <c r="F712" s="832" t="s">
        <v>2138</v>
      </c>
      <c r="G712" s="832" t="s">
        <v>2219</v>
      </c>
      <c r="H712" s="832" t="s">
        <v>590</v>
      </c>
      <c r="I712" s="832" t="s">
        <v>2539</v>
      </c>
      <c r="J712" s="832" t="s">
        <v>1216</v>
      </c>
      <c r="K712" s="832" t="s">
        <v>2540</v>
      </c>
      <c r="L712" s="835">
        <v>96.84</v>
      </c>
      <c r="M712" s="835">
        <v>193.68</v>
      </c>
      <c r="N712" s="832">
        <v>2</v>
      </c>
      <c r="O712" s="836">
        <v>1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11</v>
      </c>
      <c r="B713" s="832" t="s">
        <v>2137</v>
      </c>
      <c r="C713" s="832" t="s">
        <v>2143</v>
      </c>
      <c r="D713" s="833" t="s">
        <v>4131</v>
      </c>
      <c r="E713" s="834" t="s">
        <v>2159</v>
      </c>
      <c r="F713" s="832" t="s">
        <v>2138</v>
      </c>
      <c r="G713" s="832" t="s">
        <v>2219</v>
      </c>
      <c r="H713" s="832" t="s">
        <v>590</v>
      </c>
      <c r="I713" s="832" t="s">
        <v>2882</v>
      </c>
      <c r="J713" s="832" t="s">
        <v>2883</v>
      </c>
      <c r="K713" s="832" t="s">
        <v>2884</v>
      </c>
      <c r="L713" s="835">
        <v>64.56</v>
      </c>
      <c r="M713" s="835">
        <v>193.68</v>
      </c>
      <c r="N713" s="832">
        <v>3</v>
      </c>
      <c r="O713" s="836">
        <v>0.5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11</v>
      </c>
      <c r="B714" s="832" t="s">
        <v>2137</v>
      </c>
      <c r="C714" s="832" t="s">
        <v>2143</v>
      </c>
      <c r="D714" s="833" t="s">
        <v>4131</v>
      </c>
      <c r="E714" s="834" t="s">
        <v>2159</v>
      </c>
      <c r="F714" s="832" t="s">
        <v>2138</v>
      </c>
      <c r="G714" s="832" t="s">
        <v>2329</v>
      </c>
      <c r="H714" s="832" t="s">
        <v>590</v>
      </c>
      <c r="I714" s="832" t="s">
        <v>2381</v>
      </c>
      <c r="J714" s="832" t="s">
        <v>689</v>
      </c>
      <c r="K714" s="832" t="s">
        <v>2382</v>
      </c>
      <c r="L714" s="835">
        <v>91.11</v>
      </c>
      <c r="M714" s="835">
        <v>455.55</v>
      </c>
      <c r="N714" s="832">
        <v>5</v>
      </c>
      <c r="O714" s="836">
        <v>2.5</v>
      </c>
      <c r="P714" s="835">
        <v>91.11</v>
      </c>
      <c r="Q714" s="837">
        <v>0.19999999999999998</v>
      </c>
      <c r="R714" s="832">
        <v>1</v>
      </c>
      <c r="S714" s="837">
        <v>0.2</v>
      </c>
      <c r="T714" s="836">
        <v>0.5</v>
      </c>
      <c r="U714" s="838">
        <v>0.2</v>
      </c>
    </row>
    <row r="715" spans="1:21" ht="14.4" customHeight="1" x14ac:dyDescent="0.3">
      <c r="A715" s="831">
        <v>11</v>
      </c>
      <c r="B715" s="832" t="s">
        <v>2137</v>
      </c>
      <c r="C715" s="832" t="s">
        <v>2143</v>
      </c>
      <c r="D715" s="833" t="s">
        <v>4131</v>
      </c>
      <c r="E715" s="834" t="s">
        <v>2159</v>
      </c>
      <c r="F715" s="832" t="s">
        <v>2138</v>
      </c>
      <c r="G715" s="832" t="s">
        <v>2356</v>
      </c>
      <c r="H715" s="832" t="s">
        <v>590</v>
      </c>
      <c r="I715" s="832" t="s">
        <v>2885</v>
      </c>
      <c r="J715" s="832" t="s">
        <v>2358</v>
      </c>
      <c r="K715" s="832" t="s">
        <v>2886</v>
      </c>
      <c r="L715" s="835">
        <v>93.49</v>
      </c>
      <c r="M715" s="835">
        <v>560.93999999999994</v>
      </c>
      <c r="N715" s="832">
        <v>6</v>
      </c>
      <c r="O715" s="836">
        <v>1</v>
      </c>
      <c r="P715" s="835">
        <v>560.93999999999994</v>
      </c>
      <c r="Q715" s="837">
        <v>1</v>
      </c>
      <c r="R715" s="832">
        <v>6</v>
      </c>
      <c r="S715" s="837">
        <v>1</v>
      </c>
      <c r="T715" s="836">
        <v>1</v>
      </c>
      <c r="U715" s="838">
        <v>1</v>
      </c>
    </row>
    <row r="716" spans="1:21" ht="14.4" customHeight="1" x14ac:dyDescent="0.3">
      <c r="A716" s="831">
        <v>11</v>
      </c>
      <c r="B716" s="832" t="s">
        <v>2137</v>
      </c>
      <c r="C716" s="832" t="s">
        <v>2143</v>
      </c>
      <c r="D716" s="833" t="s">
        <v>4131</v>
      </c>
      <c r="E716" s="834" t="s">
        <v>2159</v>
      </c>
      <c r="F716" s="832" t="s">
        <v>2138</v>
      </c>
      <c r="G716" s="832" t="s">
        <v>2887</v>
      </c>
      <c r="H716" s="832" t="s">
        <v>590</v>
      </c>
      <c r="I716" s="832" t="s">
        <v>2888</v>
      </c>
      <c r="J716" s="832" t="s">
        <v>2889</v>
      </c>
      <c r="K716" s="832" t="s">
        <v>2890</v>
      </c>
      <c r="L716" s="835">
        <v>37.520000000000003</v>
      </c>
      <c r="M716" s="835">
        <v>37.520000000000003</v>
      </c>
      <c r="N716" s="832">
        <v>1</v>
      </c>
      <c r="O716" s="836">
        <v>0.5</v>
      </c>
      <c r="P716" s="835">
        <v>37.520000000000003</v>
      </c>
      <c r="Q716" s="837">
        <v>1</v>
      </c>
      <c r="R716" s="832">
        <v>1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11</v>
      </c>
      <c r="B717" s="832" t="s">
        <v>2137</v>
      </c>
      <c r="C717" s="832" t="s">
        <v>2143</v>
      </c>
      <c r="D717" s="833" t="s">
        <v>4131</v>
      </c>
      <c r="E717" s="834" t="s">
        <v>2159</v>
      </c>
      <c r="F717" s="832" t="s">
        <v>2138</v>
      </c>
      <c r="G717" s="832" t="s">
        <v>2891</v>
      </c>
      <c r="H717" s="832" t="s">
        <v>590</v>
      </c>
      <c r="I717" s="832" t="s">
        <v>2892</v>
      </c>
      <c r="J717" s="832" t="s">
        <v>2893</v>
      </c>
      <c r="K717" s="832" t="s">
        <v>2894</v>
      </c>
      <c r="L717" s="835">
        <v>86.41</v>
      </c>
      <c r="M717" s="835">
        <v>172.82</v>
      </c>
      <c r="N717" s="832">
        <v>2</v>
      </c>
      <c r="O717" s="836">
        <v>1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11</v>
      </c>
      <c r="B718" s="832" t="s">
        <v>2137</v>
      </c>
      <c r="C718" s="832" t="s">
        <v>2143</v>
      </c>
      <c r="D718" s="833" t="s">
        <v>4131</v>
      </c>
      <c r="E718" s="834" t="s">
        <v>2159</v>
      </c>
      <c r="F718" s="832" t="s">
        <v>2138</v>
      </c>
      <c r="G718" s="832" t="s">
        <v>2227</v>
      </c>
      <c r="H718" s="832" t="s">
        <v>590</v>
      </c>
      <c r="I718" s="832" t="s">
        <v>2895</v>
      </c>
      <c r="J718" s="832" t="s">
        <v>2229</v>
      </c>
      <c r="K718" s="832" t="s">
        <v>2896</v>
      </c>
      <c r="L718" s="835">
        <v>107.42</v>
      </c>
      <c r="M718" s="835">
        <v>214.84</v>
      </c>
      <c r="N718" s="832">
        <v>2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11</v>
      </c>
      <c r="B719" s="832" t="s">
        <v>2137</v>
      </c>
      <c r="C719" s="832" t="s">
        <v>2143</v>
      </c>
      <c r="D719" s="833" t="s">
        <v>4131</v>
      </c>
      <c r="E719" s="834" t="s">
        <v>2159</v>
      </c>
      <c r="F719" s="832" t="s">
        <v>2138</v>
      </c>
      <c r="G719" s="832" t="s">
        <v>2854</v>
      </c>
      <c r="H719" s="832" t="s">
        <v>590</v>
      </c>
      <c r="I719" s="832" t="s">
        <v>2855</v>
      </c>
      <c r="J719" s="832" t="s">
        <v>2856</v>
      </c>
      <c r="K719" s="832" t="s">
        <v>2857</v>
      </c>
      <c r="L719" s="835">
        <v>106.47</v>
      </c>
      <c r="M719" s="835">
        <v>319.40999999999997</v>
      </c>
      <c r="N719" s="832">
        <v>3</v>
      </c>
      <c r="O719" s="836">
        <v>1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11</v>
      </c>
      <c r="B720" s="832" t="s">
        <v>2137</v>
      </c>
      <c r="C720" s="832" t="s">
        <v>2143</v>
      </c>
      <c r="D720" s="833" t="s">
        <v>4131</v>
      </c>
      <c r="E720" s="834" t="s">
        <v>2159</v>
      </c>
      <c r="F720" s="832" t="s">
        <v>2138</v>
      </c>
      <c r="G720" s="832" t="s">
        <v>2897</v>
      </c>
      <c r="H720" s="832" t="s">
        <v>590</v>
      </c>
      <c r="I720" s="832" t="s">
        <v>2898</v>
      </c>
      <c r="J720" s="832" t="s">
        <v>2899</v>
      </c>
      <c r="K720" s="832" t="s">
        <v>2900</v>
      </c>
      <c r="L720" s="835">
        <v>177.04</v>
      </c>
      <c r="M720" s="835">
        <v>177.04</v>
      </c>
      <c r="N720" s="832">
        <v>1</v>
      </c>
      <c r="O720" s="836">
        <v>0.5</v>
      </c>
      <c r="P720" s="835">
        <v>177.04</v>
      </c>
      <c r="Q720" s="837">
        <v>1</v>
      </c>
      <c r="R720" s="832">
        <v>1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11</v>
      </c>
      <c r="B721" s="832" t="s">
        <v>2137</v>
      </c>
      <c r="C721" s="832" t="s">
        <v>2143</v>
      </c>
      <c r="D721" s="833" t="s">
        <v>4131</v>
      </c>
      <c r="E721" s="834" t="s">
        <v>2159</v>
      </c>
      <c r="F721" s="832" t="s">
        <v>2138</v>
      </c>
      <c r="G721" s="832" t="s">
        <v>2554</v>
      </c>
      <c r="H721" s="832" t="s">
        <v>590</v>
      </c>
      <c r="I721" s="832" t="s">
        <v>2555</v>
      </c>
      <c r="J721" s="832" t="s">
        <v>2556</v>
      </c>
      <c r="K721" s="832" t="s">
        <v>2557</v>
      </c>
      <c r="L721" s="835">
        <v>159.71</v>
      </c>
      <c r="M721" s="835">
        <v>5749.56</v>
      </c>
      <c r="N721" s="832">
        <v>36</v>
      </c>
      <c r="O721" s="836">
        <v>13</v>
      </c>
      <c r="P721" s="835">
        <v>3513.6200000000003</v>
      </c>
      <c r="Q721" s="837">
        <v>0.61111111111111116</v>
      </c>
      <c r="R721" s="832">
        <v>22</v>
      </c>
      <c r="S721" s="837">
        <v>0.61111111111111116</v>
      </c>
      <c r="T721" s="836">
        <v>8.5</v>
      </c>
      <c r="U721" s="838">
        <v>0.65384615384615385</v>
      </c>
    </row>
    <row r="722" spans="1:21" ht="14.4" customHeight="1" x14ac:dyDescent="0.3">
      <c r="A722" s="831">
        <v>11</v>
      </c>
      <c r="B722" s="832" t="s">
        <v>2137</v>
      </c>
      <c r="C722" s="832" t="s">
        <v>2143</v>
      </c>
      <c r="D722" s="833" t="s">
        <v>4131</v>
      </c>
      <c r="E722" s="834" t="s">
        <v>2159</v>
      </c>
      <c r="F722" s="832" t="s">
        <v>2138</v>
      </c>
      <c r="G722" s="832" t="s">
        <v>2554</v>
      </c>
      <c r="H722" s="832" t="s">
        <v>590</v>
      </c>
      <c r="I722" s="832" t="s">
        <v>2558</v>
      </c>
      <c r="J722" s="832" t="s">
        <v>2556</v>
      </c>
      <c r="K722" s="832" t="s">
        <v>2559</v>
      </c>
      <c r="L722" s="835">
        <v>159.71</v>
      </c>
      <c r="M722" s="835">
        <v>958.26</v>
      </c>
      <c r="N722" s="832">
        <v>6</v>
      </c>
      <c r="O722" s="836">
        <v>1.5</v>
      </c>
      <c r="P722" s="835">
        <v>958.26</v>
      </c>
      <c r="Q722" s="837">
        <v>1</v>
      </c>
      <c r="R722" s="832">
        <v>6</v>
      </c>
      <c r="S722" s="837">
        <v>1</v>
      </c>
      <c r="T722" s="836">
        <v>1.5</v>
      </c>
      <c r="U722" s="838">
        <v>1</v>
      </c>
    </row>
    <row r="723" spans="1:21" ht="14.4" customHeight="1" x14ac:dyDescent="0.3">
      <c r="A723" s="831">
        <v>11</v>
      </c>
      <c r="B723" s="832" t="s">
        <v>2137</v>
      </c>
      <c r="C723" s="832" t="s">
        <v>2143</v>
      </c>
      <c r="D723" s="833" t="s">
        <v>4131</v>
      </c>
      <c r="E723" s="834" t="s">
        <v>2159</v>
      </c>
      <c r="F723" s="832" t="s">
        <v>2138</v>
      </c>
      <c r="G723" s="832" t="s">
        <v>2554</v>
      </c>
      <c r="H723" s="832" t="s">
        <v>590</v>
      </c>
      <c r="I723" s="832" t="s">
        <v>2725</v>
      </c>
      <c r="J723" s="832" t="s">
        <v>2563</v>
      </c>
      <c r="K723" s="832" t="s">
        <v>2726</v>
      </c>
      <c r="L723" s="835">
        <v>0</v>
      </c>
      <c r="M723" s="835">
        <v>0</v>
      </c>
      <c r="N723" s="832">
        <v>1</v>
      </c>
      <c r="O723" s="836">
        <v>1</v>
      </c>
      <c r="P723" s="835"/>
      <c r="Q723" s="837"/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11</v>
      </c>
      <c r="B724" s="832" t="s">
        <v>2137</v>
      </c>
      <c r="C724" s="832" t="s">
        <v>2143</v>
      </c>
      <c r="D724" s="833" t="s">
        <v>4131</v>
      </c>
      <c r="E724" s="834" t="s">
        <v>2159</v>
      </c>
      <c r="F724" s="832" t="s">
        <v>2138</v>
      </c>
      <c r="G724" s="832" t="s">
        <v>2425</v>
      </c>
      <c r="H724" s="832" t="s">
        <v>590</v>
      </c>
      <c r="I724" s="832" t="s">
        <v>2901</v>
      </c>
      <c r="J724" s="832" t="s">
        <v>2902</v>
      </c>
      <c r="K724" s="832" t="s">
        <v>2903</v>
      </c>
      <c r="L724" s="835">
        <v>0</v>
      </c>
      <c r="M724" s="835">
        <v>0</v>
      </c>
      <c r="N724" s="832">
        <v>2</v>
      </c>
      <c r="O724" s="836">
        <v>0.5</v>
      </c>
      <c r="P724" s="835">
        <v>0</v>
      </c>
      <c r="Q724" s="837"/>
      <c r="R724" s="832">
        <v>2</v>
      </c>
      <c r="S724" s="837">
        <v>1</v>
      </c>
      <c r="T724" s="836">
        <v>0.5</v>
      </c>
      <c r="U724" s="838">
        <v>1</v>
      </c>
    </row>
    <row r="725" spans="1:21" ht="14.4" customHeight="1" x14ac:dyDescent="0.3">
      <c r="A725" s="831">
        <v>11</v>
      </c>
      <c r="B725" s="832" t="s">
        <v>2137</v>
      </c>
      <c r="C725" s="832" t="s">
        <v>2143</v>
      </c>
      <c r="D725" s="833" t="s">
        <v>4131</v>
      </c>
      <c r="E725" s="834" t="s">
        <v>2159</v>
      </c>
      <c r="F725" s="832" t="s">
        <v>2138</v>
      </c>
      <c r="G725" s="832" t="s">
        <v>2425</v>
      </c>
      <c r="H725" s="832" t="s">
        <v>590</v>
      </c>
      <c r="I725" s="832" t="s">
        <v>2904</v>
      </c>
      <c r="J725" s="832" t="s">
        <v>2905</v>
      </c>
      <c r="K725" s="832" t="s">
        <v>2906</v>
      </c>
      <c r="L725" s="835">
        <v>32.28</v>
      </c>
      <c r="M725" s="835">
        <v>96.84</v>
      </c>
      <c r="N725" s="832">
        <v>3</v>
      </c>
      <c r="O725" s="836">
        <v>1</v>
      </c>
      <c r="P725" s="835">
        <v>96.84</v>
      </c>
      <c r="Q725" s="837">
        <v>1</v>
      </c>
      <c r="R725" s="832">
        <v>3</v>
      </c>
      <c r="S725" s="837">
        <v>1</v>
      </c>
      <c r="T725" s="836">
        <v>1</v>
      </c>
      <c r="U725" s="838">
        <v>1</v>
      </c>
    </row>
    <row r="726" spans="1:21" ht="14.4" customHeight="1" x14ac:dyDescent="0.3">
      <c r="A726" s="831">
        <v>11</v>
      </c>
      <c r="B726" s="832" t="s">
        <v>2137</v>
      </c>
      <c r="C726" s="832" t="s">
        <v>2143</v>
      </c>
      <c r="D726" s="833" t="s">
        <v>4131</v>
      </c>
      <c r="E726" s="834" t="s">
        <v>2159</v>
      </c>
      <c r="F726" s="832" t="s">
        <v>2138</v>
      </c>
      <c r="G726" s="832" t="s">
        <v>2262</v>
      </c>
      <c r="H726" s="832" t="s">
        <v>590</v>
      </c>
      <c r="I726" s="832" t="s">
        <v>2263</v>
      </c>
      <c r="J726" s="832" t="s">
        <v>2264</v>
      </c>
      <c r="K726" s="832" t="s">
        <v>2265</v>
      </c>
      <c r="L726" s="835">
        <v>60.9</v>
      </c>
      <c r="M726" s="835">
        <v>121.8</v>
      </c>
      <c r="N726" s="832">
        <v>2</v>
      </c>
      <c r="O726" s="836">
        <v>1</v>
      </c>
      <c r="P726" s="835">
        <v>121.8</v>
      </c>
      <c r="Q726" s="837">
        <v>1</v>
      </c>
      <c r="R726" s="832">
        <v>2</v>
      </c>
      <c r="S726" s="837">
        <v>1</v>
      </c>
      <c r="T726" s="836">
        <v>1</v>
      </c>
      <c r="U726" s="838">
        <v>1</v>
      </c>
    </row>
    <row r="727" spans="1:21" ht="14.4" customHeight="1" x14ac:dyDescent="0.3">
      <c r="A727" s="831">
        <v>11</v>
      </c>
      <c r="B727" s="832" t="s">
        <v>2137</v>
      </c>
      <c r="C727" s="832" t="s">
        <v>2143</v>
      </c>
      <c r="D727" s="833" t="s">
        <v>4131</v>
      </c>
      <c r="E727" s="834" t="s">
        <v>2159</v>
      </c>
      <c r="F727" s="832" t="s">
        <v>2138</v>
      </c>
      <c r="G727" s="832" t="s">
        <v>2736</v>
      </c>
      <c r="H727" s="832" t="s">
        <v>590</v>
      </c>
      <c r="I727" s="832" t="s">
        <v>2737</v>
      </c>
      <c r="J727" s="832" t="s">
        <v>2738</v>
      </c>
      <c r="K727" s="832" t="s">
        <v>2739</v>
      </c>
      <c r="L727" s="835">
        <v>63.47</v>
      </c>
      <c r="M727" s="835">
        <v>126.94</v>
      </c>
      <c r="N727" s="832">
        <v>2</v>
      </c>
      <c r="O727" s="836">
        <v>1</v>
      </c>
      <c r="P727" s="835">
        <v>126.94</v>
      </c>
      <c r="Q727" s="837">
        <v>1</v>
      </c>
      <c r="R727" s="832">
        <v>2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11</v>
      </c>
      <c r="B728" s="832" t="s">
        <v>2137</v>
      </c>
      <c r="C728" s="832" t="s">
        <v>2143</v>
      </c>
      <c r="D728" s="833" t="s">
        <v>4131</v>
      </c>
      <c r="E728" s="834" t="s">
        <v>2159</v>
      </c>
      <c r="F728" s="832" t="s">
        <v>2138</v>
      </c>
      <c r="G728" s="832" t="s">
        <v>2736</v>
      </c>
      <c r="H728" s="832" t="s">
        <v>590</v>
      </c>
      <c r="I728" s="832" t="s">
        <v>2907</v>
      </c>
      <c r="J728" s="832" t="s">
        <v>2908</v>
      </c>
      <c r="K728" s="832" t="s">
        <v>2909</v>
      </c>
      <c r="L728" s="835">
        <v>34.68</v>
      </c>
      <c r="M728" s="835">
        <v>34.68</v>
      </c>
      <c r="N728" s="832">
        <v>1</v>
      </c>
      <c r="O728" s="836">
        <v>0.5</v>
      </c>
      <c r="P728" s="835">
        <v>34.68</v>
      </c>
      <c r="Q728" s="837">
        <v>1</v>
      </c>
      <c r="R728" s="832">
        <v>1</v>
      </c>
      <c r="S728" s="837">
        <v>1</v>
      </c>
      <c r="T728" s="836">
        <v>0.5</v>
      </c>
      <c r="U728" s="838">
        <v>1</v>
      </c>
    </row>
    <row r="729" spans="1:21" ht="14.4" customHeight="1" x14ac:dyDescent="0.3">
      <c r="A729" s="831">
        <v>11</v>
      </c>
      <c r="B729" s="832" t="s">
        <v>2137</v>
      </c>
      <c r="C729" s="832" t="s">
        <v>2143</v>
      </c>
      <c r="D729" s="833" t="s">
        <v>4131</v>
      </c>
      <c r="E729" s="834" t="s">
        <v>2159</v>
      </c>
      <c r="F729" s="832" t="s">
        <v>2138</v>
      </c>
      <c r="G729" s="832" t="s">
        <v>2483</v>
      </c>
      <c r="H729" s="832" t="s">
        <v>590</v>
      </c>
      <c r="I729" s="832" t="s">
        <v>2910</v>
      </c>
      <c r="J729" s="832" t="s">
        <v>1371</v>
      </c>
      <c r="K729" s="832" t="s">
        <v>1836</v>
      </c>
      <c r="L729" s="835">
        <v>0</v>
      </c>
      <c r="M729" s="835">
        <v>0</v>
      </c>
      <c r="N729" s="832">
        <v>1</v>
      </c>
      <c r="O729" s="836">
        <v>1</v>
      </c>
      <c r="P729" s="835">
        <v>0</v>
      </c>
      <c r="Q729" s="837"/>
      <c r="R729" s="832">
        <v>1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11</v>
      </c>
      <c r="B730" s="832" t="s">
        <v>2137</v>
      </c>
      <c r="C730" s="832" t="s">
        <v>2143</v>
      </c>
      <c r="D730" s="833" t="s">
        <v>4131</v>
      </c>
      <c r="E730" s="834" t="s">
        <v>2159</v>
      </c>
      <c r="F730" s="832" t="s">
        <v>2138</v>
      </c>
      <c r="G730" s="832" t="s">
        <v>2483</v>
      </c>
      <c r="H730" s="832" t="s">
        <v>590</v>
      </c>
      <c r="I730" s="832" t="s">
        <v>2911</v>
      </c>
      <c r="J730" s="832" t="s">
        <v>1371</v>
      </c>
      <c r="K730" s="832" t="s">
        <v>2180</v>
      </c>
      <c r="L730" s="835">
        <v>98.75</v>
      </c>
      <c r="M730" s="835">
        <v>197.5</v>
      </c>
      <c r="N730" s="832">
        <v>2</v>
      </c>
      <c r="O730" s="836">
        <v>1</v>
      </c>
      <c r="P730" s="835">
        <v>197.5</v>
      </c>
      <c r="Q730" s="837">
        <v>1</v>
      </c>
      <c r="R730" s="832">
        <v>2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11</v>
      </c>
      <c r="B731" s="832" t="s">
        <v>2137</v>
      </c>
      <c r="C731" s="832" t="s">
        <v>2143</v>
      </c>
      <c r="D731" s="833" t="s">
        <v>4131</v>
      </c>
      <c r="E731" s="834" t="s">
        <v>2159</v>
      </c>
      <c r="F731" s="832" t="s">
        <v>2138</v>
      </c>
      <c r="G731" s="832" t="s">
        <v>2912</v>
      </c>
      <c r="H731" s="832" t="s">
        <v>590</v>
      </c>
      <c r="I731" s="832" t="s">
        <v>2913</v>
      </c>
      <c r="J731" s="832" t="s">
        <v>2914</v>
      </c>
      <c r="K731" s="832" t="s">
        <v>2915</v>
      </c>
      <c r="L731" s="835">
        <v>0</v>
      </c>
      <c r="M731" s="835">
        <v>0</v>
      </c>
      <c r="N731" s="832">
        <v>2</v>
      </c>
      <c r="O731" s="836">
        <v>0.5</v>
      </c>
      <c r="P731" s="835">
        <v>0</v>
      </c>
      <c r="Q731" s="837"/>
      <c r="R731" s="832">
        <v>2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11</v>
      </c>
      <c r="B732" s="832" t="s">
        <v>2137</v>
      </c>
      <c r="C732" s="832" t="s">
        <v>2143</v>
      </c>
      <c r="D732" s="833" t="s">
        <v>4131</v>
      </c>
      <c r="E732" s="834" t="s">
        <v>2159</v>
      </c>
      <c r="F732" s="832" t="s">
        <v>2138</v>
      </c>
      <c r="G732" s="832" t="s">
        <v>2568</v>
      </c>
      <c r="H732" s="832" t="s">
        <v>590</v>
      </c>
      <c r="I732" s="832" t="s">
        <v>2746</v>
      </c>
      <c r="J732" s="832" t="s">
        <v>2570</v>
      </c>
      <c r="K732" s="832" t="s">
        <v>2747</v>
      </c>
      <c r="L732" s="835">
        <v>1222.95</v>
      </c>
      <c r="M732" s="835">
        <v>2445.9</v>
      </c>
      <c r="N732" s="832">
        <v>2</v>
      </c>
      <c r="O732" s="836">
        <v>1.5</v>
      </c>
      <c r="P732" s="835">
        <v>2445.9</v>
      </c>
      <c r="Q732" s="837">
        <v>1</v>
      </c>
      <c r="R732" s="832">
        <v>2</v>
      </c>
      <c r="S732" s="837">
        <v>1</v>
      </c>
      <c r="T732" s="836">
        <v>1.5</v>
      </c>
      <c r="U732" s="838">
        <v>1</v>
      </c>
    </row>
    <row r="733" spans="1:21" ht="14.4" customHeight="1" x14ac:dyDescent="0.3">
      <c r="A733" s="831">
        <v>11</v>
      </c>
      <c r="B733" s="832" t="s">
        <v>2137</v>
      </c>
      <c r="C733" s="832" t="s">
        <v>2143</v>
      </c>
      <c r="D733" s="833" t="s">
        <v>4131</v>
      </c>
      <c r="E733" s="834" t="s">
        <v>2159</v>
      </c>
      <c r="F733" s="832" t="s">
        <v>2138</v>
      </c>
      <c r="G733" s="832" t="s">
        <v>2568</v>
      </c>
      <c r="H733" s="832" t="s">
        <v>590</v>
      </c>
      <c r="I733" s="832" t="s">
        <v>2569</v>
      </c>
      <c r="J733" s="832" t="s">
        <v>2570</v>
      </c>
      <c r="K733" s="832" t="s">
        <v>2571</v>
      </c>
      <c r="L733" s="835">
        <v>1776.68</v>
      </c>
      <c r="M733" s="835">
        <v>97717.399999999907</v>
      </c>
      <c r="N733" s="832">
        <v>55</v>
      </c>
      <c r="O733" s="836">
        <v>32.5</v>
      </c>
      <c r="P733" s="835">
        <v>90610.679999999906</v>
      </c>
      <c r="Q733" s="837">
        <v>0.92727272727272714</v>
      </c>
      <c r="R733" s="832">
        <v>51</v>
      </c>
      <c r="S733" s="837">
        <v>0.92727272727272725</v>
      </c>
      <c r="T733" s="836">
        <v>29.5</v>
      </c>
      <c r="U733" s="838">
        <v>0.90769230769230769</v>
      </c>
    </row>
    <row r="734" spans="1:21" ht="14.4" customHeight="1" x14ac:dyDescent="0.3">
      <c r="A734" s="831">
        <v>11</v>
      </c>
      <c r="B734" s="832" t="s">
        <v>2137</v>
      </c>
      <c r="C734" s="832" t="s">
        <v>2143</v>
      </c>
      <c r="D734" s="833" t="s">
        <v>4131</v>
      </c>
      <c r="E734" s="834" t="s">
        <v>2159</v>
      </c>
      <c r="F734" s="832" t="s">
        <v>2138</v>
      </c>
      <c r="G734" s="832" t="s">
        <v>2568</v>
      </c>
      <c r="H734" s="832" t="s">
        <v>590</v>
      </c>
      <c r="I734" s="832" t="s">
        <v>2916</v>
      </c>
      <c r="J734" s="832" t="s">
        <v>2570</v>
      </c>
      <c r="K734" s="832" t="s">
        <v>2917</v>
      </c>
      <c r="L734" s="835">
        <v>0</v>
      </c>
      <c r="M734" s="835">
        <v>0</v>
      </c>
      <c r="N734" s="832">
        <v>7</v>
      </c>
      <c r="O734" s="836">
        <v>4.5</v>
      </c>
      <c r="P734" s="835">
        <v>0</v>
      </c>
      <c r="Q734" s="837"/>
      <c r="R734" s="832">
        <v>6</v>
      </c>
      <c r="S734" s="837">
        <v>0.8571428571428571</v>
      </c>
      <c r="T734" s="836">
        <v>4</v>
      </c>
      <c r="U734" s="838">
        <v>0.88888888888888884</v>
      </c>
    </row>
    <row r="735" spans="1:21" ht="14.4" customHeight="1" x14ac:dyDescent="0.3">
      <c r="A735" s="831">
        <v>11</v>
      </c>
      <c r="B735" s="832" t="s">
        <v>2137</v>
      </c>
      <c r="C735" s="832" t="s">
        <v>2143</v>
      </c>
      <c r="D735" s="833" t="s">
        <v>4131</v>
      </c>
      <c r="E735" s="834" t="s">
        <v>2159</v>
      </c>
      <c r="F735" s="832" t="s">
        <v>2138</v>
      </c>
      <c r="G735" s="832" t="s">
        <v>2568</v>
      </c>
      <c r="H735" s="832" t="s">
        <v>590</v>
      </c>
      <c r="I735" s="832" t="s">
        <v>2748</v>
      </c>
      <c r="J735" s="832" t="s">
        <v>2570</v>
      </c>
      <c r="K735" s="832" t="s">
        <v>2749</v>
      </c>
      <c r="L735" s="835">
        <v>407.65</v>
      </c>
      <c r="M735" s="835">
        <v>407.65</v>
      </c>
      <c r="N735" s="832">
        <v>1</v>
      </c>
      <c r="O735" s="836"/>
      <c r="P735" s="835"/>
      <c r="Q735" s="837">
        <v>0</v>
      </c>
      <c r="R735" s="832"/>
      <c r="S735" s="837">
        <v>0</v>
      </c>
      <c r="T735" s="836"/>
      <c r="U735" s="838"/>
    </row>
    <row r="736" spans="1:21" ht="14.4" customHeight="1" x14ac:dyDescent="0.3">
      <c r="A736" s="831">
        <v>11</v>
      </c>
      <c r="B736" s="832" t="s">
        <v>2137</v>
      </c>
      <c r="C736" s="832" t="s">
        <v>2143</v>
      </c>
      <c r="D736" s="833" t="s">
        <v>4131</v>
      </c>
      <c r="E736" s="834" t="s">
        <v>2159</v>
      </c>
      <c r="F736" s="832" t="s">
        <v>2138</v>
      </c>
      <c r="G736" s="832" t="s">
        <v>2400</v>
      </c>
      <c r="H736" s="832" t="s">
        <v>590</v>
      </c>
      <c r="I736" s="832" t="s">
        <v>2918</v>
      </c>
      <c r="J736" s="832" t="s">
        <v>702</v>
      </c>
      <c r="K736" s="832" t="s">
        <v>2403</v>
      </c>
      <c r="L736" s="835">
        <v>38.56</v>
      </c>
      <c r="M736" s="835">
        <v>115.68</v>
      </c>
      <c r="N736" s="832">
        <v>3</v>
      </c>
      <c r="O736" s="836">
        <v>1</v>
      </c>
      <c r="P736" s="835">
        <v>115.68</v>
      </c>
      <c r="Q736" s="837">
        <v>1</v>
      </c>
      <c r="R736" s="832">
        <v>3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11</v>
      </c>
      <c r="B737" s="832" t="s">
        <v>2137</v>
      </c>
      <c r="C737" s="832" t="s">
        <v>2143</v>
      </c>
      <c r="D737" s="833" t="s">
        <v>4131</v>
      </c>
      <c r="E737" s="834" t="s">
        <v>2159</v>
      </c>
      <c r="F737" s="832" t="s">
        <v>2138</v>
      </c>
      <c r="G737" s="832" t="s">
        <v>2400</v>
      </c>
      <c r="H737" s="832" t="s">
        <v>590</v>
      </c>
      <c r="I737" s="832" t="s">
        <v>2401</v>
      </c>
      <c r="J737" s="832" t="s">
        <v>2402</v>
      </c>
      <c r="K737" s="832" t="s">
        <v>2403</v>
      </c>
      <c r="L737" s="835">
        <v>38.56</v>
      </c>
      <c r="M737" s="835">
        <v>231.36</v>
      </c>
      <c r="N737" s="832">
        <v>6</v>
      </c>
      <c r="O737" s="836">
        <v>2</v>
      </c>
      <c r="P737" s="835">
        <v>231.36</v>
      </c>
      <c r="Q737" s="837">
        <v>1</v>
      </c>
      <c r="R737" s="832">
        <v>6</v>
      </c>
      <c r="S737" s="837">
        <v>1</v>
      </c>
      <c r="T737" s="836">
        <v>2</v>
      </c>
      <c r="U737" s="838">
        <v>1</v>
      </c>
    </row>
    <row r="738" spans="1:21" ht="14.4" customHeight="1" x14ac:dyDescent="0.3">
      <c r="A738" s="831">
        <v>11</v>
      </c>
      <c r="B738" s="832" t="s">
        <v>2137</v>
      </c>
      <c r="C738" s="832" t="s">
        <v>2143</v>
      </c>
      <c r="D738" s="833" t="s">
        <v>4131</v>
      </c>
      <c r="E738" s="834" t="s">
        <v>2159</v>
      </c>
      <c r="F738" s="832" t="s">
        <v>2138</v>
      </c>
      <c r="G738" s="832" t="s">
        <v>2181</v>
      </c>
      <c r="H738" s="832" t="s">
        <v>638</v>
      </c>
      <c r="I738" s="832" t="s">
        <v>2182</v>
      </c>
      <c r="J738" s="832" t="s">
        <v>757</v>
      </c>
      <c r="K738" s="832" t="s">
        <v>1682</v>
      </c>
      <c r="L738" s="835">
        <v>736.33</v>
      </c>
      <c r="M738" s="835">
        <v>2208.9900000000002</v>
      </c>
      <c r="N738" s="832">
        <v>3</v>
      </c>
      <c r="O738" s="836">
        <v>2</v>
      </c>
      <c r="P738" s="835">
        <v>736.33</v>
      </c>
      <c r="Q738" s="837">
        <v>0.33333333333333331</v>
      </c>
      <c r="R738" s="832">
        <v>1</v>
      </c>
      <c r="S738" s="837">
        <v>0.33333333333333331</v>
      </c>
      <c r="T738" s="836">
        <v>1</v>
      </c>
      <c r="U738" s="838">
        <v>0.5</v>
      </c>
    </row>
    <row r="739" spans="1:21" ht="14.4" customHeight="1" x14ac:dyDescent="0.3">
      <c r="A739" s="831">
        <v>11</v>
      </c>
      <c r="B739" s="832" t="s">
        <v>2137</v>
      </c>
      <c r="C739" s="832" t="s">
        <v>2143</v>
      </c>
      <c r="D739" s="833" t="s">
        <v>4131</v>
      </c>
      <c r="E739" s="834" t="s">
        <v>2159</v>
      </c>
      <c r="F739" s="832" t="s">
        <v>2138</v>
      </c>
      <c r="G739" s="832" t="s">
        <v>2234</v>
      </c>
      <c r="H739" s="832" t="s">
        <v>638</v>
      </c>
      <c r="I739" s="832" t="s">
        <v>1827</v>
      </c>
      <c r="J739" s="832" t="s">
        <v>653</v>
      </c>
      <c r="K739" s="832" t="s">
        <v>646</v>
      </c>
      <c r="L739" s="835">
        <v>48.42</v>
      </c>
      <c r="M739" s="835">
        <v>968.4</v>
      </c>
      <c r="N739" s="832">
        <v>20</v>
      </c>
      <c r="O739" s="836">
        <v>6</v>
      </c>
      <c r="P739" s="835">
        <v>726.3</v>
      </c>
      <c r="Q739" s="837">
        <v>0.75</v>
      </c>
      <c r="R739" s="832">
        <v>15</v>
      </c>
      <c r="S739" s="837">
        <v>0.75</v>
      </c>
      <c r="T739" s="836">
        <v>4</v>
      </c>
      <c r="U739" s="838">
        <v>0.66666666666666663</v>
      </c>
    </row>
    <row r="740" spans="1:21" ht="14.4" customHeight="1" x14ac:dyDescent="0.3">
      <c r="A740" s="831">
        <v>11</v>
      </c>
      <c r="B740" s="832" t="s">
        <v>2137</v>
      </c>
      <c r="C740" s="832" t="s">
        <v>2143</v>
      </c>
      <c r="D740" s="833" t="s">
        <v>4131</v>
      </c>
      <c r="E740" s="834" t="s">
        <v>2159</v>
      </c>
      <c r="F740" s="832" t="s">
        <v>2138</v>
      </c>
      <c r="G740" s="832" t="s">
        <v>2234</v>
      </c>
      <c r="H740" s="832" t="s">
        <v>590</v>
      </c>
      <c r="I740" s="832" t="s">
        <v>2406</v>
      </c>
      <c r="J740" s="832" t="s">
        <v>653</v>
      </c>
      <c r="K740" s="832" t="s">
        <v>2407</v>
      </c>
      <c r="L740" s="835">
        <v>48.42</v>
      </c>
      <c r="M740" s="835">
        <v>242.1</v>
      </c>
      <c r="N740" s="832">
        <v>5</v>
      </c>
      <c r="O740" s="836">
        <v>1.5</v>
      </c>
      <c r="P740" s="835">
        <v>96.84</v>
      </c>
      <c r="Q740" s="837">
        <v>0.4</v>
      </c>
      <c r="R740" s="832">
        <v>2</v>
      </c>
      <c r="S740" s="837">
        <v>0.4</v>
      </c>
      <c r="T740" s="836">
        <v>1</v>
      </c>
      <c r="U740" s="838">
        <v>0.66666666666666663</v>
      </c>
    </row>
    <row r="741" spans="1:21" ht="14.4" customHeight="1" x14ac:dyDescent="0.3">
      <c r="A741" s="831">
        <v>11</v>
      </c>
      <c r="B741" s="832" t="s">
        <v>2137</v>
      </c>
      <c r="C741" s="832" t="s">
        <v>2143</v>
      </c>
      <c r="D741" s="833" t="s">
        <v>4131</v>
      </c>
      <c r="E741" s="834" t="s">
        <v>2159</v>
      </c>
      <c r="F741" s="832" t="s">
        <v>2138</v>
      </c>
      <c r="G741" s="832" t="s">
        <v>2776</v>
      </c>
      <c r="H741" s="832" t="s">
        <v>590</v>
      </c>
      <c r="I741" s="832" t="s">
        <v>2919</v>
      </c>
      <c r="J741" s="832" t="s">
        <v>2920</v>
      </c>
      <c r="K741" s="832" t="s">
        <v>2921</v>
      </c>
      <c r="L741" s="835">
        <v>42.09</v>
      </c>
      <c r="M741" s="835">
        <v>42.09</v>
      </c>
      <c r="N741" s="832">
        <v>1</v>
      </c>
      <c r="O741" s="836">
        <v>0.5</v>
      </c>
      <c r="P741" s="835">
        <v>42.09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11</v>
      </c>
      <c r="B742" s="832" t="s">
        <v>2137</v>
      </c>
      <c r="C742" s="832" t="s">
        <v>2143</v>
      </c>
      <c r="D742" s="833" t="s">
        <v>4131</v>
      </c>
      <c r="E742" s="834" t="s">
        <v>2159</v>
      </c>
      <c r="F742" s="832" t="s">
        <v>2138</v>
      </c>
      <c r="G742" s="832" t="s">
        <v>2187</v>
      </c>
      <c r="H742" s="832" t="s">
        <v>638</v>
      </c>
      <c r="I742" s="832" t="s">
        <v>1834</v>
      </c>
      <c r="J742" s="832" t="s">
        <v>1835</v>
      </c>
      <c r="K742" s="832" t="s">
        <v>1836</v>
      </c>
      <c r="L742" s="835">
        <v>0</v>
      </c>
      <c r="M742" s="835">
        <v>0</v>
      </c>
      <c r="N742" s="832">
        <v>6</v>
      </c>
      <c r="O742" s="836">
        <v>1.5</v>
      </c>
      <c r="P742" s="835"/>
      <c r="Q742" s="837"/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11</v>
      </c>
      <c r="B743" s="832" t="s">
        <v>2137</v>
      </c>
      <c r="C743" s="832" t="s">
        <v>2143</v>
      </c>
      <c r="D743" s="833" t="s">
        <v>4131</v>
      </c>
      <c r="E743" s="834" t="s">
        <v>2159</v>
      </c>
      <c r="F743" s="832" t="s">
        <v>2138</v>
      </c>
      <c r="G743" s="832" t="s">
        <v>2188</v>
      </c>
      <c r="H743" s="832" t="s">
        <v>590</v>
      </c>
      <c r="I743" s="832" t="s">
        <v>2189</v>
      </c>
      <c r="J743" s="832" t="s">
        <v>1355</v>
      </c>
      <c r="K743" s="832" t="s">
        <v>2190</v>
      </c>
      <c r="L743" s="835">
        <v>42.54</v>
      </c>
      <c r="M743" s="835">
        <v>42.54</v>
      </c>
      <c r="N743" s="832">
        <v>1</v>
      </c>
      <c r="O743" s="836">
        <v>1</v>
      </c>
      <c r="P743" s="835">
        <v>42.54</v>
      </c>
      <c r="Q743" s="837">
        <v>1</v>
      </c>
      <c r="R743" s="832">
        <v>1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11</v>
      </c>
      <c r="B744" s="832" t="s">
        <v>2137</v>
      </c>
      <c r="C744" s="832" t="s">
        <v>2143</v>
      </c>
      <c r="D744" s="833" t="s">
        <v>4131</v>
      </c>
      <c r="E744" s="834" t="s">
        <v>2159</v>
      </c>
      <c r="F744" s="832" t="s">
        <v>2138</v>
      </c>
      <c r="G744" s="832" t="s">
        <v>2300</v>
      </c>
      <c r="H744" s="832" t="s">
        <v>590</v>
      </c>
      <c r="I744" s="832" t="s">
        <v>2922</v>
      </c>
      <c r="J744" s="832" t="s">
        <v>2923</v>
      </c>
      <c r="K744" s="832" t="s">
        <v>2522</v>
      </c>
      <c r="L744" s="835">
        <v>31.32</v>
      </c>
      <c r="M744" s="835">
        <v>62.64</v>
      </c>
      <c r="N744" s="832">
        <v>2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11</v>
      </c>
      <c r="B745" s="832" t="s">
        <v>2137</v>
      </c>
      <c r="C745" s="832" t="s">
        <v>2143</v>
      </c>
      <c r="D745" s="833" t="s">
        <v>4131</v>
      </c>
      <c r="E745" s="834" t="s">
        <v>2159</v>
      </c>
      <c r="F745" s="832" t="s">
        <v>2138</v>
      </c>
      <c r="G745" s="832" t="s">
        <v>2300</v>
      </c>
      <c r="H745" s="832" t="s">
        <v>590</v>
      </c>
      <c r="I745" s="832" t="s">
        <v>2924</v>
      </c>
      <c r="J745" s="832" t="s">
        <v>2430</v>
      </c>
      <c r="K745" s="832" t="s">
        <v>2925</v>
      </c>
      <c r="L745" s="835">
        <v>93.96</v>
      </c>
      <c r="M745" s="835">
        <v>93.96</v>
      </c>
      <c r="N745" s="832">
        <v>1</v>
      </c>
      <c r="O745" s="836">
        <v>1</v>
      </c>
      <c r="P745" s="835">
        <v>93.96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11</v>
      </c>
      <c r="B746" s="832" t="s">
        <v>2137</v>
      </c>
      <c r="C746" s="832" t="s">
        <v>2143</v>
      </c>
      <c r="D746" s="833" t="s">
        <v>4131</v>
      </c>
      <c r="E746" s="834" t="s">
        <v>2159</v>
      </c>
      <c r="F746" s="832" t="s">
        <v>2138</v>
      </c>
      <c r="G746" s="832" t="s">
        <v>2926</v>
      </c>
      <c r="H746" s="832" t="s">
        <v>590</v>
      </c>
      <c r="I746" s="832" t="s">
        <v>2927</v>
      </c>
      <c r="J746" s="832" t="s">
        <v>2928</v>
      </c>
      <c r="K746" s="832" t="s">
        <v>2929</v>
      </c>
      <c r="L746" s="835">
        <v>0</v>
      </c>
      <c r="M746" s="835">
        <v>0</v>
      </c>
      <c r="N746" s="832">
        <v>1</v>
      </c>
      <c r="O746" s="836">
        <v>0.5</v>
      </c>
      <c r="P746" s="835">
        <v>0</v>
      </c>
      <c r="Q746" s="837"/>
      <c r="R746" s="832">
        <v>1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11</v>
      </c>
      <c r="B747" s="832" t="s">
        <v>2137</v>
      </c>
      <c r="C747" s="832" t="s">
        <v>2143</v>
      </c>
      <c r="D747" s="833" t="s">
        <v>4131</v>
      </c>
      <c r="E747" s="834" t="s">
        <v>2159</v>
      </c>
      <c r="F747" s="832" t="s">
        <v>2138</v>
      </c>
      <c r="G747" s="832" t="s">
        <v>2926</v>
      </c>
      <c r="H747" s="832" t="s">
        <v>590</v>
      </c>
      <c r="I747" s="832" t="s">
        <v>2930</v>
      </c>
      <c r="J747" s="832" t="s">
        <v>2928</v>
      </c>
      <c r="K747" s="832" t="s">
        <v>2931</v>
      </c>
      <c r="L747" s="835">
        <v>0</v>
      </c>
      <c r="M747" s="835">
        <v>0</v>
      </c>
      <c r="N747" s="832">
        <v>1</v>
      </c>
      <c r="O747" s="836">
        <v>1</v>
      </c>
      <c r="P747" s="835">
        <v>0</v>
      </c>
      <c r="Q747" s="837"/>
      <c r="R747" s="832">
        <v>1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11</v>
      </c>
      <c r="B748" s="832" t="s">
        <v>2137</v>
      </c>
      <c r="C748" s="832" t="s">
        <v>2143</v>
      </c>
      <c r="D748" s="833" t="s">
        <v>4131</v>
      </c>
      <c r="E748" s="834" t="s">
        <v>2159</v>
      </c>
      <c r="F748" s="832" t="s">
        <v>2138</v>
      </c>
      <c r="G748" s="832" t="s">
        <v>2593</v>
      </c>
      <c r="H748" s="832" t="s">
        <v>590</v>
      </c>
      <c r="I748" s="832" t="s">
        <v>2786</v>
      </c>
      <c r="J748" s="832" t="s">
        <v>664</v>
      </c>
      <c r="K748" s="832" t="s">
        <v>2787</v>
      </c>
      <c r="L748" s="835">
        <v>271.94</v>
      </c>
      <c r="M748" s="835">
        <v>38615.48000000001</v>
      </c>
      <c r="N748" s="832">
        <v>142</v>
      </c>
      <c r="O748" s="836">
        <v>42.5</v>
      </c>
      <c r="P748" s="835">
        <v>32360.860000000011</v>
      </c>
      <c r="Q748" s="837">
        <v>0.83802816901408461</v>
      </c>
      <c r="R748" s="832">
        <v>119</v>
      </c>
      <c r="S748" s="837">
        <v>0.8380281690140845</v>
      </c>
      <c r="T748" s="836">
        <v>33.5</v>
      </c>
      <c r="U748" s="838">
        <v>0.78823529411764703</v>
      </c>
    </row>
    <row r="749" spans="1:21" ht="14.4" customHeight="1" x14ac:dyDescent="0.3">
      <c r="A749" s="831">
        <v>11</v>
      </c>
      <c r="B749" s="832" t="s">
        <v>2137</v>
      </c>
      <c r="C749" s="832" t="s">
        <v>2143</v>
      </c>
      <c r="D749" s="833" t="s">
        <v>4131</v>
      </c>
      <c r="E749" s="834" t="s">
        <v>2159</v>
      </c>
      <c r="F749" s="832" t="s">
        <v>2138</v>
      </c>
      <c r="G749" s="832" t="s">
        <v>2593</v>
      </c>
      <c r="H749" s="832" t="s">
        <v>590</v>
      </c>
      <c r="I749" s="832" t="s">
        <v>2597</v>
      </c>
      <c r="J749" s="832" t="s">
        <v>2595</v>
      </c>
      <c r="K749" s="832" t="s">
        <v>2598</v>
      </c>
      <c r="L749" s="835">
        <v>296.55</v>
      </c>
      <c r="M749" s="835">
        <v>1186.2</v>
      </c>
      <c r="N749" s="832">
        <v>4</v>
      </c>
      <c r="O749" s="836">
        <v>1</v>
      </c>
      <c r="P749" s="835">
        <v>1186.2</v>
      </c>
      <c r="Q749" s="837">
        <v>1</v>
      </c>
      <c r="R749" s="832">
        <v>4</v>
      </c>
      <c r="S749" s="837">
        <v>1</v>
      </c>
      <c r="T749" s="836">
        <v>1</v>
      </c>
      <c r="U749" s="838">
        <v>1</v>
      </c>
    </row>
    <row r="750" spans="1:21" ht="14.4" customHeight="1" x14ac:dyDescent="0.3">
      <c r="A750" s="831">
        <v>11</v>
      </c>
      <c r="B750" s="832" t="s">
        <v>2137</v>
      </c>
      <c r="C750" s="832" t="s">
        <v>2143</v>
      </c>
      <c r="D750" s="833" t="s">
        <v>4131</v>
      </c>
      <c r="E750" s="834" t="s">
        <v>2159</v>
      </c>
      <c r="F750" s="832" t="s">
        <v>2138</v>
      </c>
      <c r="G750" s="832" t="s">
        <v>2593</v>
      </c>
      <c r="H750" s="832" t="s">
        <v>590</v>
      </c>
      <c r="I750" s="832" t="s">
        <v>2932</v>
      </c>
      <c r="J750" s="832" t="s">
        <v>2933</v>
      </c>
      <c r="K750" s="832" t="s">
        <v>2596</v>
      </c>
      <c r="L750" s="835">
        <v>151.62</v>
      </c>
      <c r="M750" s="835">
        <v>1364.58</v>
      </c>
      <c r="N750" s="832">
        <v>9</v>
      </c>
      <c r="O750" s="836">
        <v>2</v>
      </c>
      <c r="P750" s="835">
        <v>1364.58</v>
      </c>
      <c r="Q750" s="837">
        <v>1</v>
      </c>
      <c r="R750" s="832">
        <v>9</v>
      </c>
      <c r="S750" s="837">
        <v>1</v>
      </c>
      <c r="T750" s="836">
        <v>2</v>
      </c>
      <c r="U750" s="838">
        <v>1</v>
      </c>
    </row>
    <row r="751" spans="1:21" ht="14.4" customHeight="1" x14ac:dyDescent="0.3">
      <c r="A751" s="831">
        <v>11</v>
      </c>
      <c r="B751" s="832" t="s">
        <v>2137</v>
      </c>
      <c r="C751" s="832" t="s">
        <v>2143</v>
      </c>
      <c r="D751" s="833" t="s">
        <v>4131</v>
      </c>
      <c r="E751" s="834" t="s">
        <v>2159</v>
      </c>
      <c r="F751" s="832" t="s">
        <v>2138</v>
      </c>
      <c r="G751" s="832" t="s">
        <v>2593</v>
      </c>
      <c r="H751" s="832" t="s">
        <v>590</v>
      </c>
      <c r="I751" s="832" t="s">
        <v>2934</v>
      </c>
      <c r="J751" s="832" t="s">
        <v>2935</v>
      </c>
      <c r="K751" s="832" t="s">
        <v>2936</v>
      </c>
      <c r="L751" s="835">
        <v>286.56</v>
      </c>
      <c r="M751" s="835">
        <v>859.68000000000006</v>
      </c>
      <c r="N751" s="832">
        <v>3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11</v>
      </c>
      <c r="B752" s="832" t="s">
        <v>2137</v>
      </c>
      <c r="C752" s="832" t="s">
        <v>2143</v>
      </c>
      <c r="D752" s="833" t="s">
        <v>4131</v>
      </c>
      <c r="E752" s="834" t="s">
        <v>2159</v>
      </c>
      <c r="F752" s="832" t="s">
        <v>2138</v>
      </c>
      <c r="G752" s="832" t="s">
        <v>2506</v>
      </c>
      <c r="H752" s="832" t="s">
        <v>590</v>
      </c>
      <c r="I752" s="832" t="s">
        <v>2937</v>
      </c>
      <c r="J752" s="832" t="s">
        <v>2938</v>
      </c>
      <c r="K752" s="832" t="s">
        <v>1855</v>
      </c>
      <c r="L752" s="835">
        <v>0</v>
      </c>
      <c r="M752" s="835">
        <v>0</v>
      </c>
      <c r="N752" s="832">
        <v>2</v>
      </c>
      <c r="O752" s="836">
        <v>0.5</v>
      </c>
      <c r="P752" s="835">
        <v>0</v>
      </c>
      <c r="Q752" s="837"/>
      <c r="R752" s="832">
        <v>2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11</v>
      </c>
      <c r="B753" s="832" t="s">
        <v>2137</v>
      </c>
      <c r="C753" s="832" t="s">
        <v>2143</v>
      </c>
      <c r="D753" s="833" t="s">
        <v>4131</v>
      </c>
      <c r="E753" s="834" t="s">
        <v>2159</v>
      </c>
      <c r="F753" s="832" t="s">
        <v>2138</v>
      </c>
      <c r="G753" s="832" t="s">
        <v>2506</v>
      </c>
      <c r="H753" s="832" t="s">
        <v>590</v>
      </c>
      <c r="I753" s="832" t="s">
        <v>2939</v>
      </c>
      <c r="J753" s="832" t="s">
        <v>2938</v>
      </c>
      <c r="K753" s="832" t="s">
        <v>1855</v>
      </c>
      <c r="L753" s="835">
        <v>0</v>
      </c>
      <c r="M753" s="835">
        <v>0</v>
      </c>
      <c r="N753" s="832">
        <v>1</v>
      </c>
      <c r="O753" s="836">
        <v>1</v>
      </c>
      <c r="P753" s="835">
        <v>0</v>
      </c>
      <c r="Q753" s="837"/>
      <c r="R753" s="832">
        <v>1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11</v>
      </c>
      <c r="B754" s="832" t="s">
        <v>2137</v>
      </c>
      <c r="C754" s="832" t="s">
        <v>2143</v>
      </c>
      <c r="D754" s="833" t="s">
        <v>4131</v>
      </c>
      <c r="E754" s="834" t="s">
        <v>2159</v>
      </c>
      <c r="F754" s="832" t="s">
        <v>2138</v>
      </c>
      <c r="G754" s="832" t="s">
        <v>2243</v>
      </c>
      <c r="H754" s="832" t="s">
        <v>590</v>
      </c>
      <c r="I754" s="832" t="s">
        <v>2796</v>
      </c>
      <c r="J754" s="832" t="s">
        <v>2308</v>
      </c>
      <c r="K754" s="832" t="s">
        <v>2797</v>
      </c>
      <c r="L754" s="835">
        <v>50.32</v>
      </c>
      <c r="M754" s="835">
        <v>50.32</v>
      </c>
      <c r="N754" s="832">
        <v>1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11</v>
      </c>
      <c r="B755" s="832" t="s">
        <v>2137</v>
      </c>
      <c r="C755" s="832" t="s">
        <v>2143</v>
      </c>
      <c r="D755" s="833" t="s">
        <v>4131</v>
      </c>
      <c r="E755" s="834" t="s">
        <v>2159</v>
      </c>
      <c r="F755" s="832" t="s">
        <v>2138</v>
      </c>
      <c r="G755" s="832" t="s">
        <v>2243</v>
      </c>
      <c r="H755" s="832" t="s">
        <v>590</v>
      </c>
      <c r="I755" s="832" t="s">
        <v>2307</v>
      </c>
      <c r="J755" s="832" t="s">
        <v>2308</v>
      </c>
      <c r="K755" s="832" t="s">
        <v>2309</v>
      </c>
      <c r="L755" s="835">
        <v>99.94</v>
      </c>
      <c r="M755" s="835">
        <v>99.94</v>
      </c>
      <c r="N755" s="832">
        <v>1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11</v>
      </c>
      <c r="B756" s="832" t="s">
        <v>2137</v>
      </c>
      <c r="C756" s="832" t="s">
        <v>2143</v>
      </c>
      <c r="D756" s="833" t="s">
        <v>4131</v>
      </c>
      <c r="E756" s="834" t="s">
        <v>2159</v>
      </c>
      <c r="F756" s="832" t="s">
        <v>2138</v>
      </c>
      <c r="G756" s="832" t="s">
        <v>2243</v>
      </c>
      <c r="H756" s="832" t="s">
        <v>590</v>
      </c>
      <c r="I756" s="832" t="s">
        <v>2940</v>
      </c>
      <c r="J756" s="832" t="s">
        <v>2245</v>
      </c>
      <c r="K756" s="832" t="s">
        <v>2941</v>
      </c>
      <c r="L756" s="835">
        <v>199.89</v>
      </c>
      <c r="M756" s="835">
        <v>1199.3399999999999</v>
      </c>
      <c r="N756" s="832">
        <v>6</v>
      </c>
      <c r="O756" s="836">
        <v>3.5</v>
      </c>
      <c r="P756" s="835">
        <v>599.66999999999996</v>
      </c>
      <c r="Q756" s="837">
        <v>0.5</v>
      </c>
      <c r="R756" s="832">
        <v>3</v>
      </c>
      <c r="S756" s="837">
        <v>0.5</v>
      </c>
      <c r="T756" s="836">
        <v>1.5</v>
      </c>
      <c r="U756" s="838">
        <v>0.42857142857142855</v>
      </c>
    </row>
    <row r="757" spans="1:21" ht="14.4" customHeight="1" x14ac:dyDescent="0.3">
      <c r="A757" s="831">
        <v>11</v>
      </c>
      <c r="B757" s="832" t="s">
        <v>2137</v>
      </c>
      <c r="C757" s="832" t="s">
        <v>2143</v>
      </c>
      <c r="D757" s="833" t="s">
        <v>4131</v>
      </c>
      <c r="E757" s="834" t="s">
        <v>2159</v>
      </c>
      <c r="F757" s="832" t="s">
        <v>2140</v>
      </c>
      <c r="G757" s="832" t="s">
        <v>2191</v>
      </c>
      <c r="H757" s="832" t="s">
        <v>590</v>
      </c>
      <c r="I757" s="832" t="s">
        <v>2192</v>
      </c>
      <c r="J757" s="832" t="s">
        <v>2193</v>
      </c>
      <c r="K757" s="832"/>
      <c r="L757" s="835">
        <v>0</v>
      </c>
      <c r="M757" s="835">
        <v>0</v>
      </c>
      <c r="N757" s="832">
        <v>11</v>
      </c>
      <c r="O757" s="836">
        <v>6</v>
      </c>
      <c r="P757" s="835"/>
      <c r="Q757" s="837"/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11</v>
      </c>
      <c r="B758" s="832" t="s">
        <v>2137</v>
      </c>
      <c r="C758" s="832" t="s">
        <v>2143</v>
      </c>
      <c r="D758" s="833" t="s">
        <v>4131</v>
      </c>
      <c r="E758" s="834" t="s">
        <v>2159</v>
      </c>
      <c r="F758" s="832" t="s">
        <v>2140</v>
      </c>
      <c r="G758" s="832" t="s">
        <v>2191</v>
      </c>
      <c r="H758" s="832" t="s">
        <v>590</v>
      </c>
      <c r="I758" s="832" t="s">
        <v>2602</v>
      </c>
      <c r="J758" s="832" t="s">
        <v>2603</v>
      </c>
      <c r="K758" s="832" t="s">
        <v>2604</v>
      </c>
      <c r="L758" s="835">
        <v>0</v>
      </c>
      <c r="M758" s="835">
        <v>0</v>
      </c>
      <c r="N758" s="832">
        <v>14</v>
      </c>
      <c r="O758" s="836">
        <v>8</v>
      </c>
      <c r="P758" s="835"/>
      <c r="Q758" s="837"/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11</v>
      </c>
      <c r="B759" s="832" t="s">
        <v>2137</v>
      </c>
      <c r="C759" s="832" t="s">
        <v>2143</v>
      </c>
      <c r="D759" s="833" t="s">
        <v>4131</v>
      </c>
      <c r="E759" s="834" t="s">
        <v>2159</v>
      </c>
      <c r="F759" s="832" t="s">
        <v>2140</v>
      </c>
      <c r="G759" s="832" t="s">
        <v>2191</v>
      </c>
      <c r="H759" s="832" t="s">
        <v>590</v>
      </c>
      <c r="I759" s="832" t="s">
        <v>2942</v>
      </c>
      <c r="J759" s="832" t="s">
        <v>2943</v>
      </c>
      <c r="K759" s="832" t="s">
        <v>2944</v>
      </c>
      <c r="L759" s="835">
        <v>0</v>
      </c>
      <c r="M759" s="835">
        <v>0</v>
      </c>
      <c r="N759" s="832">
        <v>2</v>
      </c>
      <c r="O759" s="836">
        <v>1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11</v>
      </c>
      <c r="B760" s="832" t="s">
        <v>2137</v>
      </c>
      <c r="C760" s="832" t="s">
        <v>2143</v>
      </c>
      <c r="D760" s="833" t="s">
        <v>4131</v>
      </c>
      <c r="E760" s="834" t="s">
        <v>2159</v>
      </c>
      <c r="F760" s="832" t="s">
        <v>2140</v>
      </c>
      <c r="G760" s="832" t="s">
        <v>2191</v>
      </c>
      <c r="H760" s="832" t="s">
        <v>590</v>
      </c>
      <c r="I760" s="832" t="s">
        <v>2945</v>
      </c>
      <c r="J760" s="832" t="s">
        <v>2946</v>
      </c>
      <c r="K760" s="832" t="s">
        <v>2947</v>
      </c>
      <c r="L760" s="835">
        <v>0</v>
      </c>
      <c r="M760" s="835">
        <v>0</v>
      </c>
      <c r="N760" s="832">
        <v>2</v>
      </c>
      <c r="O760" s="836">
        <v>1</v>
      </c>
      <c r="P760" s="835"/>
      <c r="Q760" s="837"/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11</v>
      </c>
      <c r="B761" s="832" t="s">
        <v>2137</v>
      </c>
      <c r="C761" s="832" t="s">
        <v>2143</v>
      </c>
      <c r="D761" s="833" t="s">
        <v>4131</v>
      </c>
      <c r="E761" s="834" t="s">
        <v>2159</v>
      </c>
      <c r="F761" s="832" t="s">
        <v>2140</v>
      </c>
      <c r="G761" s="832" t="s">
        <v>2205</v>
      </c>
      <c r="H761" s="832" t="s">
        <v>590</v>
      </c>
      <c r="I761" s="832" t="s">
        <v>2867</v>
      </c>
      <c r="J761" s="832" t="s">
        <v>2488</v>
      </c>
      <c r="K761" s="832" t="s">
        <v>2868</v>
      </c>
      <c r="L761" s="835">
        <v>50.5</v>
      </c>
      <c r="M761" s="835">
        <v>50.5</v>
      </c>
      <c r="N761" s="832">
        <v>1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11</v>
      </c>
      <c r="B762" s="832" t="s">
        <v>2137</v>
      </c>
      <c r="C762" s="832" t="s">
        <v>2143</v>
      </c>
      <c r="D762" s="833" t="s">
        <v>4131</v>
      </c>
      <c r="E762" s="834" t="s">
        <v>2159</v>
      </c>
      <c r="F762" s="832" t="s">
        <v>2140</v>
      </c>
      <c r="G762" s="832" t="s">
        <v>2205</v>
      </c>
      <c r="H762" s="832" t="s">
        <v>590</v>
      </c>
      <c r="I762" s="832" t="s">
        <v>2948</v>
      </c>
      <c r="J762" s="832" t="s">
        <v>2949</v>
      </c>
      <c r="K762" s="832" t="s">
        <v>2950</v>
      </c>
      <c r="L762" s="835">
        <v>250</v>
      </c>
      <c r="M762" s="835">
        <v>250</v>
      </c>
      <c r="N762" s="832">
        <v>1</v>
      </c>
      <c r="O762" s="836">
        <v>1</v>
      </c>
      <c r="P762" s="835">
        <v>250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11</v>
      </c>
      <c r="B763" s="832" t="s">
        <v>2137</v>
      </c>
      <c r="C763" s="832" t="s">
        <v>2143</v>
      </c>
      <c r="D763" s="833" t="s">
        <v>4131</v>
      </c>
      <c r="E763" s="834" t="s">
        <v>2159</v>
      </c>
      <c r="F763" s="832" t="s">
        <v>2140</v>
      </c>
      <c r="G763" s="832" t="s">
        <v>2205</v>
      </c>
      <c r="H763" s="832" t="s">
        <v>590</v>
      </c>
      <c r="I763" s="832" t="s">
        <v>2825</v>
      </c>
      <c r="J763" s="832" t="s">
        <v>2826</v>
      </c>
      <c r="K763" s="832" t="s">
        <v>2827</v>
      </c>
      <c r="L763" s="835">
        <v>350</v>
      </c>
      <c r="M763" s="835">
        <v>350</v>
      </c>
      <c r="N763" s="832">
        <v>1</v>
      </c>
      <c r="O763" s="836">
        <v>1</v>
      </c>
      <c r="P763" s="835">
        <v>350</v>
      </c>
      <c r="Q763" s="837">
        <v>1</v>
      </c>
      <c r="R763" s="832">
        <v>1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11</v>
      </c>
      <c r="B764" s="832" t="s">
        <v>2137</v>
      </c>
      <c r="C764" s="832" t="s">
        <v>2143</v>
      </c>
      <c r="D764" s="833" t="s">
        <v>4131</v>
      </c>
      <c r="E764" s="834" t="s">
        <v>2159</v>
      </c>
      <c r="F764" s="832" t="s">
        <v>2140</v>
      </c>
      <c r="G764" s="832" t="s">
        <v>2205</v>
      </c>
      <c r="H764" s="832" t="s">
        <v>590</v>
      </c>
      <c r="I764" s="832" t="s">
        <v>2951</v>
      </c>
      <c r="J764" s="832" t="s">
        <v>2952</v>
      </c>
      <c r="K764" s="832" t="s">
        <v>2953</v>
      </c>
      <c r="L764" s="835">
        <v>400</v>
      </c>
      <c r="M764" s="835">
        <v>400</v>
      </c>
      <c r="N764" s="832">
        <v>1</v>
      </c>
      <c r="O764" s="836">
        <v>1</v>
      </c>
      <c r="P764" s="835">
        <v>400</v>
      </c>
      <c r="Q764" s="837">
        <v>1</v>
      </c>
      <c r="R764" s="832">
        <v>1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11</v>
      </c>
      <c r="B765" s="832" t="s">
        <v>2137</v>
      </c>
      <c r="C765" s="832" t="s">
        <v>2143</v>
      </c>
      <c r="D765" s="833" t="s">
        <v>4131</v>
      </c>
      <c r="E765" s="834" t="s">
        <v>2159</v>
      </c>
      <c r="F765" s="832" t="s">
        <v>2140</v>
      </c>
      <c r="G765" s="832" t="s">
        <v>2209</v>
      </c>
      <c r="H765" s="832" t="s">
        <v>590</v>
      </c>
      <c r="I765" s="832" t="s">
        <v>2371</v>
      </c>
      <c r="J765" s="832" t="s">
        <v>2372</v>
      </c>
      <c r="K765" s="832" t="s">
        <v>2373</v>
      </c>
      <c r="L765" s="835">
        <v>1075</v>
      </c>
      <c r="M765" s="835">
        <v>2150</v>
      </c>
      <c r="N765" s="832">
        <v>2</v>
      </c>
      <c r="O765" s="836">
        <v>2</v>
      </c>
      <c r="P765" s="835">
        <v>2150</v>
      </c>
      <c r="Q765" s="837">
        <v>1</v>
      </c>
      <c r="R765" s="832">
        <v>2</v>
      </c>
      <c r="S765" s="837">
        <v>1</v>
      </c>
      <c r="T765" s="836">
        <v>2</v>
      </c>
      <c r="U765" s="838">
        <v>1</v>
      </c>
    </row>
    <row r="766" spans="1:21" ht="14.4" customHeight="1" x14ac:dyDescent="0.3">
      <c r="A766" s="831">
        <v>11</v>
      </c>
      <c r="B766" s="832" t="s">
        <v>2137</v>
      </c>
      <c r="C766" s="832" t="s">
        <v>2143</v>
      </c>
      <c r="D766" s="833" t="s">
        <v>4131</v>
      </c>
      <c r="E766" s="834" t="s">
        <v>2159</v>
      </c>
      <c r="F766" s="832" t="s">
        <v>2140</v>
      </c>
      <c r="G766" s="832" t="s">
        <v>2209</v>
      </c>
      <c r="H766" s="832" t="s">
        <v>590</v>
      </c>
      <c r="I766" s="832" t="s">
        <v>2282</v>
      </c>
      <c r="J766" s="832" t="s">
        <v>2283</v>
      </c>
      <c r="K766" s="832" t="s">
        <v>2284</v>
      </c>
      <c r="L766" s="835">
        <v>200</v>
      </c>
      <c r="M766" s="835">
        <v>10000</v>
      </c>
      <c r="N766" s="832">
        <v>50</v>
      </c>
      <c r="O766" s="836">
        <v>25</v>
      </c>
      <c r="P766" s="835">
        <v>7600</v>
      </c>
      <c r="Q766" s="837">
        <v>0.76</v>
      </c>
      <c r="R766" s="832">
        <v>38</v>
      </c>
      <c r="S766" s="837">
        <v>0.76</v>
      </c>
      <c r="T766" s="836">
        <v>19</v>
      </c>
      <c r="U766" s="838">
        <v>0.76</v>
      </c>
    </row>
    <row r="767" spans="1:21" ht="14.4" customHeight="1" x14ac:dyDescent="0.3">
      <c r="A767" s="831">
        <v>11</v>
      </c>
      <c r="B767" s="832" t="s">
        <v>2137</v>
      </c>
      <c r="C767" s="832" t="s">
        <v>2143</v>
      </c>
      <c r="D767" s="833" t="s">
        <v>4131</v>
      </c>
      <c r="E767" s="834" t="s">
        <v>2159</v>
      </c>
      <c r="F767" s="832" t="s">
        <v>2140</v>
      </c>
      <c r="G767" s="832" t="s">
        <v>2209</v>
      </c>
      <c r="H767" s="832" t="s">
        <v>590</v>
      </c>
      <c r="I767" s="832" t="s">
        <v>2266</v>
      </c>
      <c r="J767" s="832" t="s">
        <v>2267</v>
      </c>
      <c r="K767" s="832" t="s">
        <v>2268</v>
      </c>
      <c r="L767" s="835">
        <v>278.75</v>
      </c>
      <c r="M767" s="835">
        <v>4460</v>
      </c>
      <c r="N767" s="832">
        <v>16</v>
      </c>
      <c r="O767" s="836">
        <v>8</v>
      </c>
      <c r="P767" s="835">
        <v>3345</v>
      </c>
      <c r="Q767" s="837">
        <v>0.75</v>
      </c>
      <c r="R767" s="832">
        <v>12</v>
      </c>
      <c r="S767" s="837">
        <v>0.75</v>
      </c>
      <c r="T767" s="836">
        <v>6</v>
      </c>
      <c r="U767" s="838">
        <v>0.75</v>
      </c>
    </row>
    <row r="768" spans="1:21" ht="14.4" customHeight="1" x14ac:dyDescent="0.3">
      <c r="A768" s="831">
        <v>11</v>
      </c>
      <c r="B768" s="832" t="s">
        <v>2137</v>
      </c>
      <c r="C768" s="832" t="s">
        <v>2143</v>
      </c>
      <c r="D768" s="833" t="s">
        <v>4131</v>
      </c>
      <c r="E768" s="834" t="s">
        <v>2159</v>
      </c>
      <c r="F768" s="832" t="s">
        <v>2140</v>
      </c>
      <c r="G768" s="832" t="s">
        <v>2209</v>
      </c>
      <c r="H768" s="832" t="s">
        <v>590</v>
      </c>
      <c r="I768" s="832" t="s">
        <v>2256</v>
      </c>
      <c r="J768" s="832" t="s">
        <v>2257</v>
      </c>
      <c r="K768" s="832" t="s">
        <v>2258</v>
      </c>
      <c r="L768" s="835">
        <v>1200</v>
      </c>
      <c r="M768" s="835">
        <v>2400</v>
      </c>
      <c r="N768" s="832">
        <v>2</v>
      </c>
      <c r="O768" s="836">
        <v>2</v>
      </c>
      <c r="P768" s="835">
        <v>2400</v>
      </c>
      <c r="Q768" s="837">
        <v>1</v>
      </c>
      <c r="R768" s="832">
        <v>2</v>
      </c>
      <c r="S768" s="837">
        <v>1</v>
      </c>
      <c r="T768" s="836">
        <v>2</v>
      </c>
      <c r="U768" s="838">
        <v>1</v>
      </c>
    </row>
    <row r="769" spans="1:21" ht="14.4" customHeight="1" x14ac:dyDescent="0.3">
      <c r="A769" s="831">
        <v>11</v>
      </c>
      <c r="B769" s="832" t="s">
        <v>2137</v>
      </c>
      <c r="C769" s="832" t="s">
        <v>2143</v>
      </c>
      <c r="D769" s="833" t="s">
        <v>4131</v>
      </c>
      <c r="E769" s="834" t="s">
        <v>2159</v>
      </c>
      <c r="F769" s="832" t="s">
        <v>2140</v>
      </c>
      <c r="G769" s="832" t="s">
        <v>2209</v>
      </c>
      <c r="H769" s="832" t="s">
        <v>590</v>
      </c>
      <c r="I769" s="832" t="s">
        <v>2954</v>
      </c>
      <c r="J769" s="832" t="s">
        <v>2955</v>
      </c>
      <c r="K769" s="832" t="s">
        <v>2956</v>
      </c>
      <c r="L769" s="835">
        <v>1750</v>
      </c>
      <c r="M769" s="835">
        <v>1750</v>
      </c>
      <c r="N769" s="832">
        <v>1</v>
      </c>
      <c r="O769" s="836">
        <v>1</v>
      </c>
      <c r="P769" s="835">
        <v>1750</v>
      </c>
      <c r="Q769" s="837">
        <v>1</v>
      </c>
      <c r="R769" s="832">
        <v>1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11</v>
      </c>
      <c r="B770" s="832" t="s">
        <v>2137</v>
      </c>
      <c r="C770" s="832" t="s">
        <v>2143</v>
      </c>
      <c r="D770" s="833" t="s">
        <v>4131</v>
      </c>
      <c r="E770" s="834" t="s">
        <v>2159</v>
      </c>
      <c r="F770" s="832" t="s">
        <v>2140</v>
      </c>
      <c r="G770" s="832" t="s">
        <v>2213</v>
      </c>
      <c r="H770" s="832" t="s">
        <v>590</v>
      </c>
      <c r="I770" s="832" t="s">
        <v>2957</v>
      </c>
      <c r="J770" s="832" t="s">
        <v>2958</v>
      </c>
      <c r="K770" s="832"/>
      <c r="L770" s="835">
        <v>0</v>
      </c>
      <c r="M770" s="835">
        <v>0</v>
      </c>
      <c r="N770" s="832">
        <v>1</v>
      </c>
      <c r="O770" s="836">
        <v>1</v>
      </c>
      <c r="P770" s="835"/>
      <c r="Q770" s="837"/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11</v>
      </c>
      <c r="B771" s="832" t="s">
        <v>2137</v>
      </c>
      <c r="C771" s="832" t="s">
        <v>2143</v>
      </c>
      <c r="D771" s="833" t="s">
        <v>4131</v>
      </c>
      <c r="E771" s="834" t="s">
        <v>2161</v>
      </c>
      <c r="F771" s="832" t="s">
        <v>2138</v>
      </c>
      <c r="G771" s="832" t="s">
        <v>2688</v>
      </c>
      <c r="H771" s="832" t="s">
        <v>590</v>
      </c>
      <c r="I771" s="832" t="s">
        <v>2689</v>
      </c>
      <c r="J771" s="832" t="s">
        <v>2690</v>
      </c>
      <c r="K771" s="832" t="s">
        <v>2691</v>
      </c>
      <c r="L771" s="835">
        <v>96.84</v>
      </c>
      <c r="M771" s="835">
        <v>193.68</v>
      </c>
      <c r="N771" s="832">
        <v>2</v>
      </c>
      <c r="O771" s="836">
        <v>1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11</v>
      </c>
      <c r="B772" s="832" t="s">
        <v>2137</v>
      </c>
      <c r="C772" s="832" t="s">
        <v>2143</v>
      </c>
      <c r="D772" s="833" t="s">
        <v>4131</v>
      </c>
      <c r="E772" s="834" t="s">
        <v>2161</v>
      </c>
      <c r="F772" s="832" t="s">
        <v>2138</v>
      </c>
      <c r="G772" s="832" t="s">
        <v>2177</v>
      </c>
      <c r="H772" s="832" t="s">
        <v>638</v>
      </c>
      <c r="I772" s="832" t="s">
        <v>1927</v>
      </c>
      <c r="J772" s="832" t="s">
        <v>1225</v>
      </c>
      <c r="K772" s="832" t="s">
        <v>1928</v>
      </c>
      <c r="L772" s="835">
        <v>154.36000000000001</v>
      </c>
      <c r="M772" s="835">
        <v>308.72000000000003</v>
      </c>
      <c r="N772" s="832">
        <v>2</v>
      </c>
      <c r="O772" s="836">
        <v>1.5</v>
      </c>
      <c r="P772" s="835">
        <v>154.36000000000001</v>
      </c>
      <c r="Q772" s="837">
        <v>0.5</v>
      </c>
      <c r="R772" s="832">
        <v>1</v>
      </c>
      <c r="S772" s="837">
        <v>0.5</v>
      </c>
      <c r="T772" s="836">
        <v>1</v>
      </c>
      <c r="U772" s="838">
        <v>0.66666666666666663</v>
      </c>
    </row>
    <row r="773" spans="1:21" ht="14.4" customHeight="1" x14ac:dyDescent="0.3">
      <c r="A773" s="831">
        <v>11</v>
      </c>
      <c r="B773" s="832" t="s">
        <v>2137</v>
      </c>
      <c r="C773" s="832" t="s">
        <v>2143</v>
      </c>
      <c r="D773" s="833" t="s">
        <v>4131</v>
      </c>
      <c r="E773" s="834" t="s">
        <v>2161</v>
      </c>
      <c r="F773" s="832" t="s">
        <v>2138</v>
      </c>
      <c r="G773" s="832" t="s">
        <v>2177</v>
      </c>
      <c r="H773" s="832" t="s">
        <v>590</v>
      </c>
      <c r="I773" s="832" t="s">
        <v>1929</v>
      </c>
      <c r="J773" s="832" t="s">
        <v>1060</v>
      </c>
      <c r="K773" s="832" t="s">
        <v>1930</v>
      </c>
      <c r="L773" s="835">
        <v>154.36000000000001</v>
      </c>
      <c r="M773" s="835">
        <v>463.08000000000004</v>
      </c>
      <c r="N773" s="832">
        <v>3</v>
      </c>
      <c r="O773" s="836">
        <v>0.5</v>
      </c>
      <c r="P773" s="835">
        <v>463.08000000000004</v>
      </c>
      <c r="Q773" s="837">
        <v>1</v>
      </c>
      <c r="R773" s="832">
        <v>3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11</v>
      </c>
      <c r="B774" s="832" t="s">
        <v>2137</v>
      </c>
      <c r="C774" s="832" t="s">
        <v>2143</v>
      </c>
      <c r="D774" s="833" t="s">
        <v>4131</v>
      </c>
      <c r="E774" s="834" t="s">
        <v>2161</v>
      </c>
      <c r="F774" s="832" t="s">
        <v>2138</v>
      </c>
      <c r="G774" s="832" t="s">
        <v>2959</v>
      </c>
      <c r="H774" s="832" t="s">
        <v>590</v>
      </c>
      <c r="I774" s="832" t="s">
        <v>2960</v>
      </c>
      <c r="J774" s="832" t="s">
        <v>1764</v>
      </c>
      <c r="K774" s="832" t="s">
        <v>2961</v>
      </c>
      <c r="L774" s="835">
        <v>310.58999999999997</v>
      </c>
      <c r="M774" s="835">
        <v>310.58999999999997</v>
      </c>
      <c r="N774" s="832">
        <v>1</v>
      </c>
      <c r="O774" s="836">
        <v>0.5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11</v>
      </c>
      <c r="B775" s="832" t="s">
        <v>2137</v>
      </c>
      <c r="C775" s="832" t="s">
        <v>2143</v>
      </c>
      <c r="D775" s="833" t="s">
        <v>4131</v>
      </c>
      <c r="E775" s="834" t="s">
        <v>2161</v>
      </c>
      <c r="F775" s="832" t="s">
        <v>2138</v>
      </c>
      <c r="G775" s="832" t="s">
        <v>2959</v>
      </c>
      <c r="H775" s="832" t="s">
        <v>590</v>
      </c>
      <c r="I775" s="832" t="s">
        <v>2960</v>
      </c>
      <c r="J775" s="832" t="s">
        <v>1764</v>
      </c>
      <c r="K775" s="832" t="s">
        <v>2961</v>
      </c>
      <c r="L775" s="835">
        <v>392.41</v>
      </c>
      <c r="M775" s="835">
        <v>784.82</v>
      </c>
      <c r="N775" s="832">
        <v>2</v>
      </c>
      <c r="O775" s="836">
        <v>0.5</v>
      </c>
      <c r="P775" s="835">
        <v>784.82</v>
      </c>
      <c r="Q775" s="837">
        <v>1</v>
      </c>
      <c r="R775" s="832">
        <v>2</v>
      </c>
      <c r="S775" s="837">
        <v>1</v>
      </c>
      <c r="T775" s="836">
        <v>0.5</v>
      </c>
      <c r="U775" s="838">
        <v>1</v>
      </c>
    </row>
    <row r="776" spans="1:21" ht="14.4" customHeight="1" x14ac:dyDescent="0.3">
      <c r="A776" s="831">
        <v>11</v>
      </c>
      <c r="B776" s="832" t="s">
        <v>2137</v>
      </c>
      <c r="C776" s="832" t="s">
        <v>2143</v>
      </c>
      <c r="D776" s="833" t="s">
        <v>4131</v>
      </c>
      <c r="E776" s="834" t="s">
        <v>2161</v>
      </c>
      <c r="F776" s="832" t="s">
        <v>2138</v>
      </c>
      <c r="G776" s="832" t="s">
        <v>2962</v>
      </c>
      <c r="H776" s="832" t="s">
        <v>590</v>
      </c>
      <c r="I776" s="832" t="s">
        <v>2963</v>
      </c>
      <c r="J776" s="832" t="s">
        <v>2964</v>
      </c>
      <c r="K776" s="832" t="s">
        <v>1803</v>
      </c>
      <c r="L776" s="835">
        <v>119.7</v>
      </c>
      <c r="M776" s="835">
        <v>239.4</v>
      </c>
      <c r="N776" s="832">
        <v>2</v>
      </c>
      <c r="O776" s="836">
        <v>1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11</v>
      </c>
      <c r="B777" s="832" t="s">
        <v>2137</v>
      </c>
      <c r="C777" s="832" t="s">
        <v>2143</v>
      </c>
      <c r="D777" s="833" t="s">
        <v>4131</v>
      </c>
      <c r="E777" s="834" t="s">
        <v>2161</v>
      </c>
      <c r="F777" s="832" t="s">
        <v>2138</v>
      </c>
      <c r="G777" s="832" t="s">
        <v>2441</v>
      </c>
      <c r="H777" s="832" t="s">
        <v>590</v>
      </c>
      <c r="I777" s="832" t="s">
        <v>2442</v>
      </c>
      <c r="J777" s="832" t="s">
        <v>2443</v>
      </c>
      <c r="K777" s="832" t="s">
        <v>2444</v>
      </c>
      <c r="L777" s="835">
        <v>736.33</v>
      </c>
      <c r="M777" s="835">
        <v>736.33</v>
      </c>
      <c r="N777" s="832">
        <v>1</v>
      </c>
      <c r="O777" s="836">
        <v>1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11</v>
      </c>
      <c r="B778" s="832" t="s">
        <v>2137</v>
      </c>
      <c r="C778" s="832" t="s">
        <v>2143</v>
      </c>
      <c r="D778" s="833" t="s">
        <v>4131</v>
      </c>
      <c r="E778" s="834" t="s">
        <v>2161</v>
      </c>
      <c r="F778" s="832" t="s">
        <v>2138</v>
      </c>
      <c r="G778" s="832" t="s">
        <v>2704</v>
      </c>
      <c r="H778" s="832" t="s">
        <v>590</v>
      </c>
      <c r="I778" s="832" t="s">
        <v>2705</v>
      </c>
      <c r="J778" s="832" t="s">
        <v>838</v>
      </c>
      <c r="K778" s="832" t="s">
        <v>2706</v>
      </c>
      <c r="L778" s="835">
        <v>0</v>
      </c>
      <c r="M778" s="835">
        <v>0</v>
      </c>
      <c r="N778" s="832">
        <v>1</v>
      </c>
      <c r="O778" s="836">
        <v>1</v>
      </c>
      <c r="P778" s="835">
        <v>0</v>
      </c>
      <c r="Q778" s="837"/>
      <c r="R778" s="832">
        <v>1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11</v>
      </c>
      <c r="B779" s="832" t="s">
        <v>2137</v>
      </c>
      <c r="C779" s="832" t="s">
        <v>2143</v>
      </c>
      <c r="D779" s="833" t="s">
        <v>4131</v>
      </c>
      <c r="E779" s="834" t="s">
        <v>2161</v>
      </c>
      <c r="F779" s="832" t="s">
        <v>2138</v>
      </c>
      <c r="G779" s="832" t="s">
        <v>2704</v>
      </c>
      <c r="H779" s="832" t="s">
        <v>590</v>
      </c>
      <c r="I779" s="832" t="s">
        <v>2965</v>
      </c>
      <c r="J779" s="832" t="s">
        <v>838</v>
      </c>
      <c r="K779" s="832" t="s">
        <v>2966</v>
      </c>
      <c r="L779" s="835">
        <v>0</v>
      </c>
      <c r="M779" s="835">
        <v>0</v>
      </c>
      <c r="N779" s="832">
        <v>2</v>
      </c>
      <c r="O779" s="836">
        <v>0.5</v>
      </c>
      <c r="P779" s="835"/>
      <c r="Q779" s="837"/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11</v>
      </c>
      <c r="B780" s="832" t="s">
        <v>2137</v>
      </c>
      <c r="C780" s="832" t="s">
        <v>2143</v>
      </c>
      <c r="D780" s="833" t="s">
        <v>4131</v>
      </c>
      <c r="E780" s="834" t="s">
        <v>2161</v>
      </c>
      <c r="F780" s="832" t="s">
        <v>2138</v>
      </c>
      <c r="G780" s="832" t="s">
        <v>2178</v>
      </c>
      <c r="H780" s="832" t="s">
        <v>590</v>
      </c>
      <c r="I780" s="832" t="s">
        <v>2217</v>
      </c>
      <c r="J780" s="832" t="s">
        <v>1794</v>
      </c>
      <c r="K780" s="832" t="s">
        <v>1795</v>
      </c>
      <c r="L780" s="835">
        <v>170.52</v>
      </c>
      <c r="M780" s="835">
        <v>2387.2800000000002</v>
      </c>
      <c r="N780" s="832">
        <v>14</v>
      </c>
      <c r="O780" s="836">
        <v>4.5</v>
      </c>
      <c r="P780" s="835">
        <v>1364.16</v>
      </c>
      <c r="Q780" s="837">
        <v>0.5714285714285714</v>
      </c>
      <c r="R780" s="832">
        <v>8</v>
      </c>
      <c r="S780" s="837">
        <v>0.5714285714285714</v>
      </c>
      <c r="T780" s="836">
        <v>2.5</v>
      </c>
      <c r="U780" s="838">
        <v>0.55555555555555558</v>
      </c>
    </row>
    <row r="781" spans="1:21" ht="14.4" customHeight="1" x14ac:dyDescent="0.3">
      <c r="A781" s="831">
        <v>11</v>
      </c>
      <c r="B781" s="832" t="s">
        <v>2137</v>
      </c>
      <c r="C781" s="832" t="s">
        <v>2143</v>
      </c>
      <c r="D781" s="833" t="s">
        <v>4131</v>
      </c>
      <c r="E781" s="834" t="s">
        <v>2161</v>
      </c>
      <c r="F781" s="832" t="s">
        <v>2138</v>
      </c>
      <c r="G781" s="832" t="s">
        <v>2178</v>
      </c>
      <c r="H781" s="832" t="s">
        <v>590</v>
      </c>
      <c r="I781" s="832" t="s">
        <v>1793</v>
      </c>
      <c r="J781" s="832" t="s">
        <v>1794</v>
      </c>
      <c r="K781" s="832" t="s">
        <v>1795</v>
      </c>
      <c r="L781" s="835">
        <v>170.52</v>
      </c>
      <c r="M781" s="835">
        <v>2557.8000000000002</v>
      </c>
      <c r="N781" s="832">
        <v>15</v>
      </c>
      <c r="O781" s="836">
        <v>4.5</v>
      </c>
      <c r="P781" s="835">
        <v>1705.2</v>
      </c>
      <c r="Q781" s="837">
        <v>0.66666666666666663</v>
      </c>
      <c r="R781" s="832">
        <v>10</v>
      </c>
      <c r="S781" s="837">
        <v>0.66666666666666663</v>
      </c>
      <c r="T781" s="836">
        <v>3</v>
      </c>
      <c r="U781" s="838">
        <v>0.66666666666666663</v>
      </c>
    </row>
    <row r="782" spans="1:21" ht="14.4" customHeight="1" x14ac:dyDescent="0.3">
      <c r="A782" s="831">
        <v>11</v>
      </c>
      <c r="B782" s="832" t="s">
        <v>2137</v>
      </c>
      <c r="C782" s="832" t="s">
        <v>2143</v>
      </c>
      <c r="D782" s="833" t="s">
        <v>4131</v>
      </c>
      <c r="E782" s="834" t="s">
        <v>2161</v>
      </c>
      <c r="F782" s="832" t="s">
        <v>2138</v>
      </c>
      <c r="G782" s="832" t="s">
        <v>2178</v>
      </c>
      <c r="H782" s="832" t="s">
        <v>590</v>
      </c>
      <c r="I782" s="832" t="s">
        <v>2179</v>
      </c>
      <c r="J782" s="832" t="s">
        <v>1794</v>
      </c>
      <c r="K782" s="832" t="s">
        <v>2180</v>
      </c>
      <c r="L782" s="835">
        <v>238.72</v>
      </c>
      <c r="M782" s="835">
        <v>2387.1999999999998</v>
      </c>
      <c r="N782" s="832">
        <v>10</v>
      </c>
      <c r="O782" s="836">
        <v>3.5</v>
      </c>
      <c r="P782" s="835">
        <v>1671.04</v>
      </c>
      <c r="Q782" s="837">
        <v>0.70000000000000007</v>
      </c>
      <c r="R782" s="832">
        <v>7</v>
      </c>
      <c r="S782" s="837">
        <v>0.7</v>
      </c>
      <c r="T782" s="836">
        <v>2</v>
      </c>
      <c r="U782" s="838">
        <v>0.5714285714285714</v>
      </c>
    </row>
    <row r="783" spans="1:21" ht="14.4" customHeight="1" x14ac:dyDescent="0.3">
      <c r="A783" s="831">
        <v>11</v>
      </c>
      <c r="B783" s="832" t="s">
        <v>2137</v>
      </c>
      <c r="C783" s="832" t="s">
        <v>2143</v>
      </c>
      <c r="D783" s="833" t="s">
        <v>4131</v>
      </c>
      <c r="E783" s="834" t="s">
        <v>2161</v>
      </c>
      <c r="F783" s="832" t="s">
        <v>2138</v>
      </c>
      <c r="G783" s="832" t="s">
        <v>2178</v>
      </c>
      <c r="H783" s="832" t="s">
        <v>590</v>
      </c>
      <c r="I783" s="832" t="s">
        <v>2394</v>
      </c>
      <c r="J783" s="832" t="s">
        <v>1794</v>
      </c>
      <c r="K783" s="832" t="s">
        <v>1795</v>
      </c>
      <c r="L783" s="835">
        <v>0</v>
      </c>
      <c r="M783" s="835">
        <v>0</v>
      </c>
      <c r="N783" s="832">
        <v>3</v>
      </c>
      <c r="O783" s="836">
        <v>0.5</v>
      </c>
      <c r="P783" s="835">
        <v>0</v>
      </c>
      <c r="Q783" s="837"/>
      <c r="R783" s="832">
        <v>3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11</v>
      </c>
      <c r="B784" s="832" t="s">
        <v>2137</v>
      </c>
      <c r="C784" s="832" t="s">
        <v>2143</v>
      </c>
      <c r="D784" s="833" t="s">
        <v>4131</v>
      </c>
      <c r="E784" s="834" t="s">
        <v>2161</v>
      </c>
      <c r="F784" s="832" t="s">
        <v>2138</v>
      </c>
      <c r="G784" s="832" t="s">
        <v>2178</v>
      </c>
      <c r="H784" s="832" t="s">
        <v>638</v>
      </c>
      <c r="I784" s="832" t="s">
        <v>1931</v>
      </c>
      <c r="J784" s="832" t="s">
        <v>1932</v>
      </c>
      <c r="K784" s="832" t="s">
        <v>1795</v>
      </c>
      <c r="L784" s="835">
        <v>170.52</v>
      </c>
      <c r="M784" s="835">
        <v>2728.32</v>
      </c>
      <c r="N784" s="832">
        <v>16</v>
      </c>
      <c r="O784" s="836">
        <v>4</v>
      </c>
      <c r="P784" s="835">
        <v>2216.7600000000002</v>
      </c>
      <c r="Q784" s="837">
        <v>0.8125</v>
      </c>
      <c r="R784" s="832">
        <v>13</v>
      </c>
      <c r="S784" s="837">
        <v>0.8125</v>
      </c>
      <c r="T784" s="836">
        <v>3.5</v>
      </c>
      <c r="U784" s="838">
        <v>0.875</v>
      </c>
    </row>
    <row r="785" spans="1:21" ht="14.4" customHeight="1" x14ac:dyDescent="0.3">
      <c r="A785" s="831">
        <v>11</v>
      </c>
      <c r="B785" s="832" t="s">
        <v>2137</v>
      </c>
      <c r="C785" s="832" t="s">
        <v>2143</v>
      </c>
      <c r="D785" s="833" t="s">
        <v>4131</v>
      </c>
      <c r="E785" s="834" t="s">
        <v>2161</v>
      </c>
      <c r="F785" s="832" t="s">
        <v>2138</v>
      </c>
      <c r="G785" s="832" t="s">
        <v>2178</v>
      </c>
      <c r="H785" s="832" t="s">
        <v>638</v>
      </c>
      <c r="I785" s="832" t="s">
        <v>2062</v>
      </c>
      <c r="J785" s="832" t="s">
        <v>1932</v>
      </c>
      <c r="K785" s="832" t="s">
        <v>2063</v>
      </c>
      <c r="L785" s="835">
        <v>272.83</v>
      </c>
      <c r="M785" s="835">
        <v>545.66</v>
      </c>
      <c r="N785" s="832">
        <v>2</v>
      </c>
      <c r="O785" s="836">
        <v>0.5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11</v>
      </c>
      <c r="B786" s="832" t="s">
        <v>2137</v>
      </c>
      <c r="C786" s="832" t="s">
        <v>2143</v>
      </c>
      <c r="D786" s="833" t="s">
        <v>4131</v>
      </c>
      <c r="E786" s="834" t="s">
        <v>2161</v>
      </c>
      <c r="F786" s="832" t="s">
        <v>2138</v>
      </c>
      <c r="G786" s="832" t="s">
        <v>2967</v>
      </c>
      <c r="H786" s="832" t="s">
        <v>590</v>
      </c>
      <c r="I786" s="832" t="s">
        <v>2968</v>
      </c>
      <c r="J786" s="832" t="s">
        <v>2969</v>
      </c>
      <c r="K786" s="832" t="s">
        <v>2970</v>
      </c>
      <c r="L786" s="835">
        <v>508.75</v>
      </c>
      <c r="M786" s="835">
        <v>508.75</v>
      </c>
      <c r="N786" s="832">
        <v>1</v>
      </c>
      <c r="O786" s="836">
        <v>1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11</v>
      </c>
      <c r="B787" s="832" t="s">
        <v>2137</v>
      </c>
      <c r="C787" s="832" t="s">
        <v>2143</v>
      </c>
      <c r="D787" s="833" t="s">
        <v>4131</v>
      </c>
      <c r="E787" s="834" t="s">
        <v>2161</v>
      </c>
      <c r="F787" s="832" t="s">
        <v>2138</v>
      </c>
      <c r="G787" s="832" t="s">
        <v>2967</v>
      </c>
      <c r="H787" s="832" t="s">
        <v>590</v>
      </c>
      <c r="I787" s="832" t="s">
        <v>2971</v>
      </c>
      <c r="J787" s="832" t="s">
        <v>2969</v>
      </c>
      <c r="K787" s="832" t="s">
        <v>2972</v>
      </c>
      <c r="L787" s="835">
        <v>763.11</v>
      </c>
      <c r="M787" s="835">
        <v>763.11</v>
      </c>
      <c r="N787" s="832">
        <v>1</v>
      </c>
      <c r="O787" s="836">
        <v>1</v>
      </c>
      <c r="P787" s="835">
        <v>763.11</v>
      </c>
      <c r="Q787" s="837">
        <v>1</v>
      </c>
      <c r="R787" s="832">
        <v>1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11</v>
      </c>
      <c r="B788" s="832" t="s">
        <v>2137</v>
      </c>
      <c r="C788" s="832" t="s">
        <v>2143</v>
      </c>
      <c r="D788" s="833" t="s">
        <v>4131</v>
      </c>
      <c r="E788" s="834" t="s">
        <v>2161</v>
      </c>
      <c r="F788" s="832" t="s">
        <v>2138</v>
      </c>
      <c r="G788" s="832" t="s">
        <v>2973</v>
      </c>
      <c r="H788" s="832" t="s">
        <v>638</v>
      </c>
      <c r="I788" s="832" t="s">
        <v>1878</v>
      </c>
      <c r="J788" s="832" t="s">
        <v>990</v>
      </c>
      <c r="K788" s="832" t="s">
        <v>1879</v>
      </c>
      <c r="L788" s="835">
        <v>207.45</v>
      </c>
      <c r="M788" s="835">
        <v>622.34999999999991</v>
      </c>
      <c r="N788" s="832">
        <v>3</v>
      </c>
      <c r="O788" s="836">
        <v>1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11</v>
      </c>
      <c r="B789" s="832" t="s">
        <v>2137</v>
      </c>
      <c r="C789" s="832" t="s">
        <v>2143</v>
      </c>
      <c r="D789" s="833" t="s">
        <v>4131</v>
      </c>
      <c r="E789" s="834" t="s">
        <v>2161</v>
      </c>
      <c r="F789" s="832" t="s">
        <v>2138</v>
      </c>
      <c r="G789" s="832" t="s">
        <v>2974</v>
      </c>
      <c r="H789" s="832" t="s">
        <v>590</v>
      </c>
      <c r="I789" s="832" t="s">
        <v>2975</v>
      </c>
      <c r="J789" s="832" t="s">
        <v>693</v>
      </c>
      <c r="K789" s="832" t="s">
        <v>2976</v>
      </c>
      <c r="L789" s="835">
        <v>18.809999999999999</v>
      </c>
      <c r="M789" s="835">
        <v>94.049999999999983</v>
      </c>
      <c r="N789" s="832">
        <v>5</v>
      </c>
      <c r="O789" s="836">
        <v>1.5</v>
      </c>
      <c r="P789" s="835">
        <v>37.619999999999997</v>
      </c>
      <c r="Q789" s="837">
        <v>0.4</v>
      </c>
      <c r="R789" s="832">
        <v>2</v>
      </c>
      <c r="S789" s="837">
        <v>0.4</v>
      </c>
      <c r="T789" s="836">
        <v>0.5</v>
      </c>
      <c r="U789" s="838">
        <v>0.33333333333333331</v>
      </c>
    </row>
    <row r="790" spans="1:21" ht="14.4" customHeight="1" x14ac:dyDescent="0.3">
      <c r="A790" s="831">
        <v>11</v>
      </c>
      <c r="B790" s="832" t="s">
        <v>2137</v>
      </c>
      <c r="C790" s="832" t="s">
        <v>2143</v>
      </c>
      <c r="D790" s="833" t="s">
        <v>4131</v>
      </c>
      <c r="E790" s="834" t="s">
        <v>2161</v>
      </c>
      <c r="F790" s="832" t="s">
        <v>2138</v>
      </c>
      <c r="G790" s="832" t="s">
        <v>2974</v>
      </c>
      <c r="H790" s="832" t="s">
        <v>590</v>
      </c>
      <c r="I790" s="832" t="s">
        <v>2977</v>
      </c>
      <c r="J790" s="832" t="s">
        <v>693</v>
      </c>
      <c r="K790" s="832" t="s">
        <v>2978</v>
      </c>
      <c r="L790" s="835">
        <v>37.61</v>
      </c>
      <c r="M790" s="835">
        <v>112.83</v>
      </c>
      <c r="N790" s="832">
        <v>3</v>
      </c>
      <c r="O790" s="836">
        <v>0.5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11</v>
      </c>
      <c r="B791" s="832" t="s">
        <v>2137</v>
      </c>
      <c r="C791" s="832" t="s">
        <v>2143</v>
      </c>
      <c r="D791" s="833" t="s">
        <v>4131</v>
      </c>
      <c r="E791" s="834" t="s">
        <v>2161</v>
      </c>
      <c r="F791" s="832" t="s">
        <v>2138</v>
      </c>
      <c r="G791" s="832" t="s">
        <v>2974</v>
      </c>
      <c r="H791" s="832" t="s">
        <v>590</v>
      </c>
      <c r="I791" s="832" t="s">
        <v>2979</v>
      </c>
      <c r="J791" s="832" t="s">
        <v>693</v>
      </c>
      <c r="K791" s="832" t="s">
        <v>2980</v>
      </c>
      <c r="L791" s="835">
        <v>18.809999999999999</v>
      </c>
      <c r="M791" s="835">
        <v>56.429999999999993</v>
      </c>
      <c r="N791" s="832">
        <v>3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11</v>
      </c>
      <c r="B792" s="832" t="s">
        <v>2137</v>
      </c>
      <c r="C792" s="832" t="s">
        <v>2143</v>
      </c>
      <c r="D792" s="833" t="s">
        <v>4131</v>
      </c>
      <c r="E792" s="834" t="s">
        <v>2161</v>
      </c>
      <c r="F792" s="832" t="s">
        <v>2138</v>
      </c>
      <c r="G792" s="832" t="s">
        <v>2219</v>
      </c>
      <c r="H792" s="832" t="s">
        <v>590</v>
      </c>
      <c r="I792" s="832" t="s">
        <v>2981</v>
      </c>
      <c r="J792" s="832" t="s">
        <v>2982</v>
      </c>
      <c r="K792" s="832" t="s">
        <v>2983</v>
      </c>
      <c r="L792" s="835">
        <v>161.4</v>
      </c>
      <c r="M792" s="835">
        <v>161.4</v>
      </c>
      <c r="N792" s="832">
        <v>1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11</v>
      </c>
      <c r="B793" s="832" t="s">
        <v>2137</v>
      </c>
      <c r="C793" s="832" t="s">
        <v>2143</v>
      </c>
      <c r="D793" s="833" t="s">
        <v>4131</v>
      </c>
      <c r="E793" s="834" t="s">
        <v>2161</v>
      </c>
      <c r="F793" s="832" t="s">
        <v>2138</v>
      </c>
      <c r="G793" s="832" t="s">
        <v>2219</v>
      </c>
      <c r="H793" s="832" t="s">
        <v>590</v>
      </c>
      <c r="I793" s="832" t="s">
        <v>2326</v>
      </c>
      <c r="J793" s="832" t="s">
        <v>2327</v>
      </c>
      <c r="K793" s="832" t="s">
        <v>2328</v>
      </c>
      <c r="L793" s="835">
        <v>96.84</v>
      </c>
      <c r="M793" s="835">
        <v>581.04</v>
      </c>
      <c r="N793" s="832">
        <v>6</v>
      </c>
      <c r="O793" s="836">
        <v>3.5</v>
      </c>
      <c r="P793" s="835">
        <v>387.36</v>
      </c>
      <c r="Q793" s="837">
        <v>0.66666666666666674</v>
      </c>
      <c r="R793" s="832">
        <v>4</v>
      </c>
      <c r="S793" s="837">
        <v>0.66666666666666663</v>
      </c>
      <c r="T793" s="836">
        <v>2</v>
      </c>
      <c r="U793" s="838">
        <v>0.5714285714285714</v>
      </c>
    </row>
    <row r="794" spans="1:21" ht="14.4" customHeight="1" x14ac:dyDescent="0.3">
      <c r="A794" s="831">
        <v>11</v>
      </c>
      <c r="B794" s="832" t="s">
        <v>2137</v>
      </c>
      <c r="C794" s="832" t="s">
        <v>2143</v>
      </c>
      <c r="D794" s="833" t="s">
        <v>4131</v>
      </c>
      <c r="E794" s="834" t="s">
        <v>2161</v>
      </c>
      <c r="F794" s="832" t="s">
        <v>2138</v>
      </c>
      <c r="G794" s="832" t="s">
        <v>2219</v>
      </c>
      <c r="H794" s="832" t="s">
        <v>590</v>
      </c>
      <c r="I794" s="832" t="s">
        <v>2712</v>
      </c>
      <c r="J794" s="832" t="s">
        <v>2327</v>
      </c>
      <c r="K794" s="832" t="s">
        <v>2713</v>
      </c>
      <c r="L794" s="835">
        <v>322.8</v>
      </c>
      <c r="M794" s="835">
        <v>6456.0000000000009</v>
      </c>
      <c r="N794" s="832">
        <v>20</v>
      </c>
      <c r="O794" s="836">
        <v>15</v>
      </c>
      <c r="P794" s="835">
        <v>1291.2</v>
      </c>
      <c r="Q794" s="837">
        <v>0.19999999999999998</v>
      </c>
      <c r="R794" s="832">
        <v>4</v>
      </c>
      <c r="S794" s="837">
        <v>0.2</v>
      </c>
      <c r="T794" s="836">
        <v>3.5</v>
      </c>
      <c r="U794" s="838">
        <v>0.23333333333333334</v>
      </c>
    </row>
    <row r="795" spans="1:21" ht="14.4" customHeight="1" x14ac:dyDescent="0.3">
      <c r="A795" s="831">
        <v>11</v>
      </c>
      <c r="B795" s="832" t="s">
        <v>2137</v>
      </c>
      <c r="C795" s="832" t="s">
        <v>2143</v>
      </c>
      <c r="D795" s="833" t="s">
        <v>4131</v>
      </c>
      <c r="E795" s="834" t="s">
        <v>2161</v>
      </c>
      <c r="F795" s="832" t="s">
        <v>2138</v>
      </c>
      <c r="G795" s="832" t="s">
        <v>2219</v>
      </c>
      <c r="H795" s="832" t="s">
        <v>590</v>
      </c>
      <c r="I795" s="832" t="s">
        <v>2984</v>
      </c>
      <c r="J795" s="832" t="s">
        <v>2985</v>
      </c>
      <c r="K795" s="832" t="s">
        <v>2986</v>
      </c>
      <c r="L795" s="835">
        <v>0</v>
      </c>
      <c r="M795" s="835">
        <v>0</v>
      </c>
      <c r="N795" s="832">
        <v>2</v>
      </c>
      <c r="O795" s="836">
        <v>1.5</v>
      </c>
      <c r="P795" s="835">
        <v>0</v>
      </c>
      <c r="Q795" s="837"/>
      <c r="R795" s="832">
        <v>1</v>
      </c>
      <c r="S795" s="837">
        <v>0.5</v>
      </c>
      <c r="T795" s="836">
        <v>0.5</v>
      </c>
      <c r="U795" s="838">
        <v>0.33333333333333331</v>
      </c>
    </row>
    <row r="796" spans="1:21" ht="14.4" customHeight="1" x14ac:dyDescent="0.3">
      <c r="A796" s="831">
        <v>11</v>
      </c>
      <c r="B796" s="832" t="s">
        <v>2137</v>
      </c>
      <c r="C796" s="832" t="s">
        <v>2143</v>
      </c>
      <c r="D796" s="833" t="s">
        <v>4131</v>
      </c>
      <c r="E796" s="834" t="s">
        <v>2161</v>
      </c>
      <c r="F796" s="832" t="s">
        <v>2138</v>
      </c>
      <c r="G796" s="832" t="s">
        <v>2219</v>
      </c>
      <c r="H796" s="832" t="s">
        <v>590</v>
      </c>
      <c r="I796" s="832" t="s">
        <v>2987</v>
      </c>
      <c r="J796" s="832" t="s">
        <v>2474</v>
      </c>
      <c r="K796" s="832" t="s">
        <v>2431</v>
      </c>
      <c r="L796" s="835">
        <v>0</v>
      </c>
      <c r="M796" s="835">
        <v>0</v>
      </c>
      <c r="N796" s="832">
        <v>2</v>
      </c>
      <c r="O796" s="836">
        <v>2</v>
      </c>
      <c r="P796" s="835"/>
      <c r="Q796" s="837"/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11</v>
      </c>
      <c r="B797" s="832" t="s">
        <v>2137</v>
      </c>
      <c r="C797" s="832" t="s">
        <v>2143</v>
      </c>
      <c r="D797" s="833" t="s">
        <v>4131</v>
      </c>
      <c r="E797" s="834" t="s">
        <v>2161</v>
      </c>
      <c r="F797" s="832" t="s">
        <v>2138</v>
      </c>
      <c r="G797" s="832" t="s">
        <v>2219</v>
      </c>
      <c r="H797" s="832" t="s">
        <v>590</v>
      </c>
      <c r="I797" s="832" t="s">
        <v>2541</v>
      </c>
      <c r="J797" s="832" t="s">
        <v>2474</v>
      </c>
      <c r="K797" s="832" t="s">
        <v>2542</v>
      </c>
      <c r="L797" s="835">
        <v>161.4</v>
      </c>
      <c r="M797" s="835">
        <v>807</v>
      </c>
      <c r="N797" s="832">
        <v>5</v>
      </c>
      <c r="O797" s="836">
        <v>3.5</v>
      </c>
      <c r="P797" s="835">
        <v>322.8</v>
      </c>
      <c r="Q797" s="837">
        <v>0.4</v>
      </c>
      <c r="R797" s="832">
        <v>2</v>
      </c>
      <c r="S797" s="837">
        <v>0.4</v>
      </c>
      <c r="T797" s="836">
        <v>1.5</v>
      </c>
      <c r="U797" s="838">
        <v>0.42857142857142855</v>
      </c>
    </row>
    <row r="798" spans="1:21" ht="14.4" customHeight="1" x14ac:dyDescent="0.3">
      <c r="A798" s="831">
        <v>11</v>
      </c>
      <c r="B798" s="832" t="s">
        <v>2137</v>
      </c>
      <c r="C798" s="832" t="s">
        <v>2143</v>
      </c>
      <c r="D798" s="833" t="s">
        <v>4131</v>
      </c>
      <c r="E798" s="834" t="s">
        <v>2161</v>
      </c>
      <c r="F798" s="832" t="s">
        <v>2138</v>
      </c>
      <c r="G798" s="832" t="s">
        <v>2219</v>
      </c>
      <c r="H798" s="832" t="s">
        <v>590</v>
      </c>
      <c r="I798" s="832" t="s">
        <v>2714</v>
      </c>
      <c r="J798" s="832" t="s">
        <v>2474</v>
      </c>
      <c r="K798" s="832" t="s">
        <v>2715</v>
      </c>
      <c r="L798" s="835">
        <v>322.8</v>
      </c>
      <c r="M798" s="835">
        <v>2259.6</v>
      </c>
      <c r="N798" s="832">
        <v>7</v>
      </c>
      <c r="O798" s="836">
        <v>5</v>
      </c>
      <c r="P798" s="835">
        <v>1614</v>
      </c>
      <c r="Q798" s="837">
        <v>0.7142857142857143</v>
      </c>
      <c r="R798" s="832">
        <v>5</v>
      </c>
      <c r="S798" s="837">
        <v>0.7142857142857143</v>
      </c>
      <c r="T798" s="836">
        <v>3.5</v>
      </c>
      <c r="U798" s="838">
        <v>0.7</v>
      </c>
    </row>
    <row r="799" spans="1:21" ht="14.4" customHeight="1" x14ac:dyDescent="0.3">
      <c r="A799" s="831">
        <v>11</v>
      </c>
      <c r="B799" s="832" t="s">
        <v>2137</v>
      </c>
      <c r="C799" s="832" t="s">
        <v>2143</v>
      </c>
      <c r="D799" s="833" t="s">
        <v>4131</v>
      </c>
      <c r="E799" s="834" t="s">
        <v>2161</v>
      </c>
      <c r="F799" s="832" t="s">
        <v>2138</v>
      </c>
      <c r="G799" s="832" t="s">
        <v>2219</v>
      </c>
      <c r="H799" s="832" t="s">
        <v>590</v>
      </c>
      <c r="I799" s="832" t="s">
        <v>2988</v>
      </c>
      <c r="J799" s="832" t="s">
        <v>2451</v>
      </c>
      <c r="K799" s="832" t="s">
        <v>2983</v>
      </c>
      <c r="L799" s="835">
        <v>161.4</v>
      </c>
      <c r="M799" s="835">
        <v>161.4</v>
      </c>
      <c r="N799" s="832">
        <v>1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11</v>
      </c>
      <c r="B800" s="832" t="s">
        <v>2137</v>
      </c>
      <c r="C800" s="832" t="s">
        <v>2143</v>
      </c>
      <c r="D800" s="833" t="s">
        <v>4131</v>
      </c>
      <c r="E800" s="834" t="s">
        <v>2161</v>
      </c>
      <c r="F800" s="832" t="s">
        <v>2138</v>
      </c>
      <c r="G800" s="832" t="s">
        <v>2219</v>
      </c>
      <c r="H800" s="832" t="s">
        <v>590</v>
      </c>
      <c r="I800" s="832" t="s">
        <v>2989</v>
      </c>
      <c r="J800" s="832" t="s">
        <v>2990</v>
      </c>
      <c r="K800" s="832" t="s">
        <v>2991</v>
      </c>
      <c r="L800" s="835">
        <v>32.28</v>
      </c>
      <c r="M800" s="835">
        <v>161.4</v>
      </c>
      <c r="N800" s="832">
        <v>5</v>
      </c>
      <c r="O800" s="836">
        <v>2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11</v>
      </c>
      <c r="B801" s="832" t="s">
        <v>2137</v>
      </c>
      <c r="C801" s="832" t="s">
        <v>2143</v>
      </c>
      <c r="D801" s="833" t="s">
        <v>4131</v>
      </c>
      <c r="E801" s="834" t="s">
        <v>2161</v>
      </c>
      <c r="F801" s="832" t="s">
        <v>2138</v>
      </c>
      <c r="G801" s="832" t="s">
        <v>2219</v>
      </c>
      <c r="H801" s="832" t="s">
        <v>590</v>
      </c>
      <c r="I801" s="832" t="s">
        <v>2464</v>
      </c>
      <c r="J801" s="832" t="s">
        <v>2324</v>
      </c>
      <c r="K801" s="832" t="s">
        <v>2465</v>
      </c>
      <c r="L801" s="835">
        <v>0</v>
      </c>
      <c r="M801" s="835">
        <v>0</v>
      </c>
      <c r="N801" s="832">
        <v>1</v>
      </c>
      <c r="O801" s="836">
        <v>1</v>
      </c>
      <c r="P801" s="835"/>
      <c r="Q801" s="837"/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11</v>
      </c>
      <c r="B802" s="832" t="s">
        <v>2137</v>
      </c>
      <c r="C802" s="832" t="s">
        <v>2143</v>
      </c>
      <c r="D802" s="833" t="s">
        <v>4131</v>
      </c>
      <c r="E802" s="834" t="s">
        <v>2161</v>
      </c>
      <c r="F802" s="832" t="s">
        <v>2138</v>
      </c>
      <c r="G802" s="832" t="s">
        <v>2219</v>
      </c>
      <c r="H802" s="832" t="s">
        <v>590</v>
      </c>
      <c r="I802" s="832" t="s">
        <v>2992</v>
      </c>
      <c r="J802" s="832" t="s">
        <v>2985</v>
      </c>
      <c r="K802" s="832" t="s">
        <v>2993</v>
      </c>
      <c r="L802" s="835">
        <v>0</v>
      </c>
      <c r="M802" s="835">
        <v>0</v>
      </c>
      <c r="N802" s="832">
        <v>2</v>
      </c>
      <c r="O802" s="836">
        <v>1</v>
      </c>
      <c r="P802" s="835"/>
      <c r="Q802" s="837"/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11</v>
      </c>
      <c r="B803" s="832" t="s">
        <v>2137</v>
      </c>
      <c r="C803" s="832" t="s">
        <v>2143</v>
      </c>
      <c r="D803" s="833" t="s">
        <v>4131</v>
      </c>
      <c r="E803" s="834" t="s">
        <v>2161</v>
      </c>
      <c r="F803" s="832" t="s">
        <v>2138</v>
      </c>
      <c r="G803" s="832" t="s">
        <v>2219</v>
      </c>
      <c r="H803" s="832" t="s">
        <v>590</v>
      </c>
      <c r="I803" s="832" t="s">
        <v>2994</v>
      </c>
      <c r="J803" s="832" t="s">
        <v>2985</v>
      </c>
      <c r="K803" s="832" t="s">
        <v>2995</v>
      </c>
      <c r="L803" s="835">
        <v>0</v>
      </c>
      <c r="M803" s="835">
        <v>0</v>
      </c>
      <c r="N803" s="832">
        <v>1</v>
      </c>
      <c r="O803" s="836">
        <v>0.5</v>
      </c>
      <c r="P803" s="835"/>
      <c r="Q803" s="837"/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11</v>
      </c>
      <c r="B804" s="832" t="s">
        <v>2137</v>
      </c>
      <c r="C804" s="832" t="s">
        <v>2143</v>
      </c>
      <c r="D804" s="833" t="s">
        <v>4131</v>
      </c>
      <c r="E804" s="834" t="s">
        <v>2161</v>
      </c>
      <c r="F804" s="832" t="s">
        <v>2138</v>
      </c>
      <c r="G804" s="832" t="s">
        <v>2219</v>
      </c>
      <c r="H804" s="832" t="s">
        <v>590</v>
      </c>
      <c r="I804" s="832" t="s">
        <v>2996</v>
      </c>
      <c r="J804" s="832" t="s">
        <v>1216</v>
      </c>
      <c r="K804" s="832" t="s">
        <v>2997</v>
      </c>
      <c r="L804" s="835">
        <v>48.42</v>
      </c>
      <c r="M804" s="835">
        <v>96.84</v>
      </c>
      <c r="N804" s="832">
        <v>2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11</v>
      </c>
      <c r="B805" s="832" t="s">
        <v>2137</v>
      </c>
      <c r="C805" s="832" t="s">
        <v>2143</v>
      </c>
      <c r="D805" s="833" t="s">
        <v>4131</v>
      </c>
      <c r="E805" s="834" t="s">
        <v>2161</v>
      </c>
      <c r="F805" s="832" t="s">
        <v>2138</v>
      </c>
      <c r="G805" s="832" t="s">
        <v>2329</v>
      </c>
      <c r="H805" s="832" t="s">
        <v>590</v>
      </c>
      <c r="I805" s="832" t="s">
        <v>2381</v>
      </c>
      <c r="J805" s="832" t="s">
        <v>689</v>
      </c>
      <c r="K805" s="832" t="s">
        <v>2382</v>
      </c>
      <c r="L805" s="835">
        <v>91.11</v>
      </c>
      <c r="M805" s="835">
        <v>3917.7299999999996</v>
      </c>
      <c r="N805" s="832">
        <v>43</v>
      </c>
      <c r="O805" s="836">
        <v>24.5</v>
      </c>
      <c r="P805" s="835">
        <v>1275.5399999999997</v>
      </c>
      <c r="Q805" s="837">
        <v>0.32558139534883718</v>
      </c>
      <c r="R805" s="832">
        <v>14</v>
      </c>
      <c r="S805" s="837">
        <v>0.32558139534883723</v>
      </c>
      <c r="T805" s="836">
        <v>8.5</v>
      </c>
      <c r="U805" s="838">
        <v>0.34693877551020408</v>
      </c>
    </row>
    <row r="806" spans="1:21" ht="14.4" customHeight="1" x14ac:dyDescent="0.3">
      <c r="A806" s="831">
        <v>11</v>
      </c>
      <c r="B806" s="832" t="s">
        <v>2137</v>
      </c>
      <c r="C806" s="832" t="s">
        <v>2143</v>
      </c>
      <c r="D806" s="833" t="s">
        <v>4131</v>
      </c>
      <c r="E806" s="834" t="s">
        <v>2161</v>
      </c>
      <c r="F806" s="832" t="s">
        <v>2138</v>
      </c>
      <c r="G806" s="832" t="s">
        <v>2329</v>
      </c>
      <c r="H806" s="832" t="s">
        <v>590</v>
      </c>
      <c r="I806" s="832" t="s">
        <v>2330</v>
      </c>
      <c r="J806" s="832" t="s">
        <v>689</v>
      </c>
      <c r="K806" s="832" t="s">
        <v>2331</v>
      </c>
      <c r="L806" s="835">
        <v>45.56</v>
      </c>
      <c r="M806" s="835">
        <v>1230.1199999999999</v>
      </c>
      <c r="N806" s="832">
        <v>27</v>
      </c>
      <c r="O806" s="836">
        <v>15</v>
      </c>
      <c r="P806" s="835">
        <v>546.72</v>
      </c>
      <c r="Q806" s="837">
        <v>0.44444444444444453</v>
      </c>
      <c r="R806" s="832">
        <v>12</v>
      </c>
      <c r="S806" s="837">
        <v>0.44444444444444442</v>
      </c>
      <c r="T806" s="836">
        <v>7</v>
      </c>
      <c r="U806" s="838">
        <v>0.46666666666666667</v>
      </c>
    </row>
    <row r="807" spans="1:21" ht="14.4" customHeight="1" x14ac:dyDescent="0.3">
      <c r="A807" s="831">
        <v>11</v>
      </c>
      <c r="B807" s="832" t="s">
        <v>2137</v>
      </c>
      <c r="C807" s="832" t="s">
        <v>2143</v>
      </c>
      <c r="D807" s="833" t="s">
        <v>4131</v>
      </c>
      <c r="E807" s="834" t="s">
        <v>2161</v>
      </c>
      <c r="F807" s="832" t="s">
        <v>2138</v>
      </c>
      <c r="G807" s="832" t="s">
        <v>2329</v>
      </c>
      <c r="H807" s="832" t="s">
        <v>590</v>
      </c>
      <c r="I807" s="832" t="s">
        <v>2436</v>
      </c>
      <c r="J807" s="832" t="s">
        <v>689</v>
      </c>
      <c r="K807" s="832" t="s">
        <v>2382</v>
      </c>
      <c r="L807" s="835">
        <v>91.11</v>
      </c>
      <c r="M807" s="835">
        <v>364.44</v>
      </c>
      <c r="N807" s="832">
        <v>4</v>
      </c>
      <c r="O807" s="836">
        <v>2</v>
      </c>
      <c r="P807" s="835">
        <v>182.22</v>
      </c>
      <c r="Q807" s="837">
        <v>0.5</v>
      </c>
      <c r="R807" s="832">
        <v>2</v>
      </c>
      <c r="S807" s="837">
        <v>0.5</v>
      </c>
      <c r="T807" s="836">
        <v>1</v>
      </c>
      <c r="U807" s="838">
        <v>0.5</v>
      </c>
    </row>
    <row r="808" spans="1:21" ht="14.4" customHeight="1" x14ac:dyDescent="0.3">
      <c r="A808" s="831">
        <v>11</v>
      </c>
      <c r="B808" s="832" t="s">
        <v>2137</v>
      </c>
      <c r="C808" s="832" t="s">
        <v>2143</v>
      </c>
      <c r="D808" s="833" t="s">
        <v>4131</v>
      </c>
      <c r="E808" s="834" t="s">
        <v>2161</v>
      </c>
      <c r="F808" s="832" t="s">
        <v>2138</v>
      </c>
      <c r="G808" s="832" t="s">
        <v>2329</v>
      </c>
      <c r="H808" s="832" t="s">
        <v>590</v>
      </c>
      <c r="I808" s="832" t="s">
        <v>2998</v>
      </c>
      <c r="J808" s="832" t="s">
        <v>689</v>
      </c>
      <c r="K808" s="832" t="s">
        <v>2382</v>
      </c>
      <c r="L808" s="835">
        <v>91.11</v>
      </c>
      <c r="M808" s="835">
        <v>91.11</v>
      </c>
      <c r="N808" s="832">
        <v>1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11</v>
      </c>
      <c r="B809" s="832" t="s">
        <v>2137</v>
      </c>
      <c r="C809" s="832" t="s">
        <v>2143</v>
      </c>
      <c r="D809" s="833" t="s">
        <v>4131</v>
      </c>
      <c r="E809" s="834" t="s">
        <v>2161</v>
      </c>
      <c r="F809" s="832" t="s">
        <v>2138</v>
      </c>
      <c r="G809" s="832" t="s">
        <v>2329</v>
      </c>
      <c r="H809" s="832" t="s">
        <v>590</v>
      </c>
      <c r="I809" s="832" t="s">
        <v>2332</v>
      </c>
      <c r="J809" s="832" t="s">
        <v>689</v>
      </c>
      <c r="K809" s="832" t="s">
        <v>2331</v>
      </c>
      <c r="L809" s="835">
        <v>45.56</v>
      </c>
      <c r="M809" s="835">
        <v>45.56</v>
      </c>
      <c r="N809" s="832">
        <v>1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11</v>
      </c>
      <c r="B810" s="832" t="s">
        <v>2137</v>
      </c>
      <c r="C810" s="832" t="s">
        <v>2143</v>
      </c>
      <c r="D810" s="833" t="s">
        <v>4131</v>
      </c>
      <c r="E810" s="834" t="s">
        <v>2161</v>
      </c>
      <c r="F810" s="832" t="s">
        <v>2138</v>
      </c>
      <c r="G810" s="832" t="s">
        <v>2329</v>
      </c>
      <c r="H810" s="832" t="s">
        <v>590</v>
      </c>
      <c r="I810" s="832" t="s">
        <v>2999</v>
      </c>
      <c r="J810" s="832" t="s">
        <v>689</v>
      </c>
      <c r="K810" s="832" t="s">
        <v>2382</v>
      </c>
      <c r="L810" s="835">
        <v>91.11</v>
      </c>
      <c r="M810" s="835">
        <v>91.11</v>
      </c>
      <c r="N810" s="832">
        <v>1</v>
      </c>
      <c r="O810" s="836">
        <v>0.5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11</v>
      </c>
      <c r="B811" s="832" t="s">
        <v>2137</v>
      </c>
      <c r="C811" s="832" t="s">
        <v>2143</v>
      </c>
      <c r="D811" s="833" t="s">
        <v>4131</v>
      </c>
      <c r="E811" s="834" t="s">
        <v>2161</v>
      </c>
      <c r="F811" s="832" t="s">
        <v>2138</v>
      </c>
      <c r="G811" s="832" t="s">
        <v>2329</v>
      </c>
      <c r="H811" s="832" t="s">
        <v>590</v>
      </c>
      <c r="I811" s="832" t="s">
        <v>3000</v>
      </c>
      <c r="J811" s="832" t="s">
        <v>689</v>
      </c>
      <c r="K811" s="832" t="s">
        <v>2331</v>
      </c>
      <c r="L811" s="835">
        <v>45.56</v>
      </c>
      <c r="M811" s="835">
        <v>45.56</v>
      </c>
      <c r="N811" s="832">
        <v>1</v>
      </c>
      <c r="O811" s="836">
        <v>0.5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11</v>
      </c>
      <c r="B812" s="832" t="s">
        <v>2137</v>
      </c>
      <c r="C812" s="832" t="s">
        <v>2143</v>
      </c>
      <c r="D812" s="833" t="s">
        <v>4131</v>
      </c>
      <c r="E812" s="834" t="s">
        <v>2161</v>
      </c>
      <c r="F812" s="832" t="s">
        <v>2138</v>
      </c>
      <c r="G812" s="832" t="s">
        <v>2356</v>
      </c>
      <c r="H812" s="832" t="s">
        <v>590</v>
      </c>
      <c r="I812" s="832" t="s">
        <v>2357</v>
      </c>
      <c r="J812" s="832" t="s">
        <v>2358</v>
      </c>
      <c r="K812" s="832" t="s">
        <v>2359</v>
      </c>
      <c r="L812" s="835">
        <v>46.75</v>
      </c>
      <c r="M812" s="835">
        <v>280.5</v>
      </c>
      <c r="N812" s="832">
        <v>6</v>
      </c>
      <c r="O812" s="836">
        <v>1.5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11</v>
      </c>
      <c r="B813" s="832" t="s">
        <v>2137</v>
      </c>
      <c r="C813" s="832" t="s">
        <v>2143</v>
      </c>
      <c r="D813" s="833" t="s">
        <v>4131</v>
      </c>
      <c r="E813" s="834" t="s">
        <v>2161</v>
      </c>
      <c r="F813" s="832" t="s">
        <v>2138</v>
      </c>
      <c r="G813" s="832" t="s">
        <v>2356</v>
      </c>
      <c r="H813" s="832" t="s">
        <v>590</v>
      </c>
      <c r="I813" s="832" t="s">
        <v>2513</v>
      </c>
      <c r="J813" s="832" t="s">
        <v>2358</v>
      </c>
      <c r="K813" s="832" t="s">
        <v>2514</v>
      </c>
      <c r="L813" s="835">
        <v>0</v>
      </c>
      <c r="M813" s="835">
        <v>0</v>
      </c>
      <c r="N813" s="832">
        <v>3</v>
      </c>
      <c r="O813" s="836">
        <v>0.5</v>
      </c>
      <c r="P813" s="835">
        <v>0</v>
      </c>
      <c r="Q813" s="837"/>
      <c r="R813" s="832">
        <v>3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11</v>
      </c>
      <c r="B814" s="832" t="s">
        <v>2137</v>
      </c>
      <c r="C814" s="832" t="s">
        <v>2143</v>
      </c>
      <c r="D814" s="833" t="s">
        <v>4131</v>
      </c>
      <c r="E814" s="834" t="s">
        <v>2161</v>
      </c>
      <c r="F814" s="832" t="s">
        <v>2138</v>
      </c>
      <c r="G814" s="832" t="s">
        <v>2259</v>
      </c>
      <c r="H814" s="832" t="s">
        <v>590</v>
      </c>
      <c r="I814" s="832" t="s">
        <v>2260</v>
      </c>
      <c r="J814" s="832" t="s">
        <v>862</v>
      </c>
      <c r="K814" s="832" t="s">
        <v>2261</v>
      </c>
      <c r="L814" s="835">
        <v>107.27</v>
      </c>
      <c r="M814" s="835">
        <v>214.54</v>
      </c>
      <c r="N814" s="832">
        <v>2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11</v>
      </c>
      <c r="B815" s="832" t="s">
        <v>2137</v>
      </c>
      <c r="C815" s="832" t="s">
        <v>2143</v>
      </c>
      <c r="D815" s="833" t="s">
        <v>4131</v>
      </c>
      <c r="E815" s="834" t="s">
        <v>2161</v>
      </c>
      <c r="F815" s="832" t="s">
        <v>2138</v>
      </c>
      <c r="G815" s="832" t="s">
        <v>2259</v>
      </c>
      <c r="H815" s="832" t="s">
        <v>590</v>
      </c>
      <c r="I815" s="832" t="s">
        <v>2858</v>
      </c>
      <c r="J815" s="832" t="s">
        <v>862</v>
      </c>
      <c r="K815" s="832" t="s">
        <v>2261</v>
      </c>
      <c r="L815" s="835">
        <v>107.27</v>
      </c>
      <c r="M815" s="835">
        <v>214.54</v>
      </c>
      <c r="N815" s="832">
        <v>2</v>
      </c>
      <c r="O815" s="836">
        <v>1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11</v>
      </c>
      <c r="B816" s="832" t="s">
        <v>2137</v>
      </c>
      <c r="C816" s="832" t="s">
        <v>2143</v>
      </c>
      <c r="D816" s="833" t="s">
        <v>4131</v>
      </c>
      <c r="E816" s="834" t="s">
        <v>2161</v>
      </c>
      <c r="F816" s="832" t="s">
        <v>2138</v>
      </c>
      <c r="G816" s="832" t="s">
        <v>2335</v>
      </c>
      <c r="H816" s="832" t="s">
        <v>590</v>
      </c>
      <c r="I816" s="832" t="s">
        <v>2336</v>
      </c>
      <c r="J816" s="832" t="s">
        <v>2337</v>
      </c>
      <c r="K816" s="832" t="s">
        <v>2338</v>
      </c>
      <c r="L816" s="835">
        <v>0</v>
      </c>
      <c r="M816" s="835">
        <v>0</v>
      </c>
      <c r="N816" s="832">
        <v>204</v>
      </c>
      <c r="O816" s="836">
        <v>49</v>
      </c>
      <c r="P816" s="835">
        <v>0</v>
      </c>
      <c r="Q816" s="837"/>
      <c r="R816" s="832">
        <v>81</v>
      </c>
      <c r="S816" s="837">
        <v>0.39705882352941174</v>
      </c>
      <c r="T816" s="836">
        <v>20</v>
      </c>
      <c r="U816" s="838">
        <v>0.40816326530612246</v>
      </c>
    </row>
    <row r="817" spans="1:21" ht="14.4" customHeight="1" x14ac:dyDescent="0.3">
      <c r="A817" s="831">
        <v>11</v>
      </c>
      <c r="B817" s="832" t="s">
        <v>2137</v>
      </c>
      <c r="C817" s="832" t="s">
        <v>2143</v>
      </c>
      <c r="D817" s="833" t="s">
        <v>4131</v>
      </c>
      <c r="E817" s="834" t="s">
        <v>2161</v>
      </c>
      <c r="F817" s="832" t="s">
        <v>2138</v>
      </c>
      <c r="G817" s="832" t="s">
        <v>2554</v>
      </c>
      <c r="H817" s="832" t="s">
        <v>590</v>
      </c>
      <c r="I817" s="832" t="s">
        <v>2555</v>
      </c>
      <c r="J817" s="832" t="s">
        <v>2556</v>
      </c>
      <c r="K817" s="832" t="s">
        <v>2557</v>
      </c>
      <c r="L817" s="835">
        <v>159.71</v>
      </c>
      <c r="M817" s="835">
        <v>958.26</v>
      </c>
      <c r="N817" s="832">
        <v>6</v>
      </c>
      <c r="O817" s="836">
        <v>3</v>
      </c>
      <c r="P817" s="835">
        <v>159.71</v>
      </c>
      <c r="Q817" s="837">
        <v>0.16666666666666669</v>
      </c>
      <c r="R817" s="832">
        <v>1</v>
      </c>
      <c r="S817" s="837">
        <v>0.16666666666666666</v>
      </c>
      <c r="T817" s="836">
        <v>1</v>
      </c>
      <c r="U817" s="838">
        <v>0.33333333333333331</v>
      </c>
    </row>
    <row r="818" spans="1:21" ht="14.4" customHeight="1" x14ac:dyDescent="0.3">
      <c r="A818" s="831">
        <v>11</v>
      </c>
      <c r="B818" s="832" t="s">
        <v>2137</v>
      </c>
      <c r="C818" s="832" t="s">
        <v>2143</v>
      </c>
      <c r="D818" s="833" t="s">
        <v>4131</v>
      </c>
      <c r="E818" s="834" t="s">
        <v>2161</v>
      </c>
      <c r="F818" s="832" t="s">
        <v>2138</v>
      </c>
      <c r="G818" s="832" t="s">
        <v>2554</v>
      </c>
      <c r="H818" s="832" t="s">
        <v>590</v>
      </c>
      <c r="I818" s="832" t="s">
        <v>2560</v>
      </c>
      <c r="J818" s="832" t="s">
        <v>2556</v>
      </c>
      <c r="K818" s="832" t="s">
        <v>2561</v>
      </c>
      <c r="L818" s="835">
        <v>0</v>
      </c>
      <c r="M818" s="835">
        <v>0</v>
      </c>
      <c r="N818" s="832">
        <v>2</v>
      </c>
      <c r="O818" s="836">
        <v>0.5</v>
      </c>
      <c r="P818" s="835"/>
      <c r="Q818" s="837"/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11</v>
      </c>
      <c r="B819" s="832" t="s">
        <v>2137</v>
      </c>
      <c r="C819" s="832" t="s">
        <v>2143</v>
      </c>
      <c r="D819" s="833" t="s">
        <v>4131</v>
      </c>
      <c r="E819" s="834" t="s">
        <v>2161</v>
      </c>
      <c r="F819" s="832" t="s">
        <v>2138</v>
      </c>
      <c r="G819" s="832" t="s">
        <v>2554</v>
      </c>
      <c r="H819" s="832" t="s">
        <v>590</v>
      </c>
      <c r="I819" s="832" t="s">
        <v>2725</v>
      </c>
      <c r="J819" s="832" t="s">
        <v>2563</v>
      </c>
      <c r="K819" s="832" t="s">
        <v>2726</v>
      </c>
      <c r="L819" s="835">
        <v>0</v>
      </c>
      <c r="M819" s="835">
        <v>0</v>
      </c>
      <c r="N819" s="832">
        <v>6</v>
      </c>
      <c r="O819" s="836">
        <v>1.5</v>
      </c>
      <c r="P819" s="835">
        <v>0</v>
      </c>
      <c r="Q819" s="837"/>
      <c r="R819" s="832">
        <v>3</v>
      </c>
      <c r="S819" s="837">
        <v>0.5</v>
      </c>
      <c r="T819" s="836">
        <v>0.5</v>
      </c>
      <c r="U819" s="838">
        <v>0.33333333333333331</v>
      </c>
    </row>
    <row r="820" spans="1:21" ht="14.4" customHeight="1" x14ac:dyDescent="0.3">
      <c r="A820" s="831">
        <v>11</v>
      </c>
      <c r="B820" s="832" t="s">
        <v>2137</v>
      </c>
      <c r="C820" s="832" t="s">
        <v>2143</v>
      </c>
      <c r="D820" s="833" t="s">
        <v>4131</v>
      </c>
      <c r="E820" s="834" t="s">
        <v>2161</v>
      </c>
      <c r="F820" s="832" t="s">
        <v>2138</v>
      </c>
      <c r="G820" s="832" t="s">
        <v>2554</v>
      </c>
      <c r="H820" s="832" t="s">
        <v>590</v>
      </c>
      <c r="I820" s="832" t="s">
        <v>3001</v>
      </c>
      <c r="J820" s="832" t="s">
        <v>2556</v>
      </c>
      <c r="K820" s="832" t="s">
        <v>3002</v>
      </c>
      <c r="L820" s="835">
        <v>0</v>
      </c>
      <c r="M820" s="835">
        <v>0</v>
      </c>
      <c r="N820" s="832">
        <v>2</v>
      </c>
      <c r="O820" s="836">
        <v>1.5</v>
      </c>
      <c r="P820" s="835">
        <v>0</v>
      </c>
      <c r="Q820" s="837"/>
      <c r="R820" s="832">
        <v>1</v>
      </c>
      <c r="S820" s="837">
        <v>0.5</v>
      </c>
      <c r="T820" s="836">
        <v>0.5</v>
      </c>
      <c r="U820" s="838">
        <v>0.33333333333333331</v>
      </c>
    </row>
    <row r="821" spans="1:21" ht="14.4" customHeight="1" x14ac:dyDescent="0.3">
      <c r="A821" s="831">
        <v>11</v>
      </c>
      <c r="B821" s="832" t="s">
        <v>2137</v>
      </c>
      <c r="C821" s="832" t="s">
        <v>2143</v>
      </c>
      <c r="D821" s="833" t="s">
        <v>4131</v>
      </c>
      <c r="E821" s="834" t="s">
        <v>2161</v>
      </c>
      <c r="F821" s="832" t="s">
        <v>2138</v>
      </c>
      <c r="G821" s="832" t="s">
        <v>2425</v>
      </c>
      <c r="H821" s="832" t="s">
        <v>590</v>
      </c>
      <c r="I821" s="832" t="s">
        <v>2901</v>
      </c>
      <c r="J821" s="832" t="s">
        <v>2902</v>
      </c>
      <c r="K821" s="832" t="s">
        <v>2903</v>
      </c>
      <c r="L821" s="835">
        <v>0</v>
      </c>
      <c r="M821" s="835">
        <v>0</v>
      </c>
      <c r="N821" s="832">
        <v>1</v>
      </c>
      <c r="O821" s="836">
        <v>1</v>
      </c>
      <c r="P821" s="835"/>
      <c r="Q821" s="837"/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11</v>
      </c>
      <c r="B822" s="832" t="s">
        <v>2137</v>
      </c>
      <c r="C822" s="832" t="s">
        <v>2143</v>
      </c>
      <c r="D822" s="833" t="s">
        <v>4131</v>
      </c>
      <c r="E822" s="834" t="s">
        <v>2161</v>
      </c>
      <c r="F822" s="832" t="s">
        <v>2138</v>
      </c>
      <c r="G822" s="832" t="s">
        <v>2425</v>
      </c>
      <c r="H822" s="832" t="s">
        <v>590</v>
      </c>
      <c r="I822" s="832" t="s">
        <v>3003</v>
      </c>
      <c r="J822" s="832" t="s">
        <v>3004</v>
      </c>
      <c r="K822" s="832" t="s">
        <v>3005</v>
      </c>
      <c r="L822" s="835">
        <v>0</v>
      </c>
      <c r="M822" s="835">
        <v>0</v>
      </c>
      <c r="N822" s="832">
        <v>1</v>
      </c>
      <c r="O822" s="836">
        <v>0.5</v>
      </c>
      <c r="P822" s="835"/>
      <c r="Q822" s="837"/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11</v>
      </c>
      <c r="B823" s="832" t="s">
        <v>2137</v>
      </c>
      <c r="C823" s="832" t="s">
        <v>2143</v>
      </c>
      <c r="D823" s="833" t="s">
        <v>4131</v>
      </c>
      <c r="E823" s="834" t="s">
        <v>2161</v>
      </c>
      <c r="F823" s="832" t="s">
        <v>2138</v>
      </c>
      <c r="G823" s="832" t="s">
        <v>2425</v>
      </c>
      <c r="H823" s="832" t="s">
        <v>590</v>
      </c>
      <c r="I823" s="832" t="s">
        <v>3006</v>
      </c>
      <c r="J823" s="832" t="s">
        <v>3007</v>
      </c>
      <c r="K823" s="832" t="s">
        <v>3008</v>
      </c>
      <c r="L823" s="835">
        <v>0</v>
      </c>
      <c r="M823" s="835">
        <v>0</v>
      </c>
      <c r="N823" s="832">
        <v>1</v>
      </c>
      <c r="O823" s="836">
        <v>0.5</v>
      </c>
      <c r="P823" s="835"/>
      <c r="Q823" s="837"/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11</v>
      </c>
      <c r="B824" s="832" t="s">
        <v>2137</v>
      </c>
      <c r="C824" s="832" t="s">
        <v>2143</v>
      </c>
      <c r="D824" s="833" t="s">
        <v>4131</v>
      </c>
      <c r="E824" s="834" t="s">
        <v>2161</v>
      </c>
      <c r="F824" s="832" t="s">
        <v>2138</v>
      </c>
      <c r="G824" s="832" t="s">
        <v>2262</v>
      </c>
      <c r="H824" s="832" t="s">
        <v>590</v>
      </c>
      <c r="I824" s="832" t="s">
        <v>2494</v>
      </c>
      <c r="J824" s="832" t="s">
        <v>2264</v>
      </c>
      <c r="K824" s="832" t="s">
        <v>2495</v>
      </c>
      <c r="L824" s="835">
        <v>30.46</v>
      </c>
      <c r="M824" s="835">
        <v>91.38</v>
      </c>
      <c r="N824" s="832">
        <v>3</v>
      </c>
      <c r="O824" s="836">
        <v>0.5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11</v>
      </c>
      <c r="B825" s="832" t="s">
        <v>2137</v>
      </c>
      <c r="C825" s="832" t="s">
        <v>2143</v>
      </c>
      <c r="D825" s="833" t="s">
        <v>4131</v>
      </c>
      <c r="E825" s="834" t="s">
        <v>2161</v>
      </c>
      <c r="F825" s="832" t="s">
        <v>2138</v>
      </c>
      <c r="G825" s="832" t="s">
        <v>2262</v>
      </c>
      <c r="H825" s="832" t="s">
        <v>590</v>
      </c>
      <c r="I825" s="832" t="s">
        <v>2263</v>
      </c>
      <c r="J825" s="832" t="s">
        <v>2264</v>
      </c>
      <c r="K825" s="832" t="s">
        <v>2265</v>
      </c>
      <c r="L825" s="835">
        <v>60.9</v>
      </c>
      <c r="M825" s="835">
        <v>11692.799999999996</v>
      </c>
      <c r="N825" s="832">
        <v>192</v>
      </c>
      <c r="O825" s="836">
        <v>38</v>
      </c>
      <c r="P825" s="835">
        <v>3105.8999999999992</v>
      </c>
      <c r="Q825" s="837">
        <v>0.26562500000000006</v>
      </c>
      <c r="R825" s="832">
        <v>51</v>
      </c>
      <c r="S825" s="837">
        <v>0.265625</v>
      </c>
      <c r="T825" s="836">
        <v>9.5</v>
      </c>
      <c r="U825" s="838">
        <v>0.25</v>
      </c>
    </row>
    <row r="826" spans="1:21" ht="14.4" customHeight="1" x14ac:dyDescent="0.3">
      <c r="A826" s="831">
        <v>11</v>
      </c>
      <c r="B826" s="832" t="s">
        <v>2137</v>
      </c>
      <c r="C826" s="832" t="s">
        <v>2143</v>
      </c>
      <c r="D826" s="833" t="s">
        <v>4131</v>
      </c>
      <c r="E826" s="834" t="s">
        <v>2161</v>
      </c>
      <c r="F826" s="832" t="s">
        <v>2138</v>
      </c>
      <c r="G826" s="832" t="s">
        <v>2733</v>
      </c>
      <c r="H826" s="832" t="s">
        <v>590</v>
      </c>
      <c r="I826" s="832" t="s">
        <v>2734</v>
      </c>
      <c r="J826" s="832" t="s">
        <v>1232</v>
      </c>
      <c r="K826" s="832" t="s">
        <v>2735</v>
      </c>
      <c r="L826" s="835">
        <v>48.09</v>
      </c>
      <c r="M826" s="835">
        <v>144.27000000000001</v>
      </c>
      <c r="N826" s="832">
        <v>3</v>
      </c>
      <c r="O826" s="836">
        <v>0.5</v>
      </c>
      <c r="P826" s="835">
        <v>144.27000000000001</v>
      </c>
      <c r="Q826" s="837">
        <v>1</v>
      </c>
      <c r="R826" s="832">
        <v>3</v>
      </c>
      <c r="S826" s="837">
        <v>1</v>
      </c>
      <c r="T826" s="836">
        <v>0.5</v>
      </c>
      <c r="U826" s="838">
        <v>1</v>
      </c>
    </row>
    <row r="827" spans="1:21" ht="14.4" customHeight="1" x14ac:dyDescent="0.3">
      <c r="A827" s="831">
        <v>11</v>
      </c>
      <c r="B827" s="832" t="s">
        <v>2137</v>
      </c>
      <c r="C827" s="832" t="s">
        <v>2143</v>
      </c>
      <c r="D827" s="833" t="s">
        <v>4131</v>
      </c>
      <c r="E827" s="834" t="s">
        <v>2161</v>
      </c>
      <c r="F827" s="832" t="s">
        <v>2138</v>
      </c>
      <c r="G827" s="832" t="s">
        <v>2231</v>
      </c>
      <c r="H827" s="832" t="s">
        <v>590</v>
      </c>
      <c r="I827" s="832" t="s">
        <v>2360</v>
      </c>
      <c r="J827" s="832" t="s">
        <v>635</v>
      </c>
      <c r="K827" s="832" t="s">
        <v>2361</v>
      </c>
      <c r="L827" s="835">
        <v>0</v>
      </c>
      <c r="M827" s="835">
        <v>0</v>
      </c>
      <c r="N827" s="832">
        <v>323</v>
      </c>
      <c r="O827" s="836">
        <v>73</v>
      </c>
      <c r="P827" s="835">
        <v>0</v>
      </c>
      <c r="Q827" s="837"/>
      <c r="R827" s="832">
        <v>126</v>
      </c>
      <c r="S827" s="837">
        <v>0.39009287925696595</v>
      </c>
      <c r="T827" s="836">
        <v>29</v>
      </c>
      <c r="U827" s="838">
        <v>0.39726027397260272</v>
      </c>
    </row>
    <row r="828" spans="1:21" ht="14.4" customHeight="1" x14ac:dyDescent="0.3">
      <c r="A828" s="831">
        <v>11</v>
      </c>
      <c r="B828" s="832" t="s">
        <v>2137</v>
      </c>
      <c r="C828" s="832" t="s">
        <v>2143</v>
      </c>
      <c r="D828" s="833" t="s">
        <v>4131</v>
      </c>
      <c r="E828" s="834" t="s">
        <v>2161</v>
      </c>
      <c r="F828" s="832" t="s">
        <v>2138</v>
      </c>
      <c r="G828" s="832" t="s">
        <v>2231</v>
      </c>
      <c r="H828" s="832" t="s">
        <v>590</v>
      </c>
      <c r="I828" s="832" t="s">
        <v>2383</v>
      </c>
      <c r="J828" s="832" t="s">
        <v>635</v>
      </c>
      <c r="K828" s="832" t="s">
        <v>2384</v>
      </c>
      <c r="L828" s="835">
        <v>0</v>
      </c>
      <c r="M828" s="835">
        <v>0</v>
      </c>
      <c r="N828" s="832">
        <v>7</v>
      </c>
      <c r="O828" s="836">
        <v>2.5</v>
      </c>
      <c r="P828" s="835">
        <v>0</v>
      </c>
      <c r="Q828" s="837"/>
      <c r="R828" s="832">
        <v>5</v>
      </c>
      <c r="S828" s="837">
        <v>0.7142857142857143</v>
      </c>
      <c r="T828" s="836">
        <v>1.5</v>
      </c>
      <c r="U828" s="838">
        <v>0.6</v>
      </c>
    </row>
    <row r="829" spans="1:21" ht="14.4" customHeight="1" x14ac:dyDescent="0.3">
      <c r="A829" s="831">
        <v>11</v>
      </c>
      <c r="B829" s="832" t="s">
        <v>2137</v>
      </c>
      <c r="C829" s="832" t="s">
        <v>2143</v>
      </c>
      <c r="D829" s="833" t="s">
        <v>4131</v>
      </c>
      <c r="E829" s="834" t="s">
        <v>2161</v>
      </c>
      <c r="F829" s="832" t="s">
        <v>2138</v>
      </c>
      <c r="G829" s="832" t="s">
        <v>2231</v>
      </c>
      <c r="H829" s="832" t="s">
        <v>590</v>
      </c>
      <c r="I829" s="832" t="s">
        <v>2232</v>
      </c>
      <c r="J829" s="832" t="s">
        <v>635</v>
      </c>
      <c r="K829" s="832" t="s">
        <v>2233</v>
      </c>
      <c r="L829" s="835">
        <v>0</v>
      </c>
      <c r="M829" s="835">
        <v>0</v>
      </c>
      <c r="N829" s="832">
        <v>16</v>
      </c>
      <c r="O829" s="836">
        <v>7</v>
      </c>
      <c r="P829" s="835">
        <v>0</v>
      </c>
      <c r="Q829" s="837"/>
      <c r="R829" s="832">
        <v>5</v>
      </c>
      <c r="S829" s="837">
        <v>0.3125</v>
      </c>
      <c r="T829" s="836">
        <v>2</v>
      </c>
      <c r="U829" s="838">
        <v>0.2857142857142857</v>
      </c>
    </row>
    <row r="830" spans="1:21" ht="14.4" customHeight="1" x14ac:dyDescent="0.3">
      <c r="A830" s="831">
        <v>11</v>
      </c>
      <c r="B830" s="832" t="s">
        <v>2137</v>
      </c>
      <c r="C830" s="832" t="s">
        <v>2143</v>
      </c>
      <c r="D830" s="833" t="s">
        <v>4131</v>
      </c>
      <c r="E830" s="834" t="s">
        <v>2161</v>
      </c>
      <c r="F830" s="832" t="s">
        <v>2138</v>
      </c>
      <c r="G830" s="832" t="s">
        <v>2231</v>
      </c>
      <c r="H830" s="832" t="s">
        <v>590</v>
      </c>
      <c r="I830" s="832" t="s">
        <v>3009</v>
      </c>
      <c r="J830" s="832" t="s">
        <v>3010</v>
      </c>
      <c r="K830" s="832" t="s">
        <v>3011</v>
      </c>
      <c r="L830" s="835">
        <v>0</v>
      </c>
      <c r="M830" s="835">
        <v>0</v>
      </c>
      <c r="N830" s="832">
        <v>2</v>
      </c>
      <c r="O830" s="836">
        <v>0.5</v>
      </c>
      <c r="P830" s="835"/>
      <c r="Q830" s="837"/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11</v>
      </c>
      <c r="B831" s="832" t="s">
        <v>2137</v>
      </c>
      <c r="C831" s="832" t="s">
        <v>2143</v>
      </c>
      <c r="D831" s="833" t="s">
        <v>4131</v>
      </c>
      <c r="E831" s="834" t="s">
        <v>2161</v>
      </c>
      <c r="F831" s="832" t="s">
        <v>2138</v>
      </c>
      <c r="G831" s="832" t="s">
        <v>2483</v>
      </c>
      <c r="H831" s="832" t="s">
        <v>590</v>
      </c>
      <c r="I831" s="832" t="s">
        <v>3012</v>
      </c>
      <c r="J831" s="832" t="s">
        <v>1235</v>
      </c>
      <c r="K831" s="832" t="s">
        <v>3013</v>
      </c>
      <c r="L831" s="835">
        <v>98.75</v>
      </c>
      <c r="M831" s="835">
        <v>592.5</v>
      </c>
      <c r="N831" s="832">
        <v>6</v>
      </c>
      <c r="O831" s="836">
        <v>1.5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11</v>
      </c>
      <c r="B832" s="832" t="s">
        <v>2137</v>
      </c>
      <c r="C832" s="832" t="s">
        <v>2143</v>
      </c>
      <c r="D832" s="833" t="s">
        <v>4131</v>
      </c>
      <c r="E832" s="834" t="s">
        <v>2161</v>
      </c>
      <c r="F832" s="832" t="s">
        <v>2138</v>
      </c>
      <c r="G832" s="832" t="s">
        <v>2483</v>
      </c>
      <c r="H832" s="832" t="s">
        <v>590</v>
      </c>
      <c r="I832" s="832" t="s">
        <v>2496</v>
      </c>
      <c r="J832" s="832" t="s">
        <v>1235</v>
      </c>
      <c r="K832" s="832" t="s">
        <v>2497</v>
      </c>
      <c r="L832" s="835">
        <v>98.75</v>
      </c>
      <c r="M832" s="835">
        <v>98.75</v>
      </c>
      <c r="N832" s="832">
        <v>1</v>
      </c>
      <c r="O832" s="836">
        <v>0.5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11</v>
      </c>
      <c r="B833" s="832" t="s">
        <v>2137</v>
      </c>
      <c r="C833" s="832" t="s">
        <v>2143</v>
      </c>
      <c r="D833" s="833" t="s">
        <v>4131</v>
      </c>
      <c r="E833" s="834" t="s">
        <v>2161</v>
      </c>
      <c r="F833" s="832" t="s">
        <v>2138</v>
      </c>
      <c r="G833" s="832" t="s">
        <v>2483</v>
      </c>
      <c r="H833" s="832" t="s">
        <v>590</v>
      </c>
      <c r="I833" s="832" t="s">
        <v>3014</v>
      </c>
      <c r="J833" s="832" t="s">
        <v>1235</v>
      </c>
      <c r="K833" s="832" t="s">
        <v>2497</v>
      </c>
      <c r="L833" s="835">
        <v>98.75</v>
      </c>
      <c r="M833" s="835">
        <v>888.75</v>
      </c>
      <c r="N833" s="832">
        <v>9</v>
      </c>
      <c r="O833" s="836">
        <v>2</v>
      </c>
      <c r="P833" s="835">
        <v>296.25</v>
      </c>
      <c r="Q833" s="837">
        <v>0.33333333333333331</v>
      </c>
      <c r="R833" s="832">
        <v>3</v>
      </c>
      <c r="S833" s="837">
        <v>0.33333333333333331</v>
      </c>
      <c r="T833" s="836">
        <v>0.5</v>
      </c>
      <c r="U833" s="838">
        <v>0.25</v>
      </c>
    </row>
    <row r="834" spans="1:21" ht="14.4" customHeight="1" x14ac:dyDescent="0.3">
      <c r="A834" s="831">
        <v>11</v>
      </c>
      <c r="B834" s="832" t="s">
        <v>2137</v>
      </c>
      <c r="C834" s="832" t="s">
        <v>2143</v>
      </c>
      <c r="D834" s="833" t="s">
        <v>4131</v>
      </c>
      <c r="E834" s="834" t="s">
        <v>2161</v>
      </c>
      <c r="F834" s="832" t="s">
        <v>2138</v>
      </c>
      <c r="G834" s="832" t="s">
        <v>2483</v>
      </c>
      <c r="H834" s="832" t="s">
        <v>590</v>
      </c>
      <c r="I834" s="832" t="s">
        <v>2484</v>
      </c>
      <c r="J834" s="832" t="s">
        <v>1371</v>
      </c>
      <c r="K834" s="832" t="s">
        <v>2180</v>
      </c>
      <c r="L834" s="835">
        <v>98.75</v>
      </c>
      <c r="M834" s="835">
        <v>296.25</v>
      </c>
      <c r="N834" s="832">
        <v>3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11</v>
      </c>
      <c r="B835" s="832" t="s">
        <v>2137</v>
      </c>
      <c r="C835" s="832" t="s">
        <v>2143</v>
      </c>
      <c r="D835" s="833" t="s">
        <v>4131</v>
      </c>
      <c r="E835" s="834" t="s">
        <v>2161</v>
      </c>
      <c r="F835" s="832" t="s">
        <v>2138</v>
      </c>
      <c r="G835" s="832" t="s">
        <v>2483</v>
      </c>
      <c r="H835" s="832" t="s">
        <v>590</v>
      </c>
      <c r="I835" s="832" t="s">
        <v>3015</v>
      </c>
      <c r="J835" s="832" t="s">
        <v>1235</v>
      </c>
      <c r="K835" s="832" t="s">
        <v>3013</v>
      </c>
      <c r="L835" s="835">
        <v>98.75</v>
      </c>
      <c r="M835" s="835">
        <v>691.25</v>
      </c>
      <c r="N835" s="832">
        <v>7</v>
      </c>
      <c r="O835" s="836">
        <v>2</v>
      </c>
      <c r="P835" s="835">
        <v>691.25</v>
      </c>
      <c r="Q835" s="837">
        <v>1</v>
      </c>
      <c r="R835" s="832">
        <v>7</v>
      </c>
      <c r="S835" s="837">
        <v>1</v>
      </c>
      <c r="T835" s="836">
        <v>2</v>
      </c>
      <c r="U835" s="838">
        <v>1</v>
      </c>
    </row>
    <row r="836" spans="1:21" ht="14.4" customHeight="1" x14ac:dyDescent="0.3">
      <c r="A836" s="831">
        <v>11</v>
      </c>
      <c r="B836" s="832" t="s">
        <v>2137</v>
      </c>
      <c r="C836" s="832" t="s">
        <v>2143</v>
      </c>
      <c r="D836" s="833" t="s">
        <v>4131</v>
      </c>
      <c r="E836" s="834" t="s">
        <v>2161</v>
      </c>
      <c r="F836" s="832" t="s">
        <v>2138</v>
      </c>
      <c r="G836" s="832" t="s">
        <v>2483</v>
      </c>
      <c r="H836" s="832" t="s">
        <v>590</v>
      </c>
      <c r="I836" s="832" t="s">
        <v>3016</v>
      </c>
      <c r="J836" s="832" t="s">
        <v>1235</v>
      </c>
      <c r="K836" s="832" t="s">
        <v>2497</v>
      </c>
      <c r="L836" s="835">
        <v>98.75</v>
      </c>
      <c r="M836" s="835">
        <v>592.5</v>
      </c>
      <c r="N836" s="832">
        <v>6</v>
      </c>
      <c r="O836" s="836">
        <v>1.5</v>
      </c>
      <c r="P836" s="835">
        <v>296.25</v>
      </c>
      <c r="Q836" s="837">
        <v>0.5</v>
      </c>
      <c r="R836" s="832">
        <v>3</v>
      </c>
      <c r="S836" s="837">
        <v>0.5</v>
      </c>
      <c r="T836" s="836">
        <v>0.5</v>
      </c>
      <c r="U836" s="838">
        <v>0.33333333333333331</v>
      </c>
    </row>
    <row r="837" spans="1:21" ht="14.4" customHeight="1" x14ac:dyDescent="0.3">
      <c r="A837" s="831">
        <v>11</v>
      </c>
      <c r="B837" s="832" t="s">
        <v>2137</v>
      </c>
      <c r="C837" s="832" t="s">
        <v>2143</v>
      </c>
      <c r="D837" s="833" t="s">
        <v>4131</v>
      </c>
      <c r="E837" s="834" t="s">
        <v>2161</v>
      </c>
      <c r="F837" s="832" t="s">
        <v>2138</v>
      </c>
      <c r="G837" s="832" t="s">
        <v>2483</v>
      </c>
      <c r="H837" s="832" t="s">
        <v>590</v>
      </c>
      <c r="I837" s="832" t="s">
        <v>3017</v>
      </c>
      <c r="J837" s="832" t="s">
        <v>1235</v>
      </c>
      <c r="K837" s="832" t="s">
        <v>1236</v>
      </c>
      <c r="L837" s="835">
        <v>98.75</v>
      </c>
      <c r="M837" s="835">
        <v>395</v>
      </c>
      <c r="N837" s="832">
        <v>4</v>
      </c>
      <c r="O837" s="836">
        <v>1.5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11</v>
      </c>
      <c r="B838" s="832" t="s">
        <v>2137</v>
      </c>
      <c r="C838" s="832" t="s">
        <v>2143</v>
      </c>
      <c r="D838" s="833" t="s">
        <v>4131</v>
      </c>
      <c r="E838" s="834" t="s">
        <v>2161</v>
      </c>
      <c r="F838" s="832" t="s">
        <v>2138</v>
      </c>
      <c r="G838" s="832" t="s">
        <v>2362</v>
      </c>
      <c r="H838" s="832" t="s">
        <v>590</v>
      </c>
      <c r="I838" s="832" t="s">
        <v>2363</v>
      </c>
      <c r="J838" s="832" t="s">
        <v>2364</v>
      </c>
      <c r="K838" s="832" t="s">
        <v>2365</v>
      </c>
      <c r="L838" s="835">
        <v>132.97999999999999</v>
      </c>
      <c r="M838" s="835">
        <v>1329.7999999999997</v>
      </c>
      <c r="N838" s="832">
        <v>10</v>
      </c>
      <c r="O838" s="836">
        <v>3</v>
      </c>
      <c r="P838" s="835">
        <v>398.93999999999994</v>
      </c>
      <c r="Q838" s="837">
        <v>0.30000000000000004</v>
      </c>
      <c r="R838" s="832">
        <v>3</v>
      </c>
      <c r="S838" s="837">
        <v>0.3</v>
      </c>
      <c r="T838" s="836">
        <v>0.5</v>
      </c>
      <c r="U838" s="838">
        <v>0.16666666666666666</v>
      </c>
    </row>
    <row r="839" spans="1:21" ht="14.4" customHeight="1" x14ac:dyDescent="0.3">
      <c r="A839" s="831">
        <v>11</v>
      </c>
      <c r="B839" s="832" t="s">
        <v>2137</v>
      </c>
      <c r="C839" s="832" t="s">
        <v>2143</v>
      </c>
      <c r="D839" s="833" t="s">
        <v>4131</v>
      </c>
      <c r="E839" s="834" t="s">
        <v>2161</v>
      </c>
      <c r="F839" s="832" t="s">
        <v>2138</v>
      </c>
      <c r="G839" s="832" t="s">
        <v>2362</v>
      </c>
      <c r="H839" s="832" t="s">
        <v>590</v>
      </c>
      <c r="I839" s="832" t="s">
        <v>2366</v>
      </c>
      <c r="J839" s="832" t="s">
        <v>2364</v>
      </c>
      <c r="K839" s="832" t="s">
        <v>2367</v>
      </c>
      <c r="L839" s="835">
        <v>77.52</v>
      </c>
      <c r="M839" s="835">
        <v>232.56</v>
      </c>
      <c r="N839" s="832">
        <v>3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11</v>
      </c>
      <c r="B840" s="832" t="s">
        <v>2137</v>
      </c>
      <c r="C840" s="832" t="s">
        <v>2143</v>
      </c>
      <c r="D840" s="833" t="s">
        <v>4131</v>
      </c>
      <c r="E840" s="834" t="s">
        <v>2161</v>
      </c>
      <c r="F840" s="832" t="s">
        <v>2138</v>
      </c>
      <c r="G840" s="832" t="s">
        <v>2362</v>
      </c>
      <c r="H840" s="832" t="s">
        <v>590</v>
      </c>
      <c r="I840" s="832" t="s">
        <v>2398</v>
      </c>
      <c r="J840" s="832" t="s">
        <v>2364</v>
      </c>
      <c r="K840" s="832" t="s">
        <v>2365</v>
      </c>
      <c r="L840" s="835">
        <v>132.97999999999999</v>
      </c>
      <c r="M840" s="835">
        <v>398.93999999999994</v>
      </c>
      <c r="N840" s="832">
        <v>3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11</v>
      </c>
      <c r="B841" s="832" t="s">
        <v>2137</v>
      </c>
      <c r="C841" s="832" t="s">
        <v>2143</v>
      </c>
      <c r="D841" s="833" t="s">
        <v>4131</v>
      </c>
      <c r="E841" s="834" t="s">
        <v>2161</v>
      </c>
      <c r="F841" s="832" t="s">
        <v>2138</v>
      </c>
      <c r="G841" s="832" t="s">
        <v>2498</v>
      </c>
      <c r="H841" s="832" t="s">
        <v>590</v>
      </c>
      <c r="I841" s="832" t="s">
        <v>2499</v>
      </c>
      <c r="J841" s="832" t="s">
        <v>2500</v>
      </c>
      <c r="K841" s="832" t="s">
        <v>2501</v>
      </c>
      <c r="L841" s="835">
        <v>24.37</v>
      </c>
      <c r="M841" s="835">
        <v>97.48</v>
      </c>
      <c r="N841" s="832">
        <v>4</v>
      </c>
      <c r="O841" s="836">
        <v>2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11</v>
      </c>
      <c r="B842" s="832" t="s">
        <v>2137</v>
      </c>
      <c r="C842" s="832" t="s">
        <v>2143</v>
      </c>
      <c r="D842" s="833" t="s">
        <v>4131</v>
      </c>
      <c r="E842" s="834" t="s">
        <v>2161</v>
      </c>
      <c r="F842" s="832" t="s">
        <v>2138</v>
      </c>
      <c r="G842" s="832" t="s">
        <v>3018</v>
      </c>
      <c r="H842" s="832" t="s">
        <v>590</v>
      </c>
      <c r="I842" s="832" t="s">
        <v>3019</v>
      </c>
      <c r="J842" s="832" t="s">
        <v>3020</v>
      </c>
      <c r="K842" s="832" t="s">
        <v>646</v>
      </c>
      <c r="L842" s="835">
        <v>0</v>
      </c>
      <c r="M842" s="835">
        <v>0</v>
      </c>
      <c r="N842" s="832">
        <v>1</v>
      </c>
      <c r="O842" s="836">
        <v>0.5</v>
      </c>
      <c r="P842" s="835"/>
      <c r="Q842" s="837"/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11</v>
      </c>
      <c r="B843" s="832" t="s">
        <v>2137</v>
      </c>
      <c r="C843" s="832" t="s">
        <v>2143</v>
      </c>
      <c r="D843" s="833" t="s">
        <v>4131</v>
      </c>
      <c r="E843" s="834" t="s">
        <v>2161</v>
      </c>
      <c r="F843" s="832" t="s">
        <v>2138</v>
      </c>
      <c r="G843" s="832" t="s">
        <v>3021</v>
      </c>
      <c r="H843" s="832" t="s">
        <v>590</v>
      </c>
      <c r="I843" s="832" t="s">
        <v>3022</v>
      </c>
      <c r="J843" s="832" t="s">
        <v>3023</v>
      </c>
      <c r="K843" s="832" t="s">
        <v>3024</v>
      </c>
      <c r="L843" s="835">
        <v>619.6</v>
      </c>
      <c r="M843" s="835">
        <v>619.6</v>
      </c>
      <c r="N843" s="832">
        <v>1</v>
      </c>
      <c r="O843" s="836">
        <v>1</v>
      </c>
      <c r="P843" s="835">
        <v>619.6</v>
      </c>
      <c r="Q843" s="837">
        <v>1</v>
      </c>
      <c r="R843" s="832">
        <v>1</v>
      </c>
      <c r="S843" s="837">
        <v>1</v>
      </c>
      <c r="T843" s="836">
        <v>1</v>
      </c>
      <c r="U843" s="838">
        <v>1</v>
      </c>
    </row>
    <row r="844" spans="1:21" ht="14.4" customHeight="1" x14ac:dyDescent="0.3">
      <c r="A844" s="831">
        <v>11</v>
      </c>
      <c r="B844" s="832" t="s">
        <v>2137</v>
      </c>
      <c r="C844" s="832" t="s">
        <v>2143</v>
      </c>
      <c r="D844" s="833" t="s">
        <v>4131</v>
      </c>
      <c r="E844" s="834" t="s">
        <v>2161</v>
      </c>
      <c r="F844" s="832" t="s">
        <v>2138</v>
      </c>
      <c r="G844" s="832" t="s">
        <v>3021</v>
      </c>
      <c r="H844" s="832" t="s">
        <v>590</v>
      </c>
      <c r="I844" s="832" t="s">
        <v>3025</v>
      </c>
      <c r="J844" s="832" t="s">
        <v>3026</v>
      </c>
      <c r="K844" s="832" t="s">
        <v>3024</v>
      </c>
      <c r="L844" s="835">
        <v>619.6</v>
      </c>
      <c r="M844" s="835">
        <v>1858.8000000000002</v>
      </c>
      <c r="N844" s="832">
        <v>3</v>
      </c>
      <c r="O844" s="836">
        <v>2</v>
      </c>
      <c r="P844" s="835">
        <v>1858.8000000000002</v>
      </c>
      <c r="Q844" s="837">
        <v>1</v>
      </c>
      <c r="R844" s="832">
        <v>3</v>
      </c>
      <c r="S844" s="837">
        <v>1</v>
      </c>
      <c r="T844" s="836">
        <v>2</v>
      </c>
      <c r="U844" s="838">
        <v>1</v>
      </c>
    </row>
    <row r="845" spans="1:21" ht="14.4" customHeight="1" x14ac:dyDescent="0.3">
      <c r="A845" s="831">
        <v>11</v>
      </c>
      <c r="B845" s="832" t="s">
        <v>2137</v>
      </c>
      <c r="C845" s="832" t="s">
        <v>2143</v>
      </c>
      <c r="D845" s="833" t="s">
        <v>4131</v>
      </c>
      <c r="E845" s="834" t="s">
        <v>2161</v>
      </c>
      <c r="F845" s="832" t="s">
        <v>2138</v>
      </c>
      <c r="G845" s="832" t="s">
        <v>3021</v>
      </c>
      <c r="H845" s="832" t="s">
        <v>590</v>
      </c>
      <c r="I845" s="832" t="s">
        <v>3027</v>
      </c>
      <c r="J845" s="832" t="s">
        <v>3028</v>
      </c>
      <c r="K845" s="832" t="s">
        <v>3029</v>
      </c>
      <c r="L845" s="835">
        <v>619.6</v>
      </c>
      <c r="M845" s="835">
        <v>7435.2000000000007</v>
      </c>
      <c r="N845" s="832">
        <v>12</v>
      </c>
      <c r="O845" s="836">
        <v>7</v>
      </c>
      <c r="P845" s="835">
        <v>1858.8000000000002</v>
      </c>
      <c r="Q845" s="837">
        <v>0.25</v>
      </c>
      <c r="R845" s="832">
        <v>3</v>
      </c>
      <c r="S845" s="837">
        <v>0.25</v>
      </c>
      <c r="T845" s="836">
        <v>1.5</v>
      </c>
      <c r="U845" s="838">
        <v>0.21428571428571427</v>
      </c>
    </row>
    <row r="846" spans="1:21" ht="14.4" customHeight="1" x14ac:dyDescent="0.3">
      <c r="A846" s="831">
        <v>11</v>
      </c>
      <c r="B846" s="832" t="s">
        <v>2137</v>
      </c>
      <c r="C846" s="832" t="s">
        <v>2143</v>
      </c>
      <c r="D846" s="833" t="s">
        <v>4131</v>
      </c>
      <c r="E846" s="834" t="s">
        <v>2161</v>
      </c>
      <c r="F846" s="832" t="s">
        <v>2138</v>
      </c>
      <c r="G846" s="832" t="s">
        <v>3021</v>
      </c>
      <c r="H846" s="832" t="s">
        <v>590</v>
      </c>
      <c r="I846" s="832" t="s">
        <v>3030</v>
      </c>
      <c r="J846" s="832" t="s">
        <v>3028</v>
      </c>
      <c r="K846" s="832" t="s">
        <v>3031</v>
      </c>
      <c r="L846" s="835">
        <v>206.53</v>
      </c>
      <c r="M846" s="835">
        <v>413.06</v>
      </c>
      <c r="N846" s="832">
        <v>2</v>
      </c>
      <c r="O846" s="836">
        <v>1</v>
      </c>
      <c r="P846" s="835">
        <v>206.53</v>
      </c>
      <c r="Q846" s="837">
        <v>0.5</v>
      </c>
      <c r="R846" s="832">
        <v>1</v>
      </c>
      <c r="S846" s="837">
        <v>0.5</v>
      </c>
      <c r="T846" s="836">
        <v>0.5</v>
      </c>
      <c r="U846" s="838">
        <v>0.5</v>
      </c>
    </row>
    <row r="847" spans="1:21" ht="14.4" customHeight="1" x14ac:dyDescent="0.3">
      <c r="A847" s="831">
        <v>11</v>
      </c>
      <c r="B847" s="832" t="s">
        <v>2137</v>
      </c>
      <c r="C847" s="832" t="s">
        <v>2143</v>
      </c>
      <c r="D847" s="833" t="s">
        <v>4131</v>
      </c>
      <c r="E847" s="834" t="s">
        <v>2161</v>
      </c>
      <c r="F847" s="832" t="s">
        <v>2138</v>
      </c>
      <c r="G847" s="832" t="s">
        <v>3032</v>
      </c>
      <c r="H847" s="832" t="s">
        <v>590</v>
      </c>
      <c r="I847" s="832" t="s">
        <v>3033</v>
      </c>
      <c r="J847" s="832" t="s">
        <v>3034</v>
      </c>
      <c r="K847" s="832" t="s">
        <v>3035</v>
      </c>
      <c r="L847" s="835">
        <v>816.97</v>
      </c>
      <c r="M847" s="835">
        <v>16339.400000000001</v>
      </c>
      <c r="N847" s="832">
        <v>20</v>
      </c>
      <c r="O847" s="836">
        <v>4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11</v>
      </c>
      <c r="B848" s="832" t="s">
        <v>2137</v>
      </c>
      <c r="C848" s="832" t="s">
        <v>2143</v>
      </c>
      <c r="D848" s="833" t="s">
        <v>4131</v>
      </c>
      <c r="E848" s="834" t="s">
        <v>2161</v>
      </c>
      <c r="F848" s="832" t="s">
        <v>2138</v>
      </c>
      <c r="G848" s="832" t="s">
        <v>3032</v>
      </c>
      <c r="H848" s="832" t="s">
        <v>590</v>
      </c>
      <c r="I848" s="832" t="s">
        <v>3033</v>
      </c>
      <c r="J848" s="832" t="s">
        <v>3034</v>
      </c>
      <c r="K848" s="832" t="s">
        <v>3035</v>
      </c>
      <c r="L848" s="835">
        <v>785.14</v>
      </c>
      <c r="M848" s="835">
        <v>11777.099999999999</v>
      </c>
      <c r="N848" s="832">
        <v>15</v>
      </c>
      <c r="O848" s="836">
        <v>3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11</v>
      </c>
      <c r="B849" s="832" t="s">
        <v>2137</v>
      </c>
      <c r="C849" s="832" t="s">
        <v>2143</v>
      </c>
      <c r="D849" s="833" t="s">
        <v>4131</v>
      </c>
      <c r="E849" s="834" t="s">
        <v>2161</v>
      </c>
      <c r="F849" s="832" t="s">
        <v>2138</v>
      </c>
      <c r="G849" s="832" t="s">
        <v>2572</v>
      </c>
      <c r="H849" s="832" t="s">
        <v>590</v>
      </c>
      <c r="I849" s="832" t="s">
        <v>3036</v>
      </c>
      <c r="J849" s="832" t="s">
        <v>2574</v>
      </c>
      <c r="K849" s="832" t="s">
        <v>2516</v>
      </c>
      <c r="L849" s="835">
        <v>0</v>
      </c>
      <c r="M849" s="835">
        <v>0</v>
      </c>
      <c r="N849" s="832">
        <v>1</v>
      </c>
      <c r="O849" s="836">
        <v>0.5</v>
      </c>
      <c r="P849" s="835"/>
      <c r="Q849" s="837"/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11</v>
      </c>
      <c r="B850" s="832" t="s">
        <v>2137</v>
      </c>
      <c r="C850" s="832" t="s">
        <v>2143</v>
      </c>
      <c r="D850" s="833" t="s">
        <v>4131</v>
      </c>
      <c r="E850" s="834" t="s">
        <v>2161</v>
      </c>
      <c r="F850" s="832" t="s">
        <v>2138</v>
      </c>
      <c r="G850" s="832" t="s">
        <v>2285</v>
      </c>
      <c r="H850" s="832" t="s">
        <v>590</v>
      </c>
      <c r="I850" s="832" t="s">
        <v>2339</v>
      </c>
      <c r="J850" s="832" t="s">
        <v>856</v>
      </c>
      <c r="K850" s="832" t="s">
        <v>2288</v>
      </c>
      <c r="L850" s="835">
        <v>0</v>
      </c>
      <c r="M850" s="835">
        <v>0</v>
      </c>
      <c r="N850" s="832">
        <v>3</v>
      </c>
      <c r="O850" s="836">
        <v>2</v>
      </c>
      <c r="P850" s="835"/>
      <c r="Q850" s="837"/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11</v>
      </c>
      <c r="B851" s="832" t="s">
        <v>2137</v>
      </c>
      <c r="C851" s="832" t="s">
        <v>2143</v>
      </c>
      <c r="D851" s="833" t="s">
        <v>4131</v>
      </c>
      <c r="E851" s="834" t="s">
        <v>2161</v>
      </c>
      <c r="F851" s="832" t="s">
        <v>2138</v>
      </c>
      <c r="G851" s="832" t="s">
        <v>2285</v>
      </c>
      <c r="H851" s="832" t="s">
        <v>590</v>
      </c>
      <c r="I851" s="832" t="s">
        <v>2286</v>
      </c>
      <c r="J851" s="832" t="s">
        <v>2287</v>
      </c>
      <c r="K851" s="832" t="s">
        <v>2288</v>
      </c>
      <c r="L851" s="835">
        <v>0</v>
      </c>
      <c r="M851" s="835">
        <v>0</v>
      </c>
      <c r="N851" s="832">
        <v>66</v>
      </c>
      <c r="O851" s="836">
        <v>40.5</v>
      </c>
      <c r="P851" s="835">
        <v>0</v>
      </c>
      <c r="Q851" s="837"/>
      <c r="R851" s="832">
        <v>16</v>
      </c>
      <c r="S851" s="837">
        <v>0.24242424242424243</v>
      </c>
      <c r="T851" s="836">
        <v>9.5</v>
      </c>
      <c r="U851" s="838">
        <v>0.23456790123456789</v>
      </c>
    </row>
    <row r="852" spans="1:21" ht="14.4" customHeight="1" x14ac:dyDescent="0.3">
      <c r="A852" s="831">
        <v>11</v>
      </c>
      <c r="B852" s="832" t="s">
        <v>2137</v>
      </c>
      <c r="C852" s="832" t="s">
        <v>2143</v>
      </c>
      <c r="D852" s="833" t="s">
        <v>4131</v>
      </c>
      <c r="E852" s="834" t="s">
        <v>2161</v>
      </c>
      <c r="F852" s="832" t="s">
        <v>2138</v>
      </c>
      <c r="G852" s="832" t="s">
        <v>2285</v>
      </c>
      <c r="H852" s="832" t="s">
        <v>590</v>
      </c>
      <c r="I852" s="832" t="s">
        <v>2455</v>
      </c>
      <c r="J852" s="832" t="s">
        <v>2456</v>
      </c>
      <c r="K852" s="832" t="s">
        <v>2457</v>
      </c>
      <c r="L852" s="835">
        <v>49.96</v>
      </c>
      <c r="M852" s="835">
        <v>49.96</v>
      </c>
      <c r="N852" s="832">
        <v>1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11</v>
      </c>
      <c r="B853" s="832" t="s">
        <v>2137</v>
      </c>
      <c r="C853" s="832" t="s">
        <v>2143</v>
      </c>
      <c r="D853" s="833" t="s">
        <v>4131</v>
      </c>
      <c r="E853" s="834" t="s">
        <v>2161</v>
      </c>
      <c r="F853" s="832" t="s">
        <v>2138</v>
      </c>
      <c r="G853" s="832" t="s">
        <v>2181</v>
      </c>
      <c r="H853" s="832" t="s">
        <v>638</v>
      </c>
      <c r="I853" s="832" t="s">
        <v>2458</v>
      </c>
      <c r="J853" s="832" t="s">
        <v>757</v>
      </c>
      <c r="K853" s="832" t="s">
        <v>1680</v>
      </c>
      <c r="L853" s="835">
        <v>368.16</v>
      </c>
      <c r="M853" s="835">
        <v>736.32</v>
      </c>
      <c r="N853" s="832">
        <v>2</v>
      </c>
      <c r="O853" s="836">
        <v>1</v>
      </c>
      <c r="P853" s="835">
        <v>736.32</v>
      </c>
      <c r="Q853" s="837">
        <v>1</v>
      </c>
      <c r="R853" s="832">
        <v>2</v>
      </c>
      <c r="S853" s="837">
        <v>1</v>
      </c>
      <c r="T853" s="836">
        <v>1</v>
      </c>
      <c r="U853" s="838">
        <v>1</v>
      </c>
    </row>
    <row r="854" spans="1:21" ht="14.4" customHeight="1" x14ac:dyDescent="0.3">
      <c r="A854" s="831">
        <v>11</v>
      </c>
      <c r="B854" s="832" t="s">
        <v>2137</v>
      </c>
      <c r="C854" s="832" t="s">
        <v>2143</v>
      </c>
      <c r="D854" s="833" t="s">
        <v>4131</v>
      </c>
      <c r="E854" s="834" t="s">
        <v>2161</v>
      </c>
      <c r="F854" s="832" t="s">
        <v>2138</v>
      </c>
      <c r="G854" s="832" t="s">
        <v>2181</v>
      </c>
      <c r="H854" s="832" t="s">
        <v>638</v>
      </c>
      <c r="I854" s="832" t="s">
        <v>2272</v>
      </c>
      <c r="J854" s="832" t="s">
        <v>757</v>
      </c>
      <c r="K854" s="832" t="s">
        <v>1686</v>
      </c>
      <c r="L854" s="835">
        <v>490.89</v>
      </c>
      <c r="M854" s="835">
        <v>36325.86</v>
      </c>
      <c r="N854" s="832">
        <v>74</v>
      </c>
      <c r="O854" s="836">
        <v>31</v>
      </c>
      <c r="P854" s="835">
        <v>18653.82</v>
      </c>
      <c r="Q854" s="837">
        <v>0.51351351351351349</v>
      </c>
      <c r="R854" s="832">
        <v>38</v>
      </c>
      <c r="S854" s="837">
        <v>0.51351351351351349</v>
      </c>
      <c r="T854" s="836">
        <v>16.5</v>
      </c>
      <c r="U854" s="838">
        <v>0.532258064516129</v>
      </c>
    </row>
    <row r="855" spans="1:21" ht="14.4" customHeight="1" x14ac:dyDescent="0.3">
      <c r="A855" s="831">
        <v>11</v>
      </c>
      <c r="B855" s="832" t="s">
        <v>2137</v>
      </c>
      <c r="C855" s="832" t="s">
        <v>2143</v>
      </c>
      <c r="D855" s="833" t="s">
        <v>4131</v>
      </c>
      <c r="E855" s="834" t="s">
        <v>2161</v>
      </c>
      <c r="F855" s="832" t="s">
        <v>2138</v>
      </c>
      <c r="G855" s="832" t="s">
        <v>2181</v>
      </c>
      <c r="H855" s="832" t="s">
        <v>638</v>
      </c>
      <c r="I855" s="832" t="s">
        <v>2182</v>
      </c>
      <c r="J855" s="832" t="s">
        <v>757</v>
      </c>
      <c r="K855" s="832" t="s">
        <v>1682</v>
      </c>
      <c r="L855" s="835">
        <v>736.33</v>
      </c>
      <c r="M855" s="835">
        <v>37552.83</v>
      </c>
      <c r="N855" s="832">
        <v>51</v>
      </c>
      <c r="O855" s="836">
        <v>21</v>
      </c>
      <c r="P855" s="835">
        <v>15462.93</v>
      </c>
      <c r="Q855" s="837">
        <v>0.41176470588235292</v>
      </c>
      <c r="R855" s="832">
        <v>21</v>
      </c>
      <c r="S855" s="837">
        <v>0.41176470588235292</v>
      </c>
      <c r="T855" s="836">
        <v>9</v>
      </c>
      <c r="U855" s="838">
        <v>0.42857142857142855</v>
      </c>
    </row>
    <row r="856" spans="1:21" ht="14.4" customHeight="1" x14ac:dyDescent="0.3">
      <c r="A856" s="831">
        <v>11</v>
      </c>
      <c r="B856" s="832" t="s">
        <v>2137</v>
      </c>
      <c r="C856" s="832" t="s">
        <v>2143</v>
      </c>
      <c r="D856" s="833" t="s">
        <v>4131</v>
      </c>
      <c r="E856" s="834" t="s">
        <v>2161</v>
      </c>
      <c r="F856" s="832" t="s">
        <v>2138</v>
      </c>
      <c r="G856" s="832" t="s">
        <v>2181</v>
      </c>
      <c r="H856" s="832" t="s">
        <v>638</v>
      </c>
      <c r="I856" s="832" t="s">
        <v>1689</v>
      </c>
      <c r="J856" s="832" t="s">
        <v>757</v>
      </c>
      <c r="K856" s="832" t="s">
        <v>1678</v>
      </c>
      <c r="L856" s="835">
        <v>923.74</v>
      </c>
      <c r="M856" s="835">
        <v>2771.2200000000003</v>
      </c>
      <c r="N856" s="832">
        <v>3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11</v>
      </c>
      <c r="B857" s="832" t="s">
        <v>2137</v>
      </c>
      <c r="C857" s="832" t="s">
        <v>2143</v>
      </c>
      <c r="D857" s="833" t="s">
        <v>4131</v>
      </c>
      <c r="E857" s="834" t="s">
        <v>2161</v>
      </c>
      <c r="F857" s="832" t="s">
        <v>2138</v>
      </c>
      <c r="G857" s="832" t="s">
        <v>2181</v>
      </c>
      <c r="H857" s="832" t="s">
        <v>638</v>
      </c>
      <c r="I857" s="832" t="s">
        <v>1679</v>
      </c>
      <c r="J857" s="832" t="s">
        <v>757</v>
      </c>
      <c r="K857" s="832" t="s">
        <v>1680</v>
      </c>
      <c r="L857" s="835">
        <v>368.16</v>
      </c>
      <c r="M857" s="835">
        <v>736.32</v>
      </c>
      <c r="N857" s="832">
        <v>2</v>
      </c>
      <c r="O857" s="836">
        <v>0.5</v>
      </c>
      <c r="P857" s="835">
        <v>736.32</v>
      </c>
      <c r="Q857" s="837">
        <v>1</v>
      </c>
      <c r="R857" s="832">
        <v>2</v>
      </c>
      <c r="S857" s="837">
        <v>1</v>
      </c>
      <c r="T857" s="836">
        <v>0.5</v>
      </c>
      <c r="U857" s="838">
        <v>1</v>
      </c>
    </row>
    <row r="858" spans="1:21" ht="14.4" customHeight="1" x14ac:dyDescent="0.3">
      <c r="A858" s="831">
        <v>11</v>
      </c>
      <c r="B858" s="832" t="s">
        <v>2137</v>
      </c>
      <c r="C858" s="832" t="s">
        <v>2143</v>
      </c>
      <c r="D858" s="833" t="s">
        <v>4131</v>
      </c>
      <c r="E858" s="834" t="s">
        <v>2161</v>
      </c>
      <c r="F858" s="832" t="s">
        <v>2138</v>
      </c>
      <c r="G858" s="832" t="s">
        <v>2181</v>
      </c>
      <c r="H858" s="832" t="s">
        <v>638</v>
      </c>
      <c r="I858" s="832" t="s">
        <v>1685</v>
      </c>
      <c r="J858" s="832" t="s">
        <v>757</v>
      </c>
      <c r="K858" s="832" t="s">
        <v>1686</v>
      </c>
      <c r="L858" s="835">
        <v>490.89</v>
      </c>
      <c r="M858" s="835">
        <v>2454.4499999999998</v>
      </c>
      <c r="N858" s="832">
        <v>5</v>
      </c>
      <c r="O858" s="836">
        <v>3</v>
      </c>
      <c r="P858" s="835">
        <v>981.78</v>
      </c>
      <c r="Q858" s="837">
        <v>0.4</v>
      </c>
      <c r="R858" s="832">
        <v>2</v>
      </c>
      <c r="S858" s="837">
        <v>0.4</v>
      </c>
      <c r="T858" s="836">
        <v>0.5</v>
      </c>
      <c r="U858" s="838">
        <v>0.16666666666666666</v>
      </c>
    </row>
    <row r="859" spans="1:21" ht="14.4" customHeight="1" x14ac:dyDescent="0.3">
      <c r="A859" s="831">
        <v>11</v>
      </c>
      <c r="B859" s="832" t="s">
        <v>2137</v>
      </c>
      <c r="C859" s="832" t="s">
        <v>2143</v>
      </c>
      <c r="D859" s="833" t="s">
        <v>4131</v>
      </c>
      <c r="E859" s="834" t="s">
        <v>2161</v>
      </c>
      <c r="F859" s="832" t="s">
        <v>2138</v>
      </c>
      <c r="G859" s="832" t="s">
        <v>2234</v>
      </c>
      <c r="H859" s="832" t="s">
        <v>638</v>
      </c>
      <c r="I859" s="832" t="s">
        <v>1825</v>
      </c>
      <c r="J859" s="832" t="s">
        <v>653</v>
      </c>
      <c r="K859" s="832" t="s">
        <v>1826</v>
      </c>
      <c r="L859" s="835">
        <v>24.22</v>
      </c>
      <c r="M859" s="835">
        <v>24.22</v>
      </c>
      <c r="N859" s="832">
        <v>1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11</v>
      </c>
      <c r="B860" s="832" t="s">
        <v>2137</v>
      </c>
      <c r="C860" s="832" t="s">
        <v>2143</v>
      </c>
      <c r="D860" s="833" t="s">
        <v>4131</v>
      </c>
      <c r="E860" s="834" t="s">
        <v>2161</v>
      </c>
      <c r="F860" s="832" t="s">
        <v>2138</v>
      </c>
      <c r="G860" s="832" t="s">
        <v>2234</v>
      </c>
      <c r="H860" s="832" t="s">
        <v>638</v>
      </c>
      <c r="I860" s="832" t="s">
        <v>1827</v>
      </c>
      <c r="J860" s="832" t="s">
        <v>653</v>
      </c>
      <c r="K860" s="832" t="s">
        <v>646</v>
      </c>
      <c r="L860" s="835">
        <v>48.42</v>
      </c>
      <c r="M860" s="835">
        <v>726.30000000000018</v>
      </c>
      <c r="N860" s="832">
        <v>15</v>
      </c>
      <c r="O860" s="836">
        <v>11.5</v>
      </c>
      <c r="P860" s="835">
        <v>193.68</v>
      </c>
      <c r="Q860" s="837">
        <v>0.26666666666666661</v>
      </c>
      <c r="R860" s="832">
        <v>4</v>
      </c>
      <c r="S860" s="837">
        <v>0.26666666666666666</v>
      </c>
      <c r="T860" s="836">
        <v>2.5</v>
      </c>
      <c r="U860" s="838">
        <v>0.21739130434782608</v>
      </c>
    </row>
    <row r="861" spans="1:21" ht="14.4" customHeight="1" x14ac:dyDescent="0.3">
      <c r="A861" s="831">
        <v>11</v>
      </c>
      <c r="B861" s="832" t="s">
        <v>2137</v>
      </c>
      <c r="C861" s="832" t="s">
        <v>2143</v>
      </c>
      <c r="D861" s="833" t="s">
        <v>4131</v>
      </c>
      <c r="E861" s="834" t="s">
        <v>2161</v>
      </c>
      <c r="F861" s="832" t="s">
        <v>2138</v>
      </c>
      <c r="G861" s="832" t="s">
        <v>2234</v>
      </c>
      <c r="H861" s="832" t="s">
        <v>590</v>
      </c>
      <c r="I861" s="832" t="s">
        <v>2406</v>
      </c>
      <c r="J861" s="832" t="s">
        <v>653</v>
      </c>
      <c r="K861" s="832" t="s">
        <v>2407</v>
      </c>
      <c r="L861" s="835">
        <v>48.42</v>
      </c>
      <c r="M861" s="835">
        <v>13073.400000000014</v>
      </c>
      <c r="N861" s="832">
        <v>270</v>
      </c>
      <c r="O861" s="836">
        <v>160.5</v>
      </c>
      <c r="P861" s="835">
        <v>5084.1000000000049</v>
      </c>
      <c r="Q861" s="837">
        <v>0.38888888888888884</v>
      </c>
      <c r="R861" s="832">
        <v>105</v>
      </c>
      <c r="S861" s="837">
        <v>0.3888888888888889</v>
      </c>
      <c r="T861" s="836">
        <v>59</v>
      </c>
      <c r="U861" s="838">
        <v>0.36760124610591899</v>
      </c>
    </row>
    <row r="862" spans="1:21" ht="14.4" customHeight="1" x14ac:dyDescent="0.3">
      <c r="A862" s="831">
        <v>11</v>
      </c>
      <c r="B862" s="832" t="s">
        <v>2137</v>
      </c>
      <c r="C862" s="832" t="s">
        <v>2143</v>
      </c>
      <c r="D862" s="833" t="s">
        <v>4131</v>
      </c>
      <c r="E862" s="834" t="s">
        <v>2161</v>
      </c>
      <c r="F862" s="832" t="s">
        <v>2138</v>
      </c>
      <c r="G862" s="832" t="s">
        <v>2234</v>
      </c>
      <c r="H862" s="832" t="s">
        <v>590</v>
      </c>
      <c r="I862" s="832" t="s">
        <v>2353</v>
      </c>
      <c r="J862" s="832" t="s">
        <v>2354</v>
      </c>
      <c r="K862" s="832" t="s">
        <v>2355</v>
      </c>
      <c r="L862" s="835">
        <v>48.42</v>
      </c>
      <c r="M862" s="835">
        <v>193.68</v>
      </c>
      <c r="N862" s="832">
        <v>4</v>
      </c>
      <c r="O862" s="836">
        <v>1.5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11</v>
      </c>
      <c r="B863" s="832" t="s">
        <v>2137</v>
      </c>
      <c r="C863" s="832" t="s">
        <v>2143</v>
      </c>
      <c r="D863" s="833" t="s">
        <v>4131</v>
      </c>
      <c r="E863" s="834" t="s">
        <v>2161</v>
      </c>
      <c r="F863" s="832" t="s">
        <v>2138</v>
      </c>
      <c r="G863" s="832" t="s">
        <v>2234</v>
      </c>
      <c r="H863" s="832" t="s">
        <v>590</v>
      </c>
      <c r="I863" s="832" t="s">
        <v>3037</v>
      </c>
      <c r="J863" s="832" t="s">
        <v>653</v>
      </c>
      <c r="K863" s="832" t="s">
        <v>3038</v>
      </c>
      <c r="L863" s="835">
        <v>0</v>
      </c>
      <c r="M863" s="835">
        <v>0</v>
      </c>
      <c r="N863" s="832">
        <v>1</v>
      </c>
      <c r="O863" s="836">
        <v>0.5</v>
      </c>
      <c r="P863" s="835"/>
      <c r="Q863" s="837"/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11</v>
      </c>
      <c r="B864" s="832" t="s">
        <v>2137</v>
      </c>
      <c r="C864" s="832" t="s">
        <v>2143</v>
      </c>
      <c r="D864" s="833" t="s">
        <v>4131</v>
      </c>
      <c r="E864" s="834" t="s">
        <v>2161</v>
      </c>
      <c r="F864" s="832" t="s">
        <v>2138</v>
      </c>
      <c r="G864" s="832" t="s">
        <v>2234</v>
      </c>
      <c r="H864" s="832" t="s">
        <v>590</v>
      </c>
      <c r="I864" s="832" t="s">
        <v>2519</v>
      </c>
      <c r="J864" s="832" t="s">
        <v>653</v>
      </c>
      <c r="K864" s="832" t="s">
        <v>2520</v>
      </c>
      <c r="L864" s="835">
        <v>24.22</v>
      </c>
      <c r="M864" s="835">
        <v>72.66</v>
      </c>
      <c r="N864" s="832">
        <v>3</v>
      </c>
      <c r="O864" s="836">
        <v>2.5</v>
      </c>
      <c r="P864" s="835">
        <v>24.22</v>
      </c>
      <c r="Q864" s="837">
        <v>0.33333333333333331</v>
      </c>
      <c r="R864" s="832">
        <v>1</v>
      </c>
      <c r="S864" s="837">
        <v>0.33333333333333331</v>
      </c>
      <c r="T864" s="836">
        <v>1</v>
      </c>
      <c r="U864" s="838">
        <v>0.4</v>
      </c>
    </row>
    <row r="865" spans="1:21" ht="14.4" customHeight="1" x14ac:dyDescent="0.3">
      <c r="A865" s="831">
        <v>11</v>
      </c>
      <c r="B865" s="832" t="s">
        <v>2137</v>
      </c>
      <c r="C865" s="832" t="s">
        <v>2143</v>
      </c>
      <c r="D865" s="833" t="s">
        <v>4131</v>
      </c>
      <c r="E865" s="834" t="s">
        <v>2161</v>
      </c>
      <c r="F865" s="832" t="s">
        <v>2138</v>
      </c>
      <c r="G865" s="832" t="s">
        <v>2234</v>
      </c>
      <c r="H865" s="832" t="s">
        <v>590</v>
      </c>
      <c r="I865" s="832" t="s">
        <v>3039</v>
      </c>
      <c r="J865" s="832" t="s">
        <v>653</v>
      </c>
      <c r="K865" s="832" t="s">
        <v>2355</v>
      </c>
      <c r="L865" s="835">
        <v>48.42</v>
      </c>
      <c r="M865" s="835">
        <v>48.42</v>
      </c>
      <c r="N865" s="832">
        <v>1</v>
      </c>
      <c r="O865" s="836">
        <v>0.5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11</v>
      </c>
      <c r="B866" s="832" t="s">
        <v>2137</v>
      </c>
      <c r="C866" s="832" t="s">
        <v>2143</v>
      </c>
      <c r="D866" s="833" t="s">
        <v>4131</v>
      </c>
      <c r="E866" s="834" t="s">
        <v>2161</v>
      </c>
      <c r="F866" s="832" t="s">
        <v>2138</v>
      </c>
      <c r="G866" s="832" t="s">
        <v>3040</v>
      </c>
      <c r="H866" s="832" t="s">
        <v>590</v>
      </c>
      <c r="I866" s="832" t="s">
        <v>3041</v>
      </c>
      <c r="J866" s="832" t="s">
        <v>3042</v>
      </c>
      <c r="K866" s="832" t="s">
        <v>3043</v>
      </c>
      <c r="L866" s="835">
        <v>0</v>
      </c>
      <c r="M866" s="835">
        <v>0</v>
      </c>
      <c r="N866" s="832">
        <v>2</v>
      </c>
      <c r="O866" s="836">
        <v>0.5</v>
      </c>
      <c r="P866" s="835"/>
      <c r="Q866" s="837"/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11</v>
      </c>
      <c r="B867" s="832" t="s">
        <v>2137</v>
      </c>
      <c r="C867" s="832" t="s">
        <v>2143</v>
      </c>
      <c r="D867" s="833" t="s">
        <v>4131</v>
      </c>
      <c r="E867" s="834" t="s">
        <v>2161</v>
      </c>
      <c r="F867" s="832" t="s">
        <v>2138</v>
      </c>
      <c r="G867" s="832" t="s">
        <v>3044</v>
      </c>
      <c r="H867" s="832" t="s">
        <v>590</v>
      </c>
      <c r="I867" s="832" t="s">
        <v>3045</v>
      </c>
      <c r="J867" s="832" t="s">
        <v>3046</v>
      </c>
      <c r="K867" s="832" t="s">
        <v>3047</v>
      </c>
      <c r="L867" s="835">
        <v>54.55</v>
      </c>
      <c r="M867" s="835">
        <v>272.75</v>
      </c>
      <c r="N867" s="832">
        <v>5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11</v>
      </c>
      <c r="B868" s="832" t="s">
        <v>2137</v>
      </c>
      <c r="C868" s="832" t="s">
        <v>2143</v>
      </c>
      <c r="D868" s="833" t="s">
        <v>4131</v>
      </c>
      <c r="E868" s="834" t="s">
        <v>2161</v>
      </c>
      <c r="F868" s="832" t="s">
        <v>2138</v>
      </c>
      <c r="G868" s="832" t="s">
        <v>3044</v>
      </c>
      <c r="H868" s="832" t="s">
        <v>590</v>
      </c>
      <c r="I868" s="832" t="s">
        <v>3048</v>
      </c>
      <c r="J868" s="832" t="s">
        <v>3046</v>
      </c>
      <c r="K868" s="832" t="s">
        <v>3047</v>
      </c>
      <c r="L868" s="835">
        <v>54.55</v>
      </c>
      <c r="M868" s="835">
        <v>218.2</v>
      </c>
      <c r="N868" s="832">
        <v>4</v>
      </c>
      <c r="O868" s="836">
        <v>1</v>
      </c>
      <c r="P868" s="835">
        <v>109.1</v>
      </c>
      <c r="Q868" s="837">
        <v>0.5</v>
      </c>
      <c r="R868" s="832">
        <v>2</v>
      </c>
      <c r="S868" s="837">
        <v>0.5</v>
      </c>
      <c r="T868" s="836">
        <v>0.5</v>
      </c>
      <c r="U868" s="838">
        <v>0.5</v>
      </c>
    </row>
    <row r="869" spans="1:21" ht="14.4" customHeight="1" x14ac:dyDescent="0.3">
      <c r="A869" s="831">
        <v>11</v>
      </c>
      <c r="B869" s="832" t="s">
        <v>2137</v>
      </c>
      <c r="C869" s="832" t="s">
        <v>2143</v>
      </c>
      <c r="D869" s="833" t="s">
        <v>4131</v>
      </c>
      <c r="E869" s="834" t="s">
        <v>2161</v>
      </c>
      <c r="F869" s="832" t="s">
        <v>2138</v>
      </c>
      <c r="G869" s="832" t="s">
        <v>3049</v>
      </c>
      <c r="H869" s="832" t="s">
        <v>590</v>
      </c>
      <c r="I869" s="832" t="s">
        <v>3050</v>
      </c>
      <c r="J869" s="832" t="s">
        <v>3051</v>
      </c>
      <c r="K869" s="832" t="s">
        <v>2299</v>
      </c>
      <c r="L869" s="835">
        <v>0</v>
      </c>
      <c r="M869" s="835">
        <v>0</v>
      </c>
      <c r="N869" s="832">
        <v>6</v>
      </c>
      <c r="O869" s="836">
        <v>1</v>
      </c>
      <c r="P869" s="835"/>
      <c r="Q869" s="837"/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11</v>
      </c>
      <c r="B870" s="832" t="s">
        <v>2137</v>
      </c>
      <c r="C870" s="832" t="s">
        <v>2143</v>
      </c>
      <c r="D870" s="833" t="s">
        <v>4131</v>
      </c>
      <c r="E870" s="834" t="s">
        <v>2161</v>
      </c>
      <c r="F870" s="832" t="s">
        <v>2138</v>
      </c>
      <c r="G870" s="832" t="s">
        <v>2187</v>
      </c>
      <c r="H870" s="832" t="s">
        <v>638</v>
      </c>
      <c r="I870" s="832" t="s">
        <v>1834</v>
      </c>
      <c r="J870" s="832" t="s">
        <v>1835</v>
      </c>
      <c r="K870" s="832" t="s">
        <v>1836</v>
      </c>
      <c r="L870" s="835">
        <v>0</v>
      </c>
      <c r="M870" s="835">
        <v>0</v>
      </c>
      <c r="N870" s="832">
        <v>36</v>
      </c>
      <c r="O870" s="836">
        <v>13</v>
      </c>
      <c r="P870" s="835">
        <v>0</v>
      </c>
      <c r="Q870" s="837"/>
      <c r="R870" s="832">
        <v>11</v>
      </c>
      <c r="S870" s="837">
        <v>0.30555555555555558</v>
      </c>
      <c r="T870" s="836">
        <v>4.5</v>
      </c>
      <c r="U870" s="838">
        <v>0.34615384615384615</v>
      </c>
    </row>
    <row r="871" spans="1:21" ht="14.4" customHeight="1" x14ac:dyDescent="0.3">
      <c r="A871" s="831">
        <v>11</v>
      </c>
      <c r="B871" s="832" t="s">
        <v>2137</v>
      </c>
      <c r="C871" s="832" t="s">
        <v>2143</v>
      </c>
      <c r="D871" s="833" t="s">
        <v>4131</v>
      </c>
      <c r="E871" s="834" t="s">
        <v>2161</v>
      </c>
      <c r="F871" s="832" t="s">
        <v>2138</v>
      </c>
      <c r="G871" s="832" t="s">
        <v>3052</v>
      </c>
      <c r="H871" s="832" t="s">
        <v>590</v>
      </c>
      <c r="I871" s="832" t="s">
        <v>3053</v>
      </c>
      <c r="J871" s="832" t="s">
        <v>3054</v>
      </c>
      <c r="K871" s="832" t="s">
        <v>3055</v>
      </c>
      <c r="L871" s="835">
        <v>305.3</v>
      </c>
      <c r="M871" s="835">
        <v>305.3</v>
      </c>
      <c r="N871" s="832">
        <v>1</v>
      </c>
      <c r="O871" s="836">
        <v>0.5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11</v>
      </c>
      <c r="B872" s="832" t="s">
        <v>2137</v>
      </c>
      <c r="C872" s="832" t="s">
        <v>2143</v>
      </c>
      <c r="D872" s="833" t="s">
        <v>4131</v>
      </c>
      <c r="E872" s="834" t="s">
        <v>2161</v>
      </c>
      <c r="F872" s="832" t="s">
        <v>2138</v>
      </c>
      <c r="G872" s="832" t="s">
        <v>3052</v>
      </c>
      <c r="H872" s="832" t="s">
        <v>590</v>
      </c>
      <c r="I872" s="832" t="s">
        <v>3053</v>
      </c>
      <c r="J872" s="832" t="s">
        <v>3054</v>
      </c>
      <c r="K872" s="832" t="s">
        <v>3055</v>
      </c>
      <c r="L872" s="835">
        <v>258.41000000000003</v>
      </c>
      <c r="M872" s="835">
        <v>516.82000000000005</v>
      </c>
      <c r="N872" s="832">
        <v>2</v>
      </c>
      <c r="O872" s="836">
        <v>0.5</v>
      </c>
      <c r="P872" s="835">
        <v>516.82000000000005</v>
      </c>
      <c r="Q872" s="837">
        <v>1</v>
      </c>
      <c r="R872" s="832">
        <v>2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11</v>
      </c>
      <c r="B873" s="832" t="s">
        <v>2137</v>
      </c>
      <c r="C873" s="832" t="s">
        <v>2143</v>
      </c>
      <c r="D873" s="833" t="s">
        <v>4131</v>
      </c>
      <c r="E873" s="834" t="s">
        <v>2161</v>
      </c>
      <c r="F873" s="832" t="s">
        <v>2138</v>
      </c>
      <c r="G873" s="832" t="s">
        <v>3056</v>
      </c>
      <c r="H873" s="832" t="s">
        <v>590</v>
      </c>
      <c r="I873" s="832" t="s">
        <v>3057</v>
      </c>
      <c r="J873" s="832" t="s">
        <v>3058</v>
      </c>
      <c r="K873" s="832" t="s">
        <v>3059</v>
      </c>
      <c r="L873" s="835">
        <v>0</v>
      </c>
      <c r="M873" s="835">
        <v>0</v>
      </c>
      <c r="N873" s="832">
        <v>6</v>
      </c>
      <c r="O873" s="836">
        <v>1.5</v>
      </c>
      <c r="P873" s="835"/>
      <c r="Q873" s="837"/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11</v>
      </c>
      <c r="B874" s="832" t="s">
        <v>2137</v>
      </c>
      <c r="C874" s="832" t="s">
        <v>2143</v>
      </c>
      <c r="D874" s="833" t="s">
        <v>4131</v>
      </c>
      <c r="E874" s="834" t="s">
        <v>2161</v>
      </c>
      <c r="F874" s="832" t="s">
        <v>2138</v>
      </c>
      <c r="G874" s="832" t="s">
        <v>3060</v>
      </c>
      <c r="H874" s="832" t="s">
        <v>590</v>
      </c>
      <c r="I874" s="832" t="s">
        <v>3061</v>
      </c>
      <c r="J874" s="832" t="s">
        <v>3062</v>
      </c>
      <c r="K874" s="832" t="s">
        <v>3063</v>
      </c>
      <c r="L874" s="835">
        <v>85.16</v>
      </c>
      <c r="M874" s="835">
        <v>85.16</v>
      </c>
      <c r="N874" s="832">
        <v>1</v>
      </c>
      <c r="O874" s="836">
        <v>1</v>
      </c>
      <c r="P874" s="835">
        <v>85.16</v>
      </c>
      <c r="Q874" s="837">
        <v>1</v>
      </c>
      <c r="R874" s="832">
        <v>1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11</v>
      </c>
      <c r="B875" s="832" t="s">
        <v>2137</v>
      </c>
      <c r="C875" s="832" t="s">
        <v>2143</v>
      </c>
      <c r="D875" s="833" t="s">
        <v>4131</v>
      </c>
      <c r="E875" s="834" t="s">
        <v>2161</v>
      </c>
      <c r="F875" s="832" t="s">
        <v>2138</v>
      </c>
      <c r="G875" s="832" t="s">
        <v>3060</v>
      </c>
      <c r="H875" s="832" t="s">
        <v>590</v>
      </c>
      <c r="I875" s="832" t="s">
        <v>3064</v>
      </c>
      <c r="J875" s="832" t="s">
        <v>3062</v>
      </c>
      <c r="K875" s="832" t="s">
        <v>3065</v>
      </c>
      <c r="L875" s="835">
        <v>85.16</v>
      </c>
      <c r="M875" s="835">
        <v>85.16</v>
      </c>
      <c r="N875" s="832">
        <v>1</v>
      </c>
      <c r="O875" s="836">
        <v>1</v>
      </c>
      <c r="P875" s="835">
        <v>85.16</v>
      </c>
      <c r="Q875" s="837">
        <v>1</v>
      </c>
      <c r="R875" s="832">
        <v>1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11</v>
      </c>
      <c r="B876" s="832" t="s">
        <v>2137</v>
      </c>
      <c r="C876" s="832" t="s">
        <v>2143</v>
      </c>
      <c r="D876" s="833" t="s">
        <v>4131</v>
      </c>
      <c r="E876" s="834" t="s">
        <v>2161</v>
      </c>
      <c r="F876" s="832" t="s">
        <v>2138</v>
      </c>
      <c r="G876" s="832" t="s">
        <v>2385</v>
      </c>
      <c r="H876" s="832" t="s">
        <v>590</v>
      </c>
      <c r="I876" s="832" t="s">
        <v>2386</v>
      </c>
      <c r="J876" s="832" t="s">
        <v>2387</v>
      </c>
      <c r="K876" s="832" t="s">
        <v>1882</v>
      </c>
      <c r="L876" s="835">
        <v>77.13</v>
      </c>
      <c r="M876" s="835">
        <v>308.52</v>
      </c>
      <c r="N876" s="832">
        <v>4</v>
      </c>
      <c r="O876" s="836">
        <v>2</v>
      </c>
      <c r="P876" s="835">
        <v>77.13</v>
      </c>
      <c r="Q876" s="837">
        <v>0.25</v>
      </c>
      <c r="R876" s="832">
        <v>1</v>
      </c>
      <c r="S876" s="837">
        <v>0.25</v>
      </c>
      <c r="T876" s="836">
        <v>0.5</v>
      </c>
      <c r="U876" s="838">
        <v>0.25</v>
      </c>
    </row>
    <row r="877" spans="1:21" ht="14.4" customHeight="1" x14ac:dyDescent="0.3">
      <c r="A877" s="831">
        <v>11</v>
      </c>
      <c r="B877" s="832" t="s">
        <v>2137</v>
      </c>
      <c r="C877" s="832" t="s">
        <v>2143</v>
      </c>
      <c r="D877" s="833" t="s">
        <v>4131</v>
      </c>
      <c r="E877" s="834" t="s">
        <v>2161</v>
      </c>
      <c r="F877" s="832" t="s">
        <v>2138</v>
      </c>
      <c r="G877" s="832" t="s">
        <v>2593</v>
      </c>
      <c r="H877" s="832" t="s">
        <v>590</v>
      </c>
      <c r="I877" s="832" t="s">
        <v>2786</v>
      </c>
      <c r="J877" s="832" t="s">
        <v>664</v>
      </c>
      <c r="K877" s="832" t="s">
        <v>2787</v>
      </c>
      <c r="L877" s="835">
        <v>271.94</v>
      </c>
      <c r="M877" s="835">
        <v>5438.8</v>
      </c>
      <c r="N877" s="832">
        <v>20</v>
      </c>
      <c r="O877" s="836">
        <v>11.5</v>
      </c>
      <c r="P877" s="835">
        <v>1631.6399999999999</v>
      </c>
      <c r="Q877" s="837">
        <v>0.3</v>
      </c>
      <c r="R877" s="832">
        <v>6</v>
      </c>
      <c r="S877" s="837">
        <v>0.3</v>
      </c>
      <c r="T877" s="836">
        <v>3</v>
      </c>
      <c r="U877" s="838">
        <v>0.2608695652173913</v>
      </c>
    </row>
    <row r="878" spans="1:21" ht="14.4" customHeight="1" x14ac:dyDescent="0.3">
      <c r="A878" s="831">
        <v>11</v>
      </c>
      <c r="B878" s="832" t="s">
        <v>2137</v>
      </c>
      <c r="C878" s="832" t="s">
        <v>2143</v>
      </c>
      <c r="D878" s="833" t="s">
        <v>4131</v>
      </c>
      <c r="E878" s="834" t="s">
        <v>2161</v>
      </c>
      <c r="F878" s="832" t="s">
        <v>2138</v>
      </c>
      <c r="G878" s="832" t="s">
        <v>2593</v>
      </c>
      <c r="H878" s="832" t="s">
        <v>590</v>
      </c>
      <c r="I878" s="832" t="s">
        <v>3066</v>
      </c>
      <c r="J878" s="832" t="s">
        <v>664</v>
      </c>
      <c r="K878" s="832" t="s">
        <v>3067</v>
      </c>
      <c r="L878" s="835">
        <v>0</v>
      </c>
      <c r="M878" s="835">
        <v>0</v>
      </c>
      <c r="N878" s="832">
        <v>7</v>
      </c>
      <c r="O878" s="836">
        <v>6</v>
      </c>
      <c r="P878" s="835">
        <v>0</v>
      </c>
      <c r="Q878" s="837"/>
      <c r="R878" s="832">
        <v>2</v>
      </c>
      <c r="S878" s="837">
        <v>0.2857142857142857</v>
      </c>
      <c r="T878" s="836">
        <v>2</v>
      </c>
      <c r="U878" s="838">
        <v>0.33333333333333331</v>
      </c>
    </row>
    <row r="879" spans="1:21" ht="14.4" customHeight="1" x14ac:dyDescent="0.3">
      <c r="A879" s="831">
        <v>11</v>
      </c>
      <c r="B879" s="832" t="s">
        <v>2137</v>
      </c>
      <c r="C879" s="832" t="s">
        <v>2143</v>
      </c>
      <c r="D879" s="833" t="s">
        <v>4131</v>
      </c>
      <c r="E879" s="834" t="s">
        <v>2161</v>
      </c>
      <c r="F879" s="832" t="s">
        <v>2138</v>
      </c>
      <c r="G879" s="832" t="s">
        <v>2593</v>
      </c>
      <c r="H879" s="832" t="s">
        <v>590</v>
      </c>
      <c r="I879" s="832" t="s">
        <v>2594</v>
      </c>
      <c r="J879" s="832" t="s">
        <v>2595</v>
      </c>
      <c r="K879" s="832" t="s">
        <v>2596</v>
      </c>
      <c r="L879" s="835">
        <v>151.62</v>
      </c>
      <c r="M879" s="835">
        <v>606.48</v>
      </c>
      <c r="N879" s="832">
        <v>4</v>
      </c>
      <c r="O879" s="836">
        <v>1</v>
      </c>
      <c r="P879" s="835">
        <v>303.24</v>
      </c>
      <c r="Q879" s="837">
        <v>0.5</v>
      </c>
      <c r="R879" s="832">
        <v>2</v>
      </c>
      <c r="S879" s="837">
        <v>0.5</v>
      </c>
      <c r="T879" s="836">
        <v>0.5</v>
      </c>
      <c r="U879" s="838">
        <v>0.5</v>
      </c>
    </row>
    <row r="880" spans="1:21" ht="14.4" customHeight="1" x14ac:dyDescent="0.3">
      <c r="A880" s="831">
        <v>11</v>
      </c>
      <c r="B880" s="832" t="s">
        <v>2137</v>
      </c>
      <c r="C880" s="832" t="s">
        <v>2143</v>
      </c>
      <c r="D880" s="833" t="s">
        <v>4131</v>
      </c>
      <c r="E880" s="834" t="s">
        <v>2161</v>
      </c>
      <c r="F880" s="832" t="s">
        <v>2138</v>
      </c>
      <c r="G880" s="832" t="s">
        <v>2593</v>
      </c>
      <c r="H880" s="832" t="s">
        <v>590</v>
      </c>
      <c r="I880" s="832" t="s">
        <v>3068</v>
      </c>
      <c r="J880" s="832" t="s">
        <v>1078</v>
      </c>
      <c r="K880" s="832" t="s">
        <v>3069</v>
      </c>
      <c r="L880" s="835">
        <v>0</v>
      </c>
      <c r="M880" s="835">
        <v>0</v>
      </c>
      <c r="N880" s="832">
        <v>1</v>
      </c>
      <c r="O880" s="836">
        <v>0.5</v>
      </c>
      <c r="P880" s="835">
        <v>0</v>
      </c>
      <c r="Q880" s="837"/>
      <c r="R880" s="832">
        <v>1</v>
      </c>
      <c r="S880" s="837">
        <v>1</v>
      </c>
      <c r="T880" s="836">
        <v>0.5</v>
      </c>
      <c r="U880" s="838">
        <v>1</v>
      </c>
    </row>
    <row r="881" spans="1:21" ht="14.4" customHeight="1" x14ac:dyDescent="0.3">
      <c r="A881" s="831">
        <v>11</v>
      </c>
      <c r="B881" s="832" t="s">
        <v>2137</v>
      </c>
      <c r="C881" s="832" t="s">
        <v>2143</v>
      </c>
      <c r="D881" s="833" t="s">
        <v>4131</v>
      </c>
      <c r="E881" s="834" t="s">
        <v>2161</v>
      </c>
      <c r="F881" s="832" t="s">
        <v>2138</v>
      </c>
      <c r="G881" s="832" t="s">
        <v>2593</v>
      </c>
      <c r="H881" s="832" t="s">
        <v>590</v>
      </c>
      <c r="I881" s="832" t="s">
        <v>3070</v>
      </c>
      <c r="J881" s="832" t="s">
        <v>3071</v>
      </c>
      <c r="K881" s="832" t="s">
        <v>3072</v>
      </c>
      <c r="L881" s="835">
        <v>0</v>
      </c>
      <c r="M881" s="835">
        <v>0</v>
      </c>
      <c r="N881" s="832">
        <v>13</v>
      </c>
      <c r="O881" s="836">
        <v>3</v>
      </c>
      <c r="P881" s="835">
        <v>0</v>
      </c>
      <c r="Q881" s="837"/>
      <c r="R881" s="832">
        <v>3</v>
      </c>
      <c r="S881" s="837">
        <v>0.23076923076923078</v>
      </c>
      <c r="T881" s="836">
        <v>0.5</v>
      </c>
      <c r="U881" s="838">
        <v>0.16666666666666666</v>
      </c>
    </row>
    <row r="882" spans="1:21" ht="14.4" customHeight="1" x14ac:dyDescent="0.3">
      <c r="A882" s="831">
        <v>11</v>
      </c>
      <c r="B882" s="832" t="s">
        <v>2137</v>
      </c>
      <c r="C882" s="832" t="s">
        <v>2143</v>
      </c>
      <c r="D882" s="833" t="s">
        <v>4131</v>
      </c>
      <c r="E882" s="834" t="s">
        <v>2161</v>
      </c>
      <c r="F882" s="832" t="s">
        <v>2138</v>
      </c>
      <c r="G882" s="832" t="s">
        <v>2593</v>
      </c>
      <c r="H882" s="832" t="s">
        <v>590</v>
      </c>
      <c r="I882" s="832" t="s">
        <v>2790</v>
      </c>
      <c r="J882" s="832" t="s">
        <v>1080</v>
      </c>
      <c r="K882" s="832" t="s">
        <v>2791</v>
      </c>
      <c r="L882" s="835">
        <v>0</v>
      </c>
      <c r="M882" s="835">
        <v>0</v>
      </c>
      <c r="N882" s="832">
        <v>14</v>
      </c>
      <c r="O882" s="836">
        <v>9</v>
      </c>
      <c r="P882" s="835">
        <v>0</v>
      </c>
      <c r="Q882" s="837"/>
      <c r="R882" s="832">
        <v>5</v>
      </c>
      <c r="S882" s="837">
        <v>0.35714285714285715</v>
      </c>
      <c r="T882" s="836">
        <v>2</v>
      </c>
      <c r="U882" s="838">
        <v>0.22222222222222221</v>
      </c>
    </row>
    <row r="883" spans="1:21" ht="14.4" customHeight="1" x14ac:dyDescent="0.3">
      <c r="A883" s="831">
        <v>11</v>
      </c>
      <c r="B883" s="832" t="s">
        <v>2137</v>
      </c>
      <c r="C883" s="832" t="s">
        <v>2143</v>
      </c>
      <c r="D883" s="833" t="s">
        <v>4131</v>
      </c>
      <c r="E883" s="834" t="s">
        <v>2161</v>
      </c>
      <c r="F883" s="832" t="s">
        <v>2138</v>
      </c>
      <c r="G883" s="832" t="s">
        <v>2593</v>
      </c>
      <c r="H883" s="832" t="s">
        <v>590</v>
      </c>
      <c r="I883" s="832" t="s">
        <v>2597</v>
      </c>
      <c r="J883" s="832" t="s">
        <v>2595</v>
      </c>
      <c r="K883" s="832" t="s">
        <v>2598</v>
      </c>
      <c r="L883" s="835">
        <v>296.55</v>
      </c>
      <c r="M883" s="835">
        <v>1779.3000000000002</v>
      </c>
      <c r="N883" s="832">
        <v>6</v>
      </c>
      <c r="O883" s="836">
        <v>2.5</v>
      </c>
      <c r="P883" s="835">
        <v>593.1</v>
      </c>
      <c r="Q883" s="837">
        <v>0.33333333333333331</v>
      </c>
      <c r="R883" s="832">
        <v>2</v>
      </c>
      <c r="S883" s="837">
        <v>0.33333333333333331</v>
      </c>
      <c r="T883" s="836">
        <v>1</v>
      </c>
      <c r="U883" s="838">
        <v>0.4</v>
      </c>
    </row>
    <row r="884" spans="1:21" ht="14.4" customHeight="1" x14ac:dyDescent="0.3">
      <c r="A884" s="831">
        <v>11</v>
      </c>
      <c r="B884" s="832" t="s">
        <v>2137</v>
      </c>
      <c r="C884" s="832" t="s">
        <v>2143</v>
      </c>
      <c r="D884" s="833" t="s">
        <v>4131</v>
      </c>
      <c r="E884" s="834" t="s">
        <v>2161</v>
      </c>
      <c r="F884" s="832" t="s">
        <v>2138</v>
      </c>
      <c r="G884" s="832" t="s">
        <v>2593</v>
      </c>
      <c r="H884" s="832" t="s">
        <v>590</v>
      </c>
      <c r="I884" s="832" t="s">
        <v>3073</v>
      </c>
      <c r="J884" s="832" t="s">
        <v>3071</v>
      </c>
      <c r="K884" s="832" t="s">
        <v>3072</v>
      </c>
      <c r="L884" s="835">
        <v>0</v>
      </c>
      <c r="M884" s="835">
        <v>0</v>
      </c>
      <c r="N884" s="832">
        <v>67</v>
      </c>
      <c r="O884" s="836">
        <v>16</v>
      </c>
      <c r="P884" s="835">
        <v>0</v>
      </c>
      <c r="Q884" s="837"/>
      <c r="R884" s="832">
        <v>22</v>
      </c>
      <c r="S884" s="837">
        <v>0.32835820895522388</v>
      </c>
      <c r="T884" s="836">
        <v>5.5</v>
      </c>
      <c r="U884" s="838">
        <v>0.34375</v>
      </c>
    </row>
    <row r="885" spans="1:21" ht="14.4" customHeight="1" x14ac:dyDescent="0.3">
      <c r="A885" s="831">
        <v>11</v>
      </c>
      <c r="B885" s="832" t="s">
        <v>2137</v>
      </c>
      <c r="C885" s="832" t="s">
        <v>2143</v>
      </c>
      <c r="D885" s="833" t="s">
        <v>4131</v>
      </c>
      <c r="E885" s="834" t="s">
        <v>2161</v>
      </c>
      <c r="F885" s="832" t="s">
        <v>2138</v>
      </c>
      <c r="G885" s="832" t="s">
        <v>2593</v>
      </c>
      <c r="H885" s="832" t="s">
        <v>590</v>
      </c>
      <c r="I885" s="832" t="s">
        <v>3074</v>
      </c>
      <c r="J885" s="832" t="s">
        <v>2933</v>
      </c>
      <c r="K885" s="832" t="s">
        <v>3075</v>
      </c>
      <c r="L885" s="835">
        <v>0</v>
      </c>
      <c r="M885" s="835">
        <v>0</v>
      </c>
      <c r="N885" s="832">
        <v>2</v>
      </c>
      <c r="O885" s="836">
        <v>0.5</v>
      </c>
      <c r="P885" s="835">
        <v>0</v>
      </c>
      <c r="Q885" s="837"/>
      <c r="R885" s="832">
        <v>2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11</v>
      </c>
      <c r="B886" s="832" t="s">
        <v>2137</v>
      </c>
      <c r="C886" s="832" t="s">
        <v>2143</v>
      </c>
      <c r="D886" s="833" t="s">
        <v>4131</v>
      </c>
      <c r="E886" s="834" t="s">
        <v>2161</v>
      </c>
      <c r="F886" s="832" t="s">
        <v>2138</v>
      </c>
      <c r="G886" s="832" t="s">
        <v>2593</v>
      </c>
      <c r="H886" s="832" t="s">
        <v>590</v>
      </c>
      <c r="I886" s="832" t="s">
        <v>3076</v>
      </c>
      <c r="J886" s="832" t="s">
        <v>2595</v>
      </c>
      <c r="K886" s="832" t="s">
        <v>3077</v>
      </c>
      <c r="L886" s="835">
        <v>0</v>
      </c>
      <c r="M886" s="835">
        <v>0</v>
      </c>
      <c r="N886" s="832">
        <v>1</v>
      </c>
      <c r="O886" s="836">
        <v>0.5</v>
      </c>
      <c r="P886" s="835"/>
      <c r="Q886" s="837"/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11</v>
      </c>
      <c r="B887" s="832" t="s">
        <v>2137</v>
      </c>
      <c r="C887" s="832" t="s">
        <v>2143</v>
      </c>
      <c r="D887" s="833" t="s">
        <v>4131</v>
      </c>
      <c r="E887" s="834" t="s">
        <v>2161</v>
      </c>
      <c r="F887" s="832" t="s">
        <v>2138</v>
      </c>
      <c r="G887" s="832" t="s">
        <v>2506</v>
      </c>
      <c r="H887" s="832" t="s">
        <v>590</v>
      </c>
      <c r="I887" s="832" t="s">
        <v>3078</v>
      </c>
      <c r="J887" s="832" t="s">
        <v>2938</v>
      </c>
      <c r="K887" s="832" t="s">
        <v>1855</v>
      </c>
      <c r="L887" s="835">
        <v>0</v>
      </c>
      <c r="M887" s="835">
        <v>0</v>
      </c>
      <c r="N887" s="832">
        <v>2</v>
      </c>
      <c r="O887" s="836">
        <v>0.5</v>
      </c>
      <c r="P887" s="835">
        <v>0</v>
      </c>
      <c r="Q887" s="837"/>
      <c r="R887" s="832">
        <v>2</v>
      </c>
      <c r="S887" s="837">
        <v>1</v>
      </c>
      <c r="T887" s="836">
        <v>0.5</v>
      </c>
      <c r="U887" s="838">
        <v>1</v>
      </c>
    </row>
    <row r="888" spans="1:21" ht="14.4" customHeight="1" x14ac:dyDescent="0.3">
      <c r="A888" s="831">
        <v>11</v>
      </c>
      <c r="B888" s="832" t="s">
        <v>2137</v>
      </c>
      <c r="C888" s="832" t="s">
        <v>2143</v>
      </c>
      <c r="D888" s="833" t="s">
        <v>4131</v>
      </c>
      <c r="E888" s="834" t="s">
        <v>2161</v>
      </c>
      <c r="F888" s="832" t="s">
        <v>2138</v>
      </c>
      <c r="G888" s="832" t="s">
        <v>2506</v>
      </c>
      <c r="H888" s="832" t="s">
        <v>590</v>
      </c>
      <c r="I888" s="832" t="s">
        <v>3079</v>
      </c>
      <c r="J888" s="832" t="s">
        <v>2938</v>
      </c>
      <c r="K888" s="832" t="s">
        <v>1855</v>
      </c>
      <c r="L888" s="835">
        <v>0</v>
      </c>
      <c r="M888" s="835">
        <v>0</v>
      </c>
      <c r="N888" s="832">
        <v>1</v>
      </c>
      <c r="O888" s="836">
        <v>1</v>
      </c>
      <c r="P888" s="835"/>
      <c r="Q888" s="837"/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11</v>
      </c>
      <c r="B889" s="832" t="s">
        <v>2137</v>
      </c>
      <c r="C889" s="832" t="s">
        <v>2143</v>
      </c>
      <c r="D889" s="833" t="s">
        <v>4131</v>
      </c>
      <c r="E889" s="834" t="s">
        <v>2161</v>
      </c>
      <c r="F889" s="832" t="s">
        <v>2138</v>
      </c>
      <c r="G889" s="832" t="s">
        <v>3080</v>
      </c>
      <c r="H889" s="832" t="s">
        <v>590</v>
      </c>
      <c r="I889" s="832" t="s">
        <v>3081</v>
      </c>
      <c r="J889" s="832" t="s">
        <v>3082</v>
      </c>
      <c r="K889" s="832" t="s">
        <v>3083</v>
      </c>
      <c r="L889" s="835">
        <v>0</v>
      </c>
      <c r="M889" s="835">
        <v>0</v>
      </c>
      <c r="N889" s="832">
        <v>3</v>
      </c>
      <c r="O889" s="836">
        <v>1.5</v>
      </c>
      <c r="P889" s="835">
        <v>0</v>
      </c>
      <c r="Q889" s="837"/>
      <c r="R889" s="832">
        <v>2</v>
      </c>
      <c r="S889" s="837">
        <v>0.66666666666666663</v>
      </c>
      <c r="T889" s="836">
        <v>0.5</v>
      </c>
      <c r="U889" s="838">
        <v>0.33333333333333331</v>
      </c>
    </row>
    <row r="890" spans="1:21" ht="14.4" customHeight="1" x14ac:dyDescent="0.3">
      <c r="A890" s="831">
        <v>11</v>
      </c>
      <c r="B890" s="832" t="s">
        <v>2137</v>
      </c>
      <c r="C890" s="832" t="s">
        <v>2143</v>
      </c>
      <c r="D890" s="833" t="s">
        <v>4131</v>
      </c>
      <c r="E890" s="834" t="s">
        <v>2161</v>
      </c>
      <c r="F890" s="832" t="s">
        <v>2138</v>
      </c>
      <c r="G890" s="832" t="s">
        <v>3080</v>
      </c>
      <c r="H890" s="832" t="s">
        <v>638</v>
      </c>
      <c r="I890" s="832" t="s">
        <v>3084</v>
      </c>
      <c r="J890" s="832" t="s">
        <v>3085</v>
      </c>
      <c r="K890" s="832" t="s">
        <v>3086</v>
      </c>
      <c r="L890" s="835">
        <v>21.79</v>
      </c>
      <c r="M890" s="835">
        <v>43.58</v>
      </c>
      <c r="N890" s="832">
        <v>2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11</v>
      </c>
      <c r="B891" s="832" t="s">
        <v>2137</v>
      </c>
      <c r="C891" s="832" t="s">
        <v>2143</v>
      </c>
      <c r="D891" s="833" t="s">
        <v>4131</v>
      </c>
      <c r="E891" s="834" t="s">
        <v>2161</v>
      </c>
      <c r="F891" s="832" t="s">
        <v>2140</v>
      </c>
      <c r="G891" s="832" t="s">
        <v>2525</v>
      </c>
      <c r="H891" s="832" t="s">
        <v>590</v>
      </c>
      <c r="I891" s="832" t="s">
        <v>3087</v>
      </c>
      <c r="J891" s="832" t="s">
        <v>3088</v>
      </c>
      <c r="K891" s="832" t="s">
        <v>3089</v>
      </c>
      <c r="L891" s="835">
        <v>1668</v>
      </c>
      <c r="M891" s="835">
        <v>1668</v>
      </c>
      <c r="N891" s="832">
        <v>1</v>
      </c>
      <c r="O891" s="836">
        <v>1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11</v>
      </c>
      <c r="B892" s="832" t="s">
        <v>2137</v>
      </c>
      <c r="C892" s="832" t="s">
        <v>2143</v>
      </c>
      <c r="D892" s="833" t="s">
        <v>4131</v>
      </c>
      <c r="E892" s="834" t="s">
        <v>2161</v>
      </c>
      <c r="F892" s="832" t="s">
        <v>2140</v>
      </c>
      <c r="G892" s="832" t="s">
        <v>2191</v>
      </c>
      <c r="H892" s="832" t="s">
        <v>590</v>
      </c>
      <c r="I892" s="832" t="s">
        <v>2602</v>
      </c>
      <c r="J892" s="832" t="s">
        <v>2603</v>
      </c>
      <c r="K892" s="832" t="s">
        <v>2604</v>
      </c>
      <c r="L892" s="835">
        <v>0</v>
      </c>
      <c r="M892" s="835">
        <v>0</v>
      </c>
      <c r="N892" s="832">
        <v>18</v>
      </c>
      <c r="O892" s="836">
        <v>18</v>
      </c>
      <c r="P892" s="835"/>
      <c r="Q892" s="837"/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11</v>
      </c>
      <c r="B893" s="832" t="s">
        <v>2137</v>
      </c>
      <c r="C893" s="832" t="s">
        <v>2143</v>
      </c>
      <c r="D893" s="833" t="s">
        <v>4131</v>
      </c>
      <c r="E893" s="834" t="s">
        <v>2161</v>
      </c>
      <c r="F893" s="832" t="s">
        <v>2140</v>
      </c>
      <c r="G893" s="832" t="s">
        <v>2205</v>
      </c>
      <c r="H893" s="832" t="s">
        <v>590</v>
      </c>
      <c r="I893" s="832" t="s">
        <v>2247</v>
      </c>
      <c r="J893" s="832" t="s">
        <v>2248</v>
      </c>
      <c r="K893" s="832" t="s">
        <v>2249</v>
      </c>
      <c r="L893" s="835">
        <v>245.43</v>
      </c>
      <c r="M893" s="835">
        <v>736.29</v>
      </c>
      <c r="N893" s="832">
        <v>3</v>
      </c>
      <c r="O893" s="836">
        <v>3</v>
      </c>
      <c r="P893" s="835">
        <v>736.29</v>
      </c>
      <c r="Q893" s="837">
        <v>1</v>
      </c>
      <c r="R893" s="832">
        <v>3</v>
      </c>
      <c r="S893" s="837">
        <v>1</v>
      </c>
      <c r="T893" s="836">
        <v>3</v>
      </c>
      <c r="U893" s="838">
        <v>1</v>
      </c>
    </row>
    <row r="894" spans="1:21" ht="14.4" customHeight="1" x14ac:dyDescent="0.3">
      <c r="A894" s="831">
        <v>11</v>
      </c>
      <c r="B894" s="832" t="s">
        <v>2137</v>
      </c>
      <c r="C894" s="832" t="s">
        <v>2143</v>
      </c>
      <c r="D894" s="833" t="s">
        <v>4131</v>
      </c>
      <c r="E894" s="834" t="s">
        <v>2161</v>
      </c>
      <c r="F894" s="832" t="s">
        <v>2140</v>
      </c>
      <c r="G894" s="832" t="s">
        <v>2205</v>
      </c>
      <c r="H894" s="832" t="s">
        <v>590</v>
      </c>
      <c r="I894" s="832" t="s">
        <v>2312</v>
      </c>
      <c r="J894" s="832" t="s">
        <v>2417</v>
      </c>
      <c r="K894" s="832" t="s">
        <v>2418</v>
      </c>
      <c r="L894" s="835">
        <v>748.12</v>
      </c>
      <c r="M894" s="835">
        <v>748.12</v>
      </c>
      <c r="N894" s="832">
        <v>1</v>
      </c>
      <c r="O894" s="836">
        <v>1</v>
      </c>
      <c r="P894" s="835">
        <v>748.12</v>
      </c>
      <c r="Q894" s="837">
        <v>1</v>
      </c>
      <c r="R894" s="832">
        <v>1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11</v>
      </c>
      <c r="B895" s="832" t="s">
        <v>2137</v>
      </c>
      <c r="C895" s="832" t="s">
        <v>2143</v>
      </c>
      <c r="D895" s="833" t="s">
        <v>4131</v>
      </c>
      <c r="E895" s="834" t="s">
        <v>2161</v>
      </c>
      <c r="F895" s="832" t="s">
        <v>2140</v>
      </c>
      <c r="G895" s="832" t="s">
        <v>2205</v>
      </c>
      <c r="H895" s="832" t="s">
        <v>590</v>
      </c>
      <c r="I895" s="832" t="s">
        <v>2312</v>
      </c>
      <c r="J895" s="832" t="s">
        <v>2313</v>
      </c>
      <c r="K895" s="832" t="s">
        <v>2314</v>
      </c>
      <c r="L895" s="835">
        <v>748.12</v>
      </c>
      <c r="M895" s="835">
        <v>5236.84</v>
      </c>
      <c r="N895" s="832">
        <v>7</v>
      </c>
      <c r="O895" s="836">
        <v>7</v>
      </c>
      <c r="P895" s="835">
        <v>5236.84</v>
      </c>
      <c r="Q895" s="837">
        <v>1</v>
      </c>
      <c r="R895" s="832">
        <v>7</v>
      </c>
      <c r="S895" s="837">
        <v>1</v>
      </c>
      <c r="T895" s="836">
        <v>7</v>
      </c>
      <c r="U895" s="838">
        <v>1</v>
      </c>
    </row>
    <row r="896" spans="1:21" ht="14.4" customHeight="1" x14ac:dyDescent="0.3">
      <c r="A896" s="831">
        <v>11</v>
      </c>
      <c r="B896" s="832" t="s">
        <v>2137</v>
      </c>
      <c r="C896" s="832" t="s">
        <v>2143</v>
      </c>
      <c r="D896" s="833" t="s">
        <v>4131</v>
      </c>
      <c r="E896" s="834" t="s">
        <v>2161</v>
      </c>
      <c r="F896" s="832" t="s">
        <v>2140</v>
      </c>
      <c r="G896" s="832" t="s">
        <v>2205</v>
      </c>
      <c r="H896" s="832" t="s">
        <v>590</v>
      </c>
      <c r="I896" s="832" t="s">
        <v>2273</v>
      </c>
      <c r="J896" s="832" t="s">
        <v>2274</v>
      </c>
      <c r="K896" s="832" t="s">
        <v>2275</v>
      </c>
      <c r="L896" s="835">
        <v>1000</v>
      </c>
      <c r="M896" s="835">
        <v>2000</v>
      </c>
      <c r="N896" s="832">
        <v>2</v>
      </c>
      <c r="O896" s="836">
        <v>2</v>
      </c>
      <c r="P896" s="835">
        <v>2000</v>
      </c>
      <c r="Q896" s="837">
        <v>1</v>
      </c>
      <c r="R896" s="832">
        <v>2</v>
      </c>
      <c r="S896" s="837">
        <v>1</v>
      </c>
      <c r="T896" s="836">
        <v>2</v>
      </c>
      <c r="U896" s="838">
        <v>1</v>
      </c>
    </row>
    <row r="897" spans="1:21" ht="14.4" customHeight="1" x14ac:dyDescent="0.3">
      <c r="A897" s="831">
        <v>11</v>
      </c>
      <c r="B897" s="832" t="s">
        <v>2137</v>
      </c>
      <c r="C897" s="832" t="s">
        <v>2143</v>
      </c>
      <c r="D897" s="833" t="s">
        <v>4131</v>
      </c>
      <c r="E897" s="834" t="s">
        <v>2161</v>
      </c>
      <c r="F897" s="832" t="s">
        <v>2140</v>
      </c>
      <c r="G897" s="832" t="s">
        <v>2205</v>
      </c>
      <c r="H897" s="832" t="s">
        <v>590</v>
      </c>
      <c r="I897" s="832" t="s">
        <v>2315</v>
      </c>
      <c r="J897" s="832" t="s">
        <v>2316</v>
      </c>
      <c r="K897" s="832" t="s">
        <v>2317</v>
      </c>
      <c r="L897" s="835">
        <v>350</v>
      </c>
      <c r="M897" s="835">
        <v>350</v>
      </c>
      <c r="N897" s="832">
        <v>1</v>
      </c>
      <c r="O897" s="836">
        <v>1</v>
      </c>
      <c r="P897" s="835">
        <v>350</v>
      </c>
      <c r="Q897" s="837">
        <v>1</v>
      </c>
      <c r="R897" s="832">
        <v>1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11</v>
      </c>
      <c r="B898" s="832" t="s">
        <v>2137</v>
      </c>
      <c r="C898" s="832" t="s">
        <v>2143</v>
      </c>
      <c r="D898" s="833" t="s">
        <v>4131</v>
      </c>
      <c r="E898" s="834" t="s">
        <v>2161</v>
      </c>
      <c r="F898" s="832" t="s">
        <v>2140</v>
      </c>
      <c r="G898" s="832" t="s">
        <v>2205</v>
      </c>
      <c r="H898" s="832" t="s">
        <v>590</v>
      </c>
      <c r="I898" s="832" t="s">
        <v>2206</v>
      </c>
      <c r="J898" s="832" t="s">
        <v>2207</v>
      </c>
      <c r="K898" s="832" t="s">
        <v>2208</v>
      </c>
      <c r="L898" s="835">
        <v>500</v>
      </c>
      <c r="M898" s="835">
        <v>1500</v>
      </c>
      <c r="N898" s="832">
        <v>3</v>
      </c>
      <c r="O898" s="836">
        <v>3</v>
      </c>
      <c r="P898" s="835">
        <v>1500</v>
      </c>
      <c r="Q898" s="837">
        <v>1</v>
      </c>
      <c r="R898" s="832">
        <v>3</v>
      </c>
      <c r="S898" s="837">
        <v>1</v>
      </c>
      <c r="T898" s="836">
        <v>3</v>
      </c>
      <c r="U898" s="838">
        <v>1</v>
      </c>
    </row>
    <row r="899" spans="1:21" ht="14.4" customHeight="1" x14ac:dyDescent="0.3">
      <c r="A899" s="831">
        <v>11</v>
      </c>
      <c r="B899" s="832" t="s">
        <v>2137</v>
      </c>
      <c r="C899" s="832" t="s">
        <v>2143</v>
      </c>
      <c r="D899" s="833" t="s">
        <v>4131</v>
      </c>
      <c r="E899" s="834" t="s">
        <v>2161</v>
      </c>
      <c r="F899" s="832" t="s">
        <v>2140</v>
      </c>
      <c r="G899" s="832" t="s">
        <v>2205</v>
      </c>
      <c r="H899" s="832" t="s">
        <v>590</v>
      </c>
      <c r="I899" s="832" t="s">
        <v>3090</v>
      </c>
      <c r="J899" s="832" t="s">
        <v>3091</v>
      </c>
      <c r="K899" s="832" t="s">
        <v>2639</v>
      </c>
      <c r="L899" s="835">
        <v>969.57</v>
      </c>
      <c r="M899" s="835">
        <v>969.57</v>
      </c>
      <c r="N899" s="832">
        <v>1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11</v>
      </c>
      <c r="B900" s="832" t="s">
        <v>2137</v>
      </c>
      <c r="C900" s="832" t="s">
        <v>2143</v>
      </c>
      <c r="D900" s="833" t="s">
        <v>4131</v>
      </c>
      <c r="E900" s="834" t="s">
        <v>2161</v>
      </c>
      <c r="F900" s="832" t="s">
        <v>2140</v>
      </c>
      <c r="G900" s="832" t="s">
        <v>2205</v>
      </c>
      <c r="H900" s="832" t="s">
        <v>590</v>
      </c>
      <c r="I900" s="832" t="s">
        <v>2608</v>
      </c>
      <c r="J900" s="832" t="s">
        <v>2609</v>
      </c>
      <c r="K900" s="832" t="s">
        <v>2610</v>
      </c>
      <c r="L900" s="835">
        <v>1600</v>
      </c>
      <c r="M900" s="835">
        <v>4800</v>
      </c>
      <c r="N900" s="832">
        <v>3</v>
      </c>
      <c r="O900" s="836">
        <v>3</v>
      </c>
      <c r="P900" s="835">
        <v>1600</v>
      </c>
      <c r="Q900" s="837">
        <v>0.33333333333333331</v>
      </c>
      <c r="R900" s="832">
        <v>1</v>
      </c>
      <c r="S900" s="837">
        <v>0.33333333333333331</v>
      </c>
      <c r="T900" s="836">
        <v>1</v>
      </c>
      <c r="U900" s="838">
        <v>0.33333333333333331</v>
      </c>
    </row>
    <row r="901" spans="1:21" ht="14.4" customHeight="1" x14ac:dyDescent="0.3">
      <c r="A901" s="831">
        <v>11</v>
      </c>
      <c r="B901" s="832" t="s">
        <v>2137</v>
      </c>
      <c r="C901" s="832" t="s">
        <v>2143</v>
      </c>
      <c r="D901" s="833" t="s">
        <v>4131</v>
      </c>
      <c r="E901" s="834" t="s">
        <v>2161</v>
      </c>
      <c r="F901" s="832" t="s">
        <v>2140</v>
      </c>
      <c r="G901" s="832" t="s">
        <v>2205</v>
      </c>
      <c r="H901" s="832" t="s">
        <v>590</v>
      </c>
      <c r="I901" s="832" t="s">
        <v>2276</v>
      </c>
      <c r="J901" s="832" t="s">
        <v>2277</v>
      </c>
      <c r="K901" s="832" t="s">
        <v>2278</v>
      </c>
      <c r="L901" s="835">
        <v>971.25</v>
      </c>
      <c r="M901" s="835">
        <v>16511.25</v>
      </c>
      <c r="N901" s="832">
        <v>17</v>
      </c>
      <c r="O901" s="836">
        <v>17</v>
      </c>
      <c r="P901" s="835">
        <v>15540</v>
      </c>
      <c r="Q901" s="837">
        <v>0.94117647058823528</v>
      </c>
      <c r="R901" s="832">
        <v>16</v>
      </c>
      <c r="S901" s="837">
        <v>0.94117647058823528</v>
      </c>
      <c r="T901" s="836">
        <v>16</v>
      </c>
      <c r="U901" s="838">
        <v>0.94117647058823528</v>
      </c>
    </row>
    <row r="902" spans="1:21" ht="14.4" customHeight="1" x14ac:dyDescent="0.3">
      <c r="A902" s="831">
        <v>11</v>
      </c>
      <c r="B902" s="832" t="s">
        <v>2137</v>
      </c>
      <c r="C902" s="832" t="s">
        <v>2143</v>
      </c>
      <c r="D902" s="833" t="s">
        <v>4131</v>
      </c>
      <c r="E902" s="834" t="s">
        <v>2161</v>
      </c>
      <c r="F902" s="832" t="s">
        <v>2140</v>
      </c>
      <c r="G902" s="832" t="s">
        <v>2205</v>
      </c>
      <c r="H902" s="832" t="s">
        <v>590</v>
      </c>
      <c r="I902" s="832" t="s">
        <v>2809</v>
      </c>
      <c r="J902" s="832" t="s">
        <v>2810</v>
      </c>
      <c r="K902" s="832" t="s">
        <v>2811</v>
      </c>
      <c r="L902" s="835">
        <v>100</v>
      </c>
      <c r="M902" s="835">
        <v>100</v>
      </c>
      <c r="N902" s="832">
        <v>1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11</v>
      </c>
      <c r="B903" s="832" t="s">
        <v>2137</v>
      </c>
      <c r="C903" s="832" t="s">
        <v>2143</v>
      </c>
      <c r="D903" s="833" t="s">
        <v>4131</v>
      </c>
      <c r="E903" s="834" t="s">
        <v>2161</v>
      </c>
      <c r="F903" s="832" t="s">
        <v>2140</v>
      </c>
      <c r="G903" s="832" t="s">
        <v>2205</v>
      </c>
      <c r="H903" s="832" t="s">
        <v>590</v>
      </c>
      <c r="I903" s="832" t="s">
        <v>2617</v>
      </c>
      <c r="J903" s="832" t="s">
        <v>2618</v>
      </c>
      <c r="K903" s="832"/>
      <c r="L903" s="835">
        <v>600</v>
      </c>
      <c r="M903" s="835">
        <v>600</v>
      </c>
      <c r="N903" s="832">
        <v>1</v>
      </c>
      <c r="O903" s="836">
        <v>1</v>
      </c>
      <c r="P903" s="835">
        <v>600</v>
      </c>
      <c r="Q903" s="837">
        <v>1</v>
      </c>
      <c r="R903" s="832">
        <v>1</v>
      </c>
      <c r="S903" s="837">
        <v>1</v>
      </c>
      <c r="T903" s="836">
        <v>1</v>
      </c>
      <c r="U903" s="838">
        <v>1</v>
      </c>
    </row>
    <row r="904" spans="1:21" ht="14.4" customHeight="1" x14ac:dyDescent="0.3">
      <c r="A904" s="831">
        <v>11</v>
      </c>
      <c r="B904" s="832" t="s">
        <v>2137</v>
      </c>
      <c r="C904" s="832" t="s">
        <v>2143</v>
      </c>
      <c r="D904" s="833" t="s">
        <v>4131</v>
      </c>
      <c r="E904" s="834" t="s">
        <v>2161</v>
      </c>
      <c r="F904" s="832" t="s">
        <v>2140</v>
      </c>
      <c r="G904" s="832" t="s">
        <v>2205</v>
      </c>
      <c r="H904" s="832" t="s">
        <v>590</v>
      </c>
      <c r="I904" s="832" t="s">
        <v>3092</v>
      </c>
      <c r="J904" s="832" t="s">
        <v>3093</v>
      </c>
      <c r="K904" s="832" t="s">
        <v>3094</v>
      </c>
      <c r="L904" s="835">
        <v>3000</v>
      </c>
      <c r="M904" s="835">
        <v>6000</v>
      </c>
      <c r="N904" s="832">
        <v>2</v>
      </c>
      <c r="O904" s="836">
        <v>2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11</v>
      </c>
      <c r="B905" s="832" t="s">
        <v>2137</v>
      </c>
      <c r="C905" s="832" t="s">
        <v>2143</v>
      </c>
      <c r="D905" s="833" t="s">
        <v>4131</v>
      </c>
      <c r="E905" s="834" t="s">
        <v>2161</v>
      </c>
      <c r="F905" s="832" t="s">
        <v>2140</v>
      </c>
      <c r="G905" s="832" t="s">
        <v>2205</v>
      </c>
      <c r="H905" s="832" t="s">
        <v>590</v>
      </c>
      <c r="I905" s="832" t="s">
        <v>2814</v>
      </c>
      <c r="J905" s="832" t="s">
        <v>2815</v>
      </c>
      <c r="K905" s="832" t="s">
        <v>2816</v>
      </c>
      <c r="L905" s="835">
        <v>249.37</v>
      </c>
      <c r="M905" s="835">
        <v>498.74</v>
      </c>
      <c r="N905" s="832">
        <v>2</v>
      </c>
      <c r="O905" s="836">
        <v>2</v>
      </c>
      <c r="P905" s="835">
        <v>498.74</v>
      </c>
      <c r="Q905" s="837">
        <v>1</v>
      </c>
      <c r="R905" s="832">
        <v>2</v>
      </c>
      <c r="S905" s="837">
        <v>1</v>
      </c>
      <c r="T905" s="836">
        <v>2</v>
      </c>
      <c r="U905" s="838">
        <v>1</v>
      </c>
    </row>
    <row r="906" spans="1:21" ht="14.4" customHeight="1" x14ac:dyDescent="0.3">
      <c r="A906" s="831">
        <v>11</v>
      </c>
      <c r="B906" s="832" t="s">
        <v>2137</v>
      </c>
      <c r="C906" s="832" t="s">
        <v>2143</v>
      </c>
      <c r="D906" s="833" t="s">
        <v>4131</v>
      </c>
      <c r="E906" s="834" t="s">
        <v>2161</v>
      </c>
      <c r="F906" s="832" t="s">
        <v>2140</v>
      </c>
      <c r="G906" s="832" t="s">
        <v>2205</v>
      </c>
      <c r="H906" s="832" t="s">
        <v>590</v>
      </c>
      <c r="I906" s="832" t="s">
        <v>2487</v>
      </c>
      <c r="J906" s="832" t="s">
        <v>2488</v>
      </c>
      <c r="K906" s="832" t="s">
        <v>2489</v>
      </c>
      <c r="L906" s="835">
        <v>58.5</v>
      </c>
      <c r="M906" s="835">
        <v>58.5</v>
      </c>
      <c r="N906" s="832">
        <v>1</v>
      </c>
      <c r="O906" s="836">
        <v>1</v>
      </c>
      <c r="P906" s="835">
        <v>58.5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11</v>
      </c>
      <c r="B907" s="832" t="s">
        <v>2137</v>
      </c>
      <c r="C907" s="832" t="s">
        <v>2143</v>
      </c>
      <c r="D907" s="833" t="s">
        <v>4131</v>
      </c>
      <c r="E907" s="834" t="s">
        <v>2161</v>
      </c>
      <c r="F907" s="832" t="s">
        <v>2140</v>
      </c>
      <c r="G907" s="832" t="s">
        <v>2205</v>
      </c>
      <c r="H907" s="832" t="s">
        <v>590</v>
      </c>
      <c r="I907" s="832" t="s">
        <v>2817</v>
      </c>
      <c r="J907" s="832" t="s">
        <v>2818</v>
      </c>
      <c r="K907" s="832" t="s">
        <v>2819</v>
      </c>
      <c r="L907" s="835">
        <v>350</v>
      </c>
      <c r="M907" s="835">
        <v>700</v>
      </c>
      <c r="N907" s="832">
        <v>2</v>
      </c>
      <c r="O907" s="836">
        <v>2</v>
      </c>
      <c r="P907" s="835">
        <v>700</v>
      </c>
      <c r="Q907" s="837">
        <v>1</v>
      </c>
      <c r="R907" s="832">
        <v>2</v>
      </c>
      <c r="S907" s="837">
        <v>1</v>
      </c>
      <c r="T907" s="836">
        <v>2</v>
      </c>
      <c r="U907" s="838">
        <v>1</v>
      </c>
    </row>
    <row r="908" spans="1:21" ht="14.4" customHeight="1" x14ac:dyDescent="0.3">
      <c r="A908" s="831">
        <v>11</v>
      </c>
      <c r="B908" s="832" t="s">
        <v>2137</v>
      </c>
      <c r="C908" s="832" t="s">
        <v>2143</v>
      </c>
      <c r="D908" s="833" t="s">
        <v>4131</v>
      </c>
      <c r="E908" s="834" t="s">
        <v>2161</v>
      </c>
      <c r="F908" s="832" t="s">
        <v>2140</v>
      </c>
      <c r="G908" s="832" t="s">
        <v>2205</v>
      </c>
      <c r="H908" s="832" t="s">
        <v>590</v>
      </c>
      <c r="I908" s="832" t="s">
        <v>2320</v>
      </c>
      <c r="J908" s="832" t="s">
        <v>2321</v>
      </c>
      <c r="K908" s="832" t="s">
        <v>2322</v>
      </c>
      <c r="L908" s="835">
        <v>1000</v>
      </c>
      <c r="M908" s="835">
        <v>1000</v>
      </c>
      <c r="N908" s="832">
        <v>1</v>
      </c>
      <c r="O908" s="836">
        <v>1</v>
      </c>
      <c r="P908" s="835">
        <v>1000</v>
      </c>
      <c r="Q908" s="837">
        <v>1</v>
      </c>
      <c r="R908" s="832">
        <v>1</v>
      </c>
      <c r="S908" s="837">
        <v>1</v>
      </c>
      <c r="T908" s="836">
        <v>1</v>
      </c>
      <c r="U908" s="838">
        <v>1</v>
      </c>
    </row>
    <row r="909" spans="1:21" ht="14.4" customHeight="1" x14ac:dyDescent="0.3">
      <c r="A909" s="831">
        <v>11</v>
      </c>
      <c r="B909" s="832" t="s">
        <v>2137</v>
      </c>
      <c r="C909" s="832" t="s">
        <v>2143</v>
      </c>
      <c r="D909" s="833" t="s">
        <v>4131</v>
      </c>
      <c r="E909" s="834" t="s">
        <v>2161</v>
      </c>
      <c r="F909" s="832" t="s">
        <v>2140</v>
      </c>
      <c r="G909" s="832" t="s">
        <v>2205</v>
      </c>
      <c r="H909" s="832" t="s">
        <v>590</v>
      </c>
      <c r="I909" s="832" t="s">
        <v>3095</v>
      </c>
      <c r="J909" s="832" t="s">
        <v>3096</v>
      </c>
      <c r="K909" s="832" t="s">
        <v>3097</v>
      </c>
      <c r="L909" s="835">
        <v>500</v>
      </c>
      <c r="M909" s="835">
        <v>1500</v>
      </c>
      <c r="N909" s="832">
        <v>3</v>
      </c>
      <c r="O909" s="836">
        <v>3</v>
      </c>
      <c r="P909" s="835">
        <v>1500</v>
      </c>
      <c r="Q909" s="837">
        <v>1</v>
      </c>
      <c r="R909" s="832">
        <v>3</v>
      </c>
      <c r="S909" s="837">
        <v>1</v>
      </c>
      <c r="T909" s="836">
        <v>3</v>
      </c>
      <c r="U909" s="838">
        <v>1</v>
      </c>
    </row>
    <row r="910" spans="1:21" ht="14.4" customHeight="1" x14ac:dyDescent="0.3">
      <c r="A910" s="831">
        <v>11</v>
      </c>
      <c r="B910" s="832" t="s">
        <v>2137</v>
      </c>
      <c r="C910" s="832" t="s">
        <v>2143</v>
      </c>
      <c r="D910" s="833" t="s">
        <v>4131</v>
      </c>
      <c r="E910" s="834" t="s">
        <v>2161</v>
      </c>
      <c r="F910" s="832" t="s">
        <v>2140</v>
      </c>
      <c r="G910" s="832" t="s">
        <v>2205</v>
      </c>
      <c r="H910" s="832" t="s">
        <v>590</v>
      </c>
      <c r="I910" s="832" t="s">
        <v>3098</v>
      </c>
      <c r="J910" s="832" t="s">
        <v>3099</v>
      </c>
      <c r="K910" s="832"/>
      <c r="L910" s="835">
        <v>400</v>
      </c>
      <c r="M910" s="835">
        <v>800</v>
      </c>
      <c r="N910" s="832">
        <v>2</v>
      </c>
      <c r="O910" s="836">
        <v>2</v>
      </c>
      <c r="P910" s="835">
        <v>400</v>
      </c>
      <c r="Q910" s="837">
        <v>0.5</v>
      </c>
      <c r="R910" s="832">
        <v>1</v>
      </c>
      <c r="S910" s="837">
        <v>0.5</v>
      </c>
      <c r="T910" s="836">
        <v>1</v>
      </c>
      <c r="U910" s="838">
        <v>0.5</v>
      </c>
    </row>
    <row r="911" spans="1:21" ht="14.4" customHeight="1" x14ac:dyDescent="0.3">
      <c r="A911" s="831">
        <v>11</v>
      </c>
      <c r="B911" s="832" t="s">
        <v>2137</v>
      </c>
      <c r="C911" s="832" t="s">
        <v>2143</v>
      </c>
      <c r="D911" s="833" t="s">
        <v>4131</v>
      </c>
      <c r="E911" s="834" t="s">
        <v>2161</v>
      </c>
      <c r="F911" s="832" t="s">
        <v>2140</v>
      </c>
      <c r="G911" s="832" t="s">
        <v>2205</v>
      </c>
      <c r="H911" s="832" t="s">
        <v>590</v>
      </c>
      <c r="I911" s="832" t="s">
        <v>3100</v>
      </c>
      <c r="J911" s="832" t="s">
        <v>2417</v>
      </c>
      <c r="K911" s="832" t="s">
        <v>3101</v>
      </c>
      <c r="L911" s="835">
        <v>588</v>
      </c>
      <c r="M911" s="835">
        <v>588</v>
      </c>
      <c r="N911" s="832">
        <v>1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11</v>
      </c>
      <c r="B912" s="832" t="s">
        <v>2137</v>
      </c>
      <c r="C912" s="832" t="s">
        <v>2143</v>
      </c>
      <c r="D912" s="833" t="s">
        <v>4131</v>
      </c>
      <c r="E912" s="834" t="s">
        <v>2161</v>
      </c>
      <c r="F912" s="832" t="s">
        <v>2140</v>
      </c>
      <c r="G912" s="832" t="s">
        <v>2205</v>
      </c>
      <c r="H912" s="832" t="s">
        <v>590</v>
      </c>
      <c r="I912" s="832" t="s">
        <v>3102</v>
      </c>
      <c r="J912" s="832" t="s">
        <v>3103</v>
      </c>
      <c r="K912" s="832"/>
      <c r="L912" s="835">
        <v>180</v>
      </c>
      <c r="M912" s="835">
        <v>360</v>
      </c>
      <c r="N912" s="832">
        <v>2</v>
      </c>
      <c r="O912" s="836">
        <v>1</v>
      </c>
      <c r="P912" s="835">
        <v>360</v>
      </c>
      <c r="Q912" s="837">
        <v>1</v>
      </c>
      <c r="R912" s="832">
        <v>2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11</v>
      </c>
      <c r="B913" s="832" t="s">
        <v>2137</v>
      </c>
      <c r="C913" s="832" t="s">
        <v>2143</v>
      </c>
      <c r="D913" s="833" t="s">
        <v>4131</v>
      </c>
      <c r="E913" s="834" t="s">
        <v>2161</v>
      </c>
      <c r="F913" s="832" t="s">
        <v>2140</v>
      </c>
      <c r="G913" s="832" t="s">
        <v>2205</v>
      </c>
      <c r="H913" s="832" t="s">
        <v>590</v>
      </c>
      <c r="I913" s="832" t="s">
        <v>3104</v>
      </c>
      <c r="J913" s="832" t="s">
        <v>2609</v>
      </c>
      <c r="K913" s="832" t="s">
        <v>3105</v>
      </c>
      <c r="L913" s="835">
        <v>2200</v>
      </c>
      <c r="M913" s="835">
        <v>13200</v>
      </c>
      <c r="N913" s="832">
        <v>6</v>
      </c>
      <c r="O913" s="836">
        <v>6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11</v>
      </c>
      <c r="B914" s="832" t="s">
        <v>2137</v>
      </c>
      <c r="C914" s="832" t="s">
        <v>2143</v>
      </c>
      <c r="D914" s="833" t="s">
        <v>4131</v>
      </c>
      <c r="E914" s="834" t="s">
        <v>2161</v>
      </c>
      <c r="F914" s="832" t="s">
        <v>2140</v>
      </c>
      <c r="G914" s="832" t="s">
        <v>2205</v>
      </c>
      <c r="H914" s="832" t="s">
        <v>590</v>
      </c>
      <c r="I914" s="832" t="s">
        <v>3106</v>
      </c>
      <c r="J914" s="832" t="s">
        <v>3107</v>
      </c>
      <c r="K914" s="832" t="s">
        <v>3108</v>
      </c>
      <c r="L914" s="835">
        <v>3000</v>
      </c>
      <c r="M914" s="835">
        <v>3000</v>
      </c>
      <c r="N914" s="832">
        <v>1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11</v>
      </c>
      <c r="B915" s="832" t="s">
        <v>2137</v>
      </c>
      <c r="C915" s="832" t="s">
        <v>2143</v>
      </c>
      <c r="D915" s="833" t="s">
        <v>4131</v>
      </c>
      <c r="E915" s="834" t="s">
        <v>2161</v>
      </c>
      <c r="F915" s="832" t="s">
        <v>2140</v>
      </c>
      <c r="G915" s="832" t="s">
        <v>2205</v>
      </c>
      <c r="H915" s="832" t="s">
        <v>590</v>
      </c>
      <c r="I915" s="832" t="s">
        <v>3109</v>
      </c>
      <c r="J915" s="832" t="s">
        <v>2623</v>
      </c>
      <c r="K915" s="832" t="s">
        <v>3110</v>
      </c>
      <c r="L915" s="835">
        <v>3200</v>
      </c>
      <c r="M915" s="835">
        <v>3200</v>
      </c>
      <c r="N915" s="832">
        <v>1</v>
      </c>
      <c r="O915" s="836">
        <v>1</v>
      </c>
      <c r="P915" s="835">
        <v>3200</v>
      </c>
      <c r="Q915" s="837">
        <v>1</v>
      </c>
      <c r="R915" s="832">
        <v>1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11</v>
      </c>
      <c r="B916" s="832" t="s">
        <v>2137</v>
      </c>
      <c r="C916" s="832" t="s">
        <v>2143</v>
      </c>
      <c r="D916" s="833" t="s">
        <v>4131</v>
      </c>
      <c r="E916" s="834" t="s">
        <v>2161</v>
      </c>
      <c r="F916" s="832" t="s">
        <v>2140</v>
      </c>
      <c r="G916" s="832" t="s">
        <v>2205</v>
      </c>
      <c r="H916" s="832" t="s">
        <v>590</v>
      </c>
      <c r="I916" s="832" t="s">
        <v>3111</v>
      </c>
      <c r="J916" s="832" t="s">
        <v>3112</v>
      </c>
      <c r="K916" s="832" t="s">
        <v>3113</v>
      </c>
      <c r="L916" s="835">
        <v>276.62</v>
      </c>
      <c r="M916" s="835">
        <v>276.62</v>
      </c>
      <c r="N916" s="832">
        <v>1</v>
      </c>
      <c r="O916" s="836">
        <v>1</v>
      </c>
      <c r="P916" s="835">
        <v>276.62</v>
      </c>
      <c r="Q916" s="837">
        <v>1</v>
      </c>
      <c r="R916" s="832">
        <v>1</v>
      </c>
      <c r="S916" s="837">
        <v>1</v>
      </c>
      <c r="T916" s="836">
        <v>1</v>
      </c>
      <c r="U916" s="838">
        <v>1</v>
      </c>
    </row>
    <row r="917" spans="1:21" ht="14.4" customHeight="1" x14ac:dyDescent="0.3">
      <c r="A917" s="831">
        <v>11</v>
      </c>
      <c r="B917" s="832" t="s">
        <v>2137</v>
      </c>
      <c r="C917" s="832" t="s">
        <v>2143</v>
      </c>
      <c r="D917" s="833" t="s">
        <v>4131</v>
      </c>
      <c r="E917" s="834" t="s">
        <v>2161</v>
      </c>
      <c r="F917" s="832" t="s">
        <v>2140</v>
      </c>
      <c r="G917" s="832" t="s">
        <v>2205</v>
      </c>
      <c r="H917" s="832" t="s">
        <v>590</v>
      </c>
      <c r="I917" s="832" t="s">
        <v>3114</v>
      </c>
      <c r="J917" s="832" t="s">
        <v>3115</v>
      </c>
      <c r="K917" s="832" t="s">
        <v>3116</v>
      </c>
      <c r="L917" s="835">
        <v>750</v>
      </c>
      <c r="M917" s="835">
        <v>750</v>
      </c>
      <c r="N917" s="832">
        <v>1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11</v>
      </c>
      <c r="B918" s="832" t="s">
        <v>2137</v>
      </c>
      <c r="C918" s="832" t="s">
        <v>2143</v>
      </c>
      <c r="D918" s="833" t="s">
        <v>4131</v>
      </c>
      <c r="E918" s="834" t="s">
        <v>2161</v>
      </c>
      <c r="F918" s="832" t="s">
        <v>2140</v>
      </c>
      <c r="G918" s="832" t="s">
        <v>2205</v>
      </c>
      <c r="H918" s="832" t="s">
        <v>590</v>
      </c>
      <c r="I918" s="832" t="s">
        <v>3117</v>
      </c>
      <c r="J918" s="832" t="s">
        <v>3118</v>
      </c>
      <c r="K918" s="832"/>
      <c r="L918" s="835">
        <v>496.18</v>
      </c>
      <c r="M918" s="835">
        <v>496.18</v>
      </c>
      <c r="N918" s="832">
        <v>1</v>
      </c>
      <c r="O918" s="836">
        <v>1</v>
      </c>
      <c r="P918" s="835">
        <v>496.18</v>
      </c>
      <c r="Q918" s="837">
        <v>1</v>
      </c>
      <c r="R918" s="832">
        <v>1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11</v>
      </c>
      <c r="B919" s="832" t="s">
        <v>2137</v>
      </c>
      <c r="C919" s="832" t="s">
        <v>2143</v>
      </c>
      <c r="D919" s="833" t="s">
        <v>4131</v>
      </c>
      <c r="E919" s="834" t="s">
        <v>2161</v>
      </c>
      <c r="F919" s="832" t="s">
        <v>2140</v>
      </c>
      <c r="G919" s="832" t="s">
        <v>2205</v>
      </c>
      <c r="H919" s="832" t="s">
        <v>590</v>
      </c>
      <c r="I919" s="832" t="s">
        <v>3119</v>
      </c>
      <c r="J919" s="832" t="s">
        <v>3120</v>
      </c>
      <c r="K919" s="832" t="s">
        <v>3121</v>
      </c>
      <c r="L919" s="835">
        <v>682.33</v>
      </c>
      <c r="M919" s="835">
        <v>682.33</v>
      </c>
      <c r="N919" s="832">
        <v>1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11</v>
      </c>
      <c r="B920" s="832" t="s">
        <v>2137</v>
      </c>
      <c r="C920" s="832" t="s">
        <v>2143</v>
      </c>
      <c r="D920" s="833" t="s">
        <v>4131</v>
      </c>
      <c r="E920" s="834" t="s">
        <v>2161</v>
      </c>
      <c r="F920" s="832" t="s">
        <v>2140</v>
      </c>
      <c r="G920" s="832" t="s">
        <v>2209</v>
      </c>
      <c r="H920" s="832" t="s">
        <v>590</v>
      </c>
      <c r="I920" s="832" t="s">
        <v>2282</v>
      </c>
      <c r="J920" s="832" t="s">
        <v>2283</v>
      </c>
      <c r="K920" s="832" t="s">
        <v>2284</v>
      </c>
      <c r="L920" s="835">
        <v>200</v>
      </c>
      <c r="M920" s="835">
        <v>12000</v>
      </c>
      <c r="N920" s="832">
        <v>60</v>
      </c>
      <c r="O920" s="836">
        <v>30</v>
      </c>
      <c r="P920" s="835">
        <v>10800</v>
      </c>
      <c r="Q920" s="837">
        <v>0.9</v>
      </c>
      <c r="R920" s="832">
        <v>54</v>
      </c>
      <c r="S920" s="837">
        <v>0.9</v>
      </c>
      <c r="T920" s="836">
        <v>27</v>
      </c>
      <c r="U920" s="838">
        <v>0.9</v>
      </c>
    </row>
    <row r="921" spans="1:21" ht="14.4" customHeight="1" x14ac:dyDescent="0.3">
      <c r="A921" s="831">
        <v>11</v>
      </c>
      <c r="B921" s="832" t="s">
        <v>2137</v>
      </c>
      <c r="C921" s="832" t="s">
        <v>2143</v>
      </c>
      <c r="D921" s="833" t="s">
        <v>4131</v>
      </c>
      <c r="E921" s="834" t="s">
        <v>2161</v>
      </c>
      <c r="F921" s="832" t="s">
        <v>2140</v>
      </c>
      <c r="G921" s="832" t="s">
        <v>2209</v>
      </c>
      <c r="H921" s="832" t="s">
        <v>590</v>
      </c>
      <c r="I921" s="832" t="s">
        <v>2266</v>
      </c>
      <c r="J921" s="832" t="s">
        <v>2267</v>
      </c>
      <c r="K921" s="832" t="s">
        <v>2268</v>
      </c>
      <c r="L921" s="835">
        <v>278.75</v>
      </c>
      <c r="M921" s="835">
        <v>60767.5</v>
      </c>
      <c r="N921" s="832">
        <v>218</v>
      </c>
      <c r="O921" s="836">
        <v>110</v>
      </c>
      <c r="P921" s="835">
        <v>56865</v>
      </c>
      <c r="Q921" s="837">
        <v>0.93577981651376152</v>
      </c>
      <c r="R921" s="832">
        <v>204</v>
      </c>
      <c r="S921" s="837">
        <v>0.93577981651376152</v>
      </c>
      <c r="T921" s="836">
        <v>103</v>
      </c>
      <c r="U921" s="838">
        <v>0.9363636363636364</v>
      </c>
    </row>
    <row r="922" spans="1:21" ht="14.4" customHeight="1" x14ac:dyDescent="0.3">
      <c r="A922" s="831">
        <v>11</v>
      </c>
      <c r="B922" s="832" t="s">
        <v>2137</v>
      </c>
      <c r="C922" s="832" t="s">
        <v>2143</v>
      </c>
      <c r="D922" s="833" t="s">
        <v>4131</v>
      </c>
      <c r="E922" s="834" t="s">
        <v>2161</v>
      </c>
      <c r="F922" s="832" t="s">
        <v>2140</v>
      </c>
      <c r="G922" s="832" t="s">
        <v>2209</v>
      </c>
      <c r="H922" s="832" t="s">
        <v>590</v>
      </c>
      <c r="I922" s="832" t="s">
        <v>3122</v>
      </c>
      <c r="J922" s="832" t="s">
        <v>3123</v>
      </c>
      <c r="K922" s="832" t="s">
        <v>3124</v>
      </c>
      <c r="L922" s="835">
        <v>296.48</v>
      </c>
      <c r="M922" s="835">
        <v>592.96</v>
      </c>
      <c r="N922" s="832">
        <v>2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11</v>
      </c>
      <c r="B923" s="832" t="s">
        <v>2137</v>
      </c>
      <c r="C923" s="832" t="s">
        <v>2143</v>
      </c>
      <c r="D923" s="833" t="s">
        <v>4131</v>
      </c>
      <c r="E923" s="834" t="s">
        <v>2161</v>
      </c>
      <c r="F923" s="832" t="s">
        <v>2140</v>
      </c>
      <c r="G923" s="832" t="s">
        <v>2209</v>
      </c>
      <c r="H923" s="832" t="s">
        <v>590</v>
      </c>
      <c r="I923" s="832" t="s">
        <v>2667</v>
      </c>
      <c r="J923" s="832" t="s">
        <v>2668</v>
      </c>
      <c r="K923" s="832" t="s">
        <v>2669</v>
      </c>
      <c r="L923" s="835">
        <v>1150</v>
      </c>
      <c r="M923" s="835">
        <v>1150</v>
      </c>
      <c r="N923" s="832">
        <v>1</v>
      </c>
      <c r="O923" s="836">
        <v>1</v>
      </c>
      <c r="P923" s="835">
        <v>1150</v>
      </c>
      <c r="Q923" s="837">
        <v>1</v>
      </c>
      <c r="R923" s="832">
        <v>1</v>
      </c>
      <c r="S923" s="837">
        <v>1</v>
      </c>
      <c r="T923" s="836">
        <v>1</v>
      </c>
      <c r="U923" s="838">
        <v>1</v>
      </c>
    </row>
    <row r="924" spans="1:21" ht="14.4" customHeight="1" x14ac:dyDescent="0.3">
      <c r="A924" s="831">
        <v>11</v>
      </c>
      <c r="B924" s="832" t="s">
        <v>2137</v>
      </c>
      <c r="C924" s="832" t="s">
        <v>2143</v>
      </c>
      <c r="D924" s="833" t="s">
        <v>4131</v>
      </c>
      <c r="E924" s="834" t="s">
        <v>2161</v>
      </c>
      <c r="F924" s="832" t="s">
        <v>2140</v>
      </c>
      <c r="G924" s="832" t="s">
        <v>2209</v>
      </c>
      <c r="H924" s="832" t="s">
        <v>590</v>
      </c>
      <c r="I924" s="832" t="s">
        <v>3125</v>
      </c>
      <c r="J924" s="832" t="s">
        <v>3126</v>
      </c>
      <c r="K924" s="832" t="s">
        <v>3127</v>
      </c>
      <c r="L924" s="835">
        <v>188.02</v>
      </c>
      <c r="M924" s="835">
        <v>376.04</v>
      </c>
      <c r="N924" s="832">
        <v>2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11</v>
      </c>
      <c r="B925" s="832" t="s">
        <v>2137</v>
      </c>
      <c r="C925" s="832" t="s">
        <v>2143</v>
      </c>
      <c r="D925" s="833" t="s">
        <v>4131</v>
      </c>
      <c r="E925" s="834" t="s">
        <v>2161</v>
      </c>
      <c r="F925" s="832" t="s">
        <v>2140</v>
      </c>
      <c r="G925" s="832" t="s">
        <v>2209</v>
      </c>
      <c r="H925" s="832" t="s">
        <v>590</v>
      </c>
      <c r="I925" s="832" t="s">
        <v>3128</v>
      </c>
      <c r="J925" s="832" t="s">
        <v>3129</v>
      </c>
      <c r="K925" s="832" t="s">
        <v>3130</v>
      </c>
      <c r="L925" s="835">
        <v>1300</v>
      </c>
      <c r="M925" s="835">
        <v>1300</v>
      </c>
      <c r="N925" s="832">
        <v>1</v>
      </c>
      <c r="O925" s="836">
        <v>1</v>
      </c>
      <c r="P925" s="835">
        <v>1300</v>
      </c>
      <c r="Q925" s="837">
        <v>1</v>
      </c>
      <c r="R925" s="832">
        <v>1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11</v>
      </c>
      <c r="B926" s="832" t="s">
        <v>2137</v>
      </c>
      <c r="C926" s="832" t="s">
        <v>2143</v>
      </c>
      <c r="D926" s="833" t="s">
        <v>4131</v>
      </c>
      <c r="E926" s="834" t="s">
        <v>2161</v>
      </c>
      <c r="F926" s="832" t="s">
        <v>2140</v>
      </c>
      <c r="G926" s="832" t="s">
        <v>2678</v>
      </c>
      <c r="H926" s="832" t="s">
        <v>590</v>
      </c>
      <c r="I926" s="832" t="s">
        <v>2842</v>
      </c>
      <c r="J926" s="832" t="s">
        <v>2843</v>
      </c>
      <c r="K926" s="832" t="s">
        <v>2844</v>
      </c>
      <c r="L926" s="835">
        <v>1659.44</v>
      </c>
      <c r="M926" s="835">
        <v>23232.160000000003</v>
      </c>
      <c r="N926" s="832">
        <v>14</v>
      </c>
      <c r="O926" s="836">
        <v>12</v>
      </c>
      <c r="P926" s="835">
        <v>3318.88</v>
      </c>
      <c r="Q926" s="837">
        <v>0.14285714285714285</v>
      </c>
      <c r="R926" s="832">
        <v>2</v>
      </c>
      <c r="S926" s="837">
        <v>0.14285714285714285</v>
      </c>
      <c r="T926" s="836">
        <v>2</v>
      </c>
      <c r="U926" s="838">
        <v>0.16666666666666666</v>
      </c>
    </row>
    <row r="927" spans="1:21" ht="14.4" customHeight="1" x14ac:dyDescent="0.3">
      <c r="A927" s="831">
        <v>11</v>
      </c>
      <c r="B927" s="832" t="s">
        <v>2137</v>
      </c>
      <c r="C927" s="832" t="s">
        <v>2143</v>
      </c>
      <c r="D927" s="833" t="s">
        <v>4131</v>
      </c>
      <c r="E927" s="834" t="s">
        <v>2161</v>
      </c>
      <c r="F927" s="832" t="s">
        <v>2140</v>
      </c>
      <c r="G927" s="832" t="s">
        <v>2678</v>
      </c>
      <c r="H927" s="832" t="s">
        <v>590</v>
      </c>
      <c r="I927" s="832" t="s">
        <v>3131</v>
      </c>
      <c r="J927" s="832" t="s">
        <v>3132</v>
      </c>
      <c r="K927" s="832" t="s">
        <v>3133</v>
      </c>
      <c r="L927" s="835">
        <v>1659.44</v>
      </c>
      <c r="M927" s="835">
        <v>1659.44</v>
      </c>
      <c r="N927" s="832">
        <v>1</v>
      </c>
      <c r="O927" s="836">
        <v>1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11</v>
      </c>
      <c r="B928" s="832" t="s">
        <v>2137</v>
      </c>
      <c r="C928" s="832" t="s">
        <v>2143</v>
      </c>
      <c r="D928" s="833" t="s">
        <v>4131</v>
      </c>
      <c r="E928" s="834" t="s">
        <v>2161</v>
      </c>
      <c r="F928" s="832" t="s">
        <v>2140</v>
      </c>
      <c r="G928" s="832" t="s">
        <v>3134</v>
      </c>
      <c r="H928" s="832" t="s">
        <v>590</v>
      </c>
      <c r="I928" s="832" t="s">
        <v>3135</v>
      </c>
      <c r="J928" s="832" t="s">
        <v>3136</v>
      </c>
      <c r="K928" s="832" t="s">
        <v>3137</v>
      </c>
      <c r="L928" s="835">
        <v>38233</v>
      </c>
      <c r="M928" s="835">
        <v>420563</v>
      </c>
      <c r="N928" s="832">
        <v>11</v>
      </c>
      <c r="O928" s="836">
        <v>11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11</v>
      </c>
      <c r="B929" s="832" t="s">
        <v>2137</v>
      </c>
      <c r="C929" s="832" t="s">
        <v>2143</v>
      </c>
      <c r="D929" s="833" t="s">
        <v>4131</v>
      </c>
      <c r="E929" s="834" t="s">
        <v>2162</v>
      </c>
      <c r="F929" s="832" t="s">
        <v>2138</v>
      </c>
      <c r="G929" s="832" t="s">
        <v>2688</v>
      </c>
      <c r="H929" s="832" t="s">
        <v>590</v>
      </c>
      <c r="I929" s="832" t="s">
        <v>2689</v>
      </c>
      <c r="J929" s="832" t="s">
        <v>2690</v>
      </c>
      <c r="K929" s="832" t="s">
        <v>2691</v>
      </c>
      <c r="L929" s="835">
        <v>96.84</v>
      </c>
      <c r="M929" s="835">
        <v>96.84</v>
      </c>
      <c r="N929" s="832">
        <v>1</v>
      </c>
      <c r="O929" s="836">
        <v>1</v>
      </c>
      <c r="P929" s="835">
        <v>96.84</v>
      </c>
      <c r="Q929" s="837">
        <v>1</v>
      </c>
      <c r="R929" s="832">
        <v>1</v>
      </c>
      <c r="S929" s="837">
        <v>1</v>
      </c>
      <c r="T929" s="836">
        <v>1</v>
      </c>
      <c r="U929" s="838">
        <v>1</v>
      </c>
    </row>
    <row r="930" spans="1:21" ht="14.4" customHeight="1" x14ac:dyDescent="0.3">
      <c r="A930" s="831">
        <v>11</v>
      </c>
      <c r="B930" s="832" t="s">
        <v>2137</v>
      </c>
      <c r="C930" s="832" t="s">
        <v>2143</v>
      </c>
      <c r="D930" s="833" t="s">
        <v>4131</v>
      </c>
      <c r="E930" s="834" t="s">
        <v>2162</v>
      </c>
      <c r="F930" s="832" t="s">
        <v>2138</v>
      </c>
      <c r="G930" s="832" t="s">
        <v>2962</v>
      </c>
      <c r="H930" s="832" t="s">
        <v>638</v>
      </c>
      <c r="I930" s="832" t="s">
        <v>1801</v>
      </c>
      <c r="J930" s="832" t="s">
        <v>1802</v>
      </c>
      <c r="K930" s="832" t="s">
        <v>1803</v>
      </c>
      <c r="L930" s="835">
        <v>70.540000000000006</v>
      </c>
      <c r="M930" s="835">
        <v>141.08000000000001</v>
      </c>
      <c r="N930" s="832">
        <v>2</v>
      </c>
      <c r="O930" s="836">
        <v>1</v>
      </c>
      <c r="P930" s="835">
        <v>141.08000000000001</v>
      </c>
      <c r="Q930" s="837">
        <v>1</v>
      </c>
      <c r="R930" s="832">
        <v>2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11</v>
      </c>
      <c r="B931" s="832" t="s">
        <v>2137</v>
      </c>
      <c r="C931" s="832" t="s">
        <v>2143</v>
      </c>
      <c r="D931" s="833" t="s">
        <v>4131</v>
      </c>
      <c r="E931" s="834" t="s">
        <v>2162</v>
      </c>
      <c r="F931" s="832" t="s">
        <v>2138</v>
      </c>
      <c r="G931" s="832" t="s">
        <v>2178</v>
      </c>
      <c r="H931" s="832" t="s">
        <v>590</v>
      </c>
      <c r="I931" s="832" t="s">
        <v>2217</v>
      </c>
      <c r="J931" s="832" t="s">
        <v>1794</v>
      </c>
      <c r="K931" s="832" t="s">
        <v>1795</v>
      </c>
      <c r="L931" s="835">
        <v>170.52</v>
      </c>
      <c r="M931" s="835">
        <v>170.52</v>
      </c>
      <c r="N931" s="832">
        <v>1</v>
      </c>
      <c r="O931" s="836">
        <v>1</v>
      </c>
      <c r="P931" s="835">
        <v>170.52</v>
      </c>
      <c r="Q931" s="837">
        <v>1</v>
      </c>
      <c r="R931" s="832">
        <v>1</v>
      </c>
      <c r="S931" s="837">
        <v>1</v>
      </c>
      <c r="T931" s="836">
        <v>1</v>
      </c>
      <c r="U931" s="838">
        <v>1</v>
      </c>
    </row>
    <row r="932" spans="1:21" ht="14.4" customHeight="1" x14ac:dyDescent="0.3">
      <c r="A932" s="831">
        <v>11</v>
      </c>
      <c r="B932" s="832" t="s">
        <v>2137</v>
      </c>
      <c r="C932" s="832" t="s">
        <v>2143</v>
      </c>
      <c r="D932" s="833" t="s">
        <v>4131</v>
      </c>
      <c r="E932" s="834" t="s">
        <v>2162</v>
      </c>
      <c r="F932" s="832" t="s">
        <v>2138</v>
      </c>
      <c r="G932" s="832" t="s">
        <v>2178</v>
      </c>
      <c r="H932" s="832" t="s">
        <v>590</v>
      </c>
      <c r="I932" s="832" t="s">
        <v>1793</v>
      </c>
      <c r="J932" s="832" t="s">
        <v>1794</v>
      </c>
      <c r="K932" s="832" t="s">
        <v>1795</v>
      </c>
      <c r="L932" s="835">
        <v>170.52</v>
      </c>
      <c r="M932" s="835">
        <v>511.56000000000006</v>
      </c>
      <c r="N932" s="832">
        <v>3</v>
      </c>
      <c r="O932" s="836">
        <v>2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11</v>
      </c>
      <c r="B933" s="832" t="s">
        <v>2137</v>
      </c>
      <c r="C933" s="832" t="s">
        <v>2143</v>
      </c>
      <c r="D933" s="833" t="s">
        <v>4131</v>
      </c>
      <c r="E933" s="834" t="s">
        <v>2162</v>
      </c>
      <c r="F933" s="832" t="s">
        <v>2138</v>
      </c>
      <c r="G933" s="832" t="s">
        <v>2967</v>
      </c>
      <c r="H933" s="832" t="s">
        <v>590</v>
      </c>
      <c r="I933" s="832" t="s">
        <v>3138</v>
      </c>
      <c r="J933" s="832" t="s">
        <v>3139</v>
      </c>
      <c r="K933" s="832" t="s">
        <v>3140</v>
      </c>
      <c r="L933" s="835">
        <v>508.75</v>
      </c>
      <c r="M933" s="835">
        <v>1017.5</v>
      </c>
      <c r="N933" s="832">
        <v>2</v>
      </c>
      <c r="O933" s="836">
        <v>2</v>
      </c>
      <c r="P933" s="835">
        <v>508.75</v>
      </c>
      <c r="Q933" s="837">
        <v>0.5</v>
      </c>
      <c r="R933" s="832">
        <v>1</v>
      </c>
      <c r="S933" s="837">
        <v>0.5</v>
      </c>
      <c r="T933" s="836">
        <v>1</v>
      </c>
      <c r="U933" s="838">
        <v>0.5</v>
      </c>
    </row>
    <row r="934" spans="1:21" ht="14.4" customHeight="1" x14ac:dyDescent="0.3">
      <c r="A934" s="831">
        <v>11</v>
      </c>
      <c r="B934" s="832" t="s">
        <v>2137</v>
      </c>
      <c r="C934" s="832" t="s">
        <v>2143</v>
      </c>
      <c r="D934" s="833" t="s">
        <v>4131</v>
      </c>
      <c r="E934" s="834" t="s">
        <v>2162</v>
      </c>
      <c r="F934" s="832" t="s">
        <v>2138</v>
      </c>
      <c r="G934" s="832" t="s">
        <v>2535</v>
      </c>
      <c r="H934" s="832" t="s">
        <v>590</v>
      </c>
      <c r="I934" s="832" t="s">
        <v>3141</v>
      </c>
      <c r="J934" s="832" t="s">
        <v>2537</v>
      </c>
      <c r="K934" s="832" t="s">
        <v>3142</v>
      </c>
      <c r="L934" s="835">
        <v>0</v>
      </c>
      <c r="M934" s="835">
        <v>0</v>
      </c>
      <c r="N934" s="832">
        <v>1</v>
      </c>
      <c r="O934" s="836">
        <v>1</v>
      </c>
      <c r="P934" s="835">
        <v>0</v>
      </c>
      <c r="Q934" s="837"/>
      <c r="R934" s="832">
        <v>1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11</v>
      </c>
      <c r="B935" s="832" t="s">
        <v>2137</v>
      </c>
      <c r="C935" s="832" t="s">
        <v>2143</v>
      </c>
      <c r="D935" s="833" t="s">
        <v>4131</v>
      </c>
      <c r="E935" s="834" t="s">
        <v>2162</v>
      </c>
      <c r="F935" s="832" t="s">
        <v>2138</v>
      </c>
      <c r="G935" s="832" t="s">
        <v>2219</v>
      </c>
      <c r="H935" s="832" t="s">
        <v>590</v>
      </c>
      <c r="I935" s="832" t="s">
        <v>2323</v>
      </c>
      <c r="J935" s="832" t="s">
        <v>2324</v>
      </c>
      <c r="K935" s="832" t="s">
        <v>2325</v>
      </c>
      <c r="L935" s="835">
        <v>72.64</v>
      </c>
      <c r="M935" s="835">
        <v>508.48</v>
      </c>
      <c r="N935" s="832">
        <v>7</v>
      </c>
      <c r="O935" s="836">
        <v>6.5</v>
      </c>
      <c r="P935" s="835">
        <v>145.28</v>
      </c>
      <c r="Q935" s="837">
        <v>0.2857142857142857</v>
      </c>
      <c r="R935" s="832">
        <v>2</v>
      </c>
      <c r="S935" s="837">
        <v>0.2857142857142857</v>
      </c>
      <c r="T935" s="836">
        <v>2</v>
      </c>
      <c r="U935" s="838">
        <v>0.30769230769230771</v>
      </c>
    </row>
    <row r="936" spans="1:21" ht="14.4" customHeight="1" x14ac:dyDescent="0.3">
      <c r="A936" s="831">
        <v>11</v>
      </c>
      <c r="B936" s="832" t="s">
        <v>2137</v>
      </c>
      <c r="C936" s="832" t="s">
        <v>2143</v>
      </c>
      <c r="D936" s="833" t="s">
        <v>4131</v>
      </c>
      <c r="E936" s="834" t="s">
        <v>2162</v>
      </c>
      <c r="F936" s="832" t="s">
        <v>2138</v>
      </c>
      <c r="G936" s="832" t="s">
        <v>2219</v>
      </c>
      <c r="H936" s="832" t="s">
        <v>590</v>
      </c>
      <c r="I936" s="832" t="s">
        <v>3143</v>
      </c>
      <c r="J936" s="832" t="s">
        <v>2985</v>
      </c>
      <c r="K936" s="832" t="s">
        <v>3144</v>
      </c>
      <c r="L936" s="835">
        <v>0</v>
      </c>
      <c r="M936" s="835">
        <v>0</v>
      </c>
      <c r="N936" s="832">
        <v>2</v>
      </c>
      <c r="O936" s="836">
        <v>1</v>
      </c>
      <c r="P936" s="835">
        <v>0</v>
      </c>
      <c r="Q936" s="837"/>
      <c r="R936" s="832">
        <v>1</v>
      </c>
      <c r="S936" s="837">
        <v>0.5</v>
      </c>
      <c r="T936" s="836">
        <v>0.5</v>
      </c>
      <c r="U936" s="838">
        <v>0.5</v>
      </c>
    </row>
    <row r="937" spans="1:21" ht="14.4" customHeight="1" x14ac:dyDescent="0.3">
      <c r="A937" s="831">
        <v>11</v>
      </c>
      <c r="B937" s="832" t="s">
        <v>2137</v>
      </c>
      <c r="C937" s="832" t="s">
        <v>2143</v>
      </c>
      <c r="D937" s="833" t="s">
        <v>4131</v>
      </c>
      <c r="E937" s="834" t="s">
        <v>2162</v>
      </c>
      <c r="F937" s="832" t="s">
        <v>2138</v>
      </c>
      <c r="G937" s="832" t="s">
        <v>2219</v>
      </c>
      <c r="H937" s="832" t="s">
        <v>590</v>
      </c>
      <c r="I937" s="832" t="s">
        <v>3145</v>
      </c>
      <c r="J937" s="832" t="s">
        <v>2883</v>
      </c>
      <c r="K937" s="832" t="s">
        <v>2884</v>
      </c>
      <c r="L937" s="835">
        <v>64.56</v>
      </c>
      <c r="M937" s="835">
        <v>64.56</v>
      </c>
      <c r="N937" s="832">
        <v>1</v>
      </c>
      <c r="O937" s="836">
        <v>1</v>
      </c>
      <c r="P937" s="835">
        <v>64.56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11</v>
      </c>
      <c r="B938" s="832" t="s">
        <v>2137</v>
      </c>
      <c r="C938" s="832" t="s">
        <v>2143</v>
      </c>
      <c r="D938" s="833" t="s">
        <v>4131</v>
      </c>
      <c r="E938" s="834" t="s">
        <v>2162</v>
      </c>
      <c r="F938" s="832" t="s">
        <v>2138</v>
      </c>
      <c r="G938" s="832" t="s">
        <v>2329</v>
      </c>
      <c r="H938" s="832" t="s">
        <v>590</v>
      </c>
      <c r="I938" s="832" t="s">
        <v>2381</v>
      </c>
      <c r="J938" s="832" t="s">
        <v>689</v>
      </c>
      <c r="K938" s="832" t="s">
        <v>2382</v>
      </c>
      <c r="L938" s="835">
        <v>91.11</v>
      </c>
      <c r="M938" s="835">
        <v>91.11</v>
      </c>
      <c r="N938" s="832">
        <v>1</v>
      </c>
      <c r="O938" s="836">
        <v>1</v>
      </c>
      <c r="P938" s="835">
        <v>91.11</v>
      </c>
      <c r="Q938" s="837">
        <v>1</v>
      </c>
      <c r="R938" s="832">
        <v>1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11</v>
      </c>
      <c r="B939" s="832" t="s">
        <v>2137</v>
      </c>
      <c r="C939" s="832" t="s">
        <v>2143</v>
      </c>
      <c r="D939" s="833" t="s">
        <v>4131</v>
      </c>
      <c r="E939" s="834" t="s">
        <v>2162</v>
      </c>
      <c r="F939" s="832" t="s">
        <v>2138</v>
      </c>
      <c r="G939" s="832" t="s">
        <v>3146</v>
      </c>
      <c r="H939" s="832" t="s">
        <v>590</v>
      </c>
      <c r="I939" s="832" t="s">
        <v>3147</v>
      </c>
      <c r="J939" s="832" t="s">
        <v>3148</v>
      </c>
      <c r="K939" s="832" t="s">
        <v>3149</v>
      </c>
      <c r="L939" s="835">
        <v>0</v>
      </c>
      <c r="M939" s="835">
        <v>0</v>
      </c>
      <c r="N939" s="832">
        <v>1</v>
      </c>
      <c r="O939" s="836">
        <v>1</v>
      </c>
      <c r="P939" s="835">
        <v>0</v>
      </c>
      <c r="Q939" s="837"/>
      <c r="R939" s="832">
        <v>1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11</v>
      </c>
      <c r="B940" s="832" t="s">
        <v>2137</v>
      </c>
      <c r="C940" s="832" t="s">
        <v>2143</v>
      </c>
      <c r="D940" s="833" t="s">
        <v>4131</v>
      </c>
      <c r="E940" s="834" t="s">
        <v>2162</v>
      </c>
      <c r="F940" s="832" t="s">
        <v>2138</v>
      </c>
      <c r="G940" s="832" t="s">
        <v>3150</v>
      </c>
      <c r="H940" s="832" t="s">
        <v>590</v>
      </c>
      <c r="I940" s="832" t="s">
        <v>3151</v>
      </c>
      <c r="J940" s="832" t="s">
        <v>3152</v>
      </c>
      <c r="K940" s="832" t="s">
        <v>3153</v>
      </c>
      <c r="L940" s="835">
        <v>0</v>
      </c>
      <c r="M940" s="835">
        <v>0</v>
      </c>
      <c r="N940" s="832">
        <v>3</v>
      </c>
      <c r="O940" s="836">
        <v>3</v>
      </c>
      <c r="P940" s="835"/>
      <c r="Q940" s="837"/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11</v>
      </c>
      <c r="B941" s="832" t="s">
        <v>2137</v>
      </c>
      <c r="C941" s="832" t="s">
        <v>2143</v>
      </c>
      <c r="D941" s="833" t="s">
        <v>4131</v>
      </c>
      <c r="E941" s="834" t="s">
        <v>2162</v>
      </c>
      <c r="F941" s="832" t="s">
        <v>2138</v>
      </c>
      <c r="G941" s="832" t="s">
        <v>3150</v>
      </c>
      <c r="H941" s="832" t="s">
        <v>590</v>
      </c>
      <c r="I941" s="832" t="s">
        <v>3154</v>
      </c>
      <c r="J941" s="832" t="s">
        <v>3152</v>
      </c>
      <c r="K941" s="832" t="s">
        <v>3155</v>
      </c>
      <c r="L941" s="835">
        <v>0</v>
      </c>
      <c r="M941" s="835">
        <v>0</v>
      </c>
      <c r="N941" s="832">
        <v>1</v>
      </c>
      <c r="O941" s="836">
        <v>1</v>
      </c>
      <c r="P941" s="835">
        <v>0</v>
      </c>
      <c r="Q941" s="837"/>
      <c r="R941" s="832">
        <v>1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11</v>
      </c>
      <c r="B942" s="832" t="s">
        <v>2137</v>
      </c>
      <c r="C942" s="832" t="s">
        <v>2143</v>
      </c>
      <c r="D942" s="833" t="s">
        <v>4131</v>
      </c>
      <c r="E942" s="834" t="s">
        <v>2162</v>
      </c>
      <c r="F942" s="832" t="s">
        <v>2138</v>
      </c>
      <c r="G942" s="832" t="s">
        <v>3150</v>
      </c>
      <c r="H942" s="832" t="s">
        <v>590</v>
      </c>
      <c r="I942" s="832" t="s">
        <v>3156</v>
      </c>
      <c r="J942" s="832" t="s">
        <v>3152</v>
      </c>
      <c r="K942" s="832" t="s">
        <v>3157</v>
      </c>
      <c r="L942" s="835">
        <v>0</v>
      </c>
      <c r="M942" s="835">
        <v>0</v>
      </c>
      <c r="N942" s="832">
        <v>1</v>
      </c>
      <c r="O942" s="836">
        <v>1</v>
      </c>
      <c r="P942" s="835"/>
      <c r="Q942" s="837"/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11</v>
      </c>
      <c r="B943" s="832" t="s">
        <v>2137</v>
      </c>
      <c r="C943" s="832" t="s">
        <v>2143</v>
      </c>
      <c r="D943" s="833" t="s">
        <v>4131</v>
      </c>
      <c r="E943" s="834" t="s">
        <v>2162</v>
      </c>
      <c r="F943" s="832" t="s">
        <v>2138</v>
      </c>
      <c r="G943" s="832" t="s">
        <v>2554</v>
      </c>
      <c r="H943" s="832" t="s">
        <v>590</v>
      </c>
      <c r="I943" s="832" t="s">
        <v>2555</v>
      </c>
      <c r="J943" s="832" t="s">
        <v>2556</v>
      </c>
      <c r="K943" s="832" t="s">
        <v>2557</v>
      </c>
      <c r="L943" s="835">
        <v>159.71</v>
      </c>
      <c r="M943" s="835">
        <v>1277.6799999999998</v>
      </c>
      <c r="N943" s="832">
        <v>8</v>
      </c>
      <c r="O943" s="836">
        <v>4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11</v>
      </c>
      <c r="B944" s="832" t="s">
        <v>2137</v>
      </c>
      <c r="C944" s="832" t="s">
        <v>2143</v>
      </c>
      <c r="D944" s="833" t="s">
        <v>4131</v>
      </c>
      <c r="E944" s="834" t="s">
        <v>2162</v>
      </c>
      <c r="F944" s="832" t="s">
        <v>2138</v>
      </c>
      <c r="G944" s="832" t="s">
        <v>2425</v>
      </c>
      <c r="H944" s="832" t="s">
        <v>590</v>
      </c>
      <c r="I944" s="832" t="s">
        <v>3158</v>
      </c>
      <c r="J944" s="832" t="s">
        <v>1289</v>
      </c>
      <c r="K944" s="832" t="s">
        <v>3159</v>
      </c>
      <c r="L944" s="835">
        <v>0</v>
      </c>
      <c r="M944" s="835">
        <v>0</v>
      </c>
      <c r="N944" s="832">
        <v>1</v>
      </c>
      <c r="O944" s="836">
        <v>1</v>
      </c>
      <c r="P944" s="835"/>
      <c r="Q944" s="837"/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11</v>
      </c>
      <c r="B945" s="832" t="s">
        <v>2137</v>
      </c>
      <c r="C945" s="832" t="s">
        <v>2143</v>
      </c>
      <c r="D945" s="833" t="s">
        <v>4131</v>
      </c>
      <c r="E945" s="834" t="s">
        <v>2162</v>
      </c>
      <c r="F945" s="832" t="s">
        <v>2138</v>
      </c>
      <c r="G945" s="832" t="s">
        <v>2262</v>
      </c>
      <c r="H945" s="832" t="s">
        <v>590</v>
      </c>
      <c r="I945" s="832" t="s">
        <v>3160</v>
      </c>
      <c r="J945" s="832" t="s">
        <v>3161</v>
      </c>
      <c r="K945" s="832" t="s">
        <v>3162</v>
      </c>
      <c r="L945" s="835">
        <v>0</v>
      </c>
      <c r="M945" s="835">
        <v>0</v>
      </c>
      <c r="N945" s="832">
        <v>1</v>
      </c>
      <c r="O945" s="836">
        <v>0.5</v>
      </c>
      <c r="P945" s="835"/>
      <c r="Q945" s="837"/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11</v>
      </c>
      <c r="B946" s="832" t="s">
        <v>2137</v>
      </c>
      <c r="C946" s="832" t="s">
        <v>2143</v>
      </c>
      <c r="D946" s="833" t="s">
        <v>4131</v>
      </c>
      <c r="E946" s="834" t="s">
        <v>2162</v>
      </c>
      <c r="F946" s="832" t="s">
        <v>2138</v>
      </c>
      <c r="G946" s="832" t="s">
        <v>2262</v>
      </c>
      <c r="H946" s="832" t="s">
        <v>590</v>
      </c>
      <c r="I946" s="832" t="s">
        <v>2494</v>
      </c>
      <c r="J946" s="832" t="s">
        <v>2264</v>
      </c>
      <c r="K946" s="832" t="s">
        <v>2495</v>
      </c>
      <c r="L946" s="835">
        <v>30.46</v>
      </c>
      <c r="M946" s="835">
        <v>30.46</v>
      </c>
      <c r="N946" s="832">
        <v>1</v>
      </c>
      <c r="O946" s="836">
        <v>1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11</v>
      </c>
      <c r="B947" s="832" t="s">
        <v>2137</v>
      </c>
      <c r="C947" s="832" t="s">
        <v>2143</v>
      </c>
      <c r="D947" s="833" t="s">
        <v>4131</v>
      </c>
      <c r="E947" s="834" t="s">
        <v>2162</v>
      </c>
      <c r="F947" s="832" t="s">
        <v>2138</v>
      </c>
      <c r="G947" s="832" t="s">
        <v>2262</v>
      </c>
      <c r="H947" s="832" t="s">
        <v>590</v>
      </c>
      <c r="I947" s="832" t="s">
        <v>2263</v>
      </c>
      <c r="J947" s="832" t="s">
        <v>2264</v>
      </c>
      <c r="K947" s="832" t="s">
        <v>2265</v>
      </c>
      <c r="L947" s="835">
        <v>60.9</v>
      </c>
      <c r="M947" s="835">
        <v>182.7</v>
      </c>
      <c r="N947" s="832">
        <v>3</v>
      </c>
      <c r="O947" s="836">
        <v>3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11</v>
      </c>
      <c r="B948" s="832" t="s">
        <v>2137</v>
      </c>
      <c r="C948" s="832" t="s">
        <v>2143</v>
      </c>
      <c r="D948" s="833" t="s">
        <v>4131</v>
      </c>
      <c r="E948" s="834" t="s">
        <v>2162</v>
      </c>
      <c r="F948" s="832" t="s">
        <v>2138</v>
      </c>
      <c r="G948" s="832" t="s">
        <v>2262</v>
      </c>
      <c r="H948" s="832" t="s">
        <v>590</v>
      </c>
      <c r="I948" s="832" t="s">
        <v>3163</v>
      </c>
      <c r="J948" s="832" t="s">
        <v>3161</v>
      </c>
      <c r="K948" s="832" t="s">
        <v>3164</v>
      </c>
      <c r="L948" s="835">
        <v>0</v>
      </c>
      <c r="M948" s="835">
        <v>0</v>
      </c>
      <c r="N948" s="832">
        <v>1</v>
      </c>
      <c r="O948" s="836">
        <v>0.5</v>
      </c>
      <c r="P948" s="835"/>
      <c r="Q948" s="837"/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11</v>
      </c>
      <c r="B949" s="832" t="s">
        <v>2137</v>
      </c>
      <c r="C949" s="832" t="s">
        <v>2143</v>
      </c>
      <c r="D949" s="833" t="s">
        <v>4131</v>
      </c>
      <c r="E949" s="834" t="s">
        <v>2162</v>
      </c>
      <c r="F949" s="832" t="s">
        <v>2138</v>
      </c>
      <c r="G949" s="832" t="s">
        <v>2231</v>
      </c>
      <c r="H949" s="832" t="s">
        <v>590</v>
      </c>
      <c r="I949" s="832" t="s">
        <v>2360</v>
      </c>
      <c r="J949" s="832" t="s">
        <v>635</v>
      </c>
      <c r="K949" s="832" t="s">
        <v>2361</v>
      </c>
      <c r="L949" s="835">
        <v>0</v>
      </c>
      <c r="M949" s="835">
        <v>0</v>
      </c>
      <c r="N949" s="832">
        <v>1</v>
      </c>
      <c r="O949" s="836">
        <v>1</v>
      </c>
      <c r="P949" s="835">
        <v>0</v>
      </c>
      <c r="Q949" s="837"/>
      <c r="R949" s="832">
        <v>1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11</v>
      </c>
      <c r="B950" s="832" t="s">
        <v>2137</v>
      </c>
      <c r="C950" s="832" t="s">
        <v>2143</v>
      </c>
      <c r="D950" s="833" t="s">
        <v>4131</v>
      </c>
      <c r="E950" s="834" t="s">
        <v>2162</v>
      </c>
      <c r="F950" s="832" t="s">
        <v>2138</v>
      </c>
      <c r="G950" s="832" t="s">
        <v>2231</v>
      </c>
      <c r="H950" s="832" t="s">
        <v>590</v>
      </c>
      <c r="I950" s="832" t="s">
        <v>3009</v>
      </c>
      <c r="J950" s="832" t="s">
        <v>3010</v>
      </c>
      <c r="K950" s="832" t="s">
        <v>3011</v>
      </c>
      <c r="L950" s="835">
        <v>0</v>
      </c>
      <c r="M950" s="835">
        <v>0</v>
      </c>
      <c r="N950" s="832">
        <v>1</v>
      </c>
      <c r="O950" s="836">
        <v>0.5</v>
      </c>
      <c r="P950" s="835"/>
      <c r="Q950" s="837"/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11</v>
      </c>
      <c r="B951" s="832" t="s">
        <v>2137</v>
      </c>
      <c r="C951" s="832" t="s">
        <v>2143</v>
      </c>
      <c r="D951" s="833" t="s">
        <v>4131</v>
      </c>
      <c r="E951" s="834" t="s">
        <v>2162</v>
      </c>
      <c r="F951" s="832" t="s">
        <v>2138</v>
      </c>
      <c r="G951" s="832" t="s">
        <v>2568</v>
      </c>
      <c r="H951" s="832" t="s">
        <v>590</v>
      </c>
      <c r="I951" s="832" t="s">
        <v>2746</v>
      </c>
      <c r="J951" s="832" t="s">
        <v>2570</v>
      </c>
      <c r="K951" s="832" t="s">
        <v>2747</v>
      </c>
      <c r="L951" s="835">
        <v>1222.95</v>
      </c>
      <c r="M951" s="835">
        <v>1222.95</v>
      </c>
      <c r="N951" s="832">
        <v>1</v>
      </c>
      <c r="O951" s="836">
        <v>1</v>
      </c>
      <c r="P951" s="835">
        <v>1222.95</v>
      </c>
      <c r="Q951" s="837">
        <v>1</v>
      </c>
      <c r="R951" s="832">
        <v>1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11</v>
      </c>
      <c r="B952" s="832" t="s">
        <v>2137</v>
      </c>
      <c r="C952" s="832" t="s">
        <v>2143</v>
      </c>
      <c r="D952" s="833" t="s">
        <v>4131</v>
      </c>
      <c r="E952" s="834" t="s">
        <v>2162</v>
      </c>
      <c r="F952" s="832" t="s">
        <v>2138</v>
      </c>
      <c r="G952" s="832" t="s">
        <v>2368</v>
      </c>
      <c r="H952" s="832" t="s">
        <v>638</v>
      </c>
      <c r="I952" s="832" t="s">
        <v>2575</v>
      </c>
      <c r="J952" s="832" t="s">
        <v>2003</v>
      </c>
      <c r="K952" s="832" t="s">
        <v>2576</v>
      </c>
      <c r="L952" s="835">
        <v>96.84</v>
      </c>
      <c r="M952" s="835">
        <v>774.72</v>
      </c>
      <c r="N952" s="832">
        <v>8</v>
      </c>
      <c r="O952" s="836">
        <v>8</v>
      </c>
      <c r="P952" s="835">
        <v>290.52</v>
      </c>
      <c r="Q952" s="837">
        <v>0.37499999999999994</v>
      </c>
      <c r="R952" s="832">
        <v>3</v>
      </c>
      <c r="S952" s="837">
        <v>0.375</v>
      </c>
      <c r="T952" s="836">
        <v>3</v>
      </c>
      <c r="U952" s="838">
        <v>0.375</v>
      </c>
    </row>
    <row r="953" spans="1:21" ht="14.4" customHeight="1" x14ac:dyDescent="0.3">
      <c r="A953" s="831">
        <v>11</v>
      </c>
      <c r="B953" s="832" t="s">
        <v>2137</v>
      </c>
      <c r="C953" s="832" t="s">
        <v>2143</v>
      </c>
      <c r="D953" s="833" t="s">
        <v>4131</v>
      </c>
      <c r="E953" s="834" t="s">
        <v>2162</v>
      </c>
      <c r="F953" s="832" t="s">
        <v>2138</v>
      </c>
      <c r="G953" s="832" t="s">
        <v>2368</v>
      </c>
      <c r="H953" s="832" t="s">
        <v>638</v>
      </c>
      <c r="I953" s="832" t="s">
        <v>2002</v>
      </c>
      <c r="J953" s="832" t="s">
        <v>2003</v>
      </c>
      <c r="K953" s="832" t="s">
        <v>2004</v>
      </c>
      <c r="L953" s="835">
        <v>64.56</v>
      </c>
      <c r="M953" s="835">
        <v>64.56</v>
      </c>
      <c r="N953" s="832">
        <v>1</v>
      </c>
      <c r="O953" s="836">
        <v>1</v>
      </c>
      <c r="P953" s="835">
        <v>64.56</v>
      </c>
      <c r="Q953" s="837">
        <v>1</v>
      </c>
      <c r="R953" s="832">
        <v>1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11</v>
      </c>
      <c r="B954" s="832" t="s">
        <v>2137</v>
      </c>
      <c r="C954" s="832" t="s">
        <v>2143</v>
      </c>
      <c r="D954" s="833" t="s">
        <v>4131</v>
      </c>
      <c r="E954" s="834" t="s">
        <v>2162</v>
      </c>
      <c r="F954" s="832" t="s">
        <v>2138</v>
      </c>
      <c r="G954" s="832" t="s">
        <v>2181</v>
      </c>
      <c r="H954" s="832" t="s">
        <v>638</v>
      </c>
      <c r="I954" s="832" t="s">
        <v>2458</v>
      </c>
      <c r="J954" s="832" t="s">
        <v>757</v>
      </c>
      <c r="K954" s="832" t="s">
        <v>1680</v>
      </c>
      <c r="L954" s="835">
        <v>368.16</v>
      </c>
      <c r="M954" s="835">
        <v>736.32</v>
      </c>
      <c r="N954" s="832">
        <v>2</v>
      </c>
      <c r="O954" s="836">
        <v>0.5</v>
      </c>
      <c r="P954" s="835">
        <v>736.32</v>
      </c>
      <c r="Q954" s="837">
        <v>1</v>
      </c>
      <c r="R954" s="832">
        <v>2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11</v>
      </c>
      <c r="B955" s="832" t="s">
        <v>2137</v>
      </c>
      <c r="C955" s="832" t="s">
        <v>2143</v>
      </c>
      <c r="D955" s="833" t="s">
        <v>4131</v>
      </c>
      <c r="E955" s="834" t="s">
        <v>2162</v>
      </c>
      <c r="F955" s="832" t="s">
        <v>2138</v>
      </c>
      <c r="G955" s="832" t="s">
        <v>2181</v>
      </c>
      <c r="H955" s="832" t="s">
        <v>638</v>
      </c>
      <c r="I955" s="832" t="s">
        <v>2182</v>
      </c>
      <c r="J955" s="832" t="s">
        <v>757</v>
      </c>
      <c r="K955" s="832" t="s">
        <v>1682</v>
      </c>
      <c r="L955" s="835">
        <v>736.33</v>
      </c>
      <c r="M955" s="835">
        <v>4417.9800000000005</v>
      </c>
      <c r="N955" s="832">
        <v>6</v>
      </c>
      <c r="O955" s="836">
        <v>4</v>
      </c>
      <c r="P955" s="835">
        <v>4417.9800000000005</v>
      </c>
      <c r="Q955" s="837">
        <v>1</v>
      </c>
      <c r="R955" s="832">
        <v>6</v>
      </c>
      <c r="S955" s="837">
        <v>1</v>
      </c>
      <c r="T955" s="836">
        <v>4</v>
      </c>
      <c r="U955" s="838">
        <v>1</v>
      </c>
    </row>
    <row r="956" spans="1:21" ht="14.4" customHeight="1" x14ac:dyDescent="0.3">
      <c r="A956" s="831">
        <v>11</v>
      </c>
      <c r="B956" s="832" t="s">
        <v>2137</v>
      </c>
      <c r="C956" s="832" t="s">
        <v>2143</v>
      </c>
      <c r="D956" s="833" t="s">
        <v>4131</v>
      </c>
      <c r="E956" s="834" t="s">
        <v>2162</v>
      </c>
      <c r="F956" s="832" t="s">
        <v>2138</v>
      </c>
      <c r="G956" s="832" t="s">
        <v>3165</v>
      </c>
      <c r="H956" s="832" t="s">
        <v>590</v>
      </c>
      <c r="I956" s="832" t="s">
        <v>3166</v>
      </c>
      <c r="J956" s="832" t="s">
        <v>3167</v>
      </c>
      <c r="K956" s="832" t="s">
        <v>3168</v>
      </c>
      <c r="L956" s="835">
        <v>113.93</v>
      </c>
      <c r="M956" s="835">
        <v>227.86</v>
      </c>
      <c r="N956" s="832">
        <v>2</v>
      </c>
      <c r="O956" s="836">
        <v>1</v>
      </c>
      <c r="P956" s="835">
        <v>227.86</v>
      </c>
      <c r="Q956" s="837">
        <v>1</v>
      </c>
      <c r="R956" s="832">
        <v>2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11</v>
      </c>
      <c r="B957" s="832" t="s">
        <v>2137</v>
      </c>
      <c r="C957" s="832" t="s">
        <v>2143</v>
      </c>
      <c r="D957" s="833" t="s">
        <v>4131</v>
      </c>
      <c r="E957" s="834" t="s">
        <v>2162</v>
      </c>
      <c r="F957" s="832" t="s">
        <v>2138</v>
      </c>
      <c r="G957" s="832" t="s">
        <v>2234</v>
      </c>
      <c r="H957" s="832" t="s">
        <v>638</v>
      </c>
      <c r="I957" s="832" t="s">
        <v>1825</v>
      </c>
      <c r="J957" s="832" t="s">
        <v>653</v>
      </c>
      <c r="K957" s="832" t="s">
        <v>1826</v>
      </c>
      <c r="L957" s="835">
        <v>24.22</v>
      </c>
      <c r="M957" s="835">
        <v>217.98</v>
      </c>
      <c r="N957" s="832">
        <v>9</v>
      </c>
      <c r="O957" s="836">
        <v>8.5</v>
      </c>
      <c r="P957" s="835">
        <v>96.88</v>
      </c>
      <c r="Q957" s="837">
        <v>0.44444444444444442</v>
      </c>
      <c r="R957" s="832">
        <v>4</v>
      </c>
      <c r="S957" s="837">
        <v>0.44444444444444442</v>
      </c>
      <c r="T957" s="836">
        <v>3.5</v>
      </c>
      <c r="U957" s="838">
        <v>0.41176470588235292</v>
      </c>
    </row>
    <row r="958" spans="1:21" ht="14.4" customHeight="1" x14ac:dyDescent="0.3">
      <c r="A958" s="831">
        <v>11</v>
      </c>
      <c r="B958" s="832" t="s">
        <v>2137</v>
      </c>
      <c r="C958" s="832" t="s">
        <v>2143</v>
      </c>
      <c r="D958" s="833" t="s">
        <v>4131</v>
      </c>
      <c r="E958" s="834" t="s">
        <v>2162</v>
      </c>
      <c r="F958" s="832" t="s">
        <v>2138</v>
      </c>
      <c r="G958" s="832" t="s">
        <v>2234</v>
      </c>
      <c r="H958" s="832" t="s">
        <v>638</v>
      </c>
      <c r="I958" s="832" t="s">
        <v>1827</v>
      </c>
      <c r="J958" s="832" t="s">
        <v>653</v>
      </c>
      <c r="K958" s="832" t="s">
        <v>646</v>
      </c>
      <c r="L958" s="835">
        <v>48.42</v>
      </c>
      <c r="M958" s="835">
        <v>919.98000000000025</v>
      </c>
      <c r="N958" s="832">
        <v>19</v>
      </c>
      <c r="O958" s="836">
        <v>18</v>
      </c>
      <c r="P958" s="835">
        <v>387.36000000000007</v>
      </c>
      <c r="Q958" s="837">
        <v>0.42105263157894735</v>
      </c>
      <c r="R958" s="832">
        <v>8</v>
      </c>
      <c r="S958" s="837">
        <v>0.42105263157894735</v>
      </c>
      <c r="T958" s="836">
        <v>7.5</v>
      </c>
      <c r="U958" s="838">
        <v>0.41666666666666669</v>
      </c>
    </row>
    <row r="959" spans="1:21" ht="14.4" customHeight="1" x14ac:dyDescent="0.3">
      <c r="A959" s="831">
        <v>11</v>
      </c>
      <c r="B959" s="832" t="s">
        <v>2137</v>
      </c>
      <c r="C959" s="832" t="s">
        <v>2143</v>
      </c>
      <c r="D959" s="833" t="s">
        <v>4131</v>
      </c>
      <c r="E959" s="834" t="s">
        <v>2162</v>
      </c>
      <c r="F959" s="832" t="s">
        <v>2138</v>
      </c>
      <c r="G959" s="832" t="s">
        <v>2234</v>
      </c>
      <c r="H959" s="832" t="s">
        <v>590</v>
      </c>
      <c r="I959" s="832" t="s">
        <v>2406</v>
      </c>
      <c r="J959" s="832" t="s">
        <v>653</v>
      </c>
      <c r="K959" s="832" t="s">
        <v>2407</v>
      </c>
      <c r="L959" s="835">
        <v>48.42</v>
      </c>
      <c r="M959" s="835">
        <v>484.20000000000005</v>
      </c>
      <c r="N959" s="832">
        <v>10</v>
      </c>
      <c r="O959" s="836">
        <v>9</v>
      </c>
      <c r="P959" s="835">
        <v>48.42</v>
      </c>
      <c r="Q959" s="837">
        <v>9.9999999999999992E-2</v>
      </c>
      <c r="R959" s="832">
        <v>1</v>
      </c>
      <c r="S959" s="837">
        <v>0.1</v>
      </c>
      <c r="T959" s="836">
        <v>1</v>
      </c>
      <c r="U959" s="838">
        <v>0.1111111111111111</v>
      </c>
    </row>
    <row r="960" spans="1:21" ht="14.4" customHeight="1" x14ac:dyDescent="0.3">
      <c r="A960" s="831">
        <v>11</v>
      </c>
      <c r="B960" s="832" t="s">
        <v>2137</v>
      </c>
      <c r="C960" s="832" t="s">
        <v>2143</v>
      </c>
      <c r="D960" s="833" t="s">
        <v>4131</v>
      </c>
      <c r="E960" s="834" t="s">
        <v>2162</v>
      </c>
      <c r="F960" s="832" t="s">
        <v>2138</v>
      </c>
      <c r="G960" s="832" t="s">
        <v>2234</v>
      </c>
      <c r="H960" s="832" t="s">
        <v>590</v>
      </c>
      <c r="I960" s="832" t="s">
        <v>3037</v>
      </c>
      <c r="J960" s="832" t="s">
        <v>653</v>
      </c>
      <c r="K960" s="832" t="s">
        <v>3038</v>
      </c>
      <c r="L960" s="835">
        <v>0</v>
      </c>
      <c r="M960" s="835">
        <v>0</v>
      </c>
      <c r="N960" s="832">
        <v>1</v>
      </c>
      <c r="O960" s="836">
        <v>1</v>
      </c>
      <c r="P960" s="835">
        <v>0</v>
      </c>
      <c r="Q960" s="837"/>
      <c r="R960" s="832">
        <v>1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11</v>
      </c>
      <c r="B961" s="832" t="s">
        <v>2137</v>
      </c>
      <c r="C961" s="832" t="s">
        <v>2143</v>
      </c>
      <c r="D961" s="833" t="s">
        <v>4131</v>
      </c>
      <c r="E961" s="834" t="s">
        <v>2162</v>
      </c>
      <c r="F961" s="832" t="s">
        <v>2138</v>
      </c>
      <c r="G961" s="832" t="s">
        <v>2234</v>
      </c>
      <c r="H961" s="832" t="s">
        <v>590</v>
      </c>
      <c r="I961" s="832" t="s">
        <v>2519</v>
      </c>
      <c r="J961" s="832" t="s">
        <v>653</v>
      </c>
      <c r="K961" s="832" t="s">
        <v>2520</v>
      </c>
      <c r="L961" s="835">
        <v>24.22</v>
      </c>
      <c r="M961" s="835">
        <v>48.44</v>
      </c>
      <c r="N961" s="832">
        <v>2</v>
      </c>
      <c r="O961" s="836">
        <v>1.5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11</v>
      </c>
      <c r="B962" s="832" t="s">
        <v>2137</v>
      </c>
      <c r="C962" s="832" t="s">
        <v>2143</v>
      </c>
      <c r="D962" s="833" t="s">
        <v>4131</v>
      </c>
      <c r="E962" s="834" t="s">
        <v>2162</v>
      </c>
      <c r="F962" s="832" t="s">
        <v>2138</v>
      </c>
      <c r="G962" s="832" t="s">
        <v>2234</v>
      </c>
      <c r="H962" s="832" t="s">
        <v>590</v>
      </c>
      <c r="I962" s="832" t="s">
        <v>3169</v>
      </c>
      <c r="J962" s="832" t="s">
        <v>653</v>
      </c>
      <c r="K962" s="832" t="s">
        <v>3170</v>
      </c>
      <c r="L962" s="835">
        <v>0</v>
      </c>
      <c r="M962" s="835">
        <v>0</v>
      </c>
      <c r="N962" s="832">
        <v>3</v>
      </c>
      <c r="O962" s="836">
        <v>3</v>
      </c>
      <c r="P962" s="835">
        <v>0</v>
      </c>
      <c r="Q962" s="837"/>
      <c r="R962" s="832">
        <v>1</v>
      </c>
      <c r="S962" s="837">
        <v>0.33333333333333331</v>
      </c>
      <c r="T962" s="836">
        <v>1</v>
      </c>
      <c r="U962" s="838">
        <v>0.33333333333333331</v>
      </c>
    </row>
    <row r="963" spans="1:21" ht="14.4" customHeight="1" x14ac:dyDescent="0.3">
      <c r="A963" s="831">
        <v>11</v>
      </c>
      <c r="B963" s="832" t="s">
        <v>2137</v>
      </c>
      <c r="C963" s="832" t="s">
        <v>2143</v>
      </c>
      <c r="D963" s="833" t="s">
        <v>4131</v>
      </c>
      <c r="E963" s="834" t="s">
        <v>2162</v>
      </c>
      <c r="F963" s="832" t="s">
        <v>2138</v>
      </c>
      <c r="G963" s="832" t="s">
        <v>2234</v>
      </c>
      <c r="H963" s="832" t="s">
        <v>590</v>
      </c>
      <c r="I963" s="832" t="s">
        <v>3171</v>
      </c>
      <c r="J963" s="832" t="s">
        <v>653</v>
      </c>
      <c r="K963" s="832" t="s">
        <v>646</v>
      </c>
      <c r="L963" s="835">
        <v>48.42</v>
      </c>
      <c r="M963" s="835">
        <v>48.42</v>
      </c>
      <c r="N963" s="832">
        <v>1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11</v>
      </c>
      <c r="B964" s="832" t="s">
        <v>2137</v>
      </c>
      <c r="C964" s="832" t="s">
        <v>2143</v>
      </c>
      <c r="D964" s="833" t="s">
        <v>4131</v>
      </c>
      <c r="E964" s="834" t="s">
        <v>2162</v>
      </c>
      <c r="F964" s="832" t="s">
        <v>2138</v>
      </c>
      <c r="G964" s="832" t="s">
        <v>2234</v>
      </c>
      <c r="H964" s="832" t="s">
        <v>590</v>
      </c>
      <c r="I964" s="832" t="s">
        <v>3172</v>
      </c>
      <c r="J964" s="832" t="s">
        <v>653</v>
      </c>
      <c r="K964" s="832" t="s">
        <v>3173</v>
      </c>
      <c r="L964" s="835">
        <v>24.22</v>
      </c>
      <c r="M964" s="835">
        <v>24.22</v>
      </c>
      <c r="N964" s="832">
        <v>1</v>
      </c>
      <c r="O964" s="836">
        <v>1</v>
      </c>
      <c r="P964" s="835">
        <v>24.22</v>
      </c>
      <c r="Q964" s="837">
        <v>1</v>
      </c>
      <c r="R964" s="832">
        <v>1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11</v>
      </c>
      <c r="B965" s="832" t="s">
        <v>2137</v>
      </c>
      <c r="C965" s="832" t="s">
        <v>2143</v>
      </c>
      <c r="D965" s="833" t="s">
        <v>4131</v>
      </c>
      <c r="E965" s="834" t="s">
        <v>2162</v>
      </c>
      <c r="F965" s="832" t="s">
        <v>2138</v>
      </c>
      <c r="G965" s="832" t="s">
        <v>2187</v>
      </c>
      <c r="H965" s="832" t="s">
        <v>638</v>
      </c>
      <c r="I965" s="832" t="s">
        <v>1834</v>
      </c>
      <c r="J965" s="832" t="s">
        <v>1835</v>
      </c>
      <c r="K965" s="832" t="s">
        <v>1836</v>
      </c>
      <c r="L965" s="835">
        <v>0</v>
      </c>
      <c r="M965" s="835">
        <v>0</v>
      </c>
      <c r="N965" s="832">
        <v>3</v>
      </c>
      <c r="O965" s="836">
        <v>3</v>
      </c>
      <c r="P965" s="835">
        <v>0</v>
      </c>
      <c r="Q965" s="837"/>
      <c r="R965" s="832">
        <v>2</v>
      </c>
      <c r="S965" s="837">
        <v>0.66666666666666663</v>
      </c>
      <c r="T965" s="836">
        <v>2</v>
      </c>
      <c r="U965" s="838">
        <v>0.66666666666666663</v>
      </c>
    </row>
    <row r="966" spans="1:21" ht="14.4" customHeight="1" x14ac:dyDescent="0.3">
      <c r="A966" s="831">
        <v>11</v>
      </c>
      <c r="B966" s="832" t="s">
        <v>2137</v>
      </c>
      <c r="C966" s="832" t="s">
        <v>2143</v>
      </c>
      <c r="D966" s="833" t="s">
        <v>4131</v>
      </c>
      <c r="E966" s="834" t="s">
        <v>2162</v>
      </c>
      <c r="F966" s="832" t="s">
        <v>2138</v>
      </c>
      <c r="G966" s="832" t="s">
        <v>2300</v>
      </c>
      <c r="H966" s="832" t="s">
        <v>590</v>
      </c>
      <c r="I966" s="832" t="s">
        <v>2301</v>
      </c>
      <c r="J966" s="832" t="s">
        <v>2302</v>
      </c>
      <c r="K966" s="832" t="s">
        <v>2303</v>
      </c>
      <c r="L966" s="835">
        <v>313.2</v>
      </c>
      <c r="M966" s="835">
        <v>313.2</v>
      </c>
      <c r="N966" s="832">
        <v>1</v>
      </c>
      <c r="O966" s="836">
        <v>1</v>
      </c>
      <c r="P966" s="835">
        <v>313.2</v>
      </c>
      <c r="Q966" s="837">
        <v>1</v>
      </c>
      <c r="R966" s="832">
        <v>1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11</v>
      </c>
      <c r="B967" s="832" t="s">
        <v>2137</v>
      </c>
      <c r="C967" s="832" t="s">
        <v>2143</v>
      </c>
      <c r="D967" s="833" t="s">
        <v>4131</v>
      </c>
      <c r="E967" s="834" t="s">
        <v>2162</v>
      </c>
      <c r="F967" s="832" t="s">
        <v>2138</v>
      </c>
      <c r="G967" s="832" t="s">
        <v>2300</v>
      </c>
      <c r="H967" s="832" t="s">
        <v>590</v>
      </c>
      <c r="I967" s="832" t="s">
        <v>3174</v>
      </c>
      <c r="J967" s="832" t="s">
        <v>2591</v>
      </c>
      <c r="K967" s="832" t="s">
        <v>3175</v>
      </c>
      <c r="L967" s="835">
        <v>281.88</v>
      </c>
      <c r="M967" s="835">
        <v>281.88</v>
      </c>
      <c r="N967" s="832">
        <v>1</v>
      </c>
      <c r="O967" s="836">
        <v>1</v>
      </c>
      <c r="P967" s="835">
        <v>281.88</v>
      </c>
      <c r="Q967" s="837">
        <v>1</v>
      </c>
      <c r="R967" s="832">
        <v>1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11</v>
      </c>
      <c r="B968" s="832" t="s">
        <v>2137</v>
      </c>
      <c r="C968" s="832" t="s">
        <v>2143</v>
      </c>
      <c r="D968" s="833" t="s">
        <v>4131</v>
      </c>
      <c r="E968" s="834" t="s">
        <v>2162</v>
      </c>
      <c r="F968" s="832" t="s">
        <v>2138</v>
      </c>
      <c r="G968" s="832" t="s">
        <v>2593</v>
      </c>
      <c r="H968" s="832" t="s">
        <v>590</v>
      </c>
      <c r="I968" s="832" t="s">
        <v>2786</v>
      </c>
      <c r="J968" s="832" t="s">
        <v>664</v>
      </c>
      <c r="K968" s="832" t="s">
        <v>2787</v>
      </c>
      <c r="L968" s="835">
        <v>271.94</v>
      </c>
      <c r="M968" s="835">
        <v>271.94</v>
      </c>
      <c r="N968" s="832">
        <v>1</v>
      </c>
      <c r="O968" s="836">
        <v>1</v>
      </c>
      <c r="P968" s="835">
        <v>271.94</v>
      </c>
      <c r="Q968" s="837">
        <v>1</v>
      </c>
      <c r="R968" s="832">
        <v>1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11</v>
      </c>
      <c r="B969" s="832" t="s">
        <v>2137</v>
      </c>
      <c r="C969" s="832" t="s">
        <v>2143</v>
      </c>
      <c r="D969" s="833" t="s">
        <v>4131</v>
      </c>
      <c r="E969" s="834" t="s">
        <v>2162</v>
      </c>
      <c r="F969" s="832" t="s">
        <v>2138</v>
      </c>
      <c r="G969" s="832" t="s">
        <v>2593</v>
      </c>
      <c r="H969" s="832" t="s">
        <v>590</v>
      </c>
      <c r="I969" s="832" t="s">
        <v>2594</v>
      </c>
      <c r="J969" s="832" t="s">
        <v>2595</v>
      </c>
      <c r="K969" s="832" t="s">
        <v>2596</v>
      </c>
      <c r="L969" s="835">
        <v>151.62</v>
      </c>
      <c r="M969" s="835">
        <v>151.62</v>
      </c>
      <c r="N969" s="832">
        <v>1</v>
      </c>
      <c r="O969" s="836">
        <v>1</v>
      </c>
      <c r="P969" s="835">
        <v>151.62</v>
      </c>
      <c r="Q969" s="837">
        <v>1</v>
      </c>
      <c r="R969" s="832">
        <v>1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11</v>
      </c>
      <c r="B970" s="832" t="s">
        <v>2137</v>
      </c>
      <c r="C970" s="832" t="s">
        <v>2143</v>
      </c>
      <c r="D970" s="833" t="s">
        <v>4131</v>
      </c>
      <c r="E970" s="834" t="s">
        <v>2162</v>
      </c>
      <c r="F970" s="832" t="s">
        <v>2138</v>
      </c>
      <c r="G970" s="832" t="s">
        <v>2593</v>
      </c>
      <c r="H970" s="832" t="s">
        <v>590</v>
      </c>
      <c r="I970" s="832" t="s">
        <v>2932</v>
      </c>
      <c r="J970" s="832" t="s">
        <v>2933</v>
      </c>
      <c r="K970" s="832" t="s">
        <v>2596</v>
      </c>
      <c r="L970" s="835">
        <v>151.62</v>
      </c>
      <c r="M970" s="835">
        <v>151.62</v>
      </c>
      <c r="N970" s="832">
        <v>1</v>
      </c>
      <c r="O970" s="836">
        <v>1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11</v>
      </c>
      <c r="B971" s="832" t="s">
        <v>2137</v>
      </c>
      <c r="C971" s="832" t="s">
        <v>2143</v>
      </c>
      <c r="D971" s="833" t="s">
        <v>4131</v>
      </c>
      <c r="E971" s="834" t="s">
        <v>2162</v>
      </c>
      <c r="F971" s="832" t="s">
        <v>2138</v>
      </c>
      <c r="G971" s="832" t="s">
        <v>2243</v>
      </c>
      <c r="H971" s="832" t="s">
        <v>590</v>
      </c>
      <c r="I971" s="832" t="s">
        <v>2796</v>
      </c>
      <c r="J971" s="832" t="s">
        <v>2308</v>
      </c>
      <c r="K971" s="832" t="s">
        <v>2797</v>
      </c>
      <c r="L971" s="835">
        <v>50.32</v>
      </c>
      <c r="M971" s="835">
        <v>50.32</v>
      </c>
      <c r="N971" s="832">
        <v>1</v>
      </c>
      <c r="O971" s="836">
        <v>1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11</v>
      </c>
      <c r="B972" s="832" t="s">
        <v>2137</v>
      </c>
      <c r="C972" s="832" t="s">
        <v>2143</v>
      </c>
      <c r="D972" s="833" t="s">
        <v>4131</v>
      </c>
      <c r="E972" s="834" t="s">
        <v>2162</v>
      </c>
      <c r="F972" s="832" t="s">
        <v>2138</v>
      </c>
      <c r="G972" s="832" t="s">
        <v>2243</v>
      </c>
      <c r="H972" s="832" t="s">
        <v>590</v>
      </c>
      <c r="I972" s="832" t="s">
        <v>2437</v>
      </c>
      <c r="J972" s="832" t="s">
        <v>985</v>
      </c>
      <c r="K972" s="832" t="s">
        <v>2438</v>
      </c>
      <c r="L972" s="835">
        <v>33.549999999999997</v>
      </c>
      <c r="M972" s="835">
        <v>33.549999999999997</v>
      </c>
      <c r="N972" s="832">
        <v>1</v>
      </c>
      <c r="O972" s="836">
        <v>1</v>
      </c>
      <c r="P972" s="835">
        <v>33.549999999999997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11</v>
      </c>
      <c r="B973" s="832" t="s">
        <v>2137</v>
      </c>
      <c r="C973" s="832" t="s">
        <v>2143</v>
      </c>
      <c r="D973" s="833" t="s">
        <v>4131</v>
      </c>
      <c r="E973" s="834" t="s">
        <v>2162</v>
      </c>
      <c r="F973" s="832" t="s">
        <v>2138</v>
      </c>
      <c r="G973" s="832" t="s">
        <v>2243</v>
      </c>
      <c r="H973" s="832" t="s">
        <v>590</v>
      </c>
      <c r="I973" s="832" t="s">
        <v>2347</v>
      </c>
      <c r="J973" s="832" t="s">
        <v>985</v>
      </c>
      <c r="K973" s="832" t="s">
        <v>2311</v>
      </c>
      <c r="L973" s="835">
        <v>50.32</v>
      </c>
      <c r="M973" s="835">
        <v>150.96</v>
      </c>
      <c r="N973" s="832">
        <v>3</v>
      </c>
      <c r="O973" s="836">
        <v>3</v>
      </c>
      <c r="P973" s="835">
        <v>100.64</v>
      </c>
      <c r="Q973" s="837">
        <v>0.66666666666666663</v>
      </c>
      <c r="R973" s="832">
        <v>2</v>
      </c>
      <c r="S973" s="837">
        <v>0.66666666666666663</v>
      </c>
      <c r="T973" s="836">
        <v>2</v>
      </c>
      <c r="U973" s="838">
        <v>0.66666666666666663</v>
      </c>
    </row>
    <row r="974" spans="1:21" ht="14.4" customHeight="1" x14ac:dyDescent="0.3">
      <c r="A974" s="831">
        <v>11</v>
      </c>
      <c r="B974" s="832" t="s">
        <v>2137</v>
      </c>
      <c r="C974" s="832" t="s">
        <v>2143</v>
      </c>
      <c r="D974" s="833" t="s">
        <v>4131</v>
      </c>
      <c r="E974" s="834" t="s">
        <v>2162</v>
      </c>
      <c r="F974" s="832" t="s">
        <v>2138</v>
      </c>
      <c r="G974" s="832" t="s">
        <v>2243</v>
      </c>
      <c r="H974" s="832" t="s">
        <v>590</v>
      </c>
      <c r="I974" s="832" t="s">
        <v>2310</v>
      </c>
      <c r="J974" s="832" t="s">
        <v>985</v>
      </c>
      <c r="K974" s="832" t="s">
        <v>2311</v>
      </c>
      <c r="L974" s="835">
        <v>50.32</v>
      </c>
      <c r="M974" s="835">
        <v>100.64</v>
      </c>
      <c r="N974" s="832">
        <v>2</v>
      </c>
      <c r="O974" s="836">
        <v>2</v>
      </c>
      <c r="P974" s="835">
        <v>50.32</v>
      </c>
      <c r="Q974" s="837">
        <v>0.5</v>
      </c>
      <c r="R974" s="832">
        <v>1</v>
      </c>
      <c r="S974" s="837">
        <v>0.5</v>
      </c>
      <c r="T974" s="836">
        <v>1</v>
      </c>
      <c r="U974" s="838">
        <v>0.5</v>
      </c>
    </row>
    <row r="975" spans="1:21" ht="14.4" customHeight="1" x14ac:dyDescent="0.3">
      <c r="A975" s="831">
        <v>11</v>
      </c>
      <c r="B975" s="832" t="s">
        <v>2137</v>
      </c>
      <c r="C975" s="832" t="s">
        <v>2143</v>
      </c>
      <c r="D975" s="833" t="s">
        <v>4131</v>
      </c>
      <c r="E975" s="834" t="s">
        <v>2162</v>
      </c>
      <c r="F975" s="832" t="s">
        <v>2140</v>
      </c>
      <c r="G975" s="832" t="s">
        <v>2191</v>
      </c>
      <c r="H975" s="832" t="s">
        <v>590</v>
      </c>
      <c r="I975" s="832" t="s">
        <v>2602</v>
      </c>
      <c r="J975" s="832" t="s">
        <v>2603</v>
      </c>
      <c r="K975" s="832" t="s">
        <v>2604</v>
      </c>
      <c r="L975" s="835">
        <v>0</v>
      </c>
      <c r="M975" s="835">
        <v>0</v>
      </c>
      <c r="N975" s="832">
        <v>11</v>
      </c>
      <c r="O975" s="836">
        <v>11</v>
      </c>
      <c r="P975" s="835">
        <v>0</v>
      </c>
      <c r="Q975" s="837"/>
      <c r="R975" s="832">
        <v>2</v>
      </c>
      <c r="S975" s="837">
        <v>0.18181818181818182</v>
      </c>
      <c r="T975" s="836">
        <v>2</v>
      </c>
      <c r="U975" s="838">
        <v>0.18181818181818182</v>
      </c>
    </row>
    <row r="976" spans="1:21" ht="14.4" customHeight="1" x14ac:dyDescent="0.3">
      <c r="A976" s="831">
        <v>11</v>
      </c>
      <c r="B976" s="832" t="s">
        <v>2137</v>
      </c>
      <c r="C976" s="832" t="s">
        <v>2143</v>
      </c>
      <c r="D976" s="833" t="s">
        <v>4131</v>
      </c>
      <c r="E976" s="834" t="s">
        <v>2162</v>
      </c>
      <c r="F976" s="832" t="s">
        <v>2140</v>
      </c>
      <c r="G976" s="832" t="s">
        <v>2201</v>
      </c>
      <c r="H976" s="832" t="s">
        <v>590</v>
      </c>
      <c r="I976" s="832" t="s">
        <v>3176</v>
      </c>
      <c r="J976" s="832" t="s">
        <v>3177</v>
      </c>
      <c r="K976" s="832" t="s">
        <v>2805</v>
      </c>
      <c r="L976" s="835">
        <v>130</v>
      </c>
      <c r="M976" s="835">
        <v>260</v>
      </c>
      <c r="N976" s="832">
        <v>2</v>
      </c>
      <c r="O976" s="836">
        <v>1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11</v>
      </c>
      <c r="B977" s="832" t="s">
        <v>2137</v>
      </c>
      <c r="C977" s="832" t="s">
        <v>2143</v>
      </c>
      <c r="D977" s="833" t="s">
        <v>4131</v>
      </c>
      <c r="E977" s="834" t="s">
        <v>2162</v>
      </c>
      <c r="F977" s="832" t="s">
        <v>2140</v>
      </c>
      <c r="G977" s="832" t="s">
        <v>2205</v>
      </c>
      <c r="H977" s="832" t="s">
        <v>590</v>
      </c>
      <c r="I977" s="832" t="s">
        <v>2312</v>
      </c>
      <c r="J977" s="832" t="s">
        <v>2313</v>
      </c>
      <c r="K977" s="832" t="s">
        <v>2314</v>
      </c>
      <c r="L977" s="835">
        <v>748.12</v>
      </c>
      <c r="M977" s="835">
        <v>748.12</v>
      </c>
      <c r="N977" s="832">
        <v>1</v>
      </c>
      <c r="O977" s="836">
        <v>1</v>
      </c>
      <c r="P977" s="835">
        <v>748.12</v>
      </c>
      <c r="Q977" s="837">
        <v>1</v>
      </c>
      <c r="R977" s="832">
        <v>1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11</v>
      </c>
      <c r="B978" s="832" t="s">
        <v>2137</v>
      </c>
      <c r="C978" s="832" t="s">
        <v>2143</v>
      </c>
      <c r="D978" s="833" t="s">
        <v>4131</v>
      </c>
      <c r="E978" s="834" t="s">
        <v>2162</v>
      </c>
      <c r="F978" s="832" t="s">
        <v>2140</v>
      </c>
      <c r="G978" s="832" t="s">
        <v>2205</v>
      </c>
      <c r="H978" s="832" t="s">
        <v>590</v>
      </c>
      <c r="I978" s="832" t="s">
        <v>2315</v>
      </c>
      <c r="J978" s="832" t="s">
        <v>2316</v>
      </c>
      <c r="K978" s="832" t="s">
        <v>2317</v>
      </c>
      <c r="L978" s="835">
        <v>350</v>
      </c>
      <c r="M978" s="835">
        <v>350</v>
      </c>
      <c r="N978" s="832">
        <v>1</v>
      </c>
      <c r="O978" s="836">
        <v>1</v>
      </c>
      <c r="P978" s="835">
        <v>350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11</v>
      </c>
      <c r="B979" s="832" t="s">
        <v>2137</v>
      </c>
      <c r="C979" s="832" t="s">
        <v>2143</v>
      </c>
      <c r="D979" s="833" t="s">
        <v>4131</v>
      </c>
      <c r="E979" s="834" t="s">
        <v>2162</v>
      </c>
      <c r="F979" s="832" t="s">
        <v>2140</v>
      </c>
      <c r="G979" s="832" t="s">
        <v>2205</v>
      </c>
      <c r="H979" s="832" t="s">
        <v>590</v>
      </c>
      <c r="I979" s="832" t="s">
        <v>2206</v>
      </c>
      <c r="J979" s="832" t="s">
        <v>2207</v>
      </c>
      <c r="K979" s="832" t="s">
        <v>2208</v>
      </c>
      <c r="L979" s="835">
        <v>500</v>
      </c>
      <c r="M979" s="835">
        <v>500</v>
      </c>
      <c r="N979" s="832">
        <v>1</v>
      </c>
      <c r="O979" s="836">
        <v>1</v>
      </c>
      <c r="P979" s="835">
        <v>500</v>
      </c>
      <c r="Q979" s="837">
        <v>1</v>
      </c>
      <c r="R979" s="832">
        <v>1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11</v>
      </c>
      <c r="B980" s="832" t="s">
        <v>2137</v>
      </c>
      <c r="C980" s="832" t="s">
        <v>2143</v>
      </c>
      <c r="D980" s="833" t="s">
        <v>4131</v>
      </c>
      <c r="E980" s="834" t="s">
        <v>2162</v>
      </c>
      <c r="F980" s="832" t="s">
        <v>2140</v>
      </c>
      <c r="G980" s="832" t="s">
        <v>2205</v>
      </c>
      <c r="H980" s="832" t="s">
        <v>590</v>
      </c>
      <c r="I980" s="832" t="s">
        <v>3090</v>
      </c>
      <c r="J980" s="832" t="s">
        <v>3091</v>
      </c>
      <c r="K980" s="832" t="s">
        <v>2639</v>
      </c>
      <c r="L980" s="835">
        <v>969.57</v>
      </c>
      <c r="M980" s="835">
        <v>969.57</v>
      </c>
      <c r="N980" s="832">
        <v>1</v>
      </c>
      <c r="O980" s="836">
        <v>1</v>
      </c>
      <c r="P980" s="835">
        <v>969.57</v>
      </c>
      <c r="Q980" s="837">
        <v>1</v>
      </c>
      <c r="R980" s="832">
        <v>1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11</v>
      </c>
      <c r="B981" s="832" t="s">
        <v>2137</v>
      </c>
      <c r="C981" s="832" t="s">
        <v>2143</v>
      </c>
      <c r="D981" s="833" t="s">
        <v>4131</v>
      </c>
      <c r="E981" s="834" t="s">
        <v>2162</v>
      </c>
      <c r="F981" s="832" t="s">
        <v>2140</v>
      </c>
      <c r="G981" s="832" t="s">
        <v>2205</v>
      </c>
      <c r="H981" s="832" t="s">
        <v>590</v>
      </c>
      <c r="I981" s="832" t="s">
        <v>2608</v>
      </c>
      <c r="J981" s="832" t="s">
        <v>2609</v>
      </c>
      <c r="K981" s="832" t="s">
        <v>2610</v>
      </c>
      <c r="L981" s="835">
        <v>1600</v>
      </c>
      <c r="M981" s="835">
        <v>19200</v>
      </c>
      <c r="N981" s="832">
        <v>12</v>
      </c>
      <c r="O981" s="836">
        <v>12</v>
      </c>
      <c r="P981" s="835">
        <v>14400</v>
      </c>
      <c r="Q981" s="837">
        <v>0.75</v>
      </c>
      <c r="R981" s="832">
        <v>9</v>
      </c>
      <c r="S981" s="837">
        <v>0.75</v>
      </c>
      <c r="T981" s="836">
        <v>9</v>
      </c>
      <c r="U981" s="838">
        <v>0.75</v>
      </c>
    </row>
    <row r="982" spans="1:21" ht="14.4" customHeight="1" x14ac:dyDescent="0.3">
      <c r="A982" s="831">
        <v>11</v>
      </c>
      <c r="B982" s="832" t="s">
        <v>2137</v>
      </c>
      <c r="C982" s="832" t="s">
        <v>2143</v>
      </c>
      <c r="D982" s="833" t="s">
        <v>4131</v>
      </c>
      <c r="E982" s="834" t="s">
        <v>2162</v>
      </c>
      <c r="F982" s="832" t="s">
        <v>2140</v>
      </c>
      <c r="G982" s="832" t="s">
        <v>2205</v>
      </c>
      <c r="H982" s="832" t="s">
        <v>590</v>
      </c>
      <c r="I982" s="832" t="s">
        <v>2276</v>
      </c>
      <c r="J982" s="832" t="s">
        <v>2277</v>
      </c>
      <c r="K982" s="832" t="s">
        <v>2278</v>
      </c>
      <c r="L982" s="835">
        <v>971.25</v>
      </c>
      <c r="M982" s="835">
        <v>5827.5</v>
      </c>
      <c r="N982" s="832">
        <v>6</v>
      </c>
      <c r="O982" s="836">
        <v>6</v>
      </c>
      <c r="P982" s="835">
        <v>5827.5</v>
      </c>
      <c r="Q982" s="837">
        <v>1</v>
      </c>
      <c r="R982" s="832">
        <v>6</v>
      </c>
      <c r="S982" s="837">
        <v>1</v>
      </c>
      <c r="T982" s="836">
        <v>6</v>
      </c>
      <c r="U982" s="838">
        <v>1</v>
      </c>
    </row>
    <row r="983" spans="1:21" ht="14.4" customHeight="1" x14ac:dyDescent="0.3">
      <c r="A983" s="831">
        <v>11</v>
      </c>
      <c r="B983" s="832" t="s">
        <v>2137</v>
      </c>
      <c r="C983" s="832" t="s">
        <v>2143</v>
      </c>
      <c r="D983" s="833" t="s">
        <v>4131</v>
      </c>
      <c r="E983" s="834" t="s">
        <v>2162</v>
      </c>
      <c r="F983" s="832" t="s">
        <v>2140</v>
      </c>
      <c r="G983" s="832" t="s">
        <v>2205</v>
      </c>
      <c r="H983" s="832" t="s">
        <v>590</v>
      </c>
      <c r="I983" s="832" t="s">
        <v>2622</v>
      </c>
      <c r="J983" s="832" t="s">
        <v>2623</v>
      </c>
      <c r="K983" s="832" t="s">
        <v>2624</v>
      </c>
      <c r="L983" s="835">
        <v>1600</v>
      </c>
      <c r="M983" s="835">
        <v>1600</v>
      </c>
      <c r="N983" s="832">
        <v>1</v>
      </c>
      <c r="O983" s="836">
        <v>1</v>
      </c>
      <c r="P983" s="835">
        <v>1600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11</v>
      </c>
      <c r="B984" s="832" t="s">
        <v>2137</v>
      </c>
      <c r="C984" s="832" t="s">
        <v>2143</v>
      </c>
      <c r="D984" s="833" t="s">
        <v>4131</v>
      </c>
      <c r="E984" s="834" t="s">
        <v>2162</v>
      </c>
      <c r="F984" s="832" t="s">
        <v>2140</v>
      </c>
      <c r="G984" s="832" t="s">
        <v>2205</v>
      </c>
      <c r="H984" s="832" t="s">
        <v>590</v>
      </c>
      <c r="I984" s="832" t="s">
        <v>2817</v>
      </c>
      <c r="J984" s="832" t="s">
        <v>2818</v>
      </c>
      <c r="K984" s="832" t="s">
        <v>2819</v>
      </c>
      <c r="L984" s="835">
        <v>350</v>
      </c>
      <c r="M984" s="835">
        <v>350</v>
      </c>
      <c r="N984" s="832">
        <v>1</v>
      </c>
      <c r="O984" s="836">
        <v>1</v>
      </c>
      <c r="P984" s="835">
        <v>350</v>
      </c>
      <c r="Q984" s="837">
        <v>1</v>
      </c>
      <c r="R984" s="832">
        <v>1</v>
      </c>
      <c r="S984" s="837">
        <v>1</v>
      </c>
      <c r="T984" s="836">
        <v>1</v>
      </c>
      <c r="U984" s="838">
        <v>1</v>
      </c>
    </row>
    <row r="985" spans="1:21" ht="14.4" customHeight="1" x14ac:dyDescent="0.3">
      <c r="A985" s="831">
        <v>11</v>
      </c>
      <c r="B985" s="832" t="s">
        <v>2137</v>
      </c>
      <c r="C985" s="832" t="s">
        <v>2143</v>
      </c>
      <c r="D985" s="833" t="s">
        <v>4131</v>
      </c>
      <c r="E985" s="834" t="s">
        <v>2162</v>
      </c>
      <c r="F985" s="832" t="s">
        <v>2140</v>
      </c>
      <c r="G985" s="832" t="s">
        <v>2205</v>
      </c>
      <c r="H985" s="832" t="s">
        <v>590</v>
      </c>
      <c r="I985" s="832" t="s">
        <v>2320</v>
      </c>
      <c r="J985" s="832" t="s">
        <v>2321</v>
      </c>
      <c r="K985" s="832" t="s">
        <v>2322</v>
      </c>
      <c r="L985" s="835">
        <v>1000</v>
      </c>
      <c r="M985" s="835">
        <v>1000</v>
      </c>
      <c r="N985" s="832">
        <v>1</v>
      </c>
      <c r="O985" s="836">
        <v>1</v>
      </c>
      <c r="P985" s="835">
        <v>1000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11</v>
      </c>
      <c r="B986" s="832" t="s">
        <v>2137</v>
      </c>
      <c r="C986" s="832" t="s">
        <v>2143</v>
      </c>
      <c r="D986" s="833" t="s">
        <v>4131</v>
      </c>
      <c r="E986" s="834" t="s">
        <v>2162</v>
      </c>
      <c r="F986" s="832" t="s">
        <v>2140</v>
      </c>
      <c r="G986" s="832" t="s">
        <v>2205</v>
      </c>
      <c r="H986" s="832" t="s">
        <v>590</v>
      </c>
      <c r="I986" s="832" t="s">
        <v>3095</v>
      </c>
      <c r="J986" s="832" t="s">
        <v>3096</v>
      </c>
      <c r="K986" s="832" t="s">
        <v>3097</v>
      </c>
      <c r="L986" s="835">
        <v>500</v>
      </c>
      <c r="M986" s="835">
        <v>1500</v>
      </c>
      <c r="N986" s="832">
        <v>3</v>
      </c>
      <c r="O986" s="836">
        <v>3</v>
      </c>
      <c r="P986" s="835">
        <v>1000</v>
      </c>
      <c r="Q986" s="837">
        <v>0.66666666666666663</v>
      </c>
      <c r="R986" s="832">
        <v>2</v>
      </c>
      <c r="S986" s="837">
        <v>0.66666666666666663</v>
      </c>
      <c r="T986" s="836">
        <v>2</v>
      </c>
      <c r="U986" s="838">
        <v>0.66666666666666663</v>
      </c>
    </row>
    <row r="987" spans="1:21" ht="14.4" customHeight="1" x14ac:dyDescent="0.3">
      <c r="A987" s="831">
        <v>11</v>
      </c>
      <c r="B987" s="832" t="s">
        <v>2137</v>
      </c>
      <c r="C987" s="832" t="s">
        <v>2143</v>
      </c>
      <c r="D987" s="833" t="s">
        <v>4131</v>
      </c>
      <c r="E987" s="834" t="s">
        <v>2162</v>
      </c>
      <c r="F987" s="832" t="s">
        <v>2140</v>
      </c>
      <c r="G987" s="832" t="s">
        <v>2205</v>
      </c>
      <c r="H987" s="832" t="s">
        <v>590</v>
      </c>
      <c r="I987" s="832" t="s">
        <v>3178</v>
      </c>
      <c r="J987" s="832" t="s">
        <v>3179</v>
      </c>
      <c r="K987" s="832" t="s">
        <v>3180</v>
      </c>
      <c r="L987" s="835">
        <v>749.55</v>
      </c>
      <c r="M987" s="835">
        <v>749.55</v>
      </c>
      <c r="N987" s="832">
        <v>1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11</v>
      </c>
      <c r="B988" s="832" t="s">
        <v>2137</v>
      </c>
      <c r="C988" s="832" t="s">
        <v>2143</v>
      </c>
      <c r="D988" s="833" t="s">
        <v>4131</v>
      </c>
      <c r="E988" s="834" t="s">
        <v>2162</v>
      </c>
      <c r="F988" s="832" t="s">
        <v>2140</v>
      </c>
      <c r="G988" s="832" t="s">
        <v>2205</v>
      </c>
      <c r="H988" s="832" t="s">
        <v>590</v>
      </c>
      <c r="I988" s="832" t="s">
        <v>2951</v>
      </c>
      <c r="J988" s="832" t="s">
        <v>2952</v>
      </c>
      <c r="K988" s="832" t="s">
        <v>2953</v>
      </c>
      <c r="L988" s="835">
        <v>400</v>
      </c>
      <c r="M988" s="835">
        <v>800</v>
      </c>
      <c r="N988" s="832">
        <v>2</v>
      </c>
      <c r="O988" s="836">
        <v>2</v>
      </c>
      <c r="P988" s="835">
        <v>800</v>
      </c>
      <c r="Q988" s="837">
        <v>1</v>
      </c>
      <c r="R988" s="832">
        <v>2</v>
      </c>
      <c r="S988" s="837">
        <v>1</v>
      </c>
      <c r="T988" s="836">
        <v>2</v>
      </c>
      <c r="U988" s="838">
        <v>1</v>
      </c>
    </row>
    <row r="989" spans="1:21" ht="14.4" customHeight="1" x14ac:dyDescent="0.3">
      <c r="A989" s="831">
        <v>11</v>
      </c>
      <c r="B989" s="832" t="s">
        <v>2137</v>
      </c>
      <c r="C989" s="832" t="s">
        <v>2143</v>
      </c>
      <c r="D989" s="833" t="s">
        <v>4131</v>
      </c>
      <c r="E989" s="834" t="s">
        <v>2162</v>
      </c>
      <c r="F989" s="832" t="s">
        <v>2140</v>
      </c>
      <c r="G989" s="832" t="s">
        <v>2205</v>
      </c>
      <c r="H989" s="832" t="s">
        <v>590</v>
      </c>
      <c r="I989" s="832" t="s">
        <v>2649</v>
      </c>
      <c r="J989" s="832" t="s">
        <v>2650</v>
      </c>
      <c r="K989" s="832" t="s">
        <v>2651</v>
      </c>
      <c r="L989" s="835">
        <v>2140.3000000000002</v>
      </c>
      <c r="M989" s="835">
        <v>2140.3000000000002</v>
      </c>
      <c r="N989" s="832">
        <v>1</v>
      </c>
      <c r="O989" s="836">
        <v>1</v>
      </c>
      <c r="P989" s="835">
        <v>2140.3000000000002</v>
      </c>
      <c r="Q989" s="837">
        <v>1</v>
      </c>
      <c r="R989" s="832">
        <v>1</v>
      </c>
      <c r="S989" s="837">
        <v>1</v>
      </c>
      <c r="T989" s="836">
        <v>1</v>
      </c>
      <c r="U989" s="838">
        <v>1</v>
      </c>
    </row>
    <row r="990" spans="1:21" ht="14.4" customHeight="1" x14ac:dyDescent="0.3">
      <c r="A990" s="831">
        <v>11</v>
      </c>
      <c r="B990" s="832" t="s">
        <v>2137</v>
      </c>
      <c r="C990" s="832" t="s">
        <v>2143</v>
      </c>
      <c r="D990" s="833" t="s">
        <v>4131</v>
      </c>
      <c r="E990" s="834" t="s">
        <v>2162</v>
      </c>
      <c r="F990" s="832" t="s">
        <v>2140</v>
      </c>
      <c r="G990" s="832" t="s">
        <v>2205</v>
      </c>
      <c r="H990" s="832" t="s">
        <v>590</v>
      </c>
      <c r="I990" s="832" t="s">
        <v>3104</v>
      </c>
      <c r="J990" s="832" t="s">
        <v>2609</v>
      </c>
      <c r="K990" s="832" t="s">
        <v>3105</v>
      </c>
      <c r="L990" s="835">
        <v>2200</v>
      </c>
      <c r="M990" s="835">
        <v>4400</v>
      </c>
      <c r="N990" s="832">
        <v>2</v>
      </c>
      <c r="O990" s="836">
        <v>2</v>
      </c>
      <c r="P990" s="835">
        <v>2200</v>
      </c>
      <c r="Q990" s="837">
        <v>0.5</v>
      </c>
      <c r="R990" s="832">
        <v>1</v>
      </c>
      <c r="S990" s="837">
        <v>0.5</v>
      </c>
      <c r="T990" s="836">
        <v>1</v>
      </c>
      <c r="U990" s="838">
        <v>0.5</v>
      </c>
    </row>
    <row r="991" spans="1:21" ht="14.4" customHeight="1" x14ac:dyDescent="0.3">
      <c r="A991" s="831">
        <v>11</v>
      </c>
      <c r="B991" s="832" t="s">
        <v>2137</v>
      </c>
      <c r="C991" s="832" t="s">
        <v>2143</v>
      </c>
      <c r="D991" s="833" t="s">
        <v>4131</v>
      </c>
      <c r="E991" s="834" t="s">
        <v>2162</v>
      </c>
      <c r="F991" s="832" t="s">
        <v>2140</v>
      </c>
      <c r="G991" s="832" t="s">
        <v>2205</v>
      </c>
      <c r="H991" s="832" t="s">
        <v>590</v>
      </c>
      <c r="I991" s="832" t="s">
        <v>3181</v>
      </c>
      <c r="J991" s="832" t="s">
        <v>3182</v>
      </c>
      <c r="K991" s="832" t="s">
        <v>3183</v>
      </c>
      <c r="L991" s="835">
        <v>100</v>
      </c>
      <c r="M991" s="835">
        <v>100</v>
      </c>
      <c r="N991" s="832">
        <v>1</v>
      </c>
      <c r="O991" s="836">
        <v>1</v>
      </c>
      <c r="P991" s="835">
        <v>100</v>
      </c>
      <c r="Q991" s="837">
        <v>1</v>
      </c>
      <c r="R991" s="832">
        <v>1</v>
      </c>
      <c r="S991" s="837">
        <v>1</v>
      </c>
      <c r="T991" s="836">
        <v>1</v>
      </c>
      <c r="U991" s="838">
        <v>1</v>
      </c>
    </row>
    <row r="992" spans="1:21" ht="14.4" customHeight="1" x14ac:dyDescent="0.3">
      <c r="A992" s="831">
        <v>11</v>
      </c>
      <c r="B992" s="832" t="s">
        <v>2137</v>
      </c>
      <c r="C992" s="832" t="s">
        <v>2143</v>
      </c>
      <c r="D992" s="833" t="s">
        <v>4131</v>
      </c>
      <c r="E992" s="834" t="s">
        <v>2162</v>
      </c>
      <c r="F992" s="832" t="s">
        <v>2140</v>
      </c>
      <c r="G992" s="832" t="s">
        <v>2205</v>
      </c>
      <c r="H992" s="832" t="s">
        <v>590</v>
      </c>
      <c r="I992" s="832" t="s">
        <v>3184</v>
      </c>
      <c r="J992" s="832" t="s">
        <v>2623</v>
      </c>
      <c r="K992" s="832" t="s">
        <v>3185</v>
      </c>
      <c r="L992" s="835">
        <v>3000</v>
      </c>
      <c r="M992" s="835">
        <v>3000</v>
      </c>
      <c r="N992" s="832">
        <v>1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11</v>
      </c>
      <c r="B993" s="832" t="s">
        <v>2137</v>
      </c>
      <c r="C993" s="832" t="s">
        <v>2143</v>
      </c>
      <c r="D993" s="833" t="s">
        <v>4131</v>
      </c>
      <c r="E993" s="834" t="s">
        <v>2162</v>
      </c>
      <c r="F993" s="832" t="s">
        <v>2140</v>
      </c>
      <c r="G993" s="832" t="s">
        <v>2205</v>
      </c>
      <c r="H993" s="832" t="s">
        <v>590</v>
      </c>
      <c r="I993" s="832" t="s">
        <v>3186</v>
      </c>
      <c r="J993" s="832" t="s">
        <v>3187</v>
      </c>
      <c r="K993" s="832" t="s">
        <v>3188</v>
      </c>
      <c r="L993" s="835">
        <v>600</v>
      </c>
      <c r="M993" s="835">
        <v>600</v>
      </c>
      <c r="N993" s="832">
        <v>1</v>
      </c>
      <c r="O993" s="836">
        <v>1</v>
      </c>
      <c r="P993" s="835">
        <v>600</v>
      </c>
      <c r="Q993" s="837">
        <v>1</v>
      </c>
      <c r="R993" s="832">
        <v>1</v>
      </c>
      <c r="S993" s="837">
        <v>1</v>
      </c>
      <c r="T993" s="836">
        <v>1</v>
      </c>
      <c r="U993" s="838">
        <v>1</v>
      </c>
    </row>
    <row r="994" spans="1:21" ht="14.4" customHeight="1" x14ac:dyDescent="0.3">
      <c r="A994" s="831">
        <v>11</v>
      </c>
      <c r="B994" s="832" t="s">
        <v>2137</v>
      </c>
      <c r="C994" s="832" t="s">
        <v>2143</v>
      </c>
      <c r="D994" s="833" t="s">
        <v>4131</v>
      </c>
      <c r="E994" s="834" t="s">
        <v>2162</v>
      </c>
      <c r="F994" s="832" t="s">
        <v>2140</v>
      </c>
      <c r="G994" s="832" t="s">
        <v>2205</v>
      </c>
      <c r="H994" s="832" t="s">
        <v>590</v>
      </c>
      <c r="I994" s="832" t="s">
        <v>3189</v>
      </c>
      <c r="J994" s="832" t="s">
        <v>3190</v>
      </c>
      <c r="K994" s="832" t="s">
        <v>3191</v>
      </c>
      <c r="L994" s="835">
        <v>600</v>
      </c>
      <c r="M994" s="835">
        <v>600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11</v>
      </c>
      <c r="B995" s="832" t="s">
        <v>2137</v>
      </c>
      <c r="C995" s="832" t="s">
        <v>2143</v>
      </c>
      <c r="D995" s="833" t="s">
        <v>4131</v>
      </c>
      <c r="E995" s="834" t="s">
        <v>2162</v>
      </c>
      <c r="F995" s="832" t="s">
        <v>2140</v>
      </c>
      <c r="G995" s="832" t="s">
        <v>2209</v>
      </c>
      <c r="H995" s="832" t="s">
        <v>590</v>
      </c>
      <c r="I995" s="832" t="s">
        <v>2661</v>
      </c>
      <c r="J995" s="832" t="s">
        <v>2662</v>
      </c>
      <c r="K995" s="832" t="s">
        <v>2663</v>
      </c>
      <c r="L995" s="835">
        <v>3990</v>
      </c>
      <c r="M995" s="835">
        <v>3990</v>
      </c>
      <c r="N995" s="832">
        <v>1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11</v>
      </c>
      <c r="B996" s="832" t="s">
        <v>2137</v>
      </c>
      <c r="C996" s="832" t="s">
        <v>2143</v>
      </c>
      <c r="D996" s="833" t="s">
        <v>4131</v>
      </c>
      <c r="E996" s="834" t="s">
        <v>2162</v>
      </c>
      <c r="F996" s="832" t="s">
        <v>2140</v>
      </c>
      <c r="G996" s="832" t="s">
        <v>2209</v>
      </c>
      <c r="H996" s="832" t="s">
        <v>590</v>
      </c>
      <c r="I996" s="832" t="s">
        <v>2282</v>
      </c>
      <c r="J996" s="832" t="s">
        <v>2283</v>
      </c>
      <c r="K996" s="832" t="s">
        <v>2284</v>
      </c>
      <c r="L996" s="835">
        <v>200</v>
      </c>
      <c r="M996" s="835">
        <v>11800</v>
      </c>
      <c r="N996" s="832">
        <v>59</v>
      </c>
      <c r="O996" s="836">
        <v>30</v>
      </c>
      <c r="P996" s="835">
        <v>11000</v>
      </c>
      <c r="Q996" s="837">
        <v>0.93220338983050843</v>
      </c>
      <c r="R996" s="832">
        <v>55</v>
      </c>
      <c r="S996" s="837">
        <v>0.93220338983050843</v>
      </c>
      <c r="T996" s="836">
        <v>28</v>
      </c>
      <c r="U996" s="838">
        <v>0.93333333333333335</v>
      </c>
    </row>
    <row r="997" spans="1:21" ht="14.4" customHeight="1" x14ac:dyDescent="0.3">
      <c r="A997" s="831">
        <v>11</v>
      </c>
      <c r="B997" s="832" t="s">
        <v>2137</v>
      </c>
      <c r="C997" s="832" t="s">
        <v>2143</v>
      </c>
      <c r="D997" s="833" t="s">
        <v>4131</v>
      </c>
      <c r="E997" s="834" t="s">
        <v>2162</v>
      </c>
      <c r="F997" s="832" t="s">
        <v>2140</v>
      </c>
      <c r="G997" s="832" t="s">
        <v>2209</v>
      </c>
      <c r="H997" s="832" t="s">
        <v>590</v>
      </c>
      <c r="I997" s="832" t="s">
        <v>2266</v>
      </c>
      <c r="J997" s="832" t="s">
        <v>2267</v>
      </c>
      <c r="K997" s="832" t="s">
        <v>2268</v>
      </c>
      <c r="L997" s="835">
        <v>278.75</v>
      </c>
      <c r="M997" s="835">
        <v>34843.75</v>
      </c>
      <c r="N997" s="832">
        <v>125</v>
      </c>
      <c r="O997" s="836">
        <v>51</v>
      </c>
      <c r="P997" s="835">
        <v>32056.25</v>
      </c>
      <c r="Q997" s="837">
        <v>0.92</v>
      </c>
      <c r="R997" s="832">
        <v>115</v>
      </c>
      <c r="S997" s="837">
        <v>0.92</v>
      </c>
      <c r="T997" s="836">
        <v>46</v>
      </c>
      <c r="U997" s="838">
        <v>0.90196078431372551</v>
      </c>
    </row>
    <row r="998" spans="1:21" ht="14.4" customHeight="1" x14ac:dyDescent="0.3">
      <c r="A998" s="831">
        <v>11</v>
      </c>
      <c r="B998" s="832" t="s">
        <v>2137</v>
      </c>
      <c r="C998" s="832" t="s">
        <v>2143</v>
      </c>
      <c r="D998" s="833" t="s">
        <v>4131</v>
      </c>
      <c r="E998" s="834" t="s">
        <v>2162</v>
      </c>
      <c r="F998" s="832" t="s">
        <v>2140</v>
      </c>
      <c r="G998" s="832" t="s">
        <v>2213</v>
      </c>
      <c r="H998" s="832" t="s">
        <v>590</v>
      </c>
      <c r="I998" s="832" t="s">
        <v>3192</v>
      </c>
      <c r="J998" s="832" t="s">
        <v>3193</v>
      </c>
      <c r="K998" s="832" t="s">
        <v>3194</v>
      </c>
      <c r="L998" s="835">
        <v>0</v>
      </c>
      <c r="M998" s="835">
        <v>0</v>
      </c>
      <c r="N998" s="832">
        <v>1</v>
      </c>
      <c r="O998" s="836">
        <v>1</v>
      </c>
      <c r="P998" s="835"/>
      <c r="Q998" s="837"/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11</v>
      </c>
      <c r="B999" s="832" t="s">
        <v>2137</v>
      </c>
      <c r="C999" s="832" t="s">
        <v>2143</v>
      </c>
      <c r="D999" s="833" t="s">
        <v>4131</v>
      </c>
      <c r="E999" s="834" t="s">
        <v>2162</v>
      </c>
      <c r="F999" s="832" t="s">
        <v>2140</v>
      </c>
      <c r="G999" s="832" t="s">
        <v>2678</v>
      </c>
      <c r="H999" s="832" t="s">
        <v>590</v>
      </c>
      <c r="I999" s="832" t="s">
        <v>2842</v>
      </c>
      <c r="J999" s="832" t="s">
        <v>2843</v>
      </c>
      <c r="K999" s="832" t="s">
        <v>2844</v>
      </c>
      <c r="L999" s="835">
        <v>1659.44</v>
      </c>
      <c r="M999" s="835">
        <v>97906.96000000005</v>
      </c>
      <c r="N999" s="832">
        <v>59</v>
      </c>
      <c r="O999" s="836">
        <v>56</v>
      </c>
      <c r="P999" s="835">
        <v>86290.880000000048</v>
      </c>
      <c r="Q999" s="837">
        <v>0.88135593220338992</v>
      </c>
      <c r="R999" s="832">
        <v>52</v>
      </c>
      <c r="S999" s="837">
        <v>0.88135593220338981</v>
      </c>
      <c r="T999" s="836">
        <v>50</v>
      </c>
      <c r="U999" s="838">
        <v>0.8928571428571429</v>
      </c>
    </row>
    <row r="1000" spans="1:21" ht="14.4" customHeight="1" x14ac:dyDescent="0.3">
      <c r="A1000" s="831">
        <v>11</v>
      </c>
      <c r="B1000" s="832" t="s">
        <v>2137</v>
      </c>
      <c r="C1000" s="832" t="s">
        <v>2143</v>
      </c>
      <c r="D1000" s="833" t="s">
        <v>4131</v>
      </c>
      <c r="E1000" s="834" t="s">
        <v>2162</v>
      </c>
      <c r="F1000" s="832" t="s">
        <v>2140</v>
      </c>
      <c r="G1000" s="832" t="s">
        <v>2678</v>
      </c>
      <c r="H1000" s="832" t="s">
        <v>590</v>
      </c>
      <c r="I1000" s="832" t="s">
        <v>2845</v>
      </c>
      <c r="J1000" s="832" t="s">
        <v>2846</v>
      </c>
      <c r="K1000" s="832" t="s">
        <v>2847</v>
      </c>
      <c r="L1000" s="835">
        <v>553.15</v>
      </c>
      <c r="M1000" s="835">
        <v>3318.8999999999996</v>
      </c>
      <c r="N1000" s="832">
        <v>6</v>
      </c>
      <c r="O1000" s="836">
        <v>1</v>
      </c>
      <c r="P1000" s="835">
        <v>3318.8999999999996</v>
      </c>
      <c r="Q1000" s="837">
        <v>1</v>
      </c>
      <c r="R1000" s="832">
        <v>6</v>
      </c>
      <c r="S1000" s="837">
        <v>1</v>
      </c>
      <c r="T1000" s="836">
        <v>1</v>
      </c>
      <c r="U1000" s="838">
        <v>1</v>
      </c>
    </row>
    <row r="1001" spans="1:21" ht="14.4" customHeight="1" x14ac:dyDescent="0.3">
      <c r="A1001" s="831">
        <v>11</v>
      </c>
      <c r="B1001" s="832" t="s">
        <v>2137</v>
      </c>
      <c r="C1001" s="832" t="s">
        <v>2143</v>
      </c>
      <c r="D1001" s="833" t="s">
        <v>4131</v>
      </c>
      <c r="E1001" s="834" t="s">
        <v>2162</v>
      </c>
      <c r="F1001" s="832" t="s">
        <v>2140</v>
      </c>
      <c r="G1001" s="832" t="s">
        <v>2678</v>
      </c>
      <c r="H1001" s="832" t="s">
        <v>590</v>
      </c>
      <c r="I1001" s="832" t="s">
        <v>3195</v>
      </c>
      <c r="J1001" s="832" t="s">
        <v>3196</v>
      </c>
      <c r="K1001" s="832" t="s">
        <v>3197</v>
      </c>
      <c r="L1001" s="835">
        <v>553.15</v>
      </c>
      <c r="M1001" s="835">
        <v>6637.7999999999993</v>
      </c>
      <c r="N1001" s="832">
        <v>12</v>
      </c>
      <c r="O1001" s="836">
        <v>2</v>
      </c>
      <c r="P1001" s="835">
        <v>6637.7999999999993</v>
      </c>
      <c r="Q1001" s="837">
        <v>1</v>
      </c>
      <c r="R1001" s="832">
        <v>12</v>
      </c>
      <c r="S1001" s="837">
        <v>1</v>
      </c>
      <c r="T1001" s="836">
        <v>2</v>
      </c>
      <c r="U1001" s="838">
        <v>1</v>
      </c>
    </row>
    <row r="1002" spans="1:21" ht="14.4" customHeight="1" x14ac:dyDescent="0.3">
      <c r="A1002" s="831">
        <v>11</v>
      </c>
      <c r="B1002" s="832" t="s">
        <v>2137</v>
      </c>
      <c r="C1002" s="832" t="s">
        <v>2143</v>
      </c>
      <c r="D1002" s="833" t="s">
        <v>4131</v>
      </c>
      <c r="E1002" s="834" t="s">
        <v>2162</v>
      </c>
      <c r="F1002" s="832" t="s">
        <v>2140</v>
      </c>
      <c r="G1002" s="832" t="s">
        <v>2684</v>
      </c>
      <c r="H1002" s="832" t="s">
        <v>590</v>
      </c>
      <c r="I1002" s="832" t="s">
        <v>3198</v>
      </c>
      <c r="J1002" s="832" t="s">
        <v>3199</v>
      </c>
      <c r="K1002" s="832" t="s">
        <v>3200</v>
      </c>
      <c r="L1002" s="835">
        <v>19000</v>
      </c>
      <c r="M1002" s="835">
        <v>19000</v>
      </c>
      <c r="N1002" s="832">
        <v>1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11</v>
      </c>
      <c r="B1003" s="832" t="s">
        <v>2137</v>
      </c>
      <c r="C1003" s="832" t="s">
        <v>2143</v>
      </c>
      <c r="D1003" s="833" t="s">
        <v>4131</v>
      </c>
      <c r="E1003" s="834" t="s">
        <v>2162</v>
      </c>
      <c r="F1003" s="832" t="s">
        <v>2140</v>
      </c>
      <c r="G1003" s="832" t="s">
        <v>3134</v>
      </c>
      <c r="H1003" s="832" t="s">
        <v>590</v>
      </c>
      <c r="I1003" s="832" t="s">
        <v>3135</v>
      </c>
      <c r="J1003" s="832" t="s">
        <v>3136</v>
      </c>
      <c r="K1003" s="832" t="s">
        <v>3137</v>
      </c>
      <c r="L1003" s="835">
        <v>38233</v>
      </c>
      <c r="M1003" s="835">
        <v>114699</v>
      </c>
      <c r="N1003" s="832">
        <v>3</v>
      </c>
      <c r="O1003" s="836">
        <v>3</v>
      </c>
      <c r="P1003" s="835">
        <v>38233</v>
      </c>
      <c r="Q1003" s="837">
        <v>0.33333333333333331</v>
      </c>
      <c r="R1003" s="832">
        <v>1</v>
      </c>
      <c r="S1003" s="837">
        <v>0.33333333333333331</v>
      </c>
      <c r="T1003" s="836">
        <v>1</v>
      </c>
      <c r="U1003" s="838">
        <v>0.33333333333333331</v>
      </c>
    </row>
    <row r="1004" spans="1:21" ht="14.4" customHeight="1" x14ac:dyDescent="0.3">
      <c r="A1004" s="831">
        <v>11</v>
      </c>
      <c r="B1004" s="832" t="s">
        <v>2137</v>
      </c>
      <c r="C1004" s="832" t="s">
        <v>2143</v>
      </c>
      <c r="D1004" s="833" t="s">
        <v>4131</v>
      </c>
      <c r="E1004" s="834" t="s">
        <v>2163</v>
      </c>
      <c r="F1004" s="832" t="s">
        <v>2138</v>
      </c>
      <c r="G1004" s="832" t="s">
        <v>2177</v>
      </c>
      <c r="H1004" s="832" t="s">
        <v>638</v>
      </c>
      <c r="I1004" s="832" t="s">
        <v>1927</v>
      </c>
      <c r="J1004" s="832" t="s">
        <v>1225</v>
      </c>
      <c r="K1004" s="832" t="s">
        <v>1928</v>
      </c>
      <c r="L1004" s="835">
        <v>154.36000000000001</v>
      </c>
      <c r="M1004" s="835">
        <v>617.44000000000005</v>
      </c>
      <c r="N1004" s="832">
        <v>4</v>
      </c>
      <c r="O1004" s="836">
        <v>2.5</v>
      </c>
      <c r="P1004" s="835">
        <v>154.36000000000001</v>
      </c>
      <c r="Q1004" s="837">
        <v>0.25</v>
      </c>
      <c r="R1004" s="832">
        <v>1</v>
      </c>
      <c r="S1004" s="837">
        <v>0.25</v>
      </c>
      <c r="T1004" s="836">
        <v>1</v>
      </c>
      <c r="U1004" s="838">
        <v>0.4</v>
      </c>
    </row>
    <row r="1005" spans="1:21" ht="14.4" customHeight="1" x14ac:dyDescent="0.3">
      <c r="A1005" s="831">
        <v>11</v>
      </c>
      <c r="B1005" s="832" t="s">
        <v>2137</v>
      </c>
      <c r="C1005" s="832" t="s">
        <v>2143</v>
      </c>
      <c r="D1005" s="833" t="s">
        <v>4131</v>
      </c>
      <c r="E1005" s="834" t="s">
        <v>2163</v>
      </c>
      <c r="F1005" s="832" t="s">
        <v>2138</v>
      </c>
      <c r="G1005" s="832" t="s">
        <v>2177</v>
      </c>
      <c r="H1005" s="832" t="s">
        <v>638</v>
      </c>
      <c r="I1005" s="832" t="s">
        <v>1925</v>
      </c>
      <c r="J1005" s="832" t="s">
        <v>1225</v>
      </c>
      <c r="K1005" s="832" t="s">
        <v>1926</v>
      </c>
      <c r="L1005" s="835">
        <v>225.06</v>
      </c>
      <c r="M1005" s="835">
        <v>225.06</v>
      </c>
      <c r="N1005" s="832">
        <v>1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11</v>
      </c>
      <c r="B1006" s="832" t="s">
        <v>2137</v>
      </c>
      <c r="C1006" s="832" t="s">
        <v>2143</v>
      </c>
      <c r="D1006" s="833" t="s">
        <v>4131</v>
      </c>
      <c r="E1006" s="834" t="s">
        <v>2163</v>
      </c>
      <c r="F1006" s="832" t="s">
        <v>2138</v>
      </c>
      <c r="G1006" s="832" t="s">
        <v>2390</v>
      </c>
      <c r="H1006" s="832" t="s">
        <v>590</v>
      </c>
      <c r="I1006" s="832" t="s">
        <v>2391</v>
      </c>
      <c r="J1006" s="832" t="s">
        <v>2392</v>
      </c>
      <c r="K1006" s="832" t="s">
        <v>2393</v>
      </c>
      <c r="L1006" s="835">
        <v>159.71</v>
      </c>
      <c r="M1006" s="835">
        <v>159.71</v>
      </c>
      <c r="N1006" s="832">
        <v>1</v>
      </c>
      <c r="O1006" s="836">
        <v>1</v>
      </c>
      <c r="P1006" s="835">
        <v>159.71</v>
      </c>
      <c r="Q1006" s="837">
        <v>1</v>
      </c>
      <c r="R1006" s="832">
        <v>1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11</v>
      </c>
      <c r="B1007" s="832" t="s">
        <v>2137</v>
      </c>
      <c r="C1007" s="832" t="s">
        <v>2143</v>
      </c>
      <c r="D1007" s="833" t="s">
        <v>4131</v>
      </c>
      <c r="E1007" s="834" t="s">
        <v>2163</v>
      </c>
      <c r="F1007" s="832" t="s">
        <v>2138</v>
      </c>
      <c r="G1007" s="832" t="s">
        <v>2962</v>
      </c>
      <c r="H1007" s="832" t="s">
        <v>638</v>
      </c>
      <c r="I1007" s="832" t="s">
        <v>1801</v>
      </c>
      <c r="J1007" s="832" t="s">
        <v>1802</v>
      </c>
      <c r="K1007" s="832" t="s">
        <v>1803</v>
      </c>
      <c r="L1007" s="835">
        <v>70.540000000000006</v>
      </c>
      <c r="M1007" s="835">
        <v>141.08000000000001</v>
      </c>
      <c r="N1007" s="832">
        <v>2</v>
      </c>
      <c r="O1007" s="836">
        <v>1</v>
      </c>
      <c r="P1007" s="835">
        <v>141.08000000000001</v>
      </c>
      <c r="Q1007" s="837">
        <v>1</v>
      </c>
      <c r="R1007" s="832">
        <v>2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11</v>
      </c>
      <c r="B1008" s="832" t="s">
        <v>2137</v>
      </c>
      <c r="C1008" s="832" t="s">
        <v>2143</v>
      </c>
      <c r="D1008" s="833" t="s">
        <v>4131</v>
      </c>
      <c r="E1008" s="834" t="s">
        <v>2163</v>
      </c>
      <c r="F1008" s="832" t="s">
        <v>2138</v>
      </c>
      <c r="G1008" s="832" t="s">
        <v>2178</v>
      </c>
      <c r="H1008" s="832" t="s">
        <v>590</v>
      </c>
      <c r="I1008" s="832" t="s">
        <v>2179</v>
      </c>
      <c r="J1008" s="832" t="s">
        <v>1794</v>
      </c>
      <c r="K1008" s="832" t="s">
        <v>2180</v>
      </c>
      <c r="L1008" s="835">
        <v>238.72</v>
      </c>
      <c r="M1008" s="835">
        <v>716.16</v>
      </c>
      <c r="N1008" s="832">
        <v>3</v>
      </c>
      <c r="O1008" s="836">
        <v>3</v>
      </c>
      <c r="P1008" s="835">
        <v>716.16</v>
      </c>
      <c r="Q1008" s="837">
        <v>1</v>
      </c>
      <c r="R1008" s="832">
        <v>3</v>
      </c>
      <c r="S1008" s="837">
        <v>1</v>
      </c>
      <c r="T1008" s="836">
        <v>3</v>
      </c>
      <c r="U1008" s="838">
        <v>1</v>
      </c>
    </row>
    <row r="1009" spans="1:21" ht="14.4" customHeight="1" x14ac:dyDescent="0.3">
      <c r="A1009" s="831">
        <v>11</v>
      </c>
      <c r="B1009" s="832" t="s">
        <v>2137</v>
      </c>
      <c r="C1009" s="832" t="s">
        <v>2143</v>
      </c>
      <c r="D1009" s="833" t="s">
        <v>4131</v>
      </c>
      <c r="E1009" s="834" t="s">
        <v>2163</v>
      </c>
      <c r="F1009" s="832" t="s">
        <v>2138</v>
      </c>
      <c r="G1009" s="832" t="s">
        <v>2178</v>
      </c>
      <c r="H1009" s="832" t="s">
        <v>638</v>
      </c>
      <c r="I1009" s="832" t="s">
        <v>1931</v>
      </c>
      <c r="J1009" s="832" t="s">
        <v>1932</v>
      </c>
      <c r="K1009" s="832" t="s">
        <v>1795</v>
      </c>
      <c r="L1009" s="835">
        <v>170.52</v>
      </c>
      <c r="M1009" s="835">
        <v>341.04</v>
      </c>
      <c r="N1009" s="832">
        <v>2</v>
      </c>
      <c r="O1009" s="836">
        <v>1.5</v>
      </c>
      <c r="P1009" s="835">
        <v>170.52</v>
      </c>
      <c r="Q1009" s="837">
        <v>0.5</v>
      </c>
      <c r="R1009" s="832">
        <v>1</v>
      </c>
      <c r="S1009" s="837">
        <v>0.5</v>
      </c>
      <c r="T1009" s="836">
        <v>0.5</v>
      </c>
      <c r="U1009" s="838">
        <v>0.33333333333333331</v>
      </c>
    </row>
    <row r="1010" spans="1:21" ht="14.4" customHeight="1" x14ac:dyDescent="0.3">
      <c r="A1010" s="831">
        <v>11</v>
      </c>
      <c r="B1010" s="832" t="s">
        <v>2137</v>
      </c>
      <c r="C1010" s="832" t="s">
        <v>2143</v>
      </c>
      <c r="D1010" s="833" t="s">
        <v>4131</v>
      </c>
      <c r="E1010" s="834" t="s">
        <v>2163</v>
      </c>
      <c r="F1010" s="832" t="s">
        <v>2138</v>
      </c>
      <c r="G1010" s="832" t="s">
        <v>2178</v>
      </c>
      <c r="H1010" s="832" t="s">
        <v>638</v>
      </c>
      <c r="I1010" s="832" t="s">
        <v>2062</v>
      </c>
      <c r="J1010" s="832" t="s">
        <v>1932</v>
      </c>
      <c r="K1010" s="832" t="s">
        <v>2063</v>
      </c>
      <c r="L1010" s="835">
        <v>272.83</v>
      </c>
      <c r="M1010" s="835">
        <v>818.49</v>
      </c>
      <c r="N1010" s="832">
        <v>3</v>
      </c>
      <c r="O1010" s="836">
        <v>3</v>
      </c>
      <c r="P1010" s="835">
        <v>272.83</v>
      </c>
      <c r="Q1010" s="837">
        <v>0.33333333333333331</v>
      </c>
      <c r="R1010" s="832">
        <v>1</v>
      </c>
      <c r="S1010" s="837">
        <v>0.33333333333333331</v>
      </c>
      <c r="T1010" s="836">
        <v>1</v>
      </c>
      <c r="U1010" s="838">
        <v>0.33333333333333331</v>
      </c>
    </row>
    <row r="1011" spans="1:21" ht="14.4" customHeight="1" x14ac:dyDescent="0.3">
      <c r="A1011" s="831">
        <v>11</v>
      </c>
      <c r="B1011" s="832" t="s">
        <v>2137</v>
      </c>
      <c r="C1011" s="832" t="s">
        <v>2143</v>
      </c>
      <c r="D1011" s="833" t="s">
        <v>4131</v>
      </c>
      <c r="E1011" s="834" t="s">
        <v>2163</v>
      </c>
      <c r="F1011" s="832" t="s">
        <v>2138</v>
      </c>
      <c r="G1011" s="832" t="s">
        <v>2974</v>
      </c>
      <c r="H1011" s="832" t="s">
        <v>590</v>
      </c>
      <c r="I1011" s="832" t="s">
        <v>2975</v>
      </c>
      <c r="J1011" s="832" t="s">
        <v>693</v>
      </c>
      <c r="K1011" s="832" t="s">
        <v>2976</v>
      </c>
      <c r="L1011" s="835">
        <v>18.809999999999999</v>
      </c>
      <c r="M1011" s="835">
        <v>94.049999999999983</v>
      </c>
      <c r="N1011" s="832">
        <v>5</v>
      </c>
      <c r="O1011" s="836">
        <v>2</v>
      </c>
      <c r="P1011" s="835">
        <v>94.049999999999983</v>
      </c>
      <c r="Q1011" s="837">
        <v>1</v>
      </c>
      <c r="R1011" s="832">
        <v>5</v>
      </c>
      <c r="S1011" s="837">
        <v>1</v>
      </c>
      <c r="T1011" s="836">
        <v>2</v>
      </c>
      <c r="U1011" s="838">
        <v>1</v>
      </c>
    </row>
    <row r="1012" spans="1:21" ht="14.4" customHeight="1" x14ac:dyDescent="0.3">
      <c r="A1012" s="831">
        <v>11</v>
      </c>
      <c r="B1012" s="832" t="s">
        <v>2137</v>
      </c>
      <c r="C1012" s="832" t="s">
        <v>2143</v>
      </c>
      <c r="D1012" s="833" t="s">
        <v>4131</v>
      </c>
      <c r="E1012" s="834" t="s">
        <v>2163</v>
      </c>
      <c r="F1012" s="832" t="s">
        <v>2138</v>
      </c>
      <c r="G1012" s="832" t="s">
        <v>2974</v>
      </c>
      <c r="H1012" s="832" t="s">
        <v>590</v>
      </c>
      <c r="I1012" s="832" t="s">
        <v>3201</v>
      </c>
      <c r="J1012" s="832" t="s">
        <v>693</v>
      </c>
      <c r="K1012" s="832" t="s">
        <v>3202</v>
      </c>
      <c r="L1012" s="835">
        <v>37.61</v>
      </c>
      <c r="M1012" s="835">
        <v>112.83</v>
      </c>
      <c r="N1012" s="832">
        <v>3</v>
      </c>
      <c r="O1012" s="836">
        <v>1</v>
      </c>
      <c r="P1012" s="835">
        <v>112.83</v>
      </c>
      <c r="Q1012" s="837">
        <v>1</v>
      </c>
      <c r="R1012" s="832">
        <v>3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11</v>
      </c>
      <c r="B1013" s="832" t="s">
        <v>2137</v>
      </c>
      <c r="C1013" s="832" t="s">
        <v>2143</v>
      </c>
      <c r="D1013" s="833" t="s">
        <v>4131</v>
      </c>
      <c r="E1013" s="834" t="s">
        <v>2163</v>
      </c>
      <c r="F1013" s="832" t="s">
        <v>2138</v>
      </c>
      <c r="G1013" s="832" t="s">
        <v>2219</v>
      </c>
      <c r="H1013" s="832" t="s">
        <v>590</v>
      </c>
      <c r="I1013" s="832" t="s">
        <v>2326</v>
      </c>
      <c r="J1013" s="832" t="s">
        <v>2327</v>
      </c>
      <c r="K1013" s="832" t="s">
        <v>2328</v>
      </c>
      <c r="L1013" s="835">
        <v>96.84</v>
      </c>
      <c r="M1013" s="835">
        <v>96.84</v>
      </c>
      <c r="N1013" s="832">
        <v>1</v>
      </c>
      <c r="O1013" s="836">
        <v>1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11</v>
      </c>
      <c r="B1014" s="832" t="s">
        <v>2137</v>
      </c>
      <c r="C1014" s="832" t="s">
        <v>2143</v>
      </c>
      <c r="D1014" s="833" t="s">
        <v>4131</v>
      </c>
      <c r="E1014" s="834" t="s">
        <v>2163</v>
      </c>
      <c r="F1014" s="832" t="s">
        <v>2138</v>
      </c>
      <c r="G1014" s="832" t="s">
        <v>2219</v>
      </c>
      <c r="H1014" s="832" t="s">
        <v>590</v>
      </c>
      <c r="I1014" s="832" t="s">
        <v>2988</v>
      </c>
      <c r="J1014" s="832" t="s">
        <v>2451</v>
      </c>
      <c r="K1014" s="832" t="s">
        <v>2983</v>
      </c>
      <c r="L1014" s="835">
        <v>161.4</v>
      </c>
      <c r="M1014" s="835">
        <v>161.4</v>
      </c>
      <c r="N1014" s="832">
        <v>1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11</v>
      </c>
      <c r="B1015" s="832" t="s">
        <v>2137</v>
      </c>
      <c r="C1015" s="832" t="s">
        <v>2143</v>
      </c>
      <c r="D1015" s="833" t="s">
        <v>4131</v>
      </c>
      <c r="E1015" s="834" t="s">
        <v>2163</v>
      </c>
      <c r="F1015" s="832" t="s">
        <v>2138</v>
      </c>
      <c r="G1015" s="832" t="s">
        <v>2259</v>
      </c>
      <c r="H1015" s="832" t="s">
        <v>590</v>
      </c>
      <c r="I1015" s="832" t="s">
        <v>2260</v>
      </c>
      <c r="J1015" s="832" t="s">
        <v>862</v>
      </c>
      <c r="K1015" s="832" t="s">
        <v>2261</v>
      </c>
      <c r="L1015" s="835">
        <v>107.27</v>
      </c>
      <c r="M1015" s="835">
        <v>214.54</v>
      </c>
      <c r="N1015" s="832">
        <v>2</v>
      </c>
      <c r="O1015" s="836">
        <v>0.5</v>
      </c>
      <c r="P1015" s="835">
        <v>214.54</v>
      </c>
      <c r="Q1015" s="837">
        <v>1</v>
      </c>
      <c r="R1015" s="832">
        <v>2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11</v>
      </c>
      <c r="B1016" s="832" t="s">
        <v>2137</v>
      </c>
      <c r="C1016" s="832" t="s">
        <v>2143</v>
      </c>
      <c r="D1016" s="833" t="s">
        <v>4131</v>
      </c>
      <c r="E1016" s="834" t="s">
        <v>2163</v>
      </c>
      <c r="F1016" s="832" t="s">
        <v>2138</v>
      </c>
      <c r="G1016" s="832" t="s">
        <v>2259</v>
      </c>
      <c r="H1016" s="832" t="s">
        <v>590</v>
      </c>
      <c r="I1016" s="832" t="s">
        <v>2858</v>
      </c>
      <c r="J1016" s="832" t="s">
        <v>862</v>
      </c>
      <c r="K1016" s="832" t="s">
        <v>2261</v>
      </c>
      <c r="L1016" s="835">
        <v>107.27</v>
      </c>
      <c r="M1016" s="835">
        <v>214.54</v>
      </c>
      <c r="N1016" s="832">
        <v>2</v>
      </c>
      <c r="O1016" s="836">
        <v>1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11</v>
      </c>
      <c r="B1017" s="832" t="s">
        <v>2137</v>
      </c>
      <c r="C1017" s="832" t="s">
        <v>2143</v>
      </c>
      <c r="D1017" s="833" t="s">
        <v>4131</v>
      </c>
      <c r="E1017" s="834" t="s">
        <v>2163</v>
      </c>
      <c r="F1017" s="832" t="s">
        <v>2138</v>
      </c>
      <c r="G1017" s="832" t="s">
        <v>2262</v>
      </c>
      <c r="H1017" s="832" t="s">
        <v>590</v>
      </c>
      <c r="I1017" s="832" t="s">
        <v>2263</v>
      </c>
      <c r="J1017" s="832" t="s">
        <v>2264</v>
      </c>
      <c r="K1017" s="832" t="s">
        <v>2265</v>
      </c>
      <c r="L1017" s="835">
        <v>60.9</v>
      </c>
      <c r="M1017" s="835">
        <v>121.8</v>
      </c>
      <c r="N1017" s="832">
        <v>2</v>
      </c>
      <c r="O1017" s="836">
        <v>1</v>
      </c>
      <c r="P1017" s="835">
        <v>121.8</v>
      </c>
      <c r="Q1017" s="837">
        <v>1</v>
      </c>
      <c r="R1017" s="832">
        <v>2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11</v>
      </c>
      <c r="B1018" s="832" t="s">
        <v>2137</v>
      </c>
      <c r="C1018" s="832" t="s">
        <v>2143</v>
      </c>
      <c r="D1018" s="833" t="s">
        <v>4131</v>
      </c>
      <c r="E1018" s="834" t="s">
        <v>2163</v>
      </c>
      <c r="F1018" s="832" t="s">
        <v>2138</v>
      </c>
      <c r="G1018" s="832" t="s">
        <v>2733</v>
      </c>
      <c r="H1018" s="832" t="s">
        <v>590</v>
      </c>
      <c r="I1018" s="832" t="s">
        <v>2734</v>
      </c>
      <c r="J1018" s="832" t="s">
        <v>1232</v>
      </c>
      <c r="K1018" s="832" t="s">
        <v>2735</v>
      </c>
      <c r="L1018" s="835">
        <v>48.09</v>
      </c>
      <c r="M1018" s="835">
        <v>192.36</v>
      </c>
      <c r="N1018" s="832">
        <v>4</v>
      </c>
      <c r="O1018" s="836">
        <v>1</v>
      </c>
      <c r="P1018" s="835">
        <v>192.36</v>
      </c>
      <c r="Q1018" s="837">
        <v>1</v>
      </c>
      <c r="R1018" s="832">
        <v>4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11</v>
      </c>
      <c r="B1019" s="832" t="s">
        <v>2137</v>
      </c>
      <c r="C1019" s="832" t="s">
        <v>2143</v>
      </c>
      <c r="D1019" s="833" t="s">
        <v>4131</v>
      </c>
      <c r="E1019" s="834" t="s">
        <v>2163</v>
      </c>
      <c r="F1019" s="832" t="s">
        <v>2138</v>
      </c>
      <c r="G1019" s="832" t="s">
        <v>2231</v>
      </c>
      <c r="H1019" s="832" t="s">
        <v>590</v>
      </c>
      <c r="I1019" s="832" t="s">
        <v>2360</v>
      </c>
      <c r="J1019" s="832" t="s">
        <v>635</v>
      </c>
      <c r="K1019" s="832" t="s">
        <v>2361</v>
      </c>
      <c r="L1019" s="835">
        <v>0</v>
      </c>
      <c r="M1019" s="835">
        <v>0</v>
      </c>
      <c r="N1019" s="832">
        <v>1</v>
      </c>
      <c r="O1019" s="836">
        <v>1</v>
      </c>
      <c r="P1019" s="835">
        <v>0</v>
      </c>
      <c r="Q1019" s="837"/>
      <c r="R1019" s="832">
        <v>1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11</v>
      </c>
      <c r="B1020" s="832" t="s">
        <v>2137</v>
      </c>
      <c r="C1020" s="832" t="s">
        <v>2143</v>
      </c>
      <c r="D1020" s="833" t="s">
        <v>4131</v>
      </c>
      <c r="E1020" s="834" t="s">
        <v>2163</v>
      </c>
      <c r="F1020" s="832" t="s">
        <v>2138</v>
      </c>
      <c r="G1020" s="832" t="s">
        <v>2483</v>
      </c>
      <c r="H1020" s="832" t="s">
        <v>590</v>
      </c>
      <c r="I1020" s="832" t="s">
        <v>3203</v>
      </c>
      <c r="J1020" s="832" t="s">
        <v>1371</v>
      </c>
      <c r="K1020" s="832" t="s">
        <v>2180</v>
      </c>
      <c r="L1020" s="835">
        <v>98.75</v>
      </c>
      <c r="M1020" s="835">
        <v>592.5</v>
      </c>
      <c r="N1020" s="832">
        <v>6</v>
      </c>
      <c r="O1020" s="836">
        <v>2.5</v>
      </c>
      <c r="P1020" s="835">
        <v>592.5</v>
      </c>
      <c r="Q1020" s="837">
        <v>1</v>
      </c>
      <c r="R1020" s="832">
        <v>6</v>
      </c>
      <c r="S1020" s="837">
        <v>1</v>
      </c>
      <c r="T1020" s="836">
        <v>2.5</v>
      </c>
      <c r="U1020" s="838">
        <v>1</v>
      </c>
    </row>
    <row r="1021" spans="1:21" ht="14.4" customHeight="1" x14ac:dyDescent="0.3">
      <c r="A1021" s="831">
        <v>11</v>
      </c>
      <c r="B1021" s="832" t="s">
        <v>2137</v>
      </c>
      <c r="C1021" s="832" t="s">
        <v>2143</v>
      </c>
      <c r="D1021" s="833" t="s">
        <v>4131</v>
      </c>
      <c r="E1021" s="834" t="s">
        <v>2163</v>
      </c>
      <c r="F1021" s="832" t="s">
        <v>2138</v>
      </c>
      <c r="G1021" s="832" t="s">
        <v>2483</v>
      </c>
      <c r="H1021" s="832" t="s">
        <v>590</v>
      </c>
      <c r="I1021" s="832" t="s">
        <v>3204</v>
      </c>
      <c r="J1021" s="832" t="s">
        <v>3205</v>
      </c>
      <c r="K1021" s="832" t="s">
        <v>3206</v>
      </c>
      <c r="L1021" s="835">
        <v>49.38</v>
      </c>
      <c r="M1021" s="835">
        <v>98.76</v>
      </c>
      <c r="N1021" s="832">
        <v>2</v>
      </c>
      <c r="O1021" s="836">
        <v>0.5</v>
      </c>
      <c r="P1021" s="835">
        <v>98.76</v>
      </c>
      <c r="Q1021" s="837">
        <v>1</v>
      </c>
      <c r="R1021" s="832">
        <v>2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11</v>
      </c>
      <c r="B1022" s="832" t="s">
        <v>2137</v>
      </c>
      <c r="C1022" s="832" t="s">
        <v>2143</v>
      </c>
      <c r="D1022" s="833" t="s">
        <v>4131</v>
      </c>
      <c r="E1022" s="834" t="s">
        <v>2163</v>
      </c>
      <c r="F1022" s="832" t="s">
        <v>2138</v>
      </c>
      <c r="G1022" s="832" t="s">
        <v>2483</v>
      </c>
      <c r="H1022" s="832" t="s">
        <v>590</v>
      </c>
      <c r="I1022" s="832" t="s">
        <v>3207</v>
      </c>
      <c r="J1022" s="832" t="s">
        <v>3205</v>
      </c>
      <c r="K1022" s="832" t="s">
        <v>3206</v>
      </c>
      <c r="L1022" s="835">
        <v>49.38</v>
      </c>
      <c r="M1022" s="835">
        <v>98.76</v>
      </c>
      <c r="N1022" s="832">
        <v>2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11</v>
      </c>
      <c r="B1023" s="832" t="s">
        <v>2137</v>
      </c>
      <c r="C1023" s="832" t="s">
        <v>2143</v>
      </c>
      <c r="D1023" s="833" t="s">
        <v>4131</v>
      </c>
      <c r="E1023" s="834" t="s">
        <v>2163</v>
      </c>
      <c r="F1023" s="832" t="s">
        <v>2138</v>
      </c>
      <c r="G1023" s="832" t="s">
        <v>2362</v>
      </c>
      <c r="H1023" s="832" t="s">
        <v>590</v>
      </c>
      <c r="I1023" s="832" t="s">
        <v>2363</v>
      </c>
      <c r="J1023" s="832" t="s">
        <v>2364</v>
      </c>
      <c r="K1023" s="832" t="s">
        <v>2365</v>
      </c>
      <c r="L1023" s="835">
        <v>132.97999999999999</v>
      </c>
      <c r="M1023" s="835">
        <v>265.95999999999998</v>
      </c>
      <c r="N1023" s="832">
        <v>2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11</v>
      </c>
      <c r="B1024" s="832" t="s">
        <v>2137</v>
      </c>
      <c r="C1024" s="832" t="s">
        <v>2143</v>
      </c>
      <c r="D1024" s="833" t="s">
        <v>4131</v>
      </c>
      <c r="E1024" s="834" t="s">
        <v>2163</v>
      </c>
      <c r="F1024" s="832" t="s">
        <v>2138</v>
      </c>
      <c r="G1024" s="832" t="s">
        <v>2362</v>
      </c>
      <c r="H1024" s="832" t="s">
        <v>590</v>
      </c>
      <c r="I1024" s="832" t="s">
        <v>2366</v>
      </c>
      <c r="J1024" s="832" t="s">
        <v>2364</v>
      </c>
      <c r="K1024" s="832" t="s">
        <v>2367</v>
      </c>
      <c r="L1024" s="835">
        <v>77.52</v>
      </c>
      <c r="M1024" s="835">
        <v>620.16</v>
      </c>
      <c r="N1024" s="832">
        <v>8</v>
      </c>
      <c r="O1024" s="836">
        <v>1.5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11</v>
      </c>
      <c r="B1025" s="832" t="s">
        <v>2137</v>
      </c>
      <c r="C1025" s="832" t="s">
        <v>2143</v>
      </c>
      <c r="D1025" s="833" t="s">
        <v>4131</v>
      </c>
      <c r="E1025" s="834" t="s">
        <v>2163</v>
      </c>
      <c r="F1025" s="832" t="s">
        <v>2138</v>
      </c>
      <c r="G1025" s="832" t="s">
        <v>3018</v>
      </c>
      <c r="H1025" s="832" t="s">
        <v>590</v>
      </c>
      <c r="I1025" s="832" t="s">
        <v>3208</v>
      </c>
      <c r="J1025" s="832" t="s">
        <v>3209</v>
      </c>
      <c r="K1025" s="832" t="s">
        <v>3210</v>
      </c>
      <c r="L1025" s="835">
        <v>0</v>
      </c>
      <c r="M1025" s="835">
        <v>0</v>
      </c>
      <c r="N1025" s="832">
        <v>1</v>
      </c>
      <c r="O1025" s="836">
        <v>0.5</v>
      </c>
      <c r="P1025" s="835">
        <v>0</v>
      </c>
      <c r="Q1025" s="837"/>
      <c r="R1025" s="832">
        <v>1</v>
      </c>
      <c r="S1025" s="837">
        <v>1</v>
      </c>
      <c r="T1025" s="836">
        <v>0.5</v>
      </c>
      <c r="U1025" s="838">
        <v>1</v>
      </c>
    </row>
    <row r="1026" spans="1:21" ht="14.4" customHeight="1" x14ac:dyDescent="0.3">
      <c r="A1026" s="831">
        <v>11</v>
      </c>
      <c r="B1026" s="832" t="s">
        <v>2137</v>
      </c>
      <c r="C1026" s="832" t="s">
        <v>2143</v>
      </c>
      <c r="D1026" s="833" t="s">
        <v>4131</v>
      </c>
      <c r="E1026" s="834" t="s">
        <v>2163</v>
      </c>
      <c r="F1026" s="832" t="s">
        <v>2138</v>
      </c>
      <c r="G1026" s="832" t="s">
        <v>3018</v>
      </c>
      <c r="H1026" s="832" t="s">
        <v>590</v>
      </c>
      <c r="I1026" s="832" t="s">
        <v>3211</v>
      </c>
      <c r="J1026" s="832" t="s">
        <v>3209</v>
      </c>
      <c r="K1026" s="832" t="s">
        <v>3212</v>
      </c>
      <c r="L1026" s="835">
        <v>58.62</v>
      </c>
      <c r="M1026" s="835">
        <v>58.62</v>
      </c>
      <c r="N1026" s="832">
        <v>1</v>
      </c>
      <c r="O1026" s="836">
        <v>0.5</v>
      </c>
      <c r="P1026" s="835">
        <v>58.62</v>
      </c>
      <c r="Q1026" s="837">
        <v>1</v>
      </c>
      <c r="R1026" s="832">
        <v>1</v>
      </c>
      <c r="S1026" s="837">
        <v>1</v>
      </c>
      <c r="T1026" s="836">
        <v>0.5</v>
      </c>
      <c r="U1026" s="838">
        <v>1</v>
      </c>
    </row>
    <row r="1027" spans="1:21" ht="14.4" customHeight="1" x14ac:dyDescent="0.3">
      <c r="A1027" s="831">
        <v>11</v>
      </c>
      <c r="B1027" s="832" t="s">
        <v>2137</v>
      </c>
      <c r="C1027" s="832" t="s">
        <v>2143</v>
      </c>
      <c r="D1027" s="833" t="s">
        <v>4131</v>
      </c>
      <c r="E1027" s="834" t="s">
        <v>2163</v>
      </c>
      <c r="F1027" s="832" t="s">
        <v>2138</v>
      </c>
      <c r="G1027" s="832" t="s">
        <v>3213</v>
      </c>
      <c r="H1027" s="832" t="s">
        <v>590</v>
      </c>
      <c r="I1027" s="832" t="s">
        <v>3214</v>
      </c>
      <c r="J1027" s="832" t="s">
        <v>3215</v>
      </c>
      <c r="K1027" s="832" t="s">
        <v>3216</v>
      </c>
      <c r="L1027" s="835">
        <v>64.56</v>
      </c>
      <c r="M1027" s="835">
        <v>129.12</v>
      </c>
      <c r="N1027" s="832">
        <v>2</v>
      </c>
      <c r="O1027" s="836">
        <v>1</v>
      </c>
      <c r="P1027" s="835">
        <v>129.12</v>
      </c>
      <c r="Q1027" s="837">
        <v>1</v>
      </c>
      <c r="R1027" s="832">
        <v>2</v>
      </c>
      <c r="S1027" s="837">
        <v>1</v>
      </c>
      <c r="T1027" s="836">
        <v>1</v>
      </c>
      <c r="U1027" s="838">
        <v>1</v>
      </c>
    </row>
    <row r="1028" spans="1:21" ht="14.4" customHeight="1" x14ac:dyDescent="0.3">
      <c r="A1028" s="831">
        <v>11</v>
      </c>
      <c r="B1028" s="832" t="s">
        <v>2137</v>
      </c>
      <c r="C1028" s="832" t="s">
        <v>2143</v>
      </c>
      <c r="D1028" s="833" t="s">
        <v>4131</v>
      </c>
      <c r="E1028" s="834" t="s">
        <v>2163</v>
      </c>
      <c r="F1028" s="832" t="s">
        <v>2138</v>
      </c>
      <c r="G1028" s="832" t="s">
        <v>2368</v>
      </c>
      <c r="H1028" s="832" t="s">
        <v>638</v>
      </c>
      <c r="I1028" s="832" t="s">
        <v>2575</v>
      </c>
      <c r="J1028" s="832" t="s">
        <v>2003</v>
      </c>
      <c r="K1028" s="832" t="s">
        <v>2576</v>
      </c>
      <c r="L1028" s="835">
        <v>96.84</v>
      </c>
      <c r="M1028" s="835">
        <v>387.36</v>
      </c>
      <c r="N1028" s="832">
        <v>4</v>
      </c>
      <c r="O1028" s="836">
        <v>1.5</v>
      </c>
      <c r="P1028" s="835">
        <v>387.36</v>
      </c>
      <c r="Q1028" s="837">
        <v>1</v>
      </c>
      <c r="R1028" s="832">
        <v>4</v>
      </c>
      <c r="S1028" s="837">
        <v>1</v>
      </c>
      <c r="T1028" s="836">
        <v>1.5</v>
      </c>
      <c r="U1028" s="838">
        <v>1</v>
      </c>
    </row>
    <row r="1029" spans="1:21" ht="14.4" customHeight="1" x14ac:dyDescent="0.3">
      <c r="A1029" s="831">
        <v>11</v>
      </c>
      <c r="B1029" s="832" t="s">
        <v>2137</v>
      </c>
      <c r="C1029" s="832" t="s">
        <v>2143</v>
      </c>
      <c r="D1029" s="833" t="s">
        <v>4131</v>
      </c>
      <c r="E1029" s="834" t="s">
        <v>2163</v>
      </c>
      <c r="F1029" s="832" t="s">
        <v>2138</v>
      </c>
      <c r="G1029" s="832" t="s">
        <v>3217</v>
      </c>
      <c r="H1029" s="832" t="s">
        <v>638</v>
      </c>
      <c r="I1029" s="832" t="s">
        <v>3218</v>
      </c>
      <c r="J1029" s="832" t="s">
        <v>3219</v>
      </c>
      <c r="K1029" s="832" t="s">
        <v>3220</v>
      </c>
      <c r="L1029" s="835">
        <v>234.07</v>
      </c>
      <c r="M1029" s="835">
        <v>468.14</v>
      </c>
      <c r="N1029" s="832">
        <v>2</v>
      </c>
      <c r="O1029" s="836">
        <v>1</v>
      </c>
      <c r="P1029" s="835">
        <v>468.14</v>
      </c>
      <c r="Q1029" s="837">
        <v>1</v>
      </c>
      <c r="R1029" s="832">
        <v>2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11</v>
      </c>
      <c r="B1030" s="832" t="s">
        <v>2137</v>
      </c>
      <c r="C1030" s="832" t="s">
        <v>2143</v>
      </c>
      <c r="D1030" s="833" t="s">
        <v>4131</v>
      </c>
      <c r="E1030" s="834" t="s">
        <v>2163</v>
      </c>
      <c r="F1030" s="832" t="s">
        <v>2138</v>
      </c>
      <c r="G1030" s="832" t="s">
        <v>2181</v>
      </c>
      <c r="H1030" s="832" t="s">
        <v>638</v>
      </c>
      <c r="I1030" s="832" t="s">
        <v>2458</v>
      </c>
      <c r="J1030" s="832" t="s">
        <v>757</v>
      </c>
      <c r="K1030" s="832" t="s">
        <v>1680</v>
      </c>
      <c r="L1030" s="835">
        <v>368.16</v>
      </c>
      <c r="M1030" s="835">
        <v>1104.48</v>
      </c>
      <c r="N1030" s="832">
        <v>3</v>
      </c>
      <c r="O1030" s="836">
        <v>2</v>
      </c>
      <c r="P1030" s="835">
        <v>368.16</v>
      </c>
      <c r="Q1030" s="837">
        <v>0.33333333333333337</v>
      </c>
      <c r="R1030" s="832">
        <v>1</v>
      </c>
      <c r="S1030" s="837">
        <v>0.33333333333333331</v>
      </c>
      <c r="T1030" s="836">
        <v>1</v>
      </c>
      <c r="U1030" s="838">
        <v>0.5</v>
      </c>
    </row>
    <row r="1031" spans="1:21" ht="14.4" customHeight="1" x14ac:dyDescent="0.3">
      <c r="A1031" s="831">
        <v>11</v>
      </c>
      <c r="B1031" s="832" t="s">
        <v>2137</v>
      </c>
      <c r="C1031" s="832" t="s">
        <v>2143</v>
      </c>
      <c r="D1031" s="833" t="s">
        <v>4131</v>
      </c>
      <c r="E1031" s="834" t="s">
        <v>2163</v>
      </c>
      <c r="F1031" s="832" t="s">
        <v>2138</v>
      </c>
      <c r="G1031" s="832" t="s">
        <v>2181</v>
      </c>
      <c r="H1031" s="832" t="s">
        <v>638</v>
      </c>
      <c r="I1031" s="832" t="s">
        <v>2272</v>
      </c>
      <c r="J1031" s="832" t="s">
        <v>757</v>
      </c>
      <c r="K1031" s="832" t="s">
        <v>1686</v>
      </c>
      <c r="L1031" s="835">
        <v>490.89</v>
      </c>
      <c r="M1031" s="835">
        <v>1472.67</v>
      </c>
      <c r="N1031" s="832">
        <v>3</v>
      </c>
      <c r="O1031" s="836">
        <v>1.5</v>
      </c>
      <c r="P1031" s="835">
        <v>981.78</v>
      </c>
      <c r="Q1031" s="837">
        <v>0.66666666666666663</v>
      </c>
      <c r="R1031" s="832">
        <v>2</v>
      </c>
      <c r="S1031" s="837">
        <v>0.66666666666666663</v>
      </c>
      <c r="T1031" s="836">
        <v>1</v>
      </c>
      <c r="U1031" s="838">
        <v>0.66666666666666663</v>
      </c>
    </row>
    <row r="1032" spans="1:21" ht="14.4" customHeight="1" x14ac:dyDescent="0.3">
      <c r="A1032" s="831">
        <v>11</v>
      </c>
      <c r="B1032" s="832" t="s">
        <v>2137</v>
      </c>
      <c r="C1032" s="832" t="s">
        <v>2143</v>
      </c>
      <c r="D1032" s="833" t="s">
        <v>4131</v>
      </c>
      <c r="E1032" s="834" t="s">
        <v>2163</v>
      </c>
      <c r="F1032" s="832" t="s">
        <v>2138</v>
      </c>
      <c r="G1032" s="832" t="s">
        <v>2181</v>
      </c>
      <c r="H1032" s="832" t="s">
        <v>638</v>
      </c>
      <c r="I1032" s="832" t="s">
        <v>2182</v>
      </c>
      <c r="J1032" s="832" t="s">
        <v>757</v>
      </c>
      <c r="K1032" s="832" t="s">
        <v>1682</v>
      </c>
      <c r="L1032" s="835">
        <v>736.33</v>
      </c>
      <c r="M1032" s="835">
        <v>5154.3100000000004</v>
      </c>
      <c r="N1032" s="832">
        <v>7</v>
      </c>
      <c r="O1032" s="836">
        <v>5.5</v>
      </c>
      <c r="P1032" s="835">
        <v>2945.32</v>
      </c>
      <c r="Q1032" s="837">
        <v>0.5714285714285714</v>
      </c>
      <c r="R1032" s="832">
        <v>4</v>
      </c>
      <c r="S1032" s="837">
        <v>0.5714285714285714</v>
      </c>
      <c r="T1032" s="836">
        <v>3.5</v>
      </c>
      <c r="U1032" s="838">
        <v>0.63636363636363635</v>
      </c>
    </row>
    <row r="1033" spans="1:21" ht="14.4" customHeight="1" x14ac:dyDescent="0.3">
      <c r="A1033" s="831">
        <v>11</v>
      </c>
      <c r="B1033" s="832" t="s">
        <v>2137</v>
      </c>
      <c r="C1033" s="832" t="s">
        <v>2143</v>
      </c>
      <c r="D1033" s="833" t="s">
        <v>4131</v>
      </c>
      <c r="E1033" s="834" t="s">
        <v>2163</v>
      </c>
      <c r="F1033" s="832" t="s">
        <v>2138</v>
      </c>
      <c r="G1033" s="832" t="s">
        <v>2181</v>
      </c>
      <c r="H1033" s="832" t="s">
        <v>638</v>
      </c>
      <c r="I1033" s="832" t="s">
        <v>1689</v>
      </c>
      <c r="J1033" s="832" t="s">
        <v>757</v>
      </c>
      <c r="K1033" s="832" t="s">
        <v>1678</v>
      </c>
      <c r="L1033" s="835">
        <v>923.74</v>
      </c>
      <c r="M1033" s="835">
        <v>1847.48</v>
      </c>
      <c r="N1033" s="832">
        <v>2</v>
      </c>
      <c r="O1033" s="836">
        <v>2</v>
      </c>
      <c r="P1033" s="835">
        <v>1847.48</v>
      </c>
      <c r="Q1033" s="837">
        <v>1</v>
      </c>
      <c r="R1033" s="832">
        <v>2</v>
      </c>
      <c r="S1033" s="837">
        <v>1</v>
      </c>
      <c r="T1033" s="836">
        <v>2</v>
      </c>
      <c r="U1033" s="838">
        <v>1</v>
      </c>
    </row>
    <row r="1034" spans="1:21" ht="14.4" customHeight="1" x14ac:dyDescent="0.3">
      <c r="A1034" s="831">
        <v>11</v>
      </c>
      <c r="B1034" s="832" t="s">
        <v>2137</v>
      </c>
      <c r="C1034" s="832" t="s">
        <v>2143</v>
      </c>
      <c r="D1034" s="833" t="s">
        <v>4131</v>
      </c>
      <c r="E1034" s="834" t="s">
        <v>2163</v>
      </c>
      <c r="F1034" s="832" t="s">
        <v>2138</v>
      </c>
      <c r="G1034" s="832" t="s">
        <v>2181</v>
      </c>
      <c r="H1034" s="832" t="s">
        <v>638</v>
      </c>
      <c r="I1034" s="832" t="s">
        <v>1690</v>
      </c>
      <c r="J1034" s="832" t="s">
        <v>764</v>
      </c>
      <c r="K1034" s="832" t="s">
        <v>2405</v>
      </c>
      <c r="L1034" s="835">
        <v>1847.49</v>
      </c>
      <c r="M1034" s="835">
        <v>3694.98</v>
      </c>
      <c r="N1034" s="832">
        <v>2</v>
      </c>
      <c r="O1034" s="836">
        <v>1</v>
      </c>
      <c r="P1034" s="835">
        <v>3694.98</v>
      </c>
      <c r="Q1034" s="837">
        <v>1</v>
      </c>
      <c r="R1034" s="832">
        <v>2</v>
      </c>
      <c r="S1034" s="837">
        <v>1</v>
      </c>
      <c r="T1034" s="836">
        <v>1</v>
      </c>
      <c r="U1034" s="838">
        <v>1</v>
      </c>
    </row>
    <row r="1035" spans="1:21" ht="14.4" customHeight="1" x14ac:dyDescent="0.3">
      <c r="A1035" s="831">
        <v>11</v>
      </c>
      <c r="B1035" s="832" t="s">
        <v>2137</v>
      </c>
      <c r="C1035" s="832" t="s">
        <v>2143</v>
      </c>
      <c r="D1035" s="833" t="s">
        <v>4131</v>
      </c>
      <c r="E1035" s="834" t="s">
        <v>2163</v>
      </c>
      <c r="F1035" s="832" t="s">
        <v>2138</v>
      </c>
      <c r="G1035" s="832" t="s">
        <v>2234</v>
      </c>
      <c r="H1035" s="832" t="s">
        <v>638</v>
      </c>
      <c r="I1035" s="832" t="s">
        <v>1827</v>
      </c>
      <c r="J1035" s="832" t="s">
        <v>653</v>
      </c>
      <c r="K1035" s="832" t="s">
        <v>646</v>
      </c>
      <c r="L1035" s="835">
        <v>48.42</v>
      </c>
      <c r="M1035" s="835">
        <v>242.10000000000002</v>
      </c>
      <c r="N1035" s="832">
        <v>5</v>
      </c>
      <c r="O1035" s="836">
        <v>3</v>
      </c>
      <c r="P1035" s="835">
        <v>48.42</v>
      </c>
      <c r="Q1035" s="837">
        <v>0.19999999999999998</v>
      </c>
      <c r="R1035" s="832">
        <v>1</v>
      </c>
      <c r="S1035" s="837">
        <v>0.2</v>
      </c>
      <c r="T1035" s="836">
        <v>1</v>
      </c>
      <c r="U1035" s="838">
        <v>0.33333333333333331</v>
      </c>
    </row>
    <row r="1036" spans="1:21" ht="14.4" customHeight="1" x14ac:dyDescent="0.3">
      <c r="A1036" s="831">
        <v>11</v>
      </c>
      <c r="B1036" s="832" t="s">
        <v>2137</v>
      </c>
      <c r="C1036" s="832" t="s">
        <v>2143</v>
      </c>
      <c r="D1036" s="833" t="s">
        <v>4131</v>
      </c>
      <c r="E1036" s="834" t="s">
        <v>2163</v>
      </c>
      <c r="F1036" s="832" t="s">
        <v>2138</v>
      </c>
      <c r="G1036" s="832" t="s">
        <v>2234</v>
      </c>
      <c r="H1036" s="832" t="s">
        <v>590</v>
      </c>
      <c r="I1036" s="832" t="s">
        <v>2406</v>
      </c>
      <c r="J1036" s="832" t="s">
        <v>653</v>
      </c>
      <c r="K1036" s="832" t="s">
        <v>2407</v>
      </c>
      <c r="L1036" s="835">
        <v>48.42</v>
      </c>
      <c r="M1036" s="835">
        <v>145.26</v>
      </c>
      <c r="N1036" s="832">
        <v>3</v>
      </c>
      <c r="O1036" s="836">
        <v>2</v>
      </c>
      <c r="P1036" s="835">
        <v>96.84</v>
      </c>
      <c r="Q1036" s="837">
        <v>0.66666666666666674</v>
      </c>
      <c r="R1036" s="832">
        <v>2</v>
      </c>
      <c r="S1036" s="837">
        <v>0.66666666666666663</v>
      </c>
      <c r="T1036" s="836">
        <v>1</v>
      </c>
      <c r="U1036" s="838">
        <v>0.5</v>
      </c>
    </row>
    <row r="1037" spans="1:21" ht="14.4" customHeight="1" x14ac:dyDescent="0.3">
      <c r="A1037" s="831">
        <v>11</v>
      </c>
      <c r="B1037" s="832" t="s">
        <v>2137</v>
      </c>
      <c r="C1037" s="832" t="s">
        <v>2143</v>
      </c>
      <c r="D1037" s="833" t="s">
        <v>4131</v>
      </c>
      <c r="E1037" s="834" t="s">
        <v>2163</v>
      </c>
      <c r="F1037" s="832" t="s">
        <v>2138</v>
      </c>
      <c r="G1037" s="832" t="s">
        <v>2293</v>
      </c>
      <c r="H1037" s="832" t="s">
        <v>590</v>
      </c>
      <c r="I1037" s="832" t="s">
        <v>2294</v>
      </c>
      <c r="J1037" s="832" t="s">
        <v>774</v>
      </c>
      <c r="K1037" s="832" t="s">
        <v>2295</v>
      </c>
      <c r="L1037" s="835">
        <v>185.26</v>
      </c>
      <c r="M1037" s="835">
        <v>370.52</v>
      </c>
      <c r="N1037" s="832">
        <v>2</v>
      </c>
      <c r="O1037" s="836">
        <v>0.5</v>
      </c>
      <c r="P1037" s="835">
        <v>370.52</v>
      </c>
      <c r="Q1037" s="837">
        <v>1</v>
      </c>
      <c r="R1037" s="832">
        <v>2</v>
      </c>
      <c r="S1037" s="837">
        <v>1</v>
      </c>
      <c r="T1037" s="836">
        <v>0.5</v>
      </c>
      <c r="U1037" s="838">
        <v>1</v>
      </c>
    </row>
    <row r="1038" spans="1:21" ht="14.4" customHeight="1" x14ac:dyDescent="0.3">
      <c r="A1038" s="831">
        <v>11</v>
      </c>
      <c r="B1038" s="832" t="s">
        <v>2137</v>
      </c>
      <c r="C1038" s="832" t="s">
        <v>2143</v>
      </c>
      <c r="D1038" s="833" t="s">
        <v>4131</v>
      </c>
      <c r="E1038" s="834" t="s">
        <v>2163</v>
      </c>
      <c r="F1038" s="832" t="s">
        <v>2138</v>
      </c>
      <c r="G1038" s="832" t="s">
        <v>3221</v>
      </c>
      <c r="H1038" s="832" t="s">
        <v>638</v>
      </c>
      <c r="I1038" s="832" t="s">
        <v>3222</v>
      </c>
      <c r="J1038" s="832" t="s">
        <v>893</v>
      </c>
      <c r="K1038" s="832" t="s">
        <v>2035</v>
      </c>
      <c r="L1038" s="835">
        <v>144.81</v>
      </c>
      <c r="M1038" s="835">
        <v>289.62</v>
      </c>
      <c r="N1038" s="832">
        <v>2</v>
      </c>
      <c r="O1038" s="836">
        <v>1.5</v>
      </c>
      <c r="P1038" s="835">
        <v>289.62</v>
      </c>
      <c r="Q1038" s="837">
        <v>1</v>
      </c>
      <c r="R1038" s="832">
        <v>2</v>
      </c>
      <c r="S1038" s="837">
        <v>1</v>
      </c>
      <c r="T1038" s="836">
        <v>1.5</v>
      </c>
      <c r="U1038" s="838">
        <v>1</v>
      </c>
    </row>
    <row r="1039" spans="1:21" ht="14.4" customHeight="1" x14ac:dyDescent="0.3">
      <c r="A1039" s="831">
        <v>11</v>
      </c>
      <c r="B1039" s="832" t="s">
        <v>2137</v>
      </c>
      <c r="C1039" s="832" t="s">
        <v>2143</v>
      </c>
      <c r="D1039" s="833" t="s">
        <v>4131</v>
      </c>
      <c r="E1039" s="834" t="s">
        <v>2163</v>
      </c>
      <c r="F1039" s="832" t="s">
        <v>2138</v>
      </c>
      <c r="G1039" s="832" t="s">
        <v>3221</v>
      </c>
      <c r="H1039" s="832" t="s">
        <v>638</v>
      </c>
      <c r="I1039" s="832" t="s">
        <v>3222</v>
      </c>
      <c r="J1039" s="832" t="s">
        <v>893</v>
      </c>
      <c r="K1039" s="832" t="s">
        <v>2035</v>
      </c>
      <c r="L1039" s="835">
        <v>143.09</v>
      </c>
      <c r="M1039" s="835">
        <v>286.18</v>
      </c>
      <c r="N1039" s="832">
        <v>2</v>
      </c>
      <c r="O1039" s="836">
        <v>1.5</v>
      </c>
      <c r="P1039" s="835">
        <v>286.18</v>
      </c>
      <c r="Q1039" s="837">
        <v>1</v>
      </c>
      <c r="R1039" s="832">
        <v>2</v>
      </c>
      <c r="S1039" s="837">
        <v>1</v>
      </c>
      <c r="T1039" s="836">
        <v>1.5</v>
      </c>
      <c r="U1039" s="838">
        <v>1</v>
      </c>
    </row>
    <row r="1040" spans="1:21" ht="14.4" customHeight="1" x14ac:dyDescent="0.3">
      <c r="A1040" s="831">
        <v>11</v>
      </c>
      <c r="B1040" s="832" t="s">
        <v>2137</v>
      </c>
      <c r="C1040" s="832" t="s">
        <v>2143</v>
      </c>
      <c r="D1040" s="833" t="s">
        <v>4131</v>
      </c>
      <c r="E1040" s="834" t="s">
        <v>2163</v>
      </c>
      <c r="F1040" s="832" t="s">
        <v>2138</v>
      </c>
      <c r="G1040" s="832" t="s">
        <v>3221</v>
      </c>
      <c r="H1040" s="832" t="s">
        <v>638</v>
      </c>
      <c r="I1040" s="832" t="s">
        <v>3223</v>
      </c>
      <c r="J1040" s="832" t="s">
        <v>3224</v>
      </c>
      <c r="K1040" s="832" t="s">
        <v>1879</v>
      </c>
      <c r="L1040" s="835">
        <v>289.62</v>
      </c>
      <c r="M1040" s="835">
        <v>289.62</v>
      </c>
      <c r="N1040" s="832">
        <v>1</v>
      </c>
      <c r="O1040" s="836">
        <v>0.5</v>
      </c>
      <c r="P1040" s="835">
        <v>289.62</v>
      </c>
      <c r="Q1040" s="837">
        <v>1</v>
      </c>
      <c r="R1040" s="832">
        <v>1</v>
      </c>
      <c r="S1040" s="837">
        <v>1</v>
      </c>
      <c r="T1040" s="836">
        <v>0.5</v>
      </c>
      <c r="U1040" s="838">
        <v>1</v>
      </c>
    </row>
    <row r="1041" spans="1:21" ht="14.4" customHeight="1" x14ac:dyDescent="0.3">
      <c r="A1041" s="831">
        <v>11</v>
      </c>
      <c r="B1041" s="832" t="s">
        <v>2137</v>
      </c>
      <c r="C1041" s="832" t="s">
        <v>2143</v>
      </c>
      <c r="D1041" s="833" t="s">
        <v>4131</v>
      </c>
      <c r="E1041" s="834" t="s">
        <v>2163</v>
      </c>
      <c r="F1041" s="832" t="s">
        <v>2138</v>
      </c>
      <c r="G1041" s="832" t="s">
        <v>3221</v>
      </c>
      <c r="H1041" s="832" t="s">
        <v>638</v>
      </c>
      <c r="I1041" s="832" t="s">
        <v>3223</v>
      </c>
      <c r="J1041" s="832" t="s">
        <v>3224</v>
      </c>
      <c r="K1041" s="832" t="s">
        <v>1879</v>
      </c>
      <c r="L1041" s="835">
        <v>286.18</v>
      </c>
      <c r="M1041" s="835">
        <v>572.36</v>
      </c>
      <c r="N1041" s="832">
        <v>2</v>
      </c>
      <c r="O1041" s="836">
        <v>2</v>
      </c>
      <c r="P1041" s="835">
        <v>572.36</v>
      </c>
      <c r="Q1041" s="837">
        <v>1</v>
      </c>
      <c r="R1041" s="832">
        <v>2</v>
      </c>
      <c r="S1041" s="837">
        <v>1</v>
      </c>
      <c r="T1041" s="836">
        <v>2</v>
      </c>
      <c r="U1041" s="838">
        <v>1</v>
      </c>
    </row>
    <row r="1042" spans="1:21" ht="14.4" customHeight="1" x14ac:dyDescent="0.3">
      <c r="A1042" s="831">
        <v>11</v>
      </c>
      <c r="B1042" s="832" t="s">
        <v>2137</v>
      </c>
      <c r="C1042" s="832" t="s">
        <v>2143</v>
      </c>
      <c r="D1042" s="833" t="s">
        <v>4131</v>
      </c>
      <c r="E1042" s="834" t="s">
        <v>2163</v>
      </c>
      <c r="F1042" s="832" t="s">
        <v>2138</v>
      </c>
      <c r="G1042" s="832" t="s">
        <v>3225</v>
      </c>
      <c r="H1042" s="832" t="s">
        <v>638</v>
      </c>
      <c r="I1042" s="832" t="s">
        <v>3226</v>
      </c>
      <c r="J1042" s="832" t="s">
        <v>1746</v>
      </c>
      <c r="K1042" s="832" t="s">
        <v>3227</v>
      </c>
      <c r="L1042" s="835">
        <v>234.91</v>
      </c>
      <c r="M1042" s="835">
        <v>704.73</v>
      </c>
      <c r="N1042" s="832">
        <v>3</v>
      </c>
      <c r="O1042" s="836">
        <v>1.5</v>
      </c>
      <c r="P1042" s="835">
        <v>704.73</v>
      </c>
      <c r="Q1042" s="837">
        <v>1</v>
      </c>
      <c r="R1042" s="832">
        <v>3</v>
      </c>
      <c r="S1042" s="837">
        <v>1</v>
      </c>
      <c r="T1042" s="836">
        <v>1.5</v>
      </c>
      <c r="U1042" s="838">
        <v>1</v>
      </c>
    </row>
    <row r="1043" spans="1:21" ht="14.4" customHeight="1" x14ac:dyDescent="0.3">
      <c r="A1043" s="831">
        <v>11</v>
      </c>
      <c r="B1043" s="832" t="s">
        <v>2137</v>
      </c>
      <c r="C1043" s="832" t="s">
        <v>2143</v>
      </c>
      <c r="D1043" s="833" t="s">
        <v>4131</v>
      </c>
      <c r="E1043" s="834" t="s">
        <v>2163</v>
      </c>
      <c r="F1043" s="832" t="s">
        <v>2138</v>
      </c>
      <c r="G1043" s="832" t="s">
        <v>3225</v>
      </c>
      <c r="H1043" s="832" t="s">
        <v>638</v>
      </c>
      <c r="I1043" s="832" t="s">
        <v>3228</v>
      </c>
      <c r="J1043" s="832" t="s">
        <v>1746</v>
      </c>
      <c r="K1043" s="832" t="s">
        <v>3229</v>
      </c>
      <c r="L1043" s="835">
        <v>704.73</v>
      </c>
      <c r="M1043" s="835">
        <v>1409.46</v>
      </c>
      <c r="N1043" s="832">
        <v>2</v>
      </c>
      <c r="O1043" s="836">
        <v>1</v>
      </c>
      <c r="P1043" s="835">
        <v>1409.46</v>
      </c>
      <c r="Q1043" s="837">
        <v>1</v>
      </c>
      <c r="R1043" s="832">
        <v>2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11</v>
      </c>
      <c r="B1044" s="832" t="s">
        <v>2137</v>
      </c>
      <c r="C1044" s="832" t="s">
        <v>2143</v>
      </c>
      <c r="D1044" s="833" t="s">
        <v>4131</v>
      </c>
      <c r="E1044" s="834" t="s">
        <v>2163</v>
      </c>
      <c r="F1044" s="832" t="s">
        <v>2138</v>
      </c>
      <c r="G1044" s="832" t="s">
        <v>2466</v>
      </c>
      <c r="H1044" s="832" t="s">
        <v>638</v>
      </c>
      <c r="I1044" s="832" t="s">
        <v>1742</v>
      </c>
      <c r="J1044" s="832" t="s">
        <v>1740</v>
      </c>
      <c r="K1044" s="832" t="s">
        <v>1743</v>
      </c>
      <c r="L1044" s="835">
        <v>218.62</v>
      </c>
      <c r="M1044" s="835">
        <v>437.24</v>
      </c>
      <c r="N1044" s="832">
        <v>2</v>
      </c>
      <c r="O1044" s="836">
        <v>1</v>
      </c>
      <c r="P1044" s="835">
        <v>437.24</v>
      </c>
      <c r="Q1044" s="837">
        <v>1</v>
      </c>
      <c r="R1044" s="832">
        <v>2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11</v>
      </c>
      <c r="B1045" s="832" t="s">
        <v>2137</v>
      </c>
      <c r="C1045" s="832" t="s">
        <v>2143</v>
      </c>
      <c r="D1045" s="833" t="s">
        <v>4131</v>
      </c>
      <c r="E1045" s="834" t="s">
        <v>2163</v>
      </c>
      <c r="F1045" s="832" t="s">
        <v>2138</v>
      </c>
      <c r="G1045" s="832" t="s">
        <v>2187</v>
      </c>
      <c r="H1045" s="832" t="s">
        <v>638</v>
      </c>
      <c r="I1045" s="832" t="s">
        <v>1834</v>
      </c>
      <c r="J1045" s="832" t="s">
        <v>1835</v>
      </c>
      <c r="K1045" s="832" t="s">
        <v>1836</v>
      </c>
      <c r="L1045" s="835">
        <v>0</v>
      </c>
      <c r="M1045" s="835">
        <v>0</v>
      </c>
      <c r="N1045" s="832">
        <v>2</v>
      </c>
      <c r="O1045" s="836">
        <v>2</v>
      </c>
      <c r="P1045" s="835">
        <v>0</v>
      </c>
      <c r="Q1045" s="837"/>
      <c r="R1045" s="832">
        <v>2</v>
      </c>
      <c r="S1045" s="837">
        <v>1</v>
      </c>
      <c r="T1045" s="836">
        <v>2</v>
      </c>
      <c r="U1045" s="838">
        <v>1</v>
      </c>
    </row>
    <row r="1046" spans="1:21" ht="14.4" customHeight="1" x14ac:dyDescent="0.3">
      <c r="A1046" s="831">
        <v>11</v>
      </c>
      <c r="B1046" s="832" t="s">
        <v>2137</v>
      </c>
      <c r="C1046" s="832" t="s">
        <v>2143</v>
      </c>
      <c r="D1046" s="833" t="s">
        <v>4131</v>
      </c>
      <c r="E1046" s="834" t="s">
        <v>2163</v>
      </c>
      <c r="F1046" s="832" t="s">
        <v>2138</v>
      </c>
      <c r="G1046" s="832" t="s">
        <v>3230</v>
      </c>
      <c r="H1046" s="832" t="s">
        <v>590</v>
      </c>
      <c r="I1046" s="832" t="s">
        <v>3231</v>
      </c>
      <c r="J1046" s="832" t="s">
        <v>1535</v>
      </c>
      <c r="K1046" s="832" t="s">
        <v>3232</v>
      </c>
      <c r="L1046" s="835">
        <v>61.97</v>
      </c>
      <c r="M1046" s="835">
        <v>123.94</v>
      </c>
      <c r="N1046" s="832">
        <v>2</v>
      </c>
      <c r="O1046" s="836">
        <v>1</v>
      </c>
      <c r="P1046" s="835">
        <v>123.94</v>
      </c>
      <c r="Q1046" s="837">
        <v>1</v>
      </c>
      <c r="R1046" s="832">
        <v>2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11</v>
      </c>
      <c r="B1047" s="832" t="s">
        <v>2137</v>
      </c>
      <c r="C1047" s="832" t="s">
        <v>2143</v>
      </c>
      <c r="D1047" s="833" t="s">
        <v>4131</v>
      </c>
      <c r="E1047" s="834" t="s">
        <v>2163</v>
      </c>
      <c r="F1047" s="832" t="s">
        <v>2138</v>
      </c>
      <c r="G1047" s="832" t="s">
        <v>3230</v>
      </c>
      <c r="H1047" s="832" t="s">
        <v>590</v>
      </c>
      <c r="I1047" s="832" t="s">
        <v>3233</v>
      </c>
      <c r="J1047" s="832" t="s">
        <v>1535</v>
      </c>
      <c r="K1047" s="832" t="s">
        <v>3234</v>
      </c>
      <c r="L1047" s="835">
        <v>61.97</v>
      </c>
      <c r="M1047" s="835">
        <v>123.94</v>
      </c>
      <c r="N1047" s="832">
        <v>2</v>
      </c>
      <c r="O1047" s="836">
        <v>1</v>
      </c>
      <c r="P1047" s="835">
        <v>123.94</v>
      </c>
      <c r="Q1047" s="837">
        <v>1</v>
      </c>
      <c r="R1047" s="832">
        <v>2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11</v>
      </c>
      <c r="B1048" s="832" t="s">
        <v>2137</v>
      </c>
      <c r="C1048" s="832" t="s">
        <v>2143</v>
      </c>
      <c r="D1048" s="833" t="s">
        <v>4131</v>
      </c>
      <c r="E1048" s="834" t="s">
        <v>2163</v>
      </c>
      <c r="F1048" s="832" t="s">
        <v>2138</v>
      </c>
      <c r="G1048" s="832" t="s">
        <v>2593</v>
      </c>
      <c r="H1048" s="832" t="s">
        <v>590</v>
      </c>
      <c r="I1048" s="832" t="s">
        <v>3070</v>
      </c>
      <c r="J1048" s="832" t="s">
        <v>3071</v>
      </c>
      <c r="K1048" s="832" t="s">
        <v>3072</v>
      </c>
      <c r="L1048" s="835">
        <v>0</v>
      </c>
      <c r="M1048" s="835">
        <v>0</v>
      </c>
      <c r="N1048" s="832">
        <v>2</v>
      </c>
      <c r="O1048" s="836">
        <v>0.5</v>
      </c>
      <c r="P1048" s="835"/>
      <c r="Q1048" s="837"/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11</v>
      </c>
      <c r="B1049" s="832" t="s">
        <v>2137</v>
      </c>
      <c r="C1049" s="832" t="s">
        <v>2143</v>
      </c>
      <c r="D1049" s="833" t="s">
        <v>4131</v>
      </c>
      <c r="E1049" s="834" t="s">
        <v>2163</v>
      </c>
      <c r="F1049" s="832" t="s">
        <v>2138</v>
      </c>
      <c r="G1049" s="832" t="s">
        <v>3235</v>
      </c>
      <c r="H1049" s="832" t="s">
        <v>638</v>
      </c>
      <c r="I1049" s="832" t="s">
        <v>2084</v>
      </c>
      <c r="J1049" s="832" t="s">
        <v>2085</v>
      </c>
      <c r="K1049" s="832" t="s">
        <v>2086</v>
      </c>
      <c r="L1049" s="835">
        <v>802.48</v>
      </c>
      <c r="M1049" s="835">
        <v>802.48</v>
      </c>
      <c r="N1049" s="832">
        <v>1</v>
      </c>
      <c r="O1049" s="836">
        <v>0.5</v>
      </c>
      <c r="P1049" s="835">
        <v>802.48</v>
      </c>
      <c r="Q1049" s="837">
        <v>1</v>
      </c>
      <c r="R1049" s="832">
        <v>1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11</v>
      </c>
      <c r="B1050" s="832" t="s">
        <v>2137</v>
      </c>
      <c r="C1050" s="832" t="s">
        <v>2143</v>
      </c>
      <c r="D1050" s="833" t="s">
        <v>4131</v>
      </c>
      <c r="E1050" s="834" t="s">
        <v>2163</v>
      </c>
      <c r="F1050" s="832" t="s">
        <v>2138</v>
      </c>
      <c r="G1050" s="832" t="s">
        <v>3235</v>
      </c>
      <c r="H1050" s="832" t="s">
        <v>638</v>
      </c>
      <c r="I1050" s="832" t="s">
        <v>3236</v>
      </c>
      <c r="J1050" s="832" t="s">
        <v>3237</v>
      </c>
      <c r="K1050" s="832" t="s">
        <v>3238</v>
      </c>
      <c r="L1050" s="835">
        <v>1179.49</v>
      </c>
      <c r="M1050" s="835">
        <v>1179.49</v>
      </c>
      <c r="N1050" s="832">
        <v>1</v>
      </c>
      <c r="O1050" s="836">
        <v>1</v>
      </c>
      <c r="P1050" s="835">
        <v>1179.49</v>
      </c>
      <c r="Q1050" s="837">
        <v>1</v>
      </c>
      <c r="R1050" s="832">
        <v>1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11</v>
      </c>
      <c r="B1051" s="832" t="s">
        <v>2137</v>
      </c>
      <c r="C1051" s="832" t="s">
        <v>2143</v>
      </c>
      <c r="D1051" s="833" t="s">
        <v>4131</v>
      </c>
      <c r="E1051" s="834" t="s">
        <v>2163</v>
      </c>
      <c r="F1051" s="832" t="s">
        <v>2140</v>
      </c>
      <c r="G1051" s="832" t="s">
        <v>2191</v>
      </c>
      <c r="H1051" s="832" t="s">
        <v>590</v>
      </c>
      <c r="I1051" s="832" t="s">
        <v>3239</v>
      </c>
      <c r="J1051" s="832" t="s">
        <v>3240</v>
      </c>
      <c r="K1051" s="832" t="s">
        <v>3241</v>
      </c>
      <c r="L1051" s="835">
        <v>300</v>
      </c>
      <c r="M1051" s="835">
        <v>4200</v>
      </c>
      <c r="N1051" s="832">
        <v>14</v>
      </c>
      <c r="O1051" s="836">
        <v>14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11</v>
      </c>
      <c r="B1052" s="832" t="s">
        <v>2137</v>
      </c>
      <c r="C1052" s="832" t="s">
        <v>2143</v>
      </c>
      <c r="D1052" s="833" t="s">
        <v>4131</v>
      </c>
      <c r="E1052" s="834" t="s">
        <v>2163</v>
      </c>
      <c r="F1052" s="832" t="s">
        <v>2140</v>
      </c>
      <c r="G1052" s="832" t="s">
        <v>2191</v>
      </c>
      <c r="H1052" s="832" t="s">
        <v>590</v>
      </c>
      <c r="I1052" s="832" t="s">
        <v>2602</v>
      </c>
      <c r="J1052" s="832" t="s">
        <v>2603</v>
      </c>
      <c r="K1052" s="832" t="s">
        <v>2604</v>
      </c>
      <c r="L1052" s="835">
        <v>0</v>
      </c>
      <c r="M1052" s="835">
        <v>0</v>
      </c>
      <c r="N1052" s="832">
        <v>5</v>
      </c>
      <c r="O1052" s="836">
        <v>5</v>
      </c>
      <c r="P1052" s="835">
        <v>0</v>
      </c>
      <c r="Q1052" s="837"/>
      <c r="R1052" s="832">
        <v>1</v>
      </c>
      <c r="S1052" s="837">
        <v>0.2</v>
      </c>
      <c r="T1052" s="836">
        <v>1</v>
      </c>
      <c r="U1052" s="838">
        <v>0.2</v>
      </c>
    </row>
    <row r="1053" spans="1:21" ht="14.4" customHeight="1" x14ac:dyDescent="0.3">
      <c r="A1053" s="831">
        <v>11</v>
      </c>
      <c r="B1053" s="832" t="s">
        <v>2137</v>
      </c>
      <c r="C1053" s="832" t="s">
        <v>2143</v>
      </c>
      <c r="D1053" s="833" t="s">
        <v>4131</v>
      </c>
      <c r="E1053" s="834" t="s">
        <v>2163</v>
      </c>
      <c r="F1053" s="832" t="s">
        <v>2140</v>
      </c>
      <c r="G1053" s="832" t="s">
        <v>2191</v>
      </c>
      <c r="H1053" s="832" t="s">
        <v>590</v>
      </c>
      <c r="I1053" s="832" t="s">
        <v>2942</v>
      </c>
      <c r="J1053" s="832" t="s">
        <v>2943</v>
      </c>
      <c r="K1053" s="832" t="s">
        <v>2944</v>
      </c>
      <c r="L1053" s="835">
        <v>0</v>
      </c>
      <c r="M1053" s="835">
        <v>0</v>
      </c>
      <c r="N1053" s="832">
        <v>1</v>
      </c>
      <c r="O1053" s="836">
        <v>1</v>
      </c>
      <c r="P1053" s="835"/>
      <c r="Q1053" s="837"/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11</v>
      </c>
      <c r="B1054" s="832" t="s">
        <v>2137</v>
      </c>
      <c r="C1054" s="832" t="s">
        <v>2143</v>
      </c>
      <c r="D1054" s="833" t="s">
        <v>4131</v>
      </c>
      <c r="E1054" s="834" t="s">
        <v>2163</v>
      </c>
      <c r="F1054" s="832" t="s">
        <v>2140</v>
      </c>
      <c r="G1054" s="832" t="s">
        <v>2191</v>
      </c>
      <c r="H1054" s="832" t="s">
        <v>590</v>
      </c>
      <c r="I1054" s="832" t="s">
        <v>3242</v>
      </c>
      <c r="J1054" s="832" t="s">
        <v>3243</v>
      </c>
      <c r="K1054" s="832" t="s">
        <v>2607</v>
      </c>
      <c r="L1054" s="835">
        <v>1000</v>
      </c>
      <c r="M1054" s="835">
        <v>1000</v>
      </c>
      <c r="N1054" s="832">
        <v>1</v>
      </c>
      <c r="O1054" s="836">
        <v>1</v>
      </c>
      <c r="P1054" s="835">
        <v>1000</v>
      </c>
      <c r="Q1054" s="837">
        <v>1</v>
      </c>
      <c r="R1054" s="832">
        <v>1</v>
      </c>
      <c r="S1054" s="837">
        <v>1</v>
      </c>
      <c r="T1054" s="836">
        <v>1</v>
      </c>
      <c r="U1054" s="838">
        <v>1</v>
      </c>
    </row>
    <row r="1055" spans="1:21" ht="14.4" customHeight="1" x14ac:dyDescent="0.3">
      <c r="A1055" s="831">
        <v>11</v>
      </c>
      <c r="B1055" s="832" t="s">
        <v>2137</v>
      </c>
      <c r="C1055" s="832" t="s">
        <v>2143</v>
      </c>
      <c r="D1055" s="833" t="s">
        <v>4131</v>
      </c>
      <c r="E1055" s="834" t="s">
        <v>2163</v>
      </c>
      <c r="F1055" s="832" t="s">
        <v>2140</v>
      </c>
      <c r="G1055" s="832" t="s">
        <v>2191</v>
      </c>
      <c r="H1055" s="832" t="s">
        <v>590</v>
      </c>
      <c r="I1055" s="832" t="s">
        <v>3244</v>
      </c>
      <c r="J1055" s="832" t="s">
        <v>3245</v>
      </c>
      <c r="K1055" s="832" t="s">
        <v>3246</v>
      </c>
      <c r="L1055" s="835">
        <v>1000</v>
      </c>
      <c r="M1055" s="835">
        <v>4000</v>
      </c>
      <c r="N1055" s="832">
        <v>4</v>
      </c>
      <c r="O1055" s="836">
        <v>4</v>
      </c>
      <c r="P1055" s="835">
        <v>1000</v>
      </c>
      <c r="Q1055" s="837">
        <v>0.25</v>
      </c>
      <c r="R1055" s="832">
        <v>1</v>
      </c>
      <c r="S1055" s="837">
        <v>0.25</v>
      </c>
      <c r="T1055" s="836">
        <v>1</v>
      </c>
      <c r="U1055" s="838">
        <v>0.25</v>
      </c>
    </row>
    <row r="1056" spans="1:21" ht="14.4" customHeight="1" x14ac:dyDescent="0.3">
      <c r="A1056" s="831">
        <v>11</v>
      </c>
      <c r="B1056" s="832" t="s">
        <v>2137</v>
      </c>
      <c r="C1056" s="832" t="s">
        <v>2143</v>
      </c>
      <c r="D1056" s="833" t="s">
        <v>4131</v>
      </c>
      <c r="E1056" s="834" t="s">
        <v>2163</v>
      </c>
      <c r="F1056" s="832" t="s">
        <v>2140</v>
      </c>
      <c r="G1056" s="832" t="s">
        <v>2191</v>
      </c>
      <c r="H1056" s="832" t="s">
        <v>590</v>
      </c>
      <c r="I1056" s="832" t="s">
        <v>3247</v>
      </c>
      <c r="J1056" s="832" t="s">
        <v>3248</v>
      </c>
      <c r="K1056" s="832" t="s">
        <v>2607</v>
      </c>
      <c r="L1056" s="835">
        <v>1000</v>
      </c>
      <c r="M1056" s="835">
        <v>3000</v>
      </c>
      <c r="N1056" s="832">
        <v>3</v>
      </c>
      <c r="O1056" s="836">
        <v>3</v>
      </c>
      <c r="P1056" s="835">
        <v>1000</v>
      </c>
      <c r="Q1056" s="837">
        <v>0.33333333333333331</v>
      </c>
      <c r="R1056" s="832">
        <v>1</v>
      </c>
      <c r="S1056" s="837">
        <v>0.33333333333333331</v>
      </c>
      <c r="T1056" s="836">
        <v>1</v>
      </c>
      <c r="U1056" s="838">
        <v>0.33333333333333331</v>
      </c>
    </row>
    <row r="1057" spans="1:21" ht="14.4" customHeight="1" x14ac:dyDescent="0.3">
      <c r="A1057" s="831">
        <v>11</v>
      </c>
      <c r="B1057" s="832" t="s">
        <v>2137</v>
      </c>
      <c r="C1057" s="832" t="s">
        <v>2143</v>
      </c>
      <c r="D1057" s="833" t="s">
        <v>4131</v>
      </c>
      <c r="E1057" s="834" t="s">
        <v>2163</v>
      </c>
      <c r="F1057" s="832" t="s">
        <v>2140</v>
      </c>
      <c r="G1057" s="832" t="s">
        <v>2191</v>
      </c>
      <c r="H1057" s="832" t="s">
        <v>590</v>
      </c>
      <c r="I1057" s="832" t="s">
        <v>3249</v>
      </c>
      <c r="J1057" s="832" t="s">
        <v>3245</v>
      </c>
      <c r="K1057" s="832" t="s">
        <v>3250</v>
      </c>
      <c r="L1057" s="835">
        <v>1000</v>
      </c>
      <c r="M1057" s="835">
        <v>2000</v>
      </c>
      <c r="N1057" s="832">
        <v>2</v>
      </c>
      <c r="O1057" s="836">
        <v>2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11</v>
      </c>
      <c r="B1058" s="832" t="s">
        <v>2137</v>
      </c>
      <c r="C1058" s="832" t="s">
        <v>2143</v>
      </c>
      <c r="D1058" s="833" t="s">
        <v>4131</v>
      </c>
      <c r="E1058" s="834" t="s">
        <v>2163</v>
      </c>
      <c r="F1058" s="832" t="s">
        <v>2140</v>
      </c>
      <c r="G1058" s="832" t="s">
        <v>2191</v>
      </c>
      <c r="H1058" s="832" t="s">
        <v>590</v>
      </c>
      <c r="I1058" s="832" t="s">
        <v>3251</v>
      </c>
      <c r="J1058" s="832" t="s">
        <v>3252</v>
      </c>
      <c r="K1058" s="832" t="s">
        <v>3253</v>
      </c>
      <c r="L1058" s="835">
        <v>1000</v>
      </c>
      <c r="M1058" s="835">
        <v>1000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11</v>
      </c>
      <c r="B1059" s="832" t="s">
        <v>2137</v>
      </c>
      <c r="C1059" s="832" t="s">
        <v>2143</v>
      </c>
      <c r="D1059" s="833" t="s">
        <v>4131</v>
      </c>
      <c r="E1059" s="834" t="s">
        <v>2163</v>
      </c>
      <c r="F1059" s="832" t="s">
        <v>2140</v>
      </c>
      <c r="G1059" s="832" t="s">
        <v>2191</v>
      </c>
      <c r="H1059" s="832" t="s">
        <v>590</v>
      </c>
      <c r="I1059" s="832" t="s">
        <v>2605</v>
      </c>
      <c r="J1059" s="832" t="s">
        <v>2606</v>
      </c>
      <c r="K1059" s="832" t="s">
        <v>2607</v>
      </c>
      <c r="L1059" s="835">
        <v>1000</v>
      </c>
      <c r="M1059" s="835">
        <v>1000</v>
      </c>
      <c r="N1059" s="832">
        <v>1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11</v>
      </c>
      <c r="B1060" s="832" t="s">
        <v>2137</v>
      </c>
      <c r="C1060" s="832" t="s">
        <v>2143</v>
      </c>
      <c r="D1060" s="833" t="s">
        <v>4131</v>
      </c>
      <c r="E1060" s="834" t="s">
        <v>2163</v>
      </c>
      <c r="F1060" s="832" t="s">
        <v>2140</v>
      </c>
      <c r="G1060" s="832" t="s">
        <v>2191</v>
      </c>
      <c r="H1060" s="832" t="s">
        <v>590</v>
      </c>
      <c r="I1060" s="832" t="s">
        <v>3254</v>
      </c>
      <c r="J1060" s="832" t="s">
        <v>2606</v>
      </c>
      <c r="K1060" s="832" t="s">
        <v>3250</v>
      </c>
      <c r="L1060" s="835">
        <v>1000</v>
      </c>
      <c r="M1060" s="835">
        <v>3000</v>
      </c>
      <c r="N1060" s="832">
        <v>3</v>
      </c>
      <c r="O1060" s="836">
        <v>3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11</v>
      </c>
      <c r="B1061" s="832" t="s">
        <v>2137</v>
      </c>
      <c r="C1061" s="832" t="s">
        <v>2143</v>
      </c>
      <c r="D1061" s="833" t="s">
        <v>4131</v>
      </c>
      <c r="E1061" s="834" t="s">
        <v>2163</v>
      </c>
      <c r="F1061" s="832" t="s">
        <v>2140</v>
      </c>
      <c r="G1061" s="832" t="s">
        <v>2194</v>
      </c>
      <c r="H1061" s="832" t="s">
        <v>590</v>
      </c>
      <c r="I1061" s="832" t="s">
        <v>3255</v>
      </c>
      <c r="J1061" s="832" t="s">
        <v>3256</v>
      </c>
      <c r="K1061" s="832" t="s">
        <v>3257</v>
      </c>
      <c r="L1061" s="835">
        <v>35.130000000000003</v>
      </c>
      <c r="M1061" s="835">
        <v>35.130000000000003</v>
      </c>
      <c r="N1061" s="832">
        <v>1</v>
      </c>
      <c r="O1061" s="836">
        <v>1</v>
      </c>
      <c r="P1061" s="835">
        <v>35.130000000000003</v>
      </c>
      <c r="Q1061" s="837">
        <v>1</v>
      </c>
      <c r="R1061" s="832">
        <v>1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11</v>
      </c>
      <c r="B1062" s="832" t="s">
        <v>2137</v>
      </c>
      <c r="C1062" s="832" t="s">
        <v>2143</v>
      </c>
      <c r="D1062" s="833" t="s">
        <v>4131</v>
      </c>
      <c r="E1062" s="834" t="s">
        <v>2163</v>
      </c>
      <c r="F1062" s="832" t="s">
        <v>2140</v>
      </c>
      <c r="G1062" s="832" t="s">
        <v>2205</v>
      </c>
      <c r="H1062" s="832" t="s">
        <v>590</v>
      </c>
      <c r="I1062" s="832" t="s">
        <v>2312</v>
      </c>
      <c r="J1062" s="832" t="s">
        <v>2417</v>
      </c>
      <c r="K1062" s="832" t="s">
        <v>2418</v>
      </c>
      <c r="L1062" s="835">
        <v>748.12</v>
      </c>
      <c r="M1062" s="835">
        <v>1496.24</v>
      </c>
      <c r="N1062" s="832">
        <v>2</v>
      </c>
      <c r="O1062" s="836">
        <v>2</v>
      </c>
      <c r="P1062" s="835">
        <v>1496.24</v>
      </c>
      <c r="Q1062" s="837">
        <v>1</v>
      </c>
      <c r="R1062" s="832">
        <v>2</v>
      </c>
      <c r="S1062" s="837">
        <v>1</v>
      </c>
      <c r="T1062" s="836">
        <v>2</v>
      </c>
      <c r="U1062" s="838">
        <v>1</v>
      </c>
    </row>
    <row r="1063" spans="1:21" ht="14.4" customHeight="1" x14ac:dyDescent="0.3">
      <c r="A1063" s="831">
        <v>11</v>
      </c>
      <c r="B1063" s="832" t="s">
        <v>2137</v>
      </c>
      <c r="C1063" s="832" t="s">
        <v>2143</v>
      </c>
      <c r="D1063" s="833" t="s">
        <v>4131</v>
      </c>
      <c r="E1063" s="834" t="s">
        <v>2163</v>
      </c>
      <c r="F1063" s="832" t="s">
        <v>2140</v>
      </c>
      <c r="G1063" s="832" t="s">
        <v>2205</v>
      </c>
      <c r="H1063" s="832" t="s">
        <v>590</v>
      </c>
      <c r="I1063" s="832" t="s">
        <v>2312</v>
      </c>
      <c r="J1063" s="832" t="s">
        <v>2313</v>
      </c>
      <c r="K1063" s="832" t="s">
        <v>2314</v>
      </c>
      <c r="L1063" s="835">
        <v>748.12</v>
      </c>
      <c r="M1063" s="835">
        <v>2244.36</v>
      </c>
      <c r="N1063" s="832">
        <v>3</v>
      </c>
      <c r="O1063" s="836">
        <v>3</v>
      </c>
      <c r="P1063" s="835">
        <v>2244.36</v>
      </c>
      <c r="Q1063" s="837">
        <v>1</v>
      </c>
      <c r="R1063" s="832">
        <v>3</v>
      </c>
      <c r="S1063" s="837">
        <v>1</v>
      </c>
      <c r="T1063" s="836">
        <v>3</v>
      </c>
      <c r="U1063" s="838">
        <v>1</v>
      </c>
    </row>
    <row r="1064" spans="1:21" ht="14.4" customHeight="1" x14ac:dyDescent="0.3">
      <c r="A1064" s="831">
        <v>11</v>
      </c>
      <c r="B1064" s="832" t="s">
        <v>2137</v>
      </c>
      <c r="C1064" s="832" t="s">
        <v>2143</v>
      </c>
      <c r="D1064" s="833" t="s">
        <v>4131</v>
      </c>
      <c r="E1064" s="834" t="s">
        <v>2163</v>
      </c>
      <c r="F1064" s="832" t="s">
        <v>2140</v>
      </c>
      <c r="G1064" s="832" t="s">
        <v>2205</v>
      </c>
      <c r="H1064" s="832" t="s">
        <v>590</v>
      </c>
      <c r="I1064" s="832" t="s">
        <v>2273</v>
      </c>
      <c r="J1064" s="832" t="s">
        <v>2274</v>
      </c>
      <c r="K1064" s="832" t="s">
        <v>2275</v>
      </c>
      <c r="L1064" s="835">
        <v>1000</v>
      </c>
      <c r="M1064" s="835">
        <v>1000</v>
      </c>
      <c r="N1064" s="832">
        <v>1</v>
      </c>
      <c r="O1064" s="836">
        <v>1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11</v>
      </c>
      <c r="B1065" s="832" t="s">
        <v>2137</v>
      </c>
      <c r="C1065" s="832" t="s">
        <v>2143</v>
      </c>
      <c r="D1065" s="833" t="s">
        <v>4131</v>
      </c>
      <c r="E1065" s="834" t="s">
        <v>2163</v>
      </c>
      <c r="F1065" s="832" t="s">
        <v>2140</v>
      </c>
      <c r="G1065" s="832" t="s">
        <v>2205</v>
      </c>
      <c r="H1065" s="832" t="s">
        <v>590</v>
      </c>
      <c r="I1065" s="832" t="s">
        <v>2315</v>
      </c>
      <c r="J1065" s="832" t="s">
        <v>2316</v>
      </c>
      <c r="K1065" s="832" t="s">
        <v>2317</v>
      </c>
      <c r="L1065" s="835">
        <v>350</v>
      </c>
      <c r="M1065" s="835">
        <v>700</v>
      </c>
      <c r="N1065" s="832">
        <v>2</v>
      </c>
      <c r="O1065" s="836">
        <v>2</v>
      </c>
      <c r="P1065" s="835">
        <v>700</v>
      </c>
      <c r="Q1065" s="837">
        <v>1</v>
      </c>
      <c r="R1065" s="832">
        <v>2</v>
      </c>
      <c r="S1065" s="837">
        <v>1</v>
      </c>
      <c r="T1065" s="836">
        <v>2</v>
      </c>
      <c r="U1065" s="838">
        <v>1</v>
      </c>
    </row>
    <row r="1066" spans="1:21" ht="14.4" customHeight="1" x14ac:dyDescent="0.3">
      <c r="A1066" s="831">
        <v>11</v>
      </c>
      <c r="B1066" s="832" t="s">
        <v>2137</v>
      </c>
      <c r="C1066" s="832" t="s">
        <v>2143</v>
      </c>
      <c r="D1066" s="833" t="s">
        <v>4131</v>
      </c>
      <c r="E1066" s="834" t="s">
        <v>2163</v>
      </c>
      <c r="F1066" s="832" t="s">
        <v>2140</v>
      </c>
      <c r="G1066" s="832" t="s">
        <v>2205</v>
      </c>
      <c r="H1066" s="832" t="s">
        <v>590</v>
      </c>
      <c r="I1066" s="832" t="s">
        <v>2206</v>
      </c>
      <c r="J1066" s="832" t="s">
        <v>2207</v>
      </c>
      <c r="K1066" s="832" t="s">
        <v>2208</v>
      </c>
      <c r="L1066" s="835">
        <v>500</v>
      </c>
      <c r="M1066" s="835">
        <v>500</v>
      </c>
      <c r="N1066" s="832">
        <v>1</v>
      </c>
      <c r="O1066" s="836">
        <v>1</v>
      </c>
      <c r="P1066" s="835">
        <v>500</v>
      </c>
      <c r="Q1066" s="837">
        <v>1</v>
      </c>
      <c r="R1066" s="832">
        <v>1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11</v>
      </c>
      <c r="B1067" s="832" t="s">
        <v>2137</v>
      </c>
      <c r="C1067" s="832" t="s">
        <v>2143</v>
      </c>
      <c r="D1067" s="833" t="s">
        <v>4131</v>
      </c>
      <c r="E1067" s="834" t="s">
        <v>2163</v>
      </c>
      <c r="F1067" s="832" t="s">
        <v>2140</v>
      </c>
      <c r="G1067" s="832" t="s">
        <v>2205</v>
      </c>
      <c r="H1067" s="832" t="s">
        <v>590</v>
      </c>
      <c r="I1067" s="832" t="s">
        <v>2276</v>
      </c>
      <c r="J1067" s="832" t="s">
        <v>2277</v>
      </c>
      <c r="K1067" s="832" t="s">
        <v>2278</v>
      </c>
      <c r="L1067" s="835">
        <v>971.25</v>
      </c>
      <c r="M1067" s="835">
        <v>3885</v>
      </c>
      <c r="N1067" s="832">
        <v>4</v>
      </c>
      <c r="O1067" s="836">
        <v>4</v>
      </c>
      <c r="P1067" s="835">
        <v>3885</v>
      </c>
      <c r="Q1067" s="837">
        <v>1</v>
      </c>
      <c r="R1067" s="832">
        <v>4</v>
      </c>
      <c r="S1067" s="837">
        <v>1</v>
      </c>
      <c r="T1067" s="836">
        <v>4</v>
      </c>
      <c r="U1067" s="838">
        <v>1</v>
      </c>
    </row>
    <row r="1068" spans="1:21" ht="14.4" customHeight="1" x14ac:dyDescent="0.3">
      <c r="A1068" s="831">
        <v>11</v>
      </c>
      <c r="B1068" s="832" t="s">
        <v>2137</v>
      </c>
      <c r="C1068" s="832" t="s">
        <v>2143</v>
      </c>
      <c r="D1068" s="833" t="s">
        <v>4131</v>
      </c>
      <c r="E1068" s="834" t="s">
        <v>2163</v>
      </c>
      <c r="F1068" s="832" t="s">
        <v>2140</v>
      </c>
      <c r="G1068" s="832" t="s">
        <v>2205</v>
      </c>
      <c r="H1068" s="832" t="s">
        <v>590</v>
      </c>
      <c r="I1068" s="832" t="s">
        <v>2814</v>
      </c>
      <c r="J1068" s="832" t="s">
        <v>2815</v>
      </c>
      <c r="K1068" s="832" t="s">
        <v>2816</v>
      </c>
      <c r="L1068" s="835">
        <v>249.37</v>
      </c>
      <c r="M1068" s="835">
        <v>249.37</v>
      </c>
      <c r="N1068" s="832">
        <v>1</v>
      </c>
      <c r="O1068" s="836">
        <v>1</v>
      </c>
      <c r="P1068" s="835">
        <v>249.37</v>
      </c>
      <c r="Q1068" s="837">
        <v>1</v>
      </c>
      <c r="R1068" s="832">
        <v>1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11</v>
      </c>
      <c r="B1069" s="832" t="s">
        <v>2137</v>
      </c>
      <c r="C1069" s="832" t="s">
        <v>2143</v>
      </c>
      <c r="D1069" s="833" t="s">
        <v>4131</v>
      </c>
      <c r="E1069" s="834" t="s">
        <v>2163</v>
      </c>
      <c r="F1069" s="832" t="s">
        <v>2140</v>
      </c>
      <c r="G1069" s="832" t="s">
        <v>2205</v>
      </c>
      <c r="H1069" s="832" t="s">
        <v>590</v>
      </c>
      <c r="I1069" s="832" t="s">
        <v>2487</v>
      </c>
      <c r="J1069" s="832" t="s">
        <v>2488</v>
      </c>
      <c r="K1069" s="832" t="s">
        <v>2489</v>
      </c>
      <c r="L1069" s="835">
        <v>58.5</v>
      </c>
      <c r="M1069" s="835">
        <v>117</v>
      </c>
      <c r="N1069" s="832">
        <v>2</v>
      </c>
      <c r="O1069" s="836">
        <v>2</v>
      </c>
      <c r="P1069" s="835">
        <v>117</v>
      </c>
      <c r="Q1069" s="837">
        <v>1</v>
      </c>
      <c r="R1069" s="832">
        <v>2</v>
      </c>
      <c r="S1069" s="837">
        <v>1</v>
      </c>
      <c r="T1069" s="836">
        <v>2</v>
      </c>
      <c r="U1069" s="838">
        <v>1</v>
      </c>
    </row>
    <row r="1070" spans="1:21" ht="14.4" customHeight="1" x14ac:dyDescent="0.3">
      <c r="A1070" s="831">
        <v>11</v>
      </c>
      <c r="B1070" s="832" t="s">
        <v>2137</v>
      </c>
      <c r="C1070" s="832" t="s">
        <v>2143</v>
      </c>
      <c r="D1070" s="833" t="s">
        <v>4131</v>
      </c>
      <c r="E1070" s="834" t="s">
        <v>2163</v>
      </c>
      <c r="F1070" s="832" t="s">
        <v>2140</v>
      </c>
      <c r="G1070" s="832" t="s">
        <v>2205</v>
      </c>
      <c r="H1070" s="832" t="s">
        <v>590</v>
      </c>
      <c r="I1070" s="832" t="s">
        <v>2817</v>
      </c>
      <c r="J1070" s="832" t="s">
        <v>2818</v>
      </c>
      <c r="K1070" s="832" t="s">
        <v>2819</v>
      </c>
      <c r="L1070" s="835">
        <v>350</v>
      </c>
      <c r="M1070" s="835">
        <v>350</v>
      </c>
      <c r="N1070" s="832">
        <v>1</v>
      </c>
      <c r="O1070" s="836">
        <v>1</v>
      </c>
      <c r="P1070" s="835">
        <v>350</v>
      </c>
      <c r="Q1070" s="837">
        <v>1</v>
      </c>
      <c r="R1070" s="832">
        <v>1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11</v>
      </c>
      <c r="B1071" s="832" t="s">
        <v>2137</v>
      </c>
      <c r="C1071" s="832" t="s">
        <v>2143</v>
      </c>
      <c r="D1071" s="833" t="s">
        <v>4131</v>
      </c>
      <c r="E1071" s="834" t="s">
        <v>2163</v>
      </c>
      <c r="F1071" s="832" t="s">
        <v>2140</v>
      </c>
      <c r="G1071" s="832" t="s">
        <v>2205</v>
      </c>
      <c r="H1071" s="832" t="s">
        <v>590</v>
      </c>
      <c r="I1071" s="832" t="s">
        <v>3258</v>
      </c>
      <c r="J1071" s="832" t="s">
        <v>3259</v>
      </c>
      <c r="K1071" s="832" t="s">
        <v>3260</v>
      </c>
      <c r="L1071" s="835">
        <v>416.1</v>
      </c>
      <c r="M1071" s="835">
        <v>416.1</v>
      </c>
      <c r="N1071" s="832">
        <v>1</v>
      </c>
      <c r="O1071" s="836">
        <v>1</v>
      </c>
      <c r="P1071" s="835">
        <v>416.1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11</v>
      </c>
      <c r="B1072" s="832" t="s">
        <v>2137</v>
      </c>
      <c r="C1072" s="832" t="s">
        <v>2143</v>
      </c>
      <c r="D1072" s="833" t="s">
        <v>4131</v>
      </c>
      <c r="E1072" s="834" t="s">
        <v>2163</v>
      </c>
      <c r="F1072" s="832" t="s">
        <v>2140</v>
      </c>
      <c r="G1072" s="832" t="s">
        <v>2205</v>
      </c>
      <c r="H1072" s="832" t="s">
        <v>590</v>
      </c>
      <c r="I1072" s="832" t="s">
        <v>3261</v>
      </c>
      <c r="J1072" s="832" t="s">
        <v>3262</v>
      </c>
      <c r="K1072" s="832" t="s">
        <v>3263</v>
      </c>
      <c r="L1072" s="835">
        <v>400</v>
      </c>
      <c r="M1072" s="835">
        <v>400</v>
      </c>
      <c r="N1072" s="832">
        <v>1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11</v>
      </c>
      <c r="B1073" s="832" t="s">
        <v>2137</v>
      </c>
      <c r="C1073" s="832" t="s">
        <v>2143</v>
      </c>
      <c r="D1073" s="833" t="s">
        <v>4131</v>
      </c>
      <c r="E1073" s="834" t="s">
        <v>2163</v>
      </c>
      <c r="F1073" s="832" t="s">
        <v>2140</v>
      </c>
      <c r="G1073" s="832" t="s">
        <v>2205</v>
      </c>
      <c r="H1073" s="832" t="s">
        <v>590</v>
      </c>
      <c r="I1073" s="832" t="s">
        <v>3264</v>
      </c>
      <c r="J1073" s="832" t="s">
        <v>3265</v>
      </c>
      <c r="K1073" s="832" t="s">
        <v>3266</v>
      </c>
      <c r="L1073" s="835">
        <v>200</v>
      </c>
      <c r="M1073" s="835">
        <v>200</v>
      </c>
      <c r="N1073" s="832">
        <v>1</v>
      </c>
      <c r="O1073" s="836">
        <v>1</v>
      </c>
      <c r="P1073" s="835">
        <v>200</v>
      </c>
      <c r="Q1073" s="837">
        <v>1</v>
      </c>
      <c r="R1073" s="832">
        <v>1</v>
      </c>
      <c r="S1073" s="837">
        <v>1</v>
      </c>
      <c r="T1073" s="836">
        <v>1</v>
      </c>
      <c r="U1073" s="838">
        <v>1</v>
      </c>
    </row>
    <row r="1074" spans="1:21" ht="14.4" customHeight="1" x14ac:dyDescent="0.3">
      <c r="A1074" s="831">
        <v>11</v>
      </c>
      <c r="B1074" s="832" t="s">
        <v>2137</v>
      </c>
      <c r="C1074" s="832" t="s">
        <v>2143</v>
      </c>
      <c r="D1074" s="833" t="s">
        <v>4131</v>
      </c>
      <c r="E1074" s="834" t="s">
        <v>2163</v>
      </c>
      <c r="F1074" s="832" t="s">
        <v>2140</v>
      </c>
      <c r="G1074" s="832" t="s">
        <v>2209</v>
      </c>
      <c r="H1074" s="832" t="s">
        <v>590</v>
      </c>
      <c r="I1074" s="832" t="s">
        <v>2282</v>
      </c>
      <c r="J1074" s="832" t="s">
        <v>2283</v>
      </c>
      <c r="K1074" s="832" t="s">
        <v>2284</v>
      </c>
      <c r="L1074" s="835">
        <v>200</v>
      </c>
      <c r="M1074" s="835">
        <v>5400</v>
      </c>
      <c r="N1074" s="832">
        <v>27</v>
      </c>
      <c r="O1074" s="836">
        <v>14</v>
      </c>
      <c r="P1074" s="835">
        <v>5400</v>
      </c>
      <c r="Q1074" s="837">
        <v>1</v>
      </c>
      <c r="R1074" s="832">
        <v>27</v>
      </c>
      <c r="S1074" s="837">
        <v>1</v>
      </c>
      <c r="T1074" s="836">
        <v>14</v>
      </c>
      <c r="U1074" s="838">
        <v>1</v>
      </c>
    </row>
    <row r="1075" spans="1:21" ht="14.4" customHeight="1" x14ac:dyDescent="0.3">
      <c r="A1075" s="831">
        <v>11</v>
      </c>
      <c r="B1075" s="832" t="s">
        <v>2137</v>
      </c>
      <c r="C1075" s="832" t="s">
        <v>2143</v>
      </c>
      <c r="D1075" s="833" t="s">
        <v>4131</v>
      </c>
      <c r="E1075" s="834" t="s">
        <v>2163</v>
      </c>
      <c r="F1075" s="832" t="s">
        <v>2140</v>
      </c>
      <c r="G1075" s="832" t="s">
        <v>2209</v>
      </c>
      <c r="H1075" s="832" t="s">
        <v>590</v>
      </c>
      <c r="I1075" s="832" t="s">
        <v>2266</v>
      </c>
      <c r="J1075" s="832" t="s">
        <v>2267</v>
      </c>
      <c r="K1075" s="832" t="s">
        <v>2268</v>
      </c>
      <c r="L1075" s="835">
        <v>278.75</v>
      </c>
      <c r="M1075" s="835">
        <v>4460</v>
      </c>
      <c r="N1075" s="832">
        <v>16</v>
      </c>
      <c r="O1075" s="836">
        <v>8</v>
      </c>
      <c r="P1075" s="835">
        <v>3902.5</v>
      </c>
      <c r="Q1075" s="837">
        <v>0.875</v>
      </c>
      <c r="R1075" s="832">
        <v>14</v>
      </c>
      <c r="S1075" s="837">
        <v>0.875</v>
      </c>
      <c r="T1075" s="836">
        <v>7</v>
      </c>
      <c r="U1075" s="838">
        <v>0.875</v>
      </c>
    </row>
    <row r="1076" spans="1:21" ht="14.4" customHeight="1" x14ac:dyDescent="0.3">
      <c r="A1076" s="831">
        <v>11</v>
      </c>
      <c r="B1076" s="832" t="s">
        <v>2137</v>
      </c>
      <c r="C1076" s="832" t="s">
        <v>2143</v>
      </c>
      <c r="D1076" s="833" t="s">
        <v>4131</v>
      </c>
      <c r="E1076" s="834" t="s">
        <v>2163</v>
      </c>
      <c r="F1076" s="832" t="s">
        <v>2140</v>
      </c>
      <c r="G1076" s="832" t="s">
        <v>2209</v>
      </c>
      <c r="H1076" s="832" t="s">
        <v>590</v>
      </c>
      <c r="I1076" s="832" t="s">
        <v>3122</v>
      </c>
      <c r="J1076" s="832" t="s">
        <v>3123</v>
      </c>
      <c r="K1076" s="832" t="s">
        <v>3124</v>
      </c>
      <c r="L1076" s="835">
        <v>296.48</v>
      </c>
      <c r="M1076" s="835">
        <v>2964.8</v>
      </c>
      <c r="N1076" s="832">
        <v>10</v>
      </c>
      <c r="O1076" s="836">
        <v>5</v>
      </c>
      <c r="P1076" s="835">
        <v>2964.8</v>
      </c>
      <c r="Q1076" s="837">
        <v>1</v>
      </c>
      <c r="R1076" s="832">
        <v>10</v>
      </c>
      <c r="S1076" s="837">
        <v>1</v>
      </c>
      <c r="T1076" s="836">
        <v>5</v>
      </c>
      <c r="U1076" s="838">
        <v>1</v>
      </c>
    </row>
    <row r="1077" spans="1:21" ht="14.4" customHeight="1" x14ac:dyDescent="0.3">
      <c r="A1077" s="831">
        <v>11</v>
      </c>
      <c r="B1077" s="832" t="s">
        <v>2137</v>
      </c>
      <c r="C1077" s="832" t="s">
        <v>2143</v>
      </c>
      <c r="D1077" s="833" t="s">
        <v>4131</v>
      </c>
      <c r="E1077" s="834" t="s">
        <v>2163</v>
      </c>
      <c r="F1077" s="832" t="s">
        <v>2140</v>
      </c>
      <c r="G1077" s="832" t="s">
        <v>2213</v>
      </c>
      <c r="H1077" s="832" t="s">
        <v>590</v>
      </c>
      <c r="I1077" s="832" t="s">
        <v>2675</v>
      </c>
      <c r="J1077" s="832" t="s">
        <v>2676</v>
      </c>
      <c r="K1077" s="832" t="s">
        <v>2677</v>
      </c>
      <c r="L1077" s="835">
        <v>0</v>
      </c>
      <c r="M1077" s="835">
        <v>0</v>
      </c>
      <c r="N1077" s="832">
        <v>16</v>
      </c>
      <c r="O1077" s="836">
        <v>13</v>
      </c>
      <c r="P1077" s="835"/>
      <c r="Q1077" s="837"/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11</v>
      </c>
      <c r="B1078" s="832" t="s">
        <v>2137</v>
      </c>
      <c r="C1078" s="832" t="s">
        <v>2143</v>
      </c>
      <c r="D1078" s="833" t="s">
        <v>4131</v>
      </c>
      <c r="E1078" s="834" t="s">
        <v>2163</v>
      </c>
      <c r="F1078" s="832" t="s">
        <v>2140</v>
      </c>
      <c r="G1078" s="832" t="s">
        <v>2213</v>
      </c>
      <c r="H1078" s="832" t="s">
        <v>590</v>
      </c>
      <c r="I1078" s="832" t="s">
        <v>3267</v>
      </c>
      <c r="J1078" s="832" t="s">
        <v>3268</v>
      </c>
      <c r="K1078" s="832"/>
      <c r="L1078" s="835">
        <v>0</v>
      </c>
      <c r="M1078" s="835">
        <v>0</v>
      </c>
      <c r="N1078" s="832">
        <v>2</v>
      </c>
      <c r="O1078" s="836">
        <v>2</v>
      </c>
      <c r="P1078" s="835"/>
      <c r="Q1078" s="837"/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11</v>
      </c>
      <c r="B1079" s="832" t="s">
        <v>2137</v>
      </c>
      <c r="C1079" s="832" t="s">
        <v>2143</v>
      </c>
      <c r="D1079" s="833" t="s">
        <v>4131</v>
      </c>
      <c r="E1079" s="834" t="s">
        <v>2163</v>
      </c>
      <c r="F1079" s="832" t="s">
        <v>2140</v>
      </c>
      <c r="G1079" s="832" t="s">
        <v>2213</v>
      </c>
      <c r="H1079" s="832" t="s">
        <v>590</v>
      </c>
      <c r="I1079" s="832" t="s">
        <v>3269</v>
      </c>
      <c r="J1079" s="832" t="s">
        <v>3270</v>
      </c>
      <c r="K1079" s="832"/>
      <c r="L1079" s="835">
        <v>0</v>
      </c>
      <c r="M1079" s="835">
        <v>0</v>
      </c>
      <c r="N1079" s="832">
        <v>1</v>
      </c>
      <c r="O1079" s="836">
        <v>1</v>
      </c>
      <c r="P1079" s="835"/>
      <c r="Q1079" s="837"/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11</v>
      </c>
      <c r="B1080" s="832" t="s">
        <v>2137</v>
      </c>
      <c r="C1080" s="832" t="s">
        <v>2143</v>
      </c>
      <c r="D1080" s="833" t="s">
        <v>4131</v>
      </c>
      <c r="E1080" s="834" t="s">
        <v>2164</v>
      </c>
      <c r="F1080" s="832" t="s">
        <v>2138</v>
      </c>
      <c r="G1080" s="832" t="s">
        <v>2688</v>
      </c>
      <c r="H1080" s="832" t="s">
        <v>590</v>
      </c>
      <c r="I1080" s="832" t="s">
        <v>2875</v>
      </c>
      <c r="J1080" s="832" t="s">
        <v>2690</v>
      </c>
      <c r="K1080" s="832" t="s">
        <v>2745</v>
      </c>
      <c r="L1080" s="835">
        <v>32.28</v>
      </c>
      <c r="M1080" s="835">
        <v>32.28</v>
      </c>
      <c r="N1080" s="832">
        <v>1</v>
      </c>
      <c r="O1080" s="836">
        <v>1</v>
      </c>
      <c r="P1080" s="835">
        <v>32.28</v>
      </c>
      <c r="Q1080" s="837">
        <v>1</v>
      </c>
      <c r="R1080" s="832">
        <v>1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11</v>
      </c>
      <c r="B1081" s="832" t="s">
        <v>2137</v>
      </c>
      <c r="C1081" s="832" t="s">
        <v>2143</v>
      </c>
      <c r="D1081" s="833" t="s">
        <v>4131</v>
      </c>
      <c r="E1081" s="834" t="s">
        <v>2164</v>
      </c>
      <c r="F1081" s="832" t="s">
        <v>2138</v>
      </c>
      <c r="G1081" s="832" t="s">
        <v>2688</v>
      </c>
      <c r="H1081" s="832" t="s">
        <v>590</v>
      </c>
      <c r="I1081" s="832" t="s">
        <v>2689</v>
      </c>
      <c r="J1081" s="832" t="s">
        <v>2690</v>
      </c>
      <c r="K1081" s="832" t="s">
        <v>2691</v>
      </c>
      <c r="L1081" s="835">
        <v>96.84</v>
      </c>
      <c r="M1081" s="835">
        <v>193.68</v>
      </c>
      <c r="N1081" s="832">
        <v>2</v>
      </c>
      <c r="O1081" s="836">
        <v>2</v>
      </c>
      <c r="P1081" s="835">
        <v>193.68</v>
      </c>
      <c r="Q1081" s="837">
        <v>1</v>
      </c>
      <c r="R1081" s="832">
        <v>2</v>
      </c>
      <c r="S1081" s="837">
        <v>1</v>
      </c>
      <c r="T1081" s="836">
        <v>2</v>
      </c>
      <c r="U1081" s="838">
        <v>1</v>
      </c>
    </row>
    <row r="1082" spans="1:21" ht="14.4" customHeight="1" x14ac:dyDescent="0.3">
      <c r="A1082" s="831">
        <v>11</v>
      </c>
      <c r="B1082" s="832" t="s">
        <v>2137</v>
      </c>
      <c r="C1082" s="832" t="s">
        <v>2143</v>
      </c>
      <c r="D1082" s="833" t="s">
        <v>4131</v>
      </c>
      <c r="E1082" s="834" t="s">
        <v>2164</v>
      </c>
      <c r="F1082" s="832" t="s">
        <v>2138</v>
      </c>
      <c r="G1082" s="832" t="s">
        <v>2177</v>
      </c>
      <c r="H1082" s="832" t="s">
        <v>638</v>
      </c>
      <c r="I1082" s="832" t="s">
        <v>1927</v>
      </c>
      <c r="J1082" s="832" t="s">
        <v>1225</v>
      </c>
      <c r="K1082" s="832" t="s">
        <v>1928</v>
      </c>
      <c r="L1082" s="835">
        <v>154.36000000000001</v>
      </c>
      <c r="M1082" s="835">
        <v>463.08000000000004</v>
      </c>
      <c r="N1082" s="832">
        <v>3</v>
      </c>
      <c r="O1082" s="836">
        <v>1.5</v>
      </c>
      <c r="P1082" s="835">
        <v>308.72000000000003</v>
      </c>
      <c r="Q1082" s="837">
        <v>0.66666666666666663</v>
      </c>
      <c r="R1082" s="832">
        <v>2</v>
      </c>
      <c r="S1082" s="837">
        <v>0.66666666666666663</v>
      </c>
      <c r="T1082" s="836">
        <v>0.5</v>
      </c>
      <c r="U1082" s="838">
        <v>0.33333333333333331</v>
      </c>
    </row>
    <row r="1083" spans="1:21" ht="14.4" customHeight="1" x14ac:dyDescent="0.3">
      <c r="A1083" s="831">
        <v>11</v>
      </c>
      <c r="B1083" s="832" t="s">
        <v>2137</v>
      </c>
      <c r="C1083" s="832" t="s">
        <v>2143</v>
      </c>
      <c r="D1083" s="833" t="s">
        <v>4131</v>
      </c>
      <c r="E1083" s="834" t="s">
        <v>2164</v>
      </c>
      <c r="F1083" s="832" t="s">
        <v>2138</v>
      </c>
      <c r="G1083" s="832" t="s">
        <v>2177</v>
      </c>
      <c r="H1083" s="832" t="s">
        <v>590</v>
      </c>
      <c r="I1083" s="832" t="s">
        <v>3271</v>
      </c>
      <c r="J1083" s="832" t="s">
        <v>1225</v>
      </c>
      <c r="K1083" s="832" t="s">
        <v>1928</v>
      </c>
      <c r="L1083" s="835">
        <v>154.36000000000001</v>
      </c>
      <c r="M1083" s="835">
        <v>154.36000000000001</v>
      </c>
      <c r="N1083" s="832">
        <v>1</v>
      </c>
      <c r="O1083" s="836">
        <v>1</v>
      </c>
      <c r="P1083" s="835">
        <v>154.36000000000001</v>
      </c>
      <c r="Q1083" s="837">
        <v>1</v>
      </c>
      <c r="R1083" s="832">
        <v>1</v>
      </c>
      <c r="S1083" s="837">
        <v>1</v>
      </c>
      <c r="T1083" s="836">
        <v>1</v>
      </c>
      <c r="U1083" s="838">
        <v>1</v>
      </c>
    </row>
    <row r="1084" spans="1:21" ht="14.4" customHeight="1" x14ac:dyDescent="0.3">
      <c r="A1084" s="831">
        <v>11</v>
      </c>
      <c r="B1084" s="832" t="s">
        <v>2137</v>
      </c>
      <c r="C1084" s="832" t="s">
        <v>2143</v>
      </c>
      <c r="D1084" s="833" t="s">
        <v>4131</v>
      </c>
      <c r="E1084" s="834" t="s">
        <v>2164</v>
      </c>
      <c r="F1084" s="832" t="s">
        <v>2138</v>
      </c>
      <c r="G1084" s="832" t="s">
        <v>2390</v>
      </c>
      <c r="H1084" s="832" t="s">
        <v>590</v>
      </c>
      <c r="I1084" s="832" t="s">
        <v>2391</v>
      </c>
      <c r="J1084" s="832" t="s">
        <v>2392</v>
      </c>
      <c r="K1084" s="832" t="s">
        <v>2393</v>
      </c>
      <c r="L1084" s="835">
        <v>159.71</v>
      </c>
      <c r="M1084" s="835">
        <v>798.55000000000007</v>
      </c>
      <c r="N1084" s="832">
        <v>5</v>
      </c>
      <c r="O1084" s="836">
        <v>3</v>
      </c>
      <c r="P1084" s="835">
        <v>159.71</v>
      </c>
      <c r="Q1084" s="837">
        <v>0.19999999999999998</v>
      </c>
      <c r="R1084" s="832">
        <v>1</v>
      </c>
      <c r="S1084" s="837">
        <v>0.2</v>
      </c>
      <c r="T1084" s="836">
        <v>1</v>
      </c>
      <c r="U1084" s="838">
        <v>0.33333333333333331</v>
      </c>
    </row>
    <row r="1085" spans="1:21" ht="14.4" customHeight="1" x14ac:dyDescent="0.3">
      <c r="A1085" s="831">
        <v>11</v>
      </c>
      <c r="B1085" s="832" t="s">
        <v>2137</v>
      </c>
      <c r="C1085" s="832" t="s">
        <v>2143</v>
      </c>
      <c r="D1085" s="833" t="s">
        <v>4131</v>
      </c>
      <c r="E1085" s="834" t="s">
        <v>2164</v>
      </c>
      <c r="F1085" s="832" t="s">
        <v>2138</v>
      </c>
      <c r="G1085" s="832" t="s">
        <v>2390</v>
      </c>
      <c r="H1085" s="832" t="s">
        <v>590</v>
      </c>
      <c r="I1085" s="832" t="s">
        <v>2532</v>
      </c>
      <c r="J1085" s="832" t="s">
        <v>2392</v>
      </c>
      <c r="K1085" s="832" t="s">
        <v>2393</v>
      </c>
      <c r="L1085" s="835">
        <v>159.71</v>
      </c>
      <c r="M1085" s="835">
        <v>798.55</v>
      </c>
      <c r="N1085" s="832">
        <v>5</v>
      </c>
      <c r="O1085" s="836">
        <v>3.5</v>
      </c>
      <c r="P1085" s="835">
        <v>798.55</v>
      </c>
      <c r="Q1085" s="837">
        <v>1</v>
      </c>
      <c r="R1085" s="832">
        <v>5</v>
      </c>
      <c r="S1085" s="837">
        <v>1</v>
      </c>
      <c r="T1085" s="836">
        <v>3.5</v>
      </c>
      <c r="U1085" s="838">
        <v>1</v>
      </c>
    </row>
    <row r="1086" spans="1:21" ht="14.4" customHeight="1" x14ac:dyDescent="0.3">
      <c r="A1086" s="831">
        <v>11</v>
      </c>
      <c r="B1086" s="832" t="s">
        <v>2137</v>
      </c>
      <c r="C1086" s="832" t="s">
        <v>2143</v>
      </c>
      <c r="D1086" s="833" t="s">
        <v>4131</v>
      </c>
      <c r="E1086" s="834" t="s">
        <v>2164</v>
      </c>
      <c r="F1086" s="832" t="s">
        <v>2138</v>
      </c>
      <c r="G1086" s="832" t="s">
        <v>2962</v>
      </c>
      <c r="H1086" s="832" t="s">
        <v>638</v>
      </c>
      <c r="I1086" s="832" t="s">
        <v>1801</v>
      </c>
      <c r="J1086" s="832" t="s">
        <v>1802</v>
      </c>
      <c r="K1086" s="832" t="s">
        <v>1803</v>
      </c>
      <c r="L1086" s="835">
        <v>70.540000000000006</v>
      </c>
      <c r="M1086" s="835">
        <v>211.62</v>
      </c>
      <c r="N1086" s="832">
        <v>3</v>
      </c>
      <c r="O1086" s="836">
        <v>2</v>
      </c>
      <c r="P1086" s="835">
        <v>211.62</v>
      </c>
      <c r="Q1086" s="837">
        <v>1</v>
      </c>
      <c r="R1086" s="832">
        <v>3</v>
      </c>
      <c r="S1086" s="837">
        <v>1</v>
      </c>
      <c r="T1086" s="836">
        <v>2</v>
      </c>
      <c r="U1086" s="838">
        <v>1</v>
      </c>
    </row>
    <row r="1087" spans="1:21" ht="14.4" customHeight="1" x14ac:dyDescent="0.3">
      <c r="A1087" s="831">
        <v>11</v>
      </c>
      <c r="B1087" s="832" t="s">
        <v>2137</v>
      </c>
      <c r="C1087" s="832" t="s">
        <v>2143</v>
      </c>
      <c r="D1087" s="833" t="s">
        <v>4131</v>
      </c>
      <c r="E1087" s="834" t="s">
        <v>2164</v>
      </c>
      <c r="F1087" s="832" t="s">
        <v>2138</v>
      </c>
      <c r="G1087" s="832" t="s">
        <v>2178</v>
      </c>
      <c r="H1087" s="832" t="s">
        <v>590</v>
      </c>
      <c r="I1087" s="832" t="s">
        <v>2449</v>
      </c>
      <c r="J1087" s="832" t="s">
        <v>1794</v>
      </c>
      <c r="K1087" s="832" t="s">
        <v>2434</v>
      </c>
      <c r="L1087" s="835">
        <v>85.27</v>
      </c>
      <c r="M1087" s="835">
        <v>170.54</v>
      </c>
      <c r="N1087" s="832">
        <v>2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11</v>
      </c>
      <c r="B1088" s="832" t="s">
        <v>2137</v>
      </c>
      <c r="C1088" s="832" t="s">
        <v>2143</v>
      </c>
      <c r="D1088" s="833" t="s">
        <v>4131</v>
      </c>
      <c r="E1088" s="834" t="s">
        <v>2164</v>
      </c>
      <c r="F1088" s="832" t="s">
        <v>2138</v>
      </c>
      <c r="G1088" s="832" t="s">
        <v>2178</v>
      </c>
      <c r="H1088" s="832" t="s">
        <v>590</v>
      </c>
      <c r="I1088" s="832" t="s">
        <v>1793</v>
      </c>
      <c r="J1088" s="832" t="s">
        <v>1794</v>
      </c>
      <c r="K1088" s="832" t="s">
        <v>1795</v>
      </c>
      <c r="L1088" s="835">
        <v>170.52</v>
      </c>
      <c r="M1088" s="835">
        <v>1534.6800000000003</v>
      </c>
      <c r="N1088" s="832">
        <v>9</v>
      </c>
      <c r="O1088" s="836">
        <v>3.5</v>
      </c>
      <c r="P1088" s="835">
        <v>511.56000000000006</v>
      </c>
      <c r="Q1088" s="837">
        <v>0.33333333333333331</v>
      </c>
      <c r="R1088" s="832">
        <v>3</v>
      </c>
      <c r="S1088" s="837">
        <v>0.33333333333333331</v>
      </c>
      <c r="T1088" s="836">
        <v>1.5</v>
      </c>
      <c r="U1088" s="838">
        <v>0.42857142857142855</v>
      </c>
    </row>
    <row r="1089" spans="1:21" ht="14.4" customHeight="1" x14ac:dyDescent="0.3">
      <c r="A1089" s="831">
        <v>11</v>
      </c>
      <c r="B1089" s="832" t="s">
        <v>2137</v>
      </c>
      <c r="C1089" s="832" t="s">
        <v>2143</v>
      </c>
      <c r="D1089" s="833" t="s">
        <v>4131</v>
      </c>
      <c r="E1089" s="834" t="s">
        <v>2164</v>
      </c>
      <c r="F1089" s="832" t="s">
        <v>2138</v>
      </c>
      <c r="G1089" s="832" t="s">
        <v>2178</v>
      </c>
      <c r="H1089" s="832" t="s">
        <v>638</v>
      </c>
      <c r="I1089" s="832" t="s">
        <v>1931</v>
      </c>
      <c r="J1089" s="832" t="s">
        <v>1932</v>
      </c>
      <c r="K1089" s="832" t="s">
        <v>1795</v>
      </c>
      <c r="L1089" s="835">
        <v>170.52</v>
      </c>
      <c r="M1089" s="835">
        <v>341.04</v>
      </c>
      <c r="N1089" s="832">
        <v>2</v>
      </c>
      <c r="O1089" s="836">
        <v>2</v>
      </c>
      <c r="P1089" s="835">
        <v>170.52</v>
      </c>
      <c r="Q1089" s="837">
        <v>0.5</v>
      </c>
      <c r="R1089" s="832">
        <v>1</v>
      </c>
      <c r="S1089" s="837">
        <v>0.5</v>
      </c>
      <c r="T1089" s="836">
        <v>1</v>
      </c>
      <c r="U1089" s="838">
        <v>0.5</v>
      </c>
    </row>
    <row r="1090" spans="1:21" ht="14.4" customHeight="1" x14ac:dyDescent="0.3">
      <c r="A1090" s="831">
        <v>11</v>
      </c>
      <c r="B1090" s="832" t="s">
        <v>2137</v>
      </c>
      <c r="C1090" s="832" t="s">
        <v>2143</v>
      </c>
      <c r="D1090" s="833" t="s">
        <v>4131</v>
      </c>
      <c r="E1090" s="834" t="s">
        <v>2164</v>
      </c>
      <c r="F1090" s="832" t="s">
        <v>2138</v>
      </c>
      <c r="G1090" s="832" t="s">
        <v>2178</v>
      </c>
      <c r="H1090" s="832" t="s">
        <v>638</v>
      </c>
      <c r="I1090" s="832" t="s">
        <v>2062</v>
      </c>
      <c r="J1090" s="832" t="s">
        <v>1932</v>
      </c>
      <c r="K1090" s="832" t="s">
        <v>2063</v>
      </c>
      <c r="L1090" s="835">
        <v>272.83</v>
      </c>
      <c r="M1090" s="835">
        <v>272.83</v>
      </c>
      <c r="N1090" s="832">
        <v>1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11</v>
      </c>
      <c r="B1091" s="832" t="s">
        <v>2137</v>
      </c>
      <c r="C1091" s="832" t="s">
        <v>2143</v>
      </c>
      <c r="D1091" s="833" t="s">
        <v>4131</v>
      </c>
      <c r="E1091" s="834" t="s">
        <v>2164</v>
      </c>
      <c r="F1091" s="832" t="s">
        <v>2138</v>
      </c>
      <c r="G1091" s="832" t="s">
        <v>2967</v>
      </c>
      <c r="H1091" s="832" t="s">
        <v>590</v>
      </c>
      <c r="I1091" s="832" t="s">
        <v>2968</v>
      </c>
      <c r="J1091" s="832" t="s">
        <v>2969</v>
      </c>
      <c r="K1091" s="832" t="s">
        <v>2970</v>
      </c>
      <c r="L1091" s="835">
        <v>508.75</v>
      </c>
      <c r="M1091" s="835">
        <v>1017.5</v>
      </c>
      <c r="N1091" s="832">
        <v>2</v>
      </c>
      <c r="O1091" s="836">
        <v>1</v>
      </c>
      <c r="P1091" s="835">
        <v>1017.5</v>
      </c>
      <c r="Q1091" s="837">
        <v>1</v>
      </c>
      <c r="R1091" s="832">
        <v>2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11</v>
      </c>
      <c r="B1092" s="832" t="s">
        <v>2137</v>
      </c>
      <c r="C1092" s="832" t="s">
        <v>2143</v>
      </c>
      <c r="D1092" s="833" t="s">
        <v>4131</v>
      </c>
      <c r="E1092" s="834" t="s">
        <v>2164</v>
      </c>
      <c r="F1092" s="832" t="s">
        <v>2138</v>
      </c>
      <c r="G1092" s="832" t="s">
        <v>2967</v>
      </c>
      <c r="H1092" s="832" t="s">
        <v>590</v>
      </c>
      <c r="I1092" s="832" t="s">
        <v>3272</v>
      </c>
      <c r="J1092" s="832" t="s">
        <v>2969</v>
      </c>
      <c r="K1092" s="832" t="s">
        <v>3273</v>
      </c>
      <c r="L1092" s="835">
        <v>254.37</v>
      </c>
      <c r="M1092" s="835">
        <v>508.74</v>
      </c>
      <c r="N1092" s="832">
        <v>2</v>
      </c>
      <c r="O1092" s="836">
        <v>1</v>
      </c>
      <c r="P1092" s="835">
        <v>508.74</v>
      </c>
      <c r="Q1092" s="837">
        <v>1</v>
      </c>
      <c r="R1092" s="832">
        <v>2</v>
      </c>
      <c r="S1092" s="837">
        <v>1</v>
      </c>
      <c r="T1092" s="836">
        <v>1</v>
      </c>
      <c r="U1092" s="838">
        <v>1</v>
      </c>
    </row>
    <row r="1093" spans="1:21" ht="14.4" customHeight="1" x14ac:dyDescent="0.3">
      <c r="A1093" s="831">
        <v>11</v>
      </c>
      <c r="B1093" s="832" t="s">
        <v>2137</v>
      </c>
      <c r="C1093" s="832" t="s">
        <v>2143</v>
      </c>
      <c r="D1093" s="833" t="s">
        <v>4131</v>
      </c>
      <c r="E1093" s="834" t="s">
        <v>2164</v>
      </c>
      <c r="F1093" s="832" t="s">
        <v>2138</v>
      </c>
      <c r="G1093" s="832" t="s">
        <v>2967</v>
      </c>
      <c r="H1093" s="832" t="s">
        <v>590</v>
      </c>
      <c r="I1093" s="832" t="s">
        <v>3274</v>
      </c>
      <c r="J1093" s="832" t="s">
        <v>3275</v>
      </c>
      <c r="K1093" s="832" t="s">
        <v>2970</v>
      </c>
      <c r="L1093" s="835">
        <v>508.75</v>
      </c>
      <c r="M1093" s="835">
        <v>508.75</v>
      </c>
      <c r="N1093" s="832">
        <v>1</v>
      </c>
      <c r="O1093" s="836">
        <v>0.5</v>
      </c>
      <c r="P1093" s="835">
        <v>508.75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11</v>
      </c>
      <c r="B1094" s="832" t="s">
        <v>2137</v>
      </c>
      <c r="C1094" s="832" t="s">
        <v>2143</v>
      </c>
      <c r="D1094" s="833" t="s">
        <v>4131</v>
      </c>
      <c r="E1094" s="834" t="s">
        <v>2164</v>
      </c>
      <c r="F1094" s="832" t="s">
        <v>2138</v>
      </c>
      <c r="G1094" s="832" t="s">
        <v>3276</v>
      </c>
      <c r="H1094" s="832" t="s">
        <v>590</v>
      </c>
      <c r="I1094" s="832" t="s">
        <v>3277</v>
      </c>
      <c r="J1094" s="832" t="s">
        <v>1151</v>
      </c>
      <c r="K1094" s="832" t="s">
        <v>3278</v>
      </c>
      <c r="L1094" s="835">
        <v>42.05</v>
      </c>
      <c r="M1094" s="835">
        <v>42.05</v>
      </c>
      <c r="N1094" s="832">
        <v>1</v>
      </c>
      <c r="O1094" s="836">
        <v>0.5</v>
      </c>
      <c r="P1094" s="835">
        <v>42.05</v>
      </c>
      <c r="Q1094" s="837">
        <v>1</v>
      </c>
      <c r="R1094" s="832">
        <v>1</v>
      </c>
      <c r="S1094" s="837">
        <v>1</v>
      </c>
      <c r="T1094" s="836">
        <v>0.5</v>
      </c>
      <c r="U1094" s="838">
        <v>1</v>
      </c>
    </row>
    <row r="1095" spans="1:21" ht="14.4" customHeight="1" x14ac:dyDescent="0.3">
      <c r="A1095" s="831">
        <v>11</v>
      </c>
      <c r="B1095" s="832" t="s">
        <v>2137</v>
      </c>
      <c r="C1095" s="832" t="s">
        <v>2143</v>
      </c>
      <c r="D1095" s="833" t="s">
        <v>4131</v>
      </c>
      <c r="E1095" s="834" t="s">
        <v>2164</v>
      </c>
      <c r="F1095" s="832" t="s">
        <v>2138</v>
      </c>
      <c r="G1095" s="832" t="s">
        <v>2219</v>
      </c>
      <c r="H1095" s="832" t="s">
        <v>590</v>
      </c>
      <c r="I1095" s="832" t="s">
        <v>2323</v>
      </c>
      <c r="J1095" s="832" t="s">
        <v>2324</v>
      </c>
      <c r="K1095" s="832" t="s">
        <v>2325</v>
      </c>
      <c r="L1095" s="835">
        <v>72.64</v>
      </c>
      <c r="M1095" s="835">
        <v>508.48</v>
      </c>
      <c r="N1095" s="832">
        <v>7</v>
      </c>
      <c r="O1095" s="836">
        <v>5.5</v>
      </c>
      <c r="P1095" s="835">
        <v>217.92000000000002</v>
      </c>
      <c r="Q1095" s="837">
        <v>0.4285714285714286</v>
      </c>
      <c r="R1095" s="832">
        <v>3</v>
      </c>
      <c r="S1095" s="837">
        <v>0.42857142857142855</v>
      </c>
      <c r="T1095" s="836">
        <v>2.5</v>
      </c>
      <c r="U1095" s="838">
        <v>0.45454545454545453</v>
      </c>
    </row>
    <row r="1096" spans="1:21" ht="14.4" customHeight="1" x14ac:dyDescent="0.3">
      <c r="A1096" s="831">
        <v>11</v>
      </c>
      <c r="B1096" s="832" t="s">
        <v>2137</v>
      </c>
      <c r="C1096" s="832" t="s">
        <v>2143</v>
      </c>
      <c r="D1096" s="833" t="s">
        <v>4131</v>
      </c>
      <c r="E1096" s="834" t="s">
        <v>2164</v>
      </c>
      <c r="F1096" s="832" t="s">
        <v>2138</v>
      </c>
      <c r="G1096" s="832" t="s">
        <v>2219</v>
      </c>
      <c r="H1096" s="832" t="s">
        <v>590</v>
      </c>
      <c r="I1096" s="832" t="s">
        <v>3279</v>
      </c>
      <c r="J1096" s="832" t="s">
        <v>3280</v>
      </c>
      <c r="K1096" s="832" t="s">
        <v>3281</v>
      </c>
      <c r="L1096" s="835">
        <v>0</v>
      </c>
      <c r="M1096" s="835">
        <v>0</v>
      </c>
      <c r="N1096" s="832">
        <v>19</v>
      </c>
      <c r="O1096" s="836">
        <v>12</v>
      </c>
      <c r="P1096" s="835">
        <v>0</v>
      </c>
      <c r="Q1096" s="837"/>
      <c r="R1096" s="832">
        <v>11</v>
      </c>
      <c r="S1096" s="837">
        <v>0.57894736842105265</v>
      </c>
      <c r="T1096" s="836">
        <v>7</v>
      </c>
      <c r="U1096" s="838">
        <v>0.58333333333333337</v>
      </c>
    </row>
    <row r="1097" spans="1:21" ht="14.4" customHeight="1" x14ac:dyDescent="0.3">
      <c r="A1097" s="831">
        <v>11</v>
      </c>
      <c r="B1097" s="832" t="s">
        <v>2137</v>
      </c>
      <c r="C1097" s="832" t="s">
        <v>2143</v>
      </c>
      <c r="D1097" s="833" t="s">
        <v>4131</v>
      </c>
      <c r="E1097" s="834" t="s">
        <v>2164</v>
      </c>
      <c r="F1097" s="832" t="s">
        <v>2138</v>
      </c>
      <c r="G1097" s="832" t="s">
        <v>2219</v>
      </c>
      <c r="H1097" s="832" t="s">
        <v>590</v>
      </c>
      <c r="I1097" s="832" t="s">
        <v>3282</v>
      </c>
      <c r="J1097" s="832" t="s">
        <v>3283</v>
      </c>
      <c r="K1097" s="832" t="s">
        <v>3284</v>
      </c>
      <c r="L1097" s="835">
        <v>0</v>
      </c>
      <c r="M1097" s="835">
        <v>0</v>
      </c>
      <c r="N1097" s="832">
        <v>9</v>
      </c>
      <c r="O1097" s="836">
        <v>6.5</v>
      </c>
      <c r="P1097" s="835">
        <v>0</v>
      </c>
      <c r="Q1097" s="837"/>
      <c r="R1097" s="832">
        <v>4</v>
      </c>
      <c r="S1097" s="837">
        <v>0.44444444444444442</v>
      </c>
      <c r="T1097" s="836">
        <v>2</v>
      </c>
      <c r="U1097" s="838">
        <v>0.30769230769230771</v>
      </c>
    </row>
    <row r="1098" spans="1:21" ht="14.4" customHeight="1" x14ac:dyDescent="0.3">
      <c r="A1098" s="831">
        <v>11</v>
      </c>
      <c r="B1098" s="832" t="s">
        <v>2137</v>
      </c>
      <c r="C1098" s="832" t="s">
        <v>2143</v>
      </c>
      <c r="D1098" s="833" t="s">
        <v>4131</v>
      </c>
      <c r="E1098" s="834" t="s">
        <v>2164</v>
      </c>
      <c r="F1098" s="832" t="s">
        <v>2138</v>
      </c>
      <c r="G1098" s="832" t="s">
        <v>2219</v>
      </c>
      <c r="H1098" s="832" t="s">
        <v>590</v>
      </c>
      <c r="I1098" s="832" t="s">
        <v>2473</v>
      </c>
      <c r="J1098" s="832" t="s">
        <v>2474</v>
      </c>
      <c r="K1098" s="832" t="s">
        <v>2475</v>
      </c>
      <c r="L1098" s="835">
        <v>64.56</v>
      </c>
      <c r="M1098" s="835">
        <v>64.56</v>
      </c>
      <c r="N1098" s="832">
        <v>1</v>
      </c>
      <c r="O1098" s="836">
        <v>1</v>
      </c>
      <c r="P1098" s="835">
        <v>64.56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11</v>
      </c>
      <c r="B1099" s="832" t="s">
        <v>2137</v>
      </c>
      <c r="C1099" s="832" t="s">
        <v>2143</v>
      </c>
      <c r="D1099" s="833" t="s">
        <v>4131</v>
      </c>
      <c r="E1099" s="834" t="s">
        <v>2164</v>
      </c>
      <c r="F1099" s="832" t="s">
        <v>2138</v>
      </c>
      <c r="G1099" s="832" t="s">
        <v>2219</v>
      </c>
      <c r="H1099" s="832" t="s">
        <v>590</v>
      </c>
      <c r="I1099" s="832" t="s">
        <v>2541</v>
      </c>
      <c r="J1099" s="832" t="s">
        <v>2474</v>
      </c>
      <c r="K1099" s="832" t="s">
        <v>2542</v>
      </c>
      <c r="L1099" s="835">
        <v>161.4</v>
      </c>
      <c r="M1099" s="835">
        <v>161.4</v>
      </c>
      <c r="N1099" s="832">
        <v>1</v>
      </c>
      <c r="O1099" s="836">
        <v>0.5</v>
      </c>
      <c r="P1099" s="835">
        <v>161.4</v>
      </c>
      <c r="Q1099" s="837">
        <v>1</v>
      </c>
      <c r="R1099" s="832">
        <v>1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11</v>
      </c>
      <c r="B1100" s="832" t="s">
        <v>2137</v>
      </c>
      <c r="C1100" s="832" t="s">
        <v>2143</v>
      </c>
      <c r="D1100" s="833" t="s">
        <v>4131</v>
      </c>
      <c r="E1100" s="834" t="s">
        <v>2164</v>
      </c>
      <c r="F1100" s="832" t="s">
        <v>2138</v>
      </c>
      <c r="G1100" s="832" t="s">
        <v>2219</v>
      </c>
      <c r="H1100" s="832" t="s">
        <v>590</v>
      </c>
      <c r="I1100" s="832" t="s">
        <v>3285</v>
      </c>
      <c r="J1100" s="832" t="s">
        <v>3286</v>
      </c>
      <c r="K1100" s="832" t="s">
        <v>3287</v>
      </c>
      <c r="L1100" s="835">
        <v>39.020000000000003</v>
      </c>
      <c r="M1100" s="835">
        <v>78.040000000000006</v>
      </c>
      <c r="N1100" s="832">
        <v>2</v>
      </c>
      <c r="O1100" s="836">
        <v>0.5</v>
      </c>
      <c r="P1100" s="835">
        <v>78.040000000000006</v>
      </c>
      <c r="Q1100" s="837">
        <v>1</v>
      </c>
      <c r="R1100" s="832">
        <v>2</v>
      </c>
      <c r="S1100" s="837">
        <v>1</v>
      </c>
      <c r="T1100" s="836">
        <v>0.5</v>
      </c>
      <c r="U1100" s="838">
        <v>1</v>
      </c>
    </row>
    <row r="1101" spans="1:21" ht="14.4" customHeight="1" x14ac:dyDescent="0.3">
      <c r="A1101" s="831">
        <v>11</v>
      </c>
      <c r="B1101" s="832" t="s">
        <v>2137</v>
      </c>
      <c r="C1101" s="832" t="s">
        <v>2143</v>
      </c>
      <c r="D1101" s="833" t="s">
        <v>4131</v>
      </c>
      <c r="E1101" s="834" t="s">
        <v>2164</v>
      </c>
      <c r="F1101" s="832" t="s">
        <v>2138</v>
      </c>
      <c r="G1101" s="832" t="s">
        <v>2356</v>
      </c>
      <c r="H1101" s="832" t="s">
        <v>590</v>
      </c>
      <c r="I1101" s="832" t="s">
        <v>2885</v>
      </c>
      <c r="J1101" s="832" t="s">
        <v>2358</v>
      </c>
      <c r="K1101" s="832" t="s">
        <v>2886</v>
      </c>
      <c r="L1101" s="835">
        <v>93.49</v>
      </c>
      <c r="M1101" s="835">
        <v>186.98</v>
      </c>
      <c r="N1101" s="832">
        <v>2</v>
      </c>
      <c r="O1101" s="836">
        <v>0.5</v>
      </c>
      <c r="P1101" s="835">
        <v>186.98</v>
      </c>
      <c r="Q1101" s="837">
        <v>1</v>
      </c>
      <c r="R1101" s="832">
        <v>2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11</v>
      </c>
      <c r="B1102" s="832" t="s">
        <v>2137</v>
      </c>
      <c r="C1102" s="832" t="s">
        <v>2143</v>
      </c>
      <c r="D1102" s="833" t="s">
        <v>4131</v>
      </c>
      <c r="E1102" s="834" t="s">
        <v>2164</v>
      </c>
      <c r="F1102" s="832" t="s">
        <v>2138</v>
      </c>
      <c r="G1102" s="832" t="s">
        <v>2259</v>
      </c>
      <c r="H1102" s="832" t="s">
        <v>590</v>
      </c>
      <c r="I1102" s="832" t="s">
        <v>2260</v>
      </c>
      <c r="J1102" s="832" t="s">
        <v>862</v>
      </c>
      <c r="K1102" s="832" t="s">
        <v>2261</v>
      </c>
      <c r="L1102" s="835">
        <v>107.27</v>
      </c>
      <c r="M1102" s="835">
        <v>107.27</v>
      </c>
      <c r="N1102" s="832">
        <v>1</v>
      </c>
      <c r="O1102" s="836">
        <v>1</v>
      </c>
      <c r="P1102" s="835">
        <v>107.27</v>
      </c>
      <c r="Q1102" s="837">
        <v>1</v>
      </c>
      <c r="R1102" s="832">
        <v>1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11</v>
      </c>
      <c r="B1103" s="832" t="s">
        <v>2137</v>
      </c>
      <c r="C1103" s="832" t="s">
        <v>2143</v>
      </c>
      <c r="D1103" s="833" t="s">
        <v>4131</v>
      </c>
      <c r="E1103" s="834" t="s">
        <v>2164</v>
      </c>
      <c r="F1103" s="832" t="s">
        <v>2138</v>
      </c>
      <c r="G1103" s="832" t="s">
        <v>2554</v>
      </c>
      <c r="H1103" s="832" t="s">
        <v>590</v>
      </c>
      <c r="I1103" s="832" t="s">
        <v>2555</v>
      </c>
      <c r="J1103" s="832" t="s">
        <v>2556</v>
      </c>
      <c r="K1103" s="832" t="s">
        <v>2557</v>
      </c>
      <c r="L1103" s="835">
        <v>159.71</v>
      </c>
      <c r="M1103" s="835">
        <v>10061.73</v>
      </c>
      <c r="N1103" s="832">
        <v>63</v>
      </c>
      <c r="O1103" s="836">
        <v>20.5</v>
      </c>
      <c r="P1103" s="835">
        <v>4791.3</v>
      </c>
      <c r="Q1103" s="837">
        <v>0.47619047619047622</v>
      </c>
      <c r="R1103" s="832">
        <v>30</v>
      </c>
      <c r="S1103" s="837">
        <v>0.47619047619047616</v>
      </c>
      <c r="T1103" s="836">
        <v>10</v>
      </c>
      <c r="U1103" s="838">
        <v>0.48780487804878048</v>
      </c>
    </row>
    <row r="1104" spans="1:21" ht="14.4" customHeight="1" x14ac:dyDescent="0.3">
      <c r="A1104" s="831">
        <v>11</v>
      </c>
      <c r="B1104" s="832" t="s">
        <v>2137</v>
      </c>
      <c r="C1104" s="832" t="s">
        <v>2143</v>
      </c>
      <c r="D1104" s="833" t="s">
        <v>4131</v>
      </c>
      <c r="E1104" s="834" t="s">
        <v>2164</v>
      </c>
      <c r="F1104" s="832" t="s">
        <v>2138</v>
      </c>
      <c r="G1104" s="832" t="s">
        <v>2554</v>
      </c>
      <c r="H1104" s="832" t="s">
        <v>590</v>
      </c>
      <c r="I1104" s="832" t="s">
        <v>2562</v>
      </c>
      <c r="J1104" s="832" t="s">
        <v>2563</v>
      </c>
      <c r="K1104" s="832" t="s">
        <v>2564</v>
      </c>
      <c r="L1104" s="835">
        <v>0</v>
      </c>
      <c r="M1104" s="835">
        <v>0</v>
      </c>
      <c r="N1104" s="832">
        <v>15</v>
      </c>
      <c r="O1104" s="836">
        <v>5</v>
      </c>
      <c r="P1104" s="835">
        <v>0</v>
      </c>
      <c r="Q1104" s="837"/>
      <c r="R1104" s="832">
        <v>6</v>
      </c>
      <c r="S1104" s="837">
        <v>0.4</v>
      </c>
      <c r="T1104" s="836">
        <v>2</v>
      </c>
      <c r="U1104" s="838">
        <v>0.4</v>
      </c>
    </row>
    <row r="1105" spans="1:21" ht="14.4" customHeight="1" x14ac:dyDescent="0.3">
      <c r="A1105" s="831">
        <v>11</v>
      </c>
      <c r="B1105" s="832" t="s">
        <v>2137</v>
      </c>
      <c r="C1105" s="832" t="s">
        <v>2143</v>
      </c>
      <c r="D1105" s="833" t="s">
        <v>4131</v>
      </c>
      <c r="E1105" s="834" t="s">
        <v>2164</v>
      </c>
      <c r="F1105" s="832" t="s">
        <v>2138</v>
      </c>
      <c r="G1105" s="832" t="s">
        <v>2262</v>
      </c>
      <c r="H1105" s="832" t="s">
        <v>590</v>
      </c>
      <c r="I1105" s="832" t="s">
        <v>2263</v>
      </c>
      <c r="J1105" s="832" t="s">
        <v>2264</v>
      </c>
      <c r="K1105" s="832" t="s">
        <v>2265</v>
      </c>
      <c r="L1105" s="835">
        <v>60.9</v>
      </c>
      <c r="M1105" s="835">
        <v>1096.1999999999998</v>
      </c>
      <c r="N1105" s="832">
        <v>18</v>
      </c>
      <c r="O1105" s="836">
        <v>10</v>
      </c>
      <c r="P1105" s="835">
        <v>487.19999999999993</v>
      </c>
      <c r="Q1105" s="837">
        <v>0.44444444444444448</v>
      </c>
      <c r="R1105" s="832">
        <v>8</v>
      </c>
      <c r="S1105" s="837">
        <v>0.44444444444444442</v>
      </c>
      <c r="T1105" s="836">
        <v>4</v>
      </c>
      <c r="U1105" s="838">
        <v>0.4</v>
      </c>
    </row>
    <row r="1106" spans="1:21" ht="14.4" customHeight="1" x14ac:dyDescent="0.3">
      <c r="A1106" s="831">
        <v>11</v>
      </c>
      <c r="B1106" s="832" t="s">
        <v>2137</v>
      </c>
      <c r="C1106" s="832" t="s">
        <v>2143</v>
      </c>
      <c r="D1106" s="833" t="s">
        <v>4131</v>
      </c>
      <c r="E1106" s="834" t="s">
        <v>2164</v>
      </c>
      <c r="F1106" s="832" t="s">
        <v>2138</v>
      </c>
      <c r="G1106" s="832" t="s">
        <v>2733</v>
      </c>
      <c r="H1106" s="832" t="s">
        <v>590</v>
      </c>
      <c r="I1106" s="832" t="s">
        <v>2734</v>
      </c>
      <c r="J1106" s="832" t="s">
        <v>1232</v>
      </c>
      <c r="K1106" s="832" t="s">
        <v>2735</v>
      </c>
      <c r="L1106" s="835">
        <v>48.09</v>
      </c>
      <c r="M1106" s="835">
        <v>48.09</v>
      </c>
      <c r="N1106" s="832">
        <v>1</v>
      </c>
      <c r="O1106" s="836">
        <v>0.5</v>
      </c>
      <c r="P1106" s="835">
        <v>48.09</v>
      </c>
      <c r="Q1106" s="837">
        <v>1</v>
      </c>
      <c r="R1106" s="832">
        <v>1</v>
      </c>
      <c r="S1106" s="837">
        <v>1</v>
      </c>
      <c r="T1106" s="836">
        <v>0.5</v>
      </c>
      <c r="U1106" s="838">
        <v>1</v>
      </c>
    </row>
    <row r="1107" spans="1:21" ht="14.4" customHeight="1" x14ac:dyDescent="0.3">
      <c r="A1107" s="831">
        <v>11</v>
      </c>
      <c r="B1107" s="832" t="s">
        <v>2137</v>
      </c>
      <c r="C1107" s="832" t="s">
        <v>2143</v>
      </c>
      <c r="D1107" s="833" t="s">
        <v>4131</v>
      </c>
      <c r="E1107" s="834" t="s">
        <v>2164</v>
      </c>
      <c r="F1107" s="832" t="s">
        <v>2138</v>
      </c>
      <c r="G1107" s="832" t="s">
        <v>2736</v>
      </c>
      <c r="H1107" s="832" t="s">
        <v>590</v>
      </c>
      <c r="I1107" s="832" t="s">
        <v>2737</v>
      </c>
      <c r="J1107" s="832" t="s">
        <v>2738</v>
      </c>
      <c r="K1107" s="832" t="s">
        <v>2739</v>
      </c>
      <c r="L1107" s="835">
        <v>63.47</v>
      </c>
      <c r="M1107" s="835">
        <v>63.47</v>
      </c>
      <c r="N1107" s="832">
        <v>1</v>
      </c>
      <c r="O1107" s="836">
        <v>1</v>
      </c>
      <c r="P1107" s="835">
        <v>63.47</v>
      </c>
      <c r="Q1107" s="837">
        <v>1</v>
      </c>
      <c r="R1107" s="832">
        <v>1</v>
      </c>
      <c r="S1107" s="837">
        <v>1</v>
      </c>
      <c r="T1107" s="836">
        <v>1</v>
      </c>
      <c r="U1107" s="838">
        <v>1</v>
      </c>
    </row>
    <row r="1108" spans="1:21" ht="14.4" customHeight="1" x14ac:dyDescent="0.3">
      <c r="A1108" s="831">
        <v>11</v>
      </c>
      <c r="B1108" s="832" t="s">
        <v>2137</v>
      </c>
      <c r="C1108" s="832" t="s">
        <v>2143</v>
      </c>
      <c r="D1108" s="833" t="s">
        <v>4131</v>
      </c>
      <c r="E1108" s="834" t="s">
        <v>2164</v>
      </c>
      <c r="F1108" s="832" t="s">
        <v>2138</v>
      </c>
      <c r="G1108" s="832" t="s">
        <v>2362</v>
      </c>
      <c r="H1108" s="832" t="s">
        <v>590</v>
      </c>
      <c r="I1108" s="832" t="s">
        <v>2363</v>
      </c>
      <c r="J1108" s="832" t="s">
        <v>2364</v>
      </c>
      <c r="K1108" s="832" t="s">
        <v>2365</v>
      </c>
      <c r="L1108" s="835">
        <v>132.97999999999999</v>
      </c>
      <c r="M1108" s="835">
        <v>132.97999999999999</v>
      </c>
      <c r="N1108" s="832">
        <v>1</v>
      </c>
      <c r="O1108" s="836">
        <v>0.5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11</v>
      </c>
      <c r="B1109" s="832" t="s">
        <v>2137</v>
      </c>
      <c r="C1109" s="832" t="s">
        <v>2143</v>
      </c>
      <c r="D1109" s="833" t="s">
        <v>4131</v>
      </c>
      <c r="E1109" s="834" t="s">
        <v>2164</v>
      </c>
      <c r="F1109" s="832" t="s">
        <v>2138</v>
      </c>
      <c r="G1109" s="832" t="s">
        <v>2181</v>
      </c>
      <c r="H1109" s="832" t="s">
        <v>638</v>
      </c>
      <c r="I1109" s="832" t="s">
        <v>2458</v>
      </c>
      <c r="J1109" s="832" t="s">
        <v>757</v>
      </c>
      <c r="K1109" s="832" t="s">
        <v>1680</v>
      </c>
      <c r="L1109" s="835">
        <v>368.16</v>
      </c>
      <c r="M1109" s="835">
        <v>1104.48</v>
      </c>
      <c r="N1109" s="832">
        <v>3</v>
      </c>
      <c r="O1109" s="836">
        <v>2</v>
      </c>
      <c r="P1109" s="835">
        <v>1104.48</v>
      </c>
      <c r="Q1109" s="837">
        <v>1</v>
      </c>
      <c r="R1109" s="832">
        <v>3</v>
      </c>
      <c r="S1109" s="837">
        <v>1</v>
      </c>
      <c r="T1109" s="836">
        <v>2</v>
      </c>
      <c r="U1109" s="838">
        <v>1</v>
      </c>
    </row>
    <row r="1110" spans="1:21" ht="14.4" customHeight="1" x14ac:dyDescent="0.3">
      <c r="A1110" s="831">
        <v>11</v>
      </c>
      <c r="B1110" s="832" t="s">
        <v>2137</v>
      </c>
      <c r="C1110" s="832" t="s">
        <v>2143</v>
      </c>
      <c r="D1110" s="833" t="s">
        <v>4131</v>
      </c>
      <c r="E1110" s="834" t="s">
        <v>2164</v>
      </c>
      <c r="F1110" s="832" t="s">
        <v>2138</v>
      </c>
      <c r="G1110" s="832" t="s">
        <v>2181</v>
      </c>
      <c r="H1110" s="832" t="s">
        <v>638</v>
      </c>
      <c r="I1110" s="832" t="s">
        <v>2272</v>
      </c>
      <c r="J1110" s="832" t="s">
        <v>757</v>
      </c>
      <c r="K1110" s="832" t="s">
        <v>1686</v>
      </c>
      <c r="L1110" s="835">
        <v>490.89</v>
      </c>
      <c r="M1110" s="835">
        <v>9817.8000000000011</v>
      </c>
      <c r="N1110" s="832">
        <v>20</v>
      </c>
      <c r="O1110" s="836">
        <v>13</v>
      </c>
      <c r="P1110" s="835">
        <v>6872.4600000000009</v>
      </c>
      <c r="Q1110" s="837">
        <v>0.70000000000000007</v>
      </c>
      <c r="R1110" s="832">
        <v>14</v>
      </c>
      <c r="S1110" s="837">
        <v>0.7</v>
      </c>
      <c r="T1110" s="836">
        <v>8</v>
      </c>
      <c r="U1110" s="838">
        <v>0.61538461538461542</v>
      </c>
    </row>
    <row r="1111" spans="1:21" ht="14.4" customHeight="1" x14ac:dyDescent="0.3">
      <c r="A1111" s="831">
        <v>11</v>
      </c>
      <c r="B1111" s="832" t="s">
        <v>2137</v>
      </c>
      <c r="C1111" s="832" t="s">
        <v>2143</v>
      </c>
      <c r="D1111" s="833" t="s">
        <v>4131</v>
      </c>
      <c r="E1111" s="834" t="s">
        <v>2164</v>
      </c>
      <c r="F1111" s="832" t="s">
        <v>2138</v>
      </c>
      <c r="G1111" s="832" t="s">
        <v>2181</v>
      </c>
      <c r="H1111" s="832" t="s">
        <v>638</v>
      </c>
      <c r="I1111" s="832" t="s">
        <v>1687</v>
      </c>
      <c r="J1111" s="832" t="s">
        <v>757</v>
      </c>
      <c r="K1111" s="832" t="s">
        <v>1688</v>
      </c>
      <c r="L1111" s="835">
        <v>147.26</v>
      </c>
      <c r="M1111" s="835">
        <v>294.52</v>
      </c>
      <c r="N1111" s="832">
        <v>2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11</v>
      </c>
      <c r="B1112" s="832" t="s">
        <v>2137</v>
      </c>
      <c r="C1112" s="832" t="s">
        <v>2143</v>
      </c>
      <c r="D1112" s="833" t="s">
        <v>4131</v>
      </c>
      <c r="E1112" s="834" t="s">
        <v>2164</v>
      </c>
      <c r="F1112" s="832" t="s">
        <v>2138</v>
      </c>
      <c r="G1112" s="832" t="s">
        <v>2181</v>
      </c>
      <c r="H1112" s="832" t="s">
        <v>638</v>
      </c>
      <c r="I1112" s="832" t="s">
        <v>2182</v>
      </c>
      <c r="J1112" s="832" t="s">
        <v>757</v>
      </c>
      <c r="K1112" s="832" t="s">
        <v>1682</v>
      </c>
      <c r="L1112" s="835">
        <v>736.33</v>
      </c>
      <c r="M1112" s="835">
        <v>13990.27</v>
      </c>
      <c r="N1112" s="832">
        <v>19</v>
      </c>
      <c r="O1112" s="836">
        <v>8</v>
      </c>
      <c r="P1112" s="835">
        <v>10308.620000000001</v>
      </c>
      <c r="Q1112" s="837">
        <v>0.73684210526315796</v>
      </c>
      <c r="R1112" s="832">
        <v>14</v>
      </c>
      <c r="S1112" s="837">
        <v>0.73684210526315785</v>
      </c>
      <c r="T1112" s="836">
        <v>4.5</v>
      </c>
      <c r="U1112" s="838">
        <v>0.5625</v>
      </c>
    </row>
    <row r="1113" spans="1:21" ht="14.4" customHeight="1" x14ac:dyDescent="0.3">
      <c r="A1113" s="831">
        <v>11</v>
      </c>
      <c r="B1113" s="832" t="s">
        <v>2137</v>
      </c>
      <c r="C1113" s="832" t="s">
        <v>2143</v>
      </c>
      <c r="D1113" s="833" t="s">
        <v>4131</v>
      </c>
      <c r="E1113" s="834" t="s">
        <v>2164</v>
      </c>
      <c r="F1113" s="832" t="s">
        <v>2138</v>
      </c>
      <c r="G1113" s="832" t="s">
        <v>2181</v>
      </c>
      <c r="H1113" s="832" t="s">
        <v>638</v>
      </c>
      <c r="I1113" s="832" t="s">
        <v>1685</v>
      </c>
      <c r="J1113" s="832" t="s">
        <v>757</v>
      </c>
      <c r="K1113" s="832" t="s">
        <v>1686</v>
      </c>
      <c r="L1113" s="835">
        <v>490.89</v>
      </c>
      <c r="M1113" s="835">
        <v>981.78</v>
      </c>
      <c r="N1113" s="832">
        <v>2</v>
      </c>
      <c r="O1113" s="836">
        <v>1</v>
      </c>
      <c r="P1113" s="835">
        <v>981.78</v>
      </c>
      <c r="Q1113" s="837">
        <v>1</v>
      </c>
      <c r="R1113" s="832">
        <v>2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11</v>
      </c>
      <c r="B1114" s="832" t="s">
        <v>2137</v>
      </c>
      <c r="C1114" s="832" t="s">
        <v>2143</v>
      </c>
      <c r="D1114" s="833" t="s">
        <v>4131</v>
      </c>
      <c r="E1114" s="834" t="s">
        <v>2164</v>
      </c>
      <c r="F1114" s="832" t="s">
        <v>2138</v>
      </c>
      <c r="G1114" s="832" t="s">
        <v>2234</v>
      </c>
      <c r="H1114" s="832" t="s">
        <v>638</v>
      </c>
      <c r="I1114" s="832" t="s">
        <v>1827</v>
      </c>
      <c r="J1114" s="832" t="s">
        <v>653</v>
      </c>
      <c r="K1114" s="832" t="s">
        <v>646</v>
      </c>
      <c r="L1114" s="835">
        <v>48.42</v>
      </c>
      <c r="M1114" s="835">
        <v>3825.1800000000021</v>
      </c>
      <c r="N1114" s="832">
        <v>79</v>
      </c>
      <c r="O1114" s="836">
        <v>58.5</v>
      </c>
      <c r="P1114" s="835">
        <v>2082.0600000000013</v>
      </c>
      <c r="Q1114" s="837">
        <v>0.54430379746835444</v>
      </c>
      <c r="R1114" s="832">
        <v>43</v>
      </c>
      <c r="S1114" s="837">
        <v>0.54430379746835444</v>
      </c>
      <c r="T1114" s="836">
        <v>33</v>
      </c>
      <c r="U1114" s="838">
        <v>0.5641025641025641</v>
      </c>
    </row>
    <row r="1115" spans="1:21" ht="14.4" customHeight="1" x14ac:dyDescent="0.3">
      <c r="A1115" s="831">
        <v>11</v>
      </c>
      <c r="B1115" s="832" t="s">
        <v>2137</v>
      </c>
      <c r="C1115" s="832" t="s">
        <v>2143</v>
      </c>
      <c r="D1115" s="833" t="s">
        <v>4131</v>
      </c>
      <c r="E1115" s="834" t="s">
        <v>2164</v>
      </c>
      <c r="F1115" s="832" t="s">
        <v>2138</v>
      </c>
      <c r="G1115" s="832" t="s">
        <v>2234</v>
      </c>
      <c r="H1115" s="832" t="s">
        <v>590</v>
      </c>
      <c r="I1115" s="832" t="s">
        <v>2406</v>
      </c>
      <c r="J1115" s="832" t="s">
        <v>653</v>
      </c>
      <c r="K1115" s="832" t="s">
        <v>2407</v>
      </c>
      <c r="L1115" s="835">
        <v>48.42</v>
      </c>
      <c r="M1115" s="835">
        <v>677.88000000000011</v>
      </c>
      <c r="N1115" s="832">
        <v>14</v>
      </c>
      <c r="O1115" s="836">
        <v>11</v>
      </c>
      <c r="P1115" s="835">
        <v>435.78000000000009</v>
      </c>
      <c r="Q1115" s="837">
        <v>0.6428571428571429</v>
      </c>
      <c r="R1115" s="832">
        <v>9</v>
      </c>
      <c r="S1115" s="837">
        <v>0.6428571428571429</v>
      </c>
      <c r="T1115" s="836">
        <v>6</v>
      </c>
      <c r="U1115" s="838">
        <v>0.54545454545454541</v>
      </c>
    </row>
    <row r="1116" spans="1:21" ht="14.4" customHeight="1" x14ac:dyDescent="0.3">
      <c r="A1116" s="831">
        <v>11</v>
      </c>
      <c r="B1116" s="832" t="s">
        <v>2137</v>
      </c>
      <c r="C1116" s="832" t="s">
        <v>2143</v>
      </c>
      <c r="D1116" s="833" t="s">
        <v>4131</v>
      </c>
      <c r="E1116" s="834" t="s">
        <v>2164</v>
      </c>
      <c r="F1116" s="832" t="s">
        <v>2138</v>
      </c>
      <c r="G1116" s="832" t="s">
        <v>2234</v>
      </c>
      <c r="H1116" s="832" t="s">
        <v>590</v>
      </c>
      <c r="I1116" s="832" t="s">
        <v>2519</v>
      </c>
      <c r="J1116" s="832" t="s">
        <v>653</v>
      </c>
      <c r="K1116" s="832" t="s">
        <v>2520</v>
      </c>
      <c r="L1116" s="835">
        <v>24.22</v>
      </c>
      <c r="M1116" s="835">
        <v>24.22</v>
      </c>
      <c r="N1116" s="832">
        <v>1</v>
      </c>
      <c r="O1116" s="836">
        <v>1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11</v>
      </c>
      <c r="B1117" s="832" t="s">
        <v>2137</v>
      </c>
      <c r="C1117" s="832" t="s">
        <v>2143</v>
      </c>
      <c r="D1117" s="833" t="s">
        <v>4131</v>
      </c>
      <c r="E1117" s="834" t="s">
        <v>2164</v>
      </c>
      <c r="F1117" s="832" t="s">
        <v>2138</v>
      </c>
      <c r="G1117" s="832" t="s">
        <v>3288</v>
      </c>
      <c r="H1117" s="832" t="s">
        <v>590</v>
      </c>
      <c r="I1117" s="832" t="s">
        <v>3289</v>
      </c>
      <c r="J1117" s="832" t="s">
        <v>804</v>
      </c>
      <c r="K1117" s="832" t="s">
        <v>3290</v>
      </c>
      <c r="L1117" s="835">
        <v>79.099999999999994</v>
      </c>
      <c r="M1117" s="835">
        <v>237.29999999999998</v>
      </c>
      <c r="N1117" s="832">
        <v>3</v>
      </c>
      <c r="O1117" s="836">
        <v>1.5</v>
      </c>
      <c r="P1117" s="835">
        <v>237.29999999999998</v>
      </c>
      <c r="Q1117" s="837">
        <v>1</v>
      </c>
      <c r="R1117" s="832">
        <v>3</v>
      </c>
      <c r="S1117" s="837">
        <v>1</v>
      </c>
      <c r="T1117" s="836">
        <v>1.5</v>
      </c>
      <c r="U1117" s="838">
        <v>1</v>
      </c>
    </row>
    <row r="1118" spans="1:21" ht="14.4" customHeight="1" x14ac:dyDescent="0.3">
      <c r="A1118" s="831">
        <v>11</v>
      </c>
      <c r="B1118" s="832" t="s">
        <v>2137</v>
      </c>
      <c r="C1118" s="832" t="s">
        <v>2143</v>
      </c>
      <c r="D1118" s="833" t="s">
        <v>4131</v>
      </c>
      <c r="E1118" s="834" t="s">
        <v>2164</v>
      </c>
      <c r="F1118" s="832" t="s">
        <v>2138</v>
      </c>
      <c r="G1118" s="832" t="s">
        <v>3291</v>
      </c>
      <c r="H1118" s="832" t="s">
        <v>590</v>
      </c>
      <c r="I1118" s="832" t="s">
        <v>3292</v>
      </c>
      <c r="J1118" s="832" t="s">
        <v>1237</v>
      </c>
      <c r="K1118" s="832" t="s">
        <v>3293</v>
      </c>
      <c r="L1118" s="835">
        <v>0</v>
      </c>
      <c r="M1118" s="835">
        <v>0</v>
      </c>
      <c r="N1118" s="832">
        <v>1</v>
      </c>
      <c r="O1118" s="836">
        <v>0.5</v>
      </c>
      <c r="P1118" s="835">
        <v>0</v>
      </c>
      <c r="Q1118" s="837"/>
      <c r="R1118" s="832">
        <v>1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11</v>
      </c>
      <c r="B1119" s="832" t="s">
        <v>2137</v>
      </c>
      <c r="C1119" s="832" t="s">
        <v>2143</v>
      </c>
      <c r="D1119" s="833" t="s">
        <v>4131</v>
      </c>
      <c r="E1119" s="834" t="s">
        <v>2164</v>
      </c>
      <c r="F1119" s="832" t="s">
        <v>2138</v>
      </c>
      <c r="G1119" s="832" t="s">
        <v>2187</v>
      </c>
      <c r="H1119" s="832" t="s">
        <v>638</v>
      </c>
      <c r="I1119" s="832" t="s">
        <v>1834</v>
      </c>
      <c r="J1119" s="832" t="s">
        <v>1835</v>
      </c>
      <c r="K1119" s="832" t="s">
        <v>1836</v>
      </c>
      <c r="L1119" s="835">
        <v>0</v>
      </c>
      <c r="M1119" s="835">
        <v>0</v>
      </c>
      <c r="N1119" s="832">
        <v>4</v>
      </c>
      <c r="O1119" s="836">
        <v>2</v>
      </c>
      <c r="P1119" s="835">
        <v>0</v>
      </c>
      <c r="Q1119" s="837"/>
      <c r="R1119" s="832">
        <v>2</v>
      </c>
      <c r="S1119" s="837">
        <v>0.5</v>
      </c>
      <c r="T1119" s="836">
        <v>1</v>
      </c>
      <c r="U1119" s="838">
        <v>0.5</v>
      </c>
    </row>
    <row r="1120" spans="1:21" ht="14.4" customHeight="1" x14ac:dyDescent="0.3">
      <c r="A1120" s="831">
        <v>11</v>
      </c>
      <c r="B1120" s="832" t="s">
        <v>2137</v>
      </c>
      <c r="C1120" s="832" t="s">
        <v>2143</v>
      </c>
      <c r="D1120" s="833" t="s">
        <v>4131</v>
      </c>
      <c r="E1120" s="834" t="s">
        <v>2164</v>
      </c>
      <c r="F1120" s="832" t="s">
        <v>2138</v>
      </c>
      <c r="G1120" s="832" t="s">
        <v>2300</v>
      </c>
      <c r="H1120" s="832" t="s">
        <v>590</v>
      </c>
      <c r="I1120" s="832" t="s">
        <v>2429</v>
      </c>
      <c r="J1120" s="832" t="s">
        <v>2430</v>
      </c>
      <c r="K1120" s="832" t="s">
        <v>2431</v>
      </c>
      <c r="L1120" s="835">
        <v>93.96</v>
      </c>
      <c r="M1120" s="835">
        <v>187.92</v>
      </c>
      <c r="N1120" s="832">
        <v>2</v>
      </c>
      <c r="O1120" s="836">
        <v>1</v>
      </c>
      <c r="P1120" s="835">
        <v>187.92</v>
      </c>
      <c r="Q1120" s="837">
        <v>1</v>
      </c>
      <c r="R1120" s="832">
        <v>2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11</v>
      </c>
      <c r="B1121" s="832" t="s">
        <v>2137</v>
      </c>
      <c r="C1121" s="832" t="s">
        <v>2143</v>
      </c>
      <c r="D1121" s="833" t="s">
        <v>4131</v>
      </c>
      <c r="E1121" s="834" t="s">
        <v>2164</v>
      </c>
      <c r="F1121" s="832" t="s">
        <v>2138</v>
      </c>
      <c r="G1121" s="832" t="s">
        <v>2300</v>
      </c>
      <c r="H1121" s="832" t="s">
        <v>590</v>
      </c>
      <c r="I1121" s="832" t="s">
        <v>2432</v>
      </c>
      <c r="J1121" s="832" t="s">
        <v>950</v>
      </c>
      <c r="K1121" s="832" t="s">
        <v>2431</v>
      </c>
      <c r="L1121" s="835">
        <v>93.96</v>
      </c>
      <c r="M1121" s="835">
        <v>93.96</v>
      </c>
      <c r="N1121" s="832">
        <v>1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11</v>
      </c>
      <c r="B1122" s="832" t="s">
        <v>2137</v>
      </c>
      <c r="C1122" s="832" t="s">
        <v>2143</v>
      </c>
      <c r="D1122" s="833" t="s">
        <v>4131</v>
      </c>
      <c r="E1122" s="834" t="s">
        <v>2164</v>
      </c>
      <c r="F1122" s="832" t="s">
        <v>2138</v>
      </c>
      <c r="G1122" s="832" t="s">
        <v>2593</v>
      </c>
      <c r="H1122" s="832" t="s">
        <v>590</v>
      </c>
      <c r="I1122" s="832" t="s">
        <v>3294</v>
      </c>
      <c r="J1122" s="832" t="s">
        <v>1078</v>
      </c>
      <c r="K1122" s="832" t="s">
        <v>3295</v>
      </c>
      <c r="L1122" s="835">
        <v>0</v>
      </c>
      <c r="M1122" s="835">
        <v>0</v>
      </c>
      <c r="N1122" s="832">
        <v>1</v>
      </c>
      <c r="O1122" s="836">
        <v>0.5</v>
      </c>
      <c r="P1122" s="835">
        <v>0</v>
      </c>
      <c r="Q1122" s="837"/>
      <c r="R1122" s="832">
        <v>1</v>
      </c>
      <c r="S1122" s="837">
        <v>1</v>
      </c>
      <c r="T1122" s="836">
        <v>0.5</v>
      </c>
      <c r="U1122" s="838">
        <v>1</v>
      </c>
    </row>
    <row r="1123" spans="1:21" ht="14.4" customHeight="1" x14ac:dyDescent="0.3">
      <c r="A1123" s="831">
        <v>11</v>
      </c>
      <c r="B1123" s="832" t="s">
        <v>2137</v>
      </c>
      <c r="C1123" s="832" t="s">
        <v>2143</v>
      </c>
      <c r="D1123" s="833" t="s">
        <v>4131</v>
      </c>
      <c r="E1123" s="834" t="s">
        <v>2164</v>
      </c>
      <c r="F1123" s="832" t="s">
        <v>2138</v>
      </c>
      <c r="G1123" s="832" t="s">
        <v>2243</v>
      </c>
      <c r="H1123" s="832" t="s">
        <v>590</v>
      </c>
      <c r="I1123" s="832" t="s">
        <v>2347</v>
      </c>
      <c r="J1123" s="832" t="s">
        <v>985</v>
      </c>
      <c r="K1123" s="832" t="s">
        <v>2311</v>
      </c>
      <c r="L1123" s="835">
        <v>50.32</v>
      </c>
      <c r="M1123" s="835">
        <v>201.28</v>
      </c>
      <c r="N1123" s="832">
        <v>4</v>
      </c>
      <c r="O1123" s="836">
        <v>3</v>
      </c>
      <c r="P1123" s="835">
        <v>150.96</v>
      </c>
      <c r="Q1123" s="837">
        <v>0.75</v>
      </c>
      <c r="R1123" s="832">
        <v>3</v>
      </c>
      <c r="S1123" s="837">
        <v>0.75</v>
      </c>
      <c r="T1123" s="836">
        <v>2</v>
      </c>
      <c r="U1123" s="838">
        <v>0.66666666666666663</v>
      </c>
    </row>
    <row r="1124" spans="1:21" ht="14.4" customHeight="1" x14ac:dyDescent="0.3">
      <c r="A1124" s="831">
        <v>11</v>
      </c>
      <c r="B1124" s="832" t="s">
        <v>2137</v>
      </c>
      <c r="C1124" s="832" t="s">
        <v>2143</v>
      </c>
      <c r="D1124" s="833" t="s">
        <v>4131</v>
      </c>
      <c r="E1124" s="834" t="s">
        <v>2164</v>
      </c>
      <c r="F1124" s="832" t="s">
        <v>2138</v>
      </c>
      <c r="G1124" s="832" t="s">
        <v>2243</v>
      </c>
      <c r="H1124" s="832" t="s">
        <v>590</v>
      </c>
      <c r="I1124" s="832" t="s">
        <v>2307</v>
      </c>
      <c r="J1124" s="832" t="s">
        <v>2308</v>
      </c>
      <c r="K1124" s="832" t="s">
        <v>2309</v>
      </c>
      <c r="L1124" s="835">
        <v>99.94</v>
      </c>
      <c r="M1124" s="835">
        <v>299.82</v>
      </c>
      <c r="N1124" s="832">
        <v>3</v>
      </c>
      <c r="O1124" s="836">
        <v>2</v>
      </c>
      <c r="P1124" s="835">
        <v>299.82</v>
      </c>
      <c r="Q1124" s="837">
        <v>1</v>
      </c>
      <c r="R1124" s="832">
        <v>3</v>
      </c>
      <c r="S1124" s="837">
        <v>1</v>
      </c>
      <c r="T1124" s="836">
        <v>2</v>
      </c>
      <c r="U1124" s="838">
        <v>1</v>
      </c>
    </row>
    <row r="1125" spans="1:21" ht="14.4" customHeight="1" x14ac:dyDescent="0.3">
      <c r="A1125" s="831">
        <v>11</v>
      </c>
      <c r="B1125" s="832" t="s">
        <v>2137</v>
      </c>
      <c r="C1125" s="832" t="s">
        <v>2143</v>
      </c>
      <c r="D1125" s="833" t="s">
        <v>4131</v>
      </c>
      <c r="E1125" s="834" t="s">
        <v>2164</v>
      </c>
      <c r="F1125" s="832" t="s">
        <v>2138</v>
      </c>
      <c r="G1125" s="832" t="s">
        <v>2243</v>
      </c>
      <c r="H1125" s="832" t="s">
        <v>590</v>
      </c>
      <c r="I1125" s="832" t="s">
        <v>2310</v>
      </c>
      <c r="J1125" s="832" t="s">
        <v>985</v>
      </c>
      <c r="K1125" s="832" t="s">
        <v>2311</v>
      </c>
      <c r="L1125" s="835">
        <v>50.32</v>
      </c>
      <c r="M1125" s="835">
        <v>50.32</v>
      </c>
      <c r="N1125" s="832">
        <v>1</v>
      </c>
      <c r="O1125" s="836">
        <v>1</v>
      </c>
      <c r="P1125" s="835">
        <v>50.32</v>
      </c>
      <c r="Q1125" s="837">
        <v>1</v>
      </c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11</v>
      </c>
      <c r="B1126" s="832" t="s">
        <v>2137</v>
      </c>
      <c r="C1126" s="832" t="s">
        <v>2143</v>
      </c>
      <c r="D1126" s="833" t="s">
        <v>4131</v>
      </c>
      <c r="E1126" s="834" t="s">
        <v>2164</v>
      </c>
      <c r="F1126" s="832" t="s">
        <v>2139</v>
      </c>
      <c r="G1126" s="832" t="s">
        <v>3296</v>
      </c>
      <c r="H1126" s="832" t="s">
        <v>590</v>
      </c>
      <c r="I1126" s="832" t="s">
        <v>3297</v>
      </c>
      <c r="J1126" s="832" t="s">
        <v>3298</v>
      </c>
      <c r="K1126" s="832"/>
      <c r="L1126" s="835">
        <v>0</v>
      </c>
      <c r="M1126" s="835">
        <v>0</v>
      </c>
      <c r="N1126" s="832">
        <v>1</v>
      </c>
      <c r="O1126" s="836">
        <v>1</v>
      </c>
      <c r="P1126" s="835">
        <v>0</v>
      </c>
      <c r="Q1126" s="837"/>
      <c r="R1126" s="832">
        <v>1</v>
      </c>
      <c r="S1126" s="837">
        <v>1</v>
      </c>
      <c r="T1126" s="836">
        <v>1</v>
      </c>
      <c r="U1126" s="838">
        <v>1</v>
      </c>
    </row>
    <row r="1127" spans="1:21" ht="14.4" customHeight="1" x14ac:dyDescent="0.3">
      <c r="A1127" s="831">
        <v>11</v>
      </c>
      <c r="B1127" s="832" t="s">
        <v>2137</v>
      </c>
      <c r="C1127" s="832" t="s">
        <v>2143</v>
      </c>
      <c r="D1127" s="833" t="s">
        <v>4131</v>
      </c>
      <c r="E1127" s="834" t="s">
        <v>2164</v>
      </c>
      <c r="F1127" s="832" t="s">
        <v>2140</v>
      </c>
      <c r="G1127" s="832" t="s">
        <v>2191</v>
      </c>
      <c r="H1127" s="832" t="s">
        <v>590</v>
      </c>
      <c r="I1127" s="832" t="s">
        <v>2602</v>
      </c>
      <c r="J1127" s="832" t="s">
        <v>2603</v>
      </c>
      <c r="K1127" s="832" t="s">
        <v>2604</v>
      </c>
      <c r="L1127" s="835">
        <v>0</v>
      </c>
      <c r="M1127" s="835">
        <v>0</v>
      </c>
      <c r="N1127" s="832">
        <v>23</v>
      </c>
      <c r="O1127" s="836">
        <v>23</v>
      </c>
      <c r="P1127" s="835">
        <v>0</v>
      </c>
      <c r="Q1127" s="837"/>
      <c r="R1127" s="832">
        <v>1</v>
      </c>
      <c r="S1127" s="837">
        <v>4.3478260869565216E-2</v>
      </c>
      <c r="T1127" s="836">
        <v>1</v>
      </c>
      <c r="U1127" s="838">
        <v>4.3478260869565216E-2</v>
      </c>
    </row>
    <row r="1128" spans="1:21" ht="14.4" customHeight="1" x14ac:dyDescent="0.3">
      <c r="A1128" s="831">
        <v>11</v>
      </c>
      <c r="B1128" s="832" t="s">
        <v>2137</v>
      </c>
      <c r="C1128" s="832" t="s">
        <v>2143</v>
      </c>
      <c r="D1128" s="833" t="s">
        <v>4131</v>
      </c>
      <c r="E1128" s="834" t="s">
        <v>2164</v>
      </c>
      <c r="F1128" s="832" t="s">
        <v>2140</v>
      </c>
      <c r="G1128" s="832" t="s">
        <v>2205</v>
      </c>
      <c r="H1128" s="832" t="s">
        <v>590</v>
      </c>
      <c r="I1128" s="832" t="s">
        <v>2312</v>
      </c>
      <c r="J1128" s="832" t="s">
        <v>2313</v>
      </c>
      <c r="K1128" s="832" t="s">
        <v>2314</v>
      </c>
      <c r="L1128" s="835">
        <v>748.12</v>
      </c>
      <c r="M1128" s="835">
        <v>4488.72</v>
      </c>
      <c r="N1128" s="832">
        <v>6</v>
      </c>
      <c r="O1128" s="836">
        <v>6</v>
      </c>
      <c r="P1128" s="835">
        <v>4488.72</v>
      </c>
      <c r="Q1128" s="837">
        <v>1</v>
      </c>
      <c r="R1128" s="832">
        <v>6</v>
      </c>
      <c r="S1128" s="837">
        <v>1</v>
      </c>
      <c r="T1128" s="836">
        <v>6</v>
      </c>
      <c r="U1128" s="838">
        <v>1</v>
      </c>
    </row>
    <row r="1129" spans="1:21" ht="14.4" customHeight="1" x14ac:dyDescent="0.3">
      <c r="A1129" s="831">
        <v>11</v>
      </c>
      <c r="B1129" s="832" t="s">
        <v>2137</v>
      </c>
      <c r="C1129" s="832" t="s">
        <v>2143</v>
      </c>
      <c r="D1129" s="833" t="s">
        <v>4131</v>
      </c>
      <c r="E1129" s="834" t="s">
        <v>2164</v>
      </c>
      <c r="F1129" s="832" t="s">
        <v>2140</v>
      </c>
      <c r="G1129" s="832" t="s">
        <v>2205</v>
      </c>
      <c r="H1129" s="832" t="s">
        <v>590</v>
      </c>
      <c r="I1129" s="832" t="s">
        <v>2273</v>
      </c>
      <c r="J1129" s="832" t="s">
        <v>2274</v>
      </c>
      <c r="K1129" s="832" t="s">
        <v>2275</v>
      </c>
      <c r="L1129" s="835">
        <v>1000</v>
      </c>
      <c r="M1129" s="835">
        <v>2000</v>
      </c>
      <c r="N1129" s="832">
        <v>2</v>
      </c>
      <c r="O1129" s="836">
        <v>2</v>
      </c>
      <c r="P1129" s="835">
        <v>2000</v>
      </c>
      <c r="Q1129" s="837">
        <v>1</v>
      </c>
      <c r="R1129" s="832">
        <v>2</v>
      </c>
      <c r="S1129" s="837">
        <v>1</v>
      </c>
      <c r="T1129" s="836">
        <v>2</v>
      </c>
      <c r="U1129" s="838">
        <v>1</v>
      </c>
    </row>
    <row r="1130" spans="1:21" ht="14.4" customHeight="1" x14ac:dyDescent="0.3">
      <c r="A1130" s="831">
        <v>11</v>
      </c>
      <c r="B1130" s="832" t="s">
        <v>2137</v>
      </c>
      <c r="C1130" s="832" t="s">
        <v>2143</v>
      </c>
      <c r="D1130" s="833" t="s">
        <v>4131</v>
      </c>
      <c r="E1130" s="834" t="s">
        <v>2164</v>
      </c>
      <c r="F1130" s="832" t="s">
        <v>2140</v>
      </c>
      <c r="G1130" s="832" t="s">
        <v>2205</v>
      </c>
      <c r="H1130" s="832" t="s">
        <v>590</v>
      </c>
      <c r="I1130" s="832" t="s">
        <v>2315</v>
      </c>
      <c r="J1130" s="832" t="s">
        <v>2316</v>
      </c>
      <c r="K1130" s="832" t="s">
        <v>2317</v>
      </c>
      <c r="L1130" s="835">
        <v>350</v>
      </c>
      <c r="M1130" s="835">
        <v>700</v>
      </c>
      <c r="N1130" s="832">
        <v>2</v>
      </c>
      <c r="O1130" s="836">
        <v>2</v>
      </c>
      <c r="P1130" s="835">
        <v>700</v>
      </c>
      <c r="Q1130" s="837">
        <v>1</v>
      </c>
      <c r="R1130" s="832">
        <v>2</v>
      </c>
      <c r="S1130" s="837">
        <v>1</v>
      </c>
      <c r="T1130" s="836">
        <v>2</v>
      </c>
      <c r="U1130" s="838">
        <v>1</v>
      </c>
    </row>
    <row r="1131" spans="1:21" ht="14.4" customHeight="1" x14ac:dyDescent="0.3">
      <c r="A1131" s="831">
        <v>11</v>
      </c>
      <c r="B1131" s="832" t="s">
        <v>2137</v>
      </c>
      <c r="C1131" s="832" t="s">
        <v>2143</v>
      </c>
      <c r="D1131" s="833" t="s">
        <v>4131</v>
      </c>
      <c r="E1131" s="834" t="s">
        <v>2164</v>
      </c>
      <c r="F1131" s="832" t="s">
        <v>2140</v>
      </c>
      <c r="G1131" s="832" t="s">
        <v>2205</v>
      </c>
      <c r="H1131" s="832" t="s">
        <v>590</v>
      </c>
      <c r="I1131" s="832" t="s">
        <v>2206</v>
      </c>
      <c r="J1131" s="832" t="s">
        <v>2207</v>
      </c>
      <c r="K1131" s="832" t="s">
        <v>2208</v>
      </c>
      <c r="L1131" s="835">
        <v>500</v>
      </c>
      <c r="M1131" s="835">
        <v>500</v>
      </c>
      <c r="N1131" s="832">
        <v>1</v>
      </c>
      <c r="O1131" s="836">
        <v>1</v>
      </c>
      <c r="P1131" s="835">
        <v>500</v>
      </c>
      <c r="Q1131" s="837">
        <v>1</v>
      </c>
      <c r="R1131" s="832">
        <v>1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11</v>
      </c>
      <c r="B1132" s="832" t="s">
        <v>2137</v>
      </c>
      <c r="C1132" s="832" t="s">
        <v>2143</v>
      </c>
      <c r="D1132" s="833" t="s">
        <v>4131</v>
      </c>
      <c r="E1132" s="834" t="s">
        <v>2164</v>
      </c>
      <c r="F1132" s="832" t="s">
        <v>2140</v>
      </c>
      <c r="G1132" s="832" t="s">
        <v>2205</v>
      </c>
      <c r="H1132" s="832" t="s">
        <v>590</v>
      </c>
      <c r="I1132" s="832" t="s">
        <v>2276</v>
      </c>
      <c r="J1132" s="832" t="s">
        <v>2277</v>
      </c>
      <c r="K1132" s="832" t="s">
        <v>2278</v>
      </c>
      <c r="L1132" s="835">
        <v>971.25</v>
      </c>
      <c r="M1132" s="835">
        <v>9712.5</v>
      </c>
      <c r="N1132" s="832">
        <v>10</v>
      </c>
      <c r="O1132" s="836">
        <v>10</v>
      </c>
      <c r="P1132" s="835">
        <v>9712.5</v>
      </c>
      <c r="Q1132" s="837">
        <v>1</v>
      </c>
      <c r="R1132" s="832">
        <v>10</v>
      </c>
      <c r="S1132" s="837">
        <v>1</v>
      </c>
      <c r="T1132" s="836">
        <v>10</v>
      </c>
      <c r="U1132" s="838">
        <v>1</v>
      </c>
    </row>
    <row r="1133" spans="1:21" ht="14.4" customHeight="1" x14ac:dyDescent="0.3">
      <c r="A1133" s="831">
        <v>11</v>
      </c>
      <c r="B1133" s="832" t="s">
        <v>2137</v>
      </c>
      <c r="C1133" s="832" t="s">
        <v>2143</v>
      </c>
      <c r="D1133" s="833" t="s">
        <v>4131</v>
      </c>
      <c r="E1133" s="834" t="s">
        <v>2164</v>
      </c>
      <c r="F1133" s="832" t="s">
        <v>2140</v>
      </c>
      <c r="G1133" s="832" t="s">
        <v>2205</v>
      </c>
      <c r="H1133" s="832" t="s">
        <v>590</v>
      </c>
      <c r="I1133" s="832" t="s">
        <v>2614</v>
      </c>
      <c r="J1133" s="832" t="s">
        <v>2615</v>
      </c>
      <c r="K1133" s="832" t="s">
        <v>2616</v>
      </c>
      <c r="L1133" s="835">
        <v>180</v>
      </c>
      <c r="M1133" s="835">
        <v>720</v>
      </c>
      <c r="N1133" s="832">
        <v>4</v>
      </c>
      <c r="O1133" s="836">
        <v>4</v>
      </c>
      <c r="P1133" s="835">
        <v>540</v>
      </c>
      <c r="Q1133" s="837">
        <v>0.75</v>
      </c>
      <c r="R1133" s="832">
        <v>3</v>
      </c>
      <c r="S1133" s="837">
        <v>0.75</v>
      </c>
      <c r="T1133" s="836">
        <v>3</v>
      </c>
      <c r="U1133" s="838">
        <v>0.75</v>
      </c>
    </row>
    <row r="1134" spans="1:21" ht="14.4" customHeight="1" x14ac:dyDescent="0.3">
      <c r="A1134" s="831">
        <v>11</v>
      </c>
      <c r="B1134" s="832" t="s">
        <v>2137</v>
      </c>
      <c r="C1134" s="832" t="s">
        <v>2143</v>
      </c>
      <c r="D1134" s="833" t="s">
        <v>4131</v>
      </c>
      <c r="E1134" s="834" t="s">
        <v>2164</v>
      </c>
      <c r="F1134" s="832" t="s">
        <v>2140</v>
      </c>
      <c r="G1134" s="832" t="s">
        <v>2205</v>
      </c>
      <c r="H1134" s="832" t="s">
        <v>590</v>
      </c>
      <c r="I1134" s="832" t="s">
        <v>2617</v>
      </c>
      <c r="J1134" s="832" t="s">
        <v>2618</v>
      </c>
      <c r="K1134" s="832"/>
      <c r="L1134" s="835">
        <v>600</v>
      </c>
      <c r="M1134" s="835">
        <v>600</v>
      </c>
      <c r="N1134" s="832">
        <v>1</v>
      </c>
      <c r="O1134" s="836">
        <v>1</v>
      </c>
      <c r="P1134" s="835">
        <v>600</v>
      </c>
      <c r="Q1134" s="837">
        <v>1</v>
      </c>
      <c r="R1134" s="832">
        <v>1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11</v>
      </c>
      <c r="B1135" s="832" t="s">
        <v>2137</v>
      </c>
      <c r="C1135" s="832" t="s">
        <v>2143</v>
      </c>
      <c r="D1135" s="833" t="s">
        <v>4131</v>
      </c>
      <c r="E1135" s="834" t="s">
        <v>2164</v>
      </c>
      <c r="F1135" s="832" t="s">
        <v>2140</v>
      </c>
      <c r="G1135" s="832" t="s">
        <v>2205</v>
      </c>
      <c r="H1135" s="832" t="s">
        <v>590</v>
      </c>
      <c r="I1135" s="832" t="s">
        <v>2622</v>
      </c>
      <c r="J1135" s="832" t="s">
        <v>2623</v>
      </c>
      <c r="K1135" s="832" t="s">
        <v>2624</v>
      </c>
      <c r="L1135" s="835">
        <v>1600</v>
      </c>
      <c r="M1135" s="835">
        <v>14400</v>
      </c>
      <c r="N1135" s="832">
        <v>9</v>
      </c>
      <c r="O1135" s="836">
        <v>9</v>
      </c>
      <c r="P1135" s="835">
        <v>6400</v>
      </c>
      <c r="Q1135" s="837">
        <v>0.44444444444444442</v>
      </c>
      <c r="R1135" s="832">
        <v>4</v>
      </c>
      <c r="S1135" s="837">
        <v>0.44444444444444442</v>
      </c>
      <c r="T1135" s="836">
        <v>4</v>
      </c>
      <c r="U1135" s="838">
        <v>0.44444444444444442</v>
      </c>
    </row>
    <row r="1136" spans="1:21" ht="14.4" customHeight="1" x14ac:dyDescent="0.3">
      <c r="A1136" s="831">
        <v>11</v>
      </c>
      <c r="B1136" s="832" t="s">
        <v>2137</v>
      </c>
      <c r="C1136" s="832" t="s">
        <v>2143</v>
      </c>
      <c r="D1136" s="833" t="s">
        <v>4131</v>
      </c>
      <c r="E1136" s="834" t="s">
        <v>2164</v>
      </c>
      <c r="F1136" s="832" t="s">
        <v>2140</v>
      </c>
      <c r="G1136" s="832" t="s">
        <v>2205</v>
      </c>
      <c r="H1136" s="832" t="s">
        <v>590</v>
      </c>
      <c r="I1136" s="832" t="s">
        <v>2487</v>
      </c>
      <c r="J1136" s="832" t="s">
        <v>2488</v>
      </c>
      <c r="K1136" s="832" t="s">
        <v>2489</v>
      </c>
      <c r="L1136" s="835">
        <v>58.5</v>
      </c>
      <c r="M1136" s="835">
        <v>117</v>
      </c>
      <c r="N1136" s="832">
        <v>2</v>
      </c>
      <c r="O1136" s="836">
        <v>2</v>
      </c>
      <c r="P1136" s="835">
        <v>117</v>
      </c>
      <c r="Q1136" s="837">
        <v>1</v>
      </c>
      <c r="R1136" s="832">
        <v>2</v>
      </c>
      <c r="S1136" s="837">
        <v>1</v>
      </c>
      <c r="T1136" s="836">
        <v>2</v>
      </c>
      <c r="U1136" s="838">
        <v>1</v>
      </c>
    </row>
    <row r="1137" spans="1:21" ht="14.4" customHeight="1" x14ac:dyDescent="0.3">
      <c r="A1137" s="831">
        <v>11</v>
      </c>
      <c r="B1137" s="832" t="s">
        <v>2137</v>
      </c>
      <c r="C1137" s="832" t="s">
        <v>2143</v>
      </c>
      <c r="D1137" s="833" t="s">
        <v>4131</v>
      </c>
      <c r="E1137" s="834" t="s">
        <v>2164</v>
      </c>
      <c r="F1137" s="832" t="s">
        <v>2140</v>
      </c>
      <c r="G1137" s="832" t="s">
        <v>2205</v>
      </c>
      <c r="H1137" s="832" t="s">
        <v>590</v>
      </c>
      <c r="I1137" s="832" t="s">
        <v>2817</v>
      </c>
      <c r="J1137" s="832" t="s">
        <v>2818</v>
      </c>
      <c r="K1137" s="832" t="s">
        <v>2819</v>
      </c>
      <c r="L1137" s="835">
        <v>350</v>
      </c>
      <c r="M1137" s="835">
        <v>1400</v>
      </c>
      <c r="N1137" s="832">
        <v>4</v>
      </c>
      <c r="O1137" s="836">
        <v>4</v>
      </c>
      <c r="P1137" s="835">
        <v>1400</v>
      </c>
      <c r="Q1137" s="837">
        <v>1</v>
      </c>
      <c r="R1137" s="832">
        <v>4</v>
      </c>
      <c r="S1137" s="837">
        <v>1</v>
      </c>
      <c r="T1137" s="836">
        <v>4</v>
      </c>
      <c r="U1137" s="838">
        <v>1</v>
      </c>
    </row>
    <row r="1138" spans="1:21" ht="14.4" customHeight="1" x14ac:dyDescent="0.3">
      <c r="A1138" s="831">
        <v>11</v>
      </c>
      <c r="B1138" s="832" t="s">
        <v>2137</v>
      </c>
      <c r="C1138" s="832" t="s">
        <v>2143</v>
      </c>
      <c r="D1138" s="833" t="s">
        <v>4131</v>
      </c>
      <c r="E1138" s="834" t="s">
        <v>2164</v>
      </c>
      <c r="F1138" s="832" t="s">
        <v>2140</v>
      </c>
      <c r="G1138" s="832" t="s">
        <v>2205</v>
      </c>
      <c r="H1138" s="832" t="s">
        <v>590</v>
      </c>
      <c r="I1138" s="832" t="s">
        <v>2625</v>
      </c>
      <c r="J1138" s="832" t="s">
        <v>2626</v>
      </c>
      <c r="K1138" s="832" t="s">
        <v>2627</v>
      </c>
      <c r="L1138" s="835">
        <v>1600</v>
      </c>
      <c r="M1138" s="835">
        <v>4800</v>
      </c>
      <c r="N1138" s="832">
        <v>3</v>
      </c>
      <c r="O1138" s="836">
        <v>3</v>
      </c>
      <c r="P1138" s="835">
        <v>3200</v>
      </c>
      <c r="Q1138" s="837">
        <v>0.66666666666666663</v>
      </c>
      <c r="R1138" s="832">
        <v>2</v>
      </c>
      <c r="S1138" s="837">
        <v>0.66666666666666663</v>
      </c>
      <c r="T1138" s="836">
        <v>2</v>
      </c>
      <c r="U1138" s="838">
        <v>0.66666666666666663</v>
      </c>
    </row>
    <row r="1139" spans="1:21" ht="14.4" customHeight="1" x14ac:dyDescent="0.3">
      <c r="A1139" s="831">
        <v>11</v>
      </c>
      <c r="B1139" s="832" t="s">
        <v>2137</v>
      </c>
      <c r="C1139" s="832" t="s">
        <v>2143</v>
      </c>
      <c r="D1139" s="833" t="s">
        <v>4131</v>
      </c>
      <c r="E1139" s="834" t="s">
        <v>2164</v>
      </c>
      <c r="F1139" s="832" t="s">
        <v>2140</v>
      </c>
      <c r="G1139" s="832" t="s">
        <v>2205</v>
      </c>
      <c r="H1139" s="832" t="s">
        <v>590</v>
      </c>
      <c r="I1139" s="832" t="s">
        <v>2320</v>
      </c>
      <c r="J1139" s="832" t="s">
        <v>2321</v>
      </c>
      <c r="K1139" s="832" t="s">
        <v>2322</v>
      </c>
      <c r="L1139" s="835">
        <v>1000</v>
      </c>
      <c r="M1139" s="835">
        <v>1000</v>
      </c>
      <c r="N1139" s="832">
        <v>1</v>
      </c>
      <c r="O1139" s="836">
        <v>1</v>
      </c>
      <c r="P1139" s="835">
        <v>1000</v>
      </c>
      <c r="Q1139" s="837">
        <v>1</v>
      </c>
      <c r="R1139" s="832">
        <v>1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11</v>
      </c>
      <c r="B1140" s="832" t="s">
        <v>2137</v>
      </c>
      <c r="C1140" s="832" t="s">
        <v>2143</v>
      </c>
      <c r="D1140" s="833" t="s">
        <v>4131</v>
      </c>
      <c r="E1140" s="834" t="s">
        <v>2164</v>
      </c>
      <c r="F1140" s="832" t="s">
        <v>2140</v>
      </c>
      <c r="G1140" s="832" t="s">
        <v>2205</v>
      </c>
      <c r="H1140" s="832" t="s">
        <v>590</v>
      </c>
      <c r="I1140" s="832" t="s">
        <v>3299</v>
      </c>
      <c r="J1140" s="832" t="s">
        <v>3300</v>
      </c>
      <c r="K1140" s="832" t="s">
        <v>3301</v>
      </c>
      <c r="L1140" s="835">
        <v>750</v>
      </c>
      <c r="M1140" s="835">
        <v>750</v>
      </c>
      <c r="N1140" s="832">
        <v>1</v>
      </c>
      <c r="O1140" s="836">
        <v>1</v>
      </c>
      <c r="P1140" s="835">
        <v>750</v>
      </c>
      <c r="Q1140" s="837">
        <v>1</v>
      </c>
      <c r="R1140" s="832">
        <v>1</v>
      </c>
      <c r="S1140" s="837">
        <v>1</v>
      </c>
      <c r="T1140" s="836">
        <v>1</v>
      </c>
      <c r="U1140" s="838">
        <v>1</v>
      </c>
    </row>
    <row r="1141" spans="1:21" ht="14.4" customHeight="1" x14ac:dyDescent="0.3">
      <c r="A1141" s="831">
        <v>11</v>
      </c>
      <c r="B1141" s="832" t="s">
        <v>2137</v>
      </c>
      <c r="C1141" s="832" t="s">
        <v>2143</v>
      </c>
      <c r="D1141" s="833" t="s">
        <v>4131</v>
      </c>
      <c r="E1141" s="834" t="s">
        <v>2164</v>
      </c>
      <c r="F1141" s="832" t="s">
        <v>2140</v>
      </c>
      <c r="G1141" s="832" t="s">
        <v>2205</v>
      </c>
      <c r="H1141" s="832" t="s">
        <v>590</v>
      </c>
      <c r="I1141" s="832" t="s">
        <v>2643</v>
      </c>
      <c r="J1141" s="832" t="s">
        <v>2644</v>
      </c>
      <c r="K1141" s="832" t="s">
        <v>2645</v>
      </c>
      <c r="L1141" s="835">
        <v>600</v>
      </c>
      <c r="M1141" s="835">
        <v>3000</v>
      </c>
      <c r="N1141" s="832">
        <v>5</v>
      </c>
      <c r="O1141" s="836">
        <v>5</v>
      </c>
      <c r="P1141" s="835">
        <v>3000</v>
      </c>
      <c r="Q1141" s="837">
        <v>1</v>
      </c>
      <c r="R1141" s="832">
        <v>5</v>
      </c>
      <c r="S1141" s="837">
        <v>1</v>
      </c>
      <c r="T1141" s="836">
        <v>5</v>
      </c>
      <c r="U1141" s="838">
        <v>1</v>
      </c>
    </row>
    <row r="1142" spans="1:21" ht="14.4" customHeight="1" x14ac:dyDescent="0.3">
      <c r="A1142" s="831">
        <v>11</v>
      </c>
      <c r="B1142" s="832" t="s">
        <v>2137</v>
      </c>
      <c r="C1142" s="832" t="s">
        <v>2143</v>
      </c>
      <c r="D1142" s="833" t="s">
        <v>4131</v>
      </c>
      <c r="E1142" s="834" t="s">
        <v>2164</v>
      </c>
      <c r="F1142" s="832" t="s">
        <v>2140</v>
      </c>
      <c r="G1142" s="832" t="s">
        <v>2205</v>
      </c>
      <c r="H1142" s="832" t="s">
        <v>590</v>
      </c>
      <c r="I1142" s="832" t="s">
        <v>3302</v>
      </c>
      <c r="J1142" s="832" t="s">
        <v>3303</v>
      </c>
      <c r="K1142" s="832" t="s">
        <v>3304</v>
      </c>
      <c r="L1142" s="835">
        <v>2520</v>
      </c>
      <c r="M1142" s="835">
        <v>2520</v>
      </c>
      <c r="N1142" s="832">
        <v>1</v>
      </c>
      <c r="O1142" s="836">
        <v>1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11</v>
      </c>
      <c r="B1143" s="832" t="s">
        <v>2137</v>
      </c>
      <c r="C1143" s="832" t="s">
        <v>2143</v>
      </c>
      <c r="D1143" s="833" t="s">
        <v>4131</v>
      </c>
      <c r="E1143" s="834" t="s">
        <v>2164</v>
      </c>
      <c r="F1143" s="832" t="s">
        <v>2140</v>
      </c>
      <c r="G1143" s="832" t="s">
        <v>2205</v>
      </c>
      <c r="H1143" s="832" t="s">
        <v>590</v>
      </c>
      <c r="I1143" s="832" t="s">
        <v>3305</v>
      </c>
      <c r="J1143" s="832" t="s">
        <v>3306</v>
      </c>
      <c r="K1143" s="832"/>
      <c r="L1143" s="835">
        <v>160.24</v>
      </c>
      <c r="M1143" s="835">
        <v>160.24</v>
      </c>
      <c r="N1143" s="832">
        <v>1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11</v>
      </c>
      <c r="B1144" s="832" t="s">
        <v>2137</v>
      </c>
      <c r="C1144" s="832" t="s">
        <v>2143</v>
      </c>
      <c r="D1144" s="833" t="s">
        <v>4131</v>
      </c>
      <c r="E1144" s="834" t="s">
        <v>2164</v>
      </c>
      <c r="F1144" s="832" t="s">
        <v>2140</v>
      </c>
      <c r="G1144" s="832" t="s">
        <v>2205</v>
      </c>
      <c r="H1144" s="832" t="s">
        <v>590</v>
      </c>
      <c r="I1144" s="832" t="s">
        <v>3307</v>
      </c>
      <c r="J1144" s="832" t="s">
        <v>3308</v>
      </c>
      <c r="K1144" s="832" t="s">
        <v>3309</v>
      </c>
      <c r="L1144" s="835">
        <v>1500</v>
      </c>
      <c r="M1144" s="835">
        <v>1500</v>
      </c>
      <c r="N1144" s="832">
        <v>1</v>
      </c>
      <c r="O1144" s="836">
        <v>1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11</v>
      </c>
      <c r="B1145" s="832" t="s">
        <v>2137</v>
      </c>
      <c r="C1145" s="832" t="s">
        <v>2143</v>
      </c>
      <c r="D1145" s="833" t="s">
        <v>4131</v>
      </c>
      <c r="E1145" s="834" t="s">
        <v>2164</v>
      </c>
      <c r="F1145" s="832" t="s">
        <v>2140</v>
      </c>
      <c r="G1145" s="832" t="s">
        <v>2205</v>
      </c>
      <c r="H1145" s="832" t="s">
        <v>590</v>
      </c>
      <c r="I1145" s="832" t="s">
        <v>3310</v>
      </c>
      <c r="J1145" s="832" t="s">
        <v>3311</v>
      </c>
      <c r="K1145" s="832" t="s">
        <v>3312</v>
      </c>
      <c r="L1145" s="835">
        <v>600</v>
      </c>
      <c r="M1145" s="835">
        <v>600</v>
      </c>
      <c r="N1145" s="832">
        <v>1</v>
      </c>
      <c r="O1145" s="836">
        <v>1</v>
      </c>
      <c r="P1145" s="835">
        <v>600</v>
      </c>
      <c r="Q1145" s="837">
        <v>1</v>
      </c>
      <c r="R1145" s="832">
        <v>1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11</v>
      </c>
      <c r="B1146" s="832" t="s">
        <v>2137</v>
      </c>
      <c r="C1146" s="832" t="s">
        <v>2143</v>
      </c>
      <c r="D1146" s="833" t="s">
        <v>4131</v>
      </c>
      <c r="E1146" s="834" t="s">
        <v>2164</v>
      </c>
      <c r="F1146" s="832" t="s">
        <v>2140</v>
      </c>
      <c r="G1146" s="832" t="s">
        <v>2209</v>
      </c>
      <c r="H1146" s="832" t="s">
        <v>590</v>
      </c>
      <c r="I1146" s="832" t="s">
        <v>2290</v>
      </c>
      <c r="J1146" s="832" t="s">
        <v>2291</v>
      </c>
      <c r="K1146" s="832" t="s">
        <v>2292</v>
      </c>
      <c r="L1146" s="835">
        <v>950</v>
      </c>
      <c r="M1146" s="835">
        <v>950</v>
      </c>
      <c r="N1146" s="832">
        <v>1</v>
      </c>
      <c r="O1146" s="836">
        <v>1</v>
      </c>
      <c r="P1146" s="835">
        <v>950</v>
      </c>
      <c r="Q1146" s="837">
        <v>1</v>
      </c>
      <c r="R1146" s="832">
        <v>1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11</v>
      </c>
      <c r="B1147" s="832" t="s">
        <v>2137</v>
      </c>
      <c r="C1147" s="832" t="s">
        <v>2143</v>
      </c>
      <c r="D1147" s="833" t="s">
        <v>4131</v>
      </c>
      <c r="E1147" s="834" t="s">
        <v>2164</v>
      </c>
      <c r="F1147" s="832" t="s">
        <v>2140</v>
      </c>
      <c r="G1147" s="832" t="s">
        <v>2209</v>
      </c>
      <c r="H1147" s="832" t="s">
        <v>590</v>
      </c>
      <c r="I1147" s="832" t="s">
        <v>2371</v>
      </c>
      <c r="J1147" s="832" t="s">
        <v>2372</v>
      </c>
      <c r="K1147" s="832" t="s">
        <v>2373</v>
      </c>
      <c r="L1147" s="835">
        <v>1075</v>
      </c>
      <c r="M1147" s="835">
        <v>2150</v>
      </c>
      <c r="N1147" s="832">
        <v>2</v>
      </c>
      <c r="O1147" s="836">
        <v>2</v>
      </c>
      <c r="P1147" s="835">
        <v>1075</v>
      </c>
      <c r="Q1147" s="837">
        <v>0.5</v>
      </c>
      <c r="R1147" s="832">
        <v>1</v>
      </c>
      <c r="S1147" s="837">
        <v>0.5</v>
      </c>
      <c r="T1147" s="836">
        <v>1</v>
      </c>
      <c r="U1147" s="838">
        <v>0.5</v>
      </c>
    </row>
    <row r="1148" spans="1:21" ht="14.4" customHeight="1" x14ac:dyDescent="0.3">
      <c r="A1148" s="831">
        <v>11</v>
      </c>
      <c r="B1148" s="832" t="s">
        <v>2137</v>
      </c>
      <c r="C1148" s="832" t="s">
        <v>2143</v>
      </c>
      <c r="D1148" s="833" t="s">
        <v>4131</v>
      </c>
      <c r="E1148" s="834" t="s">
        <v>2164</v>
      </c>
      <c r="F1148" s="832" t="s">
        <v>2140</v>
      </c>
      <c r="G1148" s="832" t="s">
        <v>2209</v>
      </c>
      <c r="H1148" s="832" t="s">
        <v>590</v>
      </c>
      <c r="I1148" s="832" t="s">
        <v>2282</v>
      </c>
      <c r="J1148" s="832" t="s">
        <v>2283</v>
      </c>
      <c r="K1148" s="832" t="s">
        <v>2284</v>
      </c>
      <c r="L1148" s="835">
        <v>200</v>
      </c>
      <c r="M1148" s="835">
        <v>7200</v>
      </c>
      <c r="N1148" s="832">
        <v>36</v>
      </c>
      <c r="O1148" s="836">
        <v>18</v>
      </c>
      <c r="P1148" s="835">
        <v>7200</v>
      </c>
      <c r="Q1148" s="837">
        <v>1</v>
      </c>
      <c r="R1148" s="832">
        <v>36</v>
      </c>
      <c r="S1148" s="837">
        <v>1</v>
      </c>
      <c r="T1148" s="836">
        <v>18</v>
      </c>
      <c r="U1148" s="838">
        <v>1</v>
      </c>
    </row>
    <row r="1149" spans="1:21" ht="14.4" customHeight="1" x14ac:dyDescent="0.3">
      <c r="A1149" s="831">
        <v>11</v>
      </c>
      <c r="B1149" s="832" t="s">
        <v>2137</v>
      </c>
      <c r="C1149" s="832" t="s">
        <v>2143</v>
      </c>
      <c r="D1149" s="833" t="s">
        <v>4131</v>
      </c>
      <c r="E1149" s="834" t="s">
        <v>2164</v>
      </c>
      <c r="F1149" s="832" t="s">
        <v>2140</v>
      </c>
      <c r="G1149" s="832" t="s">
        <v>2209</v>
      </c>
      <c r="H1149" s="832" t="s">
        <v>590</v>
      </c>
      <c r="I1149" s="832" t="s">
        <v>2266</v>
      </c>
      <c r="J1149" s="832" t="s">
        <v>2267</v>
      </c>
      <c r="K1149" s="832" t="s">
        <v>2268</v>
      </c>
      <c r="L1149" s="835">
        <v>278.75</v>
      </c>
      <c r="M1149" s="835">
        <v>18676.25</v>
      </c>
      <c r="N1149" s="832">
        <v>67</v>
      </c>
      <c r="O1149" s="836">
        <v>35</v>
      </c>
      <c r="P1149" s="835">
        <v>18118.75</v>
      </c>
      <c r="Q1149" s="837">
        <v>0.97014925373134331</v>
      </c>
      <c r="R1149" s="832">
        <v>65</v>
      </c>
      <c r="S1149" s="837">
        <v>0.97014925373134331</v>
      </c>
      <c r="T1149" s="836">
        <v>34</v>
      </c>
      <c r="U1149" s="838">
        <v>0.97142857142857142</v>
      </c>
    </row>
    <row r="1150" spans="1:21" ht="14.4" customHeight="1" x14ac:dyDescent="0.3">
      <c r="A1150" s="831">
        <v>11</v>
      </c>
      <c r="B1150" s="832" t="s">
        <v>2137</v>
      </c>
      <c r="C1150" s="832" t="s">
        <v>2143</v>
      </c>
      <c r="D1150" s="833" t="s">
        <v>4131</v>
      </c>
      <c r="E1150" s="834" t="s">
        <v>2164</v>
      </c>
      <c r="F1150" s="832" t="s">
        <v>2140</v>
      </c>
      <c r="G1150" s="832" t="s">
        <v>2209</v>
      </c>
      <c r="H1150" s="832" t="s">
        <v>590</v>
      </c>
      <c r="I1150" s="832" t="s">
        <v>3313</v>
      </c>
      <c r="J1150" s="832" t="s">
        <v>3314</v>
      </c>
      <c r="K1150" s="832" t="s">
        <v>3315</v>
      </c>
      <c r="L1150" s="835">
        <v>2000</v>
      </c>
      <c r="M1150" s="835">
        <v>2000</v>
      </c>
      <c r="N1150" s="832">
        <v>1</v>
      </c>
      <c r="O1150" s="836">
        <v>1</v>
      </c>
      <c r="P1150" s="835">
        <v>2000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11</v>
      </c>
      <c r="B1151" s="832" t="s">
        <v>2137</v>
      </c>
      <c r="C1151" s="832" t="s">
        <v>2143</v>
      </c>
      <c r="D1151" s="833" t="s">
        <v>4131</v>
      </c>
      <c r="E1151" s="834" t="s">
        <v>2164</v>
      </c>
      <c r="F1151" s="832" t="s">
        <v>2140</v>
      </c>
      <c r="G1151" s="832" t="s">
        <v>2213</v>
      </c>
      <c r="H1151" s="832" t="s">
        <v>590</v>
      </c>
      <c r="I1151" s="832" t="s">
        <v>2214</v>
      </c>
      <c r="J1151" s="832" t="s">
        <v>2215</v>
      </c>
      <c r="K1151" s="832" t="s">
        <v>2216</v>
      </c>
      <c r="L1151" s="835">
        <v>0</v>
      </c>
      <c r="M1151" s="835">
        <v>0</v>
      </c>
      <c r="N1151" s="832">
        <v>1</v>
      </c>
      <c r="O1151" s="836">
        <v>1</v>
      </c>
      <c r="P1151" s="835"/>
      <c r="Q1151" s="837"/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11</v>
      </c>
      <c r="B1152" s="832" t="s">
        <v>2137</v>
      </c>
      <c r="C1152" s="832" t="s">
        <v>2143</v>
      </c>
      <c r="D1152" s="833" t="s">
        <v>4131</v>
      </c>
      <c r="E1152" s="834" t="s">
        <v>2164</v>
      </c>
      <c r="F1152" s="832" t="s">
        <v>2140</v>
      </c>
      <c r="G1152" s="832" t="s">
        <v>2678</v>
      </c>
      <c r="H1152" s="832" t="s">
        <v>590</v>
      </c>
      <c r="I1152" s="832" t="s">
        <v>2679</v>
      </c>
      <c r="J1152" s="832" t="s">
        <v>2680</v>
      </c>
      <c r="K1152" s="832" t="s">
        <v>2681</v>
      </c>
      <c r="L1152" s="835">
        <v>553.15</v>
      </c>
      <c r="M1152" s="835">
        <v>46464.599999999984</v>
      </c>
      <c r="N1152" s="832">
        <v>84</v>
      </c>
      <c r="O1152" s="836">
        <v>28</v>
      </c>
      <c r="P1152" s="835">
        <v>46464.599999999984</v>
      </c>
      <c r="Q1152" s="837">
        <v>1</v>
      </c>
      <c r="R1152" s="832">
        <v>84</v>
      </c>
      <c r="S1152" s="837">
        <v>1</v>
      </c>
      <c r="T1152" s="836">
        <v>28</v>
      </c>
      <c r="U1152" s="838">
        <v>1</v>
      </c>
    </row>
    <row r="1153" spans="1:21" ht="14.4" customHeight="1" x14ac:dyDescent="0.3">
      <c r="A1153" s="831">
        <v>11</v>
      </c>
      <c r="B1153" s="832" t="s">
        <v>2137</v>
      </c>
      <c r="C1153" s="832" t="s">
        <v>2143</v>
      </c>
      <c r="D1153" s="833" t="s">
        <v>4131</v>
      </c>
      <c r="E1153" s="834" t="s">
        <v>2164</v>
      </c>
      <c r="F1153" s="832" t="s">
        <v>2140</v>
      </c>
      <c r="G1153" s="832" t="s">
        <v>2678</v>
      </c>
      <c r="H1153" s="832" t="s">
        <v>590</v>
      </c>
      <c r="I1153" s="832" t="s">
        <v>2845</v>
      </c>
      <c r="J1153" s="832" t="s">
        <v>2846</v>
      </c>
      <c r="K1153" s="832" t="s">
        <v>2847</v>
      </c>
      <c r="L1153" s="835">
        <v>553.15</v>
      </c>
      <c r="M1153" s="835">
        <v>3318.8999999999996</v>
      </c>
      <c r="N1153" s="832">
        <v>6</v>
      </c>
      <c r="O1153" s="836">
        <v>2</v>
      </c>
      <c r="P1153" s="835">
        <v>3318.8999999999996</v>
      </c>
      <c r="Q1153" s="837">
        <v>1</v>
      </c>
      <c r="R1153" s="832">
        <v>6</v>
      </c>
      <c r="S1153" s="837">
        <v>1</v>
      </c>
      <c r="T1153" s="836">
        <v>2</v>
      </c>
      <c r="U1153" s="838">
        <v>1</v>
      </c>
    </row>
    <row r="1154" spans="1:21" ht="14.4" customHeight="1" x14ac:dyDescent="0.3">
      <c r="A1154" s="831">
        <v>11</v>
      </c>
      <c r="B1154" s="832" t="s">
        <v>2137</v>
      </c>
      <c r="C1154" s="832" t="s">
        <v>2143</v>
      </c>
      <c r="D1154" s="833" t="s">
        <v>4131</v>
      </c>
      <c r="E1154" s="834" t="s">
        <v>2164</v>
      </c>
      <c r="F1154" s="832" t="s">
        <v>2140</v>
      </c>
      <c r="G1154" s="832" t="s">
        <v>2678</v>
      </c>
      <c r="H1154" s="832" t="s">
        <v>590</v>
      </c>
      <c r="I1154" s="832" t="s">
        <v>3316</v>
      </c>
      <c r="J1154" s="832" t="s">
        <v>3317</v>
      </c>
      <c r="K1154" s="832" t="s">
        <v>3318</v>
      </c>
      <c r="L1154" s="835">
        <v>331.89</v>
      </c>
      <c r="M1154" s="835">
        <v>1991.34</v>
      </c>
      <c r="N1154" s="832">
        <v>6</v>
      </c>
      <c r="O1154" s="836">
        <v>2</v>
      </c>
      <c r="P1154" s="835">
        <v>1991.34</v>
      </c>
      <c r="Q1154" s="837">
        <v>1</v>
      </c>
      <c r="R1154" s="832">
        <v>6</v>
      </c>
      <c r="S1154" s="837">
        <v>1</v>
      </c>
      <c r="T1154" s="836">
        <v>2</v>
      </c>
      <c r="U1154" s="838">
        <v>1</v>
      </c>
    </row>
    <row r="1155" spans="1:21" ht="14.4" customHeight="1" x14ac:dyDescent="0.3">
      <c r="A1155" s="831">
        <v>11</v>
      </c>
      <c r="B1155" s="832" t="s">
        <v>2137</v>
      </c>
      <c r="C1155" s="832" t="s">
        <v>2143</v>
      </c>
      <c r="D1155" s="833" t="s">
        <v>4131</v>
      </c>
      <c r="E1155" s="834" t="s">
        <v>2166</v>
      </c>
      <c r="F1155" s="832" t="s">
        <v>2138</v>
      </c>
      <c r="G1155" s="832" t="s">
        <v>2688</v>
      </c>
      <c r="H1155" s="832" t="s">
        <v>590</v>
      </c>
      <c r="I1155" s="832" t="s">
        <v>2875</v>
      </c>
      <c r="J1155" s="832" t="s">
        <v>2690</v>
      </c>
      <c r="K1155" s="832" t="s">
        <v>2745</v>
      </c>
      <c r="L1155" s="835">
        <v>32.28</v>
      </c>
      <c r="M1155" s="835">
        <v>32.28</v>
      </c>
      <c r="N1155" s="832">
        <v>1</v>
      </c>
      <c r="O1155" s="836">
        <v>0.5</v>
      </c>
      <c r="P1155" s="835">
        <v>32.28</v>
      </c>
      <c r="Q1155" s="837">
        <v>1</v>
      </c>
      <c r="R1155" s="832">
        <v>1</v>
      </c>
      <c r="S1155" s="837">
        <v>1</v>
      </c>
      <c r="T1155" s="836">
        <v>0.5</v>
      </c>
      <c r="U1155" s="838">
        <v>1</v>
      </c>
    </row>
    <row r="1156" spans="1:21" ht="14.4" customHeight="1" x14ac:dyDescent="0.3">
      <c r="A1156" s="831">
        <v>11</v>
      </c>
      <c r="B1156" s="832" t="s">
        <v>2137</v>
      </c>
      <c r="C1156" s="832" t="s">
        <v>2143</v>
      </c>
      <c r="D1156" s="833" t="s">
        <v>4131</v>
      </c>
      <c r="E1156" s="834" t="s">
        <v>2166</v>
      </c>
      <c r="F1156" s="832" t="s">
        <v>2138</v>
      </c>
      <c r="G1156" s="832" t="s">
        <v>2688</v>
      </c>
      <c r="H1156" s="832" t="s">
        <v>590</v>
      </c>
      <c r="I1156" s="832" t="s">
        <v>2689</v>
      </c>
      <c r="J1156" s="832" t="s">
        <v>2690</v>
      </c>
      <c r="K1156" s="832" t="s">
        <v>2691</v>
      </c>
      <c r="L1156" s="835">
        <v>96.84</v>
      </c>
      <c r="M1156" s="835">
        <v>193.68</v>
      </c>
      <c r="N1156" s="832">
        <v>2</v>
      </c>
      <c r="O1156" s="836">
        <v>2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11</v>
      </c>
      <c r="B1157" s="832" t="s">
        <v>2137</v>
      </c>
      <c r="C1157" s="832" t="s">
        <v>2143</v>
      </c>
      <c r="D1157" s="833" t="s">
        <v>4131</v>
      </c>
      <c r="E1157" s="834" t="s">
        <v>2166</v>
      </c>
      <c r="F1157" s="832" t="s">
        <v>2138</v>
      </c>
      <c r="G1157" s="832" t="s">
        <v>2177</v>
      </c>
      <c r="H1157" s="832" t="s">
        <v>638</v>
      </c>
      <c r="I1157" s="832" t="s">
        <v>3319</v>
      </c>
      <c r="J1157" s="832" t="s">
        <v>3320</v>
      </c>
      <c r="K1157" s="832" t="s">
        <v>3321</v>
      </c>
      <c r="L1157" s="835">
        <v>66.08</v>
      </c>
      <c r="M1157" s="835">
        <v>66.08</v>
      </c>
      <c r="N1157" s="832">
        <v>1</v>
      </c>
      <c r="O1157" s="836">
        <v>0.5</v>
      </c>
      <c r="P1157" s="835">
        <v>66.08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11</v>
      </c>
      <c r="B1158" s="832" t="s">
        <v>2137</v>
      </c>
      <c r="C1158" s="832" t="s">
        <v>2143</v>
      </c>
      <c r="D1158" s="833" t="s">
        <v>4131</v>
      </c>
      <c r="E1158" s="834" t="s">
        <v>2166</v>
      </c>
      <c r="F1158" s="832" t="s">
        <v>2138</v>
      </c>
      <c r="G1158" s="832" t="s">
        <v>2177</v>
      </c>
      <c r="H1158" s="832" t="s">
        <v>590</v>
      </c>
      <c r="I1158" s="832" t="s">
        <v>3271</v>
      </c>
      <c r="J1158" s="832" t="s">
        <v>1225</v>
      </c>
      <c r="K1158" s="832" t="s">
        <v>1928</v>
      </c>
      <c r="L1158" s="835">
        <v>154.36000000000001</v>
      </c>
      <c r="M1158" s="835">
        <v>154.36000000000001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11</v>
      </c>
      <c r="B1159" s="832" t="s">
        <v>2137</v>
      </c>
      <c r="C1159" s="832" t="s">
        <v>2143</v>
      </c>
      <c r="D1159" s="833" t="s">
        <v>4131</v>
      </c>
      <c r="E1159" s="834" t="s">
        <v>2166</v>
      </c>
      <c r="F1159" s="832" t="s">
        <v>2138</v>
      </c>
      <c r="G1159" s="832" t="s">
        <v>2390</v>
      </c>
      <c r="H1159" s="832" t="s">
        <v>590</v>
      </c>
      <c r="I1159" s="832" t="s">
        <v>2391</v>
      </c>
      <c r="J1159" s="832" t="s">
        <v>2392</v>
      </c>
      <c r="K1159" s="832" t="s">
        <v>2393</v>
      </c>
      <c r="L1159" s="835">
        <v>159.71</v>
      </c>
      <c r="M1159" s="835">
        <v>1277.68</v>
      </c>
      <c r="N1159" s="832">
        <v>8</v>
      </c>
      <c r="O1159" s="836">
        <v>2.5</v>
      </c>
      <c r="P1159" s="835">
        <v>479.13</v>
      </c>
      <c r="Q1159" s="837">
        <v>0.375</v>
      </c>
      <c r="R1159" s="832">
        <v>3</v>
      </c>
      <c r="S1159" s="837">
        <v>0.375</v>
      </c>
      <c r="T1159" s="836">
        <v>1</v>
      </c>
      <c r="U1159" s="838">
        <v>0.4</v>
      </c>
    </row>
    <row r="1160" spans="1:21" ht="14.4" customHeight="1" x14ac:dyDescent="0.3">
      <c r="A1160" s="831">
        <v>11</v>
      </c>
      <c r="B1160" s="832" t="s">
        <v>2137</v>
      </c>
      <c r="C1160" s="832" t="s">
        <v>2143</v>
      </c>
      <c r="D1160" s="833" t="s">
        <v>4131</v>
      </c>
      <c r="E1160" s="834" t="s">
        <v>2166</v>
      </c>
      <c r="F1160" s="832" t="s">
        <v>2138</v>
      </c>
      <c r="G1160" s="832" t="s">
        <v>2390</v>
      </c>
      <c r="H1160" s="832" t="s">
        <v>590</v>
      </c>
      <c r="I1160" s="832" t="s">
        <v>2532</v>
      </c>
      <c r="J1160" s="832" t="s">
        <v>2392</v>
      </c>
      <c r="K1160" s="832" t="s">
        <v>2393</v>
      </c>
      <c r="L1160" s="835">
        <v>159.71</v>
      </c>
      <c r="M1160" s="835">
        <v>958.26</v>
      </c>
      <c r="N1160" s="832">
        <v>6</v>
      </c>
      <c r="O1160" s="836">
        <v>2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11</v>
      </c>
      <c r="B1161" s="832" t="s">
        <v>2137</v>
      </c>
      <c r="C1161" s="832" t="s">
        <v>2143</v>
      </c>
      <c r="D1161" s="833" t="s">
        <v>4131</v>
      </c>
      <c r="E1161" s="834" t="s">
        <v>2166</v>
      </c>
      <c r="F1161" s="832" t="s">
        <v>2138</v>
      </c>
      <c r="G1161" s="832" t="s">
        <v>2962</v>
      </c>
      <c r="H1161" s="832" t="s">
        <v>638</v>
      </c>
      <c r="I1161" s="832" t="s">
        <v>1801</v>
      </c>
      <c r="J1161" s="832" t="s">
        <v>1802</v>
      </c>
      <c r="K1161" s="832" t="s">
        <v>1803</v>
      </c>
      <c r="L1161" s="835">
        <v>70.540000000000006</v>
      </c>
      <c r="M1161" s="835">
        <v>211.62</v>
      </c>
      <c r="N1161" s="832">
        <v>3</v>
      </c>
      <c r="O1161" s="836">
        <v>1.5</v>
      </c>
      <c r="P1161" s="835">
        <v>211.62</v>
      </c>
      <c r="Q1161" s="837">
        <v>1</v>
      </c>
      <c r="R1161" s="832">
        <v>3</v>
      </c>
      <c r="S1161" s="837">
        <v>1</v>
      </c>
      <c r="T1161" s="836">
        <v>1.5</v>
      </c>
      <c r="U1161" s="838">
        <v>1</v>
      </c>
    </row>
    <row r="1162" spans="1:21" ht="14.4" customHeight="1" x14ac:dyDescent="0.3">
      <c r="A1162" s="831">
        <v>11</v>
      </c>
      <c r="B1162" s="832" t="s">
        <v>2137</v>
      </c>
      <c r="C1162" s="832" t="s">
        <v>2143</v>
      </c>
      <c r="D1162" s="833" t="s">
        <v>4131</v>
      </c>
      <c r="E1162" s="834" t="s">
        <v>2166</v>
      </c>
      <c r="F1162" s="832" t="s">
        <v>2138</v>
      </c>
      <c r="G1162" s="832" t="s">
        <v>2178</v>
      </c>
      <c r="H1162" s="832" t="s">
        <v>638</v>
      </c>
      <c r="I1162" s="832" t="s">
        <v>1931</v>
      </c>
      <c r="J1162" s="832" t="s">
        <v>1932</v>
      </c>
      <c r="K1162" s="832" t="s">
        <v>1795</v>
      </c>
      <c r="L1162" s="835">
        <v>170.52</v>
      </c>
      <c r="M1162" s="835">
        <v>170.52</v>
      </c>
      <c r="N1162" s="832">
        <v>1</v>
      </c>
      <c r="O1162" s="836">
        <v>1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11</v>
      </c>
      <c r="B1163" s="832" t="s">
        <v>2137</v>
      </c>
      <c r="C1163" s="832" t="s">
        <v>2143</v>
      </c>
      <c r="D1163" s="833" t="s">
        <v>4131</v>
      </c>
      <c r="E1163" s="834" t="s">
        <v>2166</v>
      </c>
      <c r="F1163" s="832" t="s">
        <v>2138</v>
      </c>
      <c r="G1163" s="832" t="s">
        <v>3276</v>
      </c>
      <c r="H1163" s="832" t="s">
        <v>590</v>
      </c>
      <c r="I1163" s="832" t="s">
        <v>3322</v>
      </c>
      <c r="J1163" s="832" t="s">
        <v>3323</v>
      </c>
      <c r="K1163" s="832" t="s">
        <v>3324</v>
      </c>
      <c r="L1163" s="835">
        <v>0</v>
      </c>
      <c r="M1163" s="835">
        <v>0</v>
      </c>
      <c r="N1163" s="832">
        <v>1</v>
      </c>
      <c r="O1163" s="836">
        <v>1</v>
      </c>
      <c r="P1163" s="835">
        <v>0</v>
      </c>
      <c r="Q1163" s="837"/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11</v>
      </c>
      <c r="B1164" s="832" t="s">
        <v>2137</v>
      </c>
      <c r="C1164" s="832" t="s">
        <v>2143</v>
      </c>
      <c r="D1164" s="833" t="s">
        <v>4131</v>
      </c>
      <c r="E1164" s="834" t="s">
        <v>2166</v>
      </c>
      <c r="F1164" s="832" t="s">
        <v>2138</v>
      </c>
      <c r="G1164" s="832" t="s">
        <v>2219</v>
      </c>
      <c r="H1164" s="832" t="s">
        <v>590</v>
      </c>
      <c r="I1164" s="832" t="s">
        <v>2712</v>
      </c>
      <c r="J1164" s="832" t="s">
        <v>2327</v>
      </c>
      <c r="K1164" s="832" t="s">
        <v>2713</v>
      </c>
      <c r="L1164" s="835">
        <v>322.8</v>
      </c>
      <c r="M1164" s="835">
        <v>645.6</v>
      </c>
      <c r="N1164" s="832">
        <v>2</v>
      </c>
      <c r="O1164" s="836">
        <v>1.5</v>
      </c>
      <c r="P1164" s="835">
        <v>322.8</v>
      </c>
      <c r="Q1164" s="837">
        <v>0.5</v>
      </c>
      <c r="R1164" s="832">
        <v>1</v>
      </c>
      <c r="S1164" s="837">
        <v>0.5</v>
      </c>
      <c r="T1164" s="836">
        <v>1</v>
      </c>
      <c r="U1164" s="838">
        <v>0.66666666666666663</v>
      </c>
    </row>
    <row r="1165" spans="1:21" ht="14.4" customHeight="1" x14ac:dyDescent="0.3">
      <c r="A1165" s="831">
        <v>11</v>
      </c>
      <c r="B1165" s="832" t="s">
        <v>2137</v>
      </c>
      <c r="C1165" s="832" t="s">
        <v>2143</v>
      </c>
      <c r="D1165" s="833" t="s">
        <v>4131</v>
      </c>
      <c r="E1165" s="834" t="s">
        <v>2166</v>
      </c>
      <c r="F1165" s="832" t="s">
        <v>2138</v>
      </c>
      <c r="G1165" s="832" t="s">
        <v>2219</v>
      </c>
      <c r="H1165" s="832" t="s">
        <v>590</v>
      </c>
      <c r="I1165" s="832" t="s">
        <v>3325</v>
      </c>
      <c r="J1165" s="832" t="s">
        <v>3326</v>
      </c>
      <c r="K1165" s="832" t="s">
        <v>3327</v>
      </c>
      <c r="L1165" s="835">
        <v>0</v>
      </c>
      <c r="M1165" s="835">
        <v>0</v>
      </c>
      <c r="N1165" s="832">
        <v>11</v>
      </c>
      <c r="O1165" s="836">
        <v>4.5</v>
      </c>
      <c r="P1165" s="835">
        <v>0</v>
      </c>
      <c r="Q1165" s="837"/>
      <c r="R1165" s="832">
        <v>4</v>
      </c>
      <c r="S1165" s="837">
        <v>0.36363636363636365</v>
      </c>
      <c r="T1165" s="836">
        <v>1.5</v>
      </c>
      <c r="U1165" s="838">
        <v>0.33333333333333331</v>
      </c>
    </row>
    <row r="1166" spans="1:21" ht="14.4" customHeight="1" x14ac:dyDescent="0.3">
      <c r="A1166" s="831">
        <v>11</v>
      </c>
      <c r="B1166" s="832" t="s">
        <v>2137</v>
      </c>
      <c r="C1166" s="832" t="s">
        <v>2143</v>
      </c>
      <c r="D1166" s="833" t="s">
        <v>4131</v>
      </c>
      <c r="E1166" s="834" t="s">
        <v>2166</v>
      </c>
      <c r="F1166" s="832" t="s">
        <v>2138</v>
      </c>
      <c r="G1166" s="832" t="s">
        <v>2219</v>
      </c>
      <c r="H1166" s="832" t="s">
        <v>590</v>
      </c>
      <c r="I1166" s="832" t="s">
        <v>3328</v>
      </c>
      <c r="J1166" s="832" t="s">
        <v>3326</v>
      </c>
      <c r="K1166" s="832" t="s">
        <v>3329</v>
      </c>
      <c r="L1166" s="835">
        <v>0</v>
      </c>
      <c r="M1166" s="835">
        <v>0</v>
      </c>
      <c r="N1166" s="832">
        <v>1</v>
      </c>
      <c r="O1166" s="836">
        <v>0.5</v>
      </c>
      <c r="P1166" s="835"/>
      <c r="Q1166" s="837"/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11</v>
      </c>
      <c r="B1167" s="832" t="s">
        <v>2137</v>
      </c>
      <c r="C1167" s="832" t="s">
        <v>2143</v>
      </c>
      <c r="D1167" s="833" t="s">
        <v>4131</v>
      </c>
      <c r="E1167" s="834" t="s">
        <v>2166</v>
      </c>
      <c r="F1167" s="832" t="s">
        <v>2138</v>
      </c>
      <c r="G1167" s="832" t="s">
        <v>2219</v>
      </c>
      <c r="H1167" s="832" t="s">
        <v>590</v>
      </c>
      <c r="I1167" s="832" t="s">
        <v>3282</v>
      </c>
      <c r="J1167" s="832" t="s">
        <v>3283</v>
      </c>
      <c r="K1167" s="832" t="s">
        <v>3284</v>
      </c>
      <c r="L1167" s="835">
        <v>0</v>
      </c>
      <c r="M1167" s="835">
        <v>0</v>
      </c>
      <c r="N1167" s="832">
        <v>1</v>
      </c>
      <c r="O1167" s="836">
        <v>0.5</v>
      </c>
      <c r="P1167" s="835">
        <v>0</v>
      </c>
      <c r="Q1167" s="837"/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11</v>
      </c>
      <c r="B1168" s="832" t="s">
        <v>2137</v>
      </c>
      <c r="C1168" s="832" t="s">
        <v>2143</v>
      </c>
      <c r="D1168" s="833" t="s">
        <v>4131</v>
      </c>
      <c r="E1168" s="834" t="s">
        <v>2166</v>
      </c>
      <c r="F1168" s="832" t="s">
        <v>2138</v>
      </c>
      <c r="G1168" s="832" t="s">
        <v>3330</v>
      </c>
      <c r="H1168" s="832" t="s">
        <v>590</v>
      </c>
      <c r="I1168" s="832" t="s">
        <v>3331</v>
      </c>
      <c r="J1168" s="832" t="s">
        <v>745</v>
      </c>
      <c r="K1168" s="832" t="s">
        <v>3332</v>
      </c>
      <c r="L1168" s="835">
        <v>0</v>
      </c>
      <c r="M1168" s="835">
        <v>0</v>
      </c>
      <c r="N1168" s="832">
        <v>1</v>
      </c>
      <c r="O1168" s="836">
        <v>0.5</v>
      </c>
      <c r="P1168" s="835"/>
      <c r="Q1168" s="837"/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11</v>
      </c>
      <c r="B1169" s="832" t="s">
        <v>2137</v>
      </c>
      <c r="C1169" s="832" t="s">
        <v>2143</v>
      </c>
      <c r="D1169" s="833" t="s">
        <v>4131</v>
      </c>
      <c r="E1169" s="834" t="s">
        <v>2166</v>
      </c>
      <c r="F1169" s="832" t="s">
        <v>2138</v>
      </c>
      <c r="G1169" s="832" t="s">
        <v>2329</v>
      </c>
      <c r="H1169" s="832" t="s">
        <v>590</v>
      </c>
      <c r="I1169" s="832" t="s">
        <v>2718</v>
      </c>
      <c r="J1169" s="832" t="s">
        <v>689</v>
      </c>
      <c r="K1169" s="832" t="s">
        <v>2334</v>
      </c>
      <c r="L1169" s="835">
        <v>182.22</v>
      </c>
      <c r="M1169" s="835">
        <v>182.22</v>
      </c>
      <c r="N1169" s="832">
        <v>1</v>
      </c>
      <c r="O1169" s="836">
        <v>0.5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11</v>
      </c>
      <c r="B1170" s="832" t="s">
        <v>2137</v>
      </c>
      <c r="C1170" s="832" t="s">
        <v>2143</v>
      </c>
      <c r="D1170" s="833" t="s">
        <v>4131</v>
      </c>
      <c r="E1170" s="834" t="s">
        <v>2166</v>
      </c>
      <c r="F1170" s="832" t="s">
        <v>2138</v>
      </c>
      <c r="G1170" s="832" t="s">
        <v>2329</v>
      </c>
      <c r="H1170" s="832" t="s">
        <v>590</v>
      </c>
      <c r="I1170" s="832" t="s">
        <v>2333</v>
      </c>
      <c r="J1170" s="832" t="s">
        <v>689</v>
      </c>
      <c r="K1170" s="832" t="s">
        <v>2334</v>
      </c>
      <c r="L1170" s="835">
        <v>182.22</v>
      </c>
      <c r="M1170" s="835">
        <v>182.22</v>
      </c>
      <c r="N1170" s="832">
        <v>1</v>
      </c>
      <c r="O1170" s="836">
        <v>0.5</v>
      </c>
      <c r="P1170" s="835">
        <v>182.22</v>
      </c>
      <c r="Q1170" s="837">
        <v>1</v>
      </c>
      <c r="R1170" s="832">
        <v>1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11</v>
      </c>
      <c r="B1171" s="832" t="s">
        <v>2137</v>
      </c>
      <c r="C1171" s="832" t="s">
        <v>2143</v>
      </c>
      <c r="D1171" s="833" t="s">
        <v>4131</v>
      </c>
      <c r="E1171" s="834" t="s">
        <v>2166</v>
      </c>
      <c r="F1171" s="832" t="s">
        <v>2138</v>
      </c>
      <c r="G1171" s="832" t="s">
        <v>2269</v>
      </c>
      <c r="H1171" s="832" t="s">
        <v>590</v>
      </c>
      <c r="I1171" s="832" t="s">
        <v>2270</v>
      </c>
      <c r="J1171" s="832" t="s">
        <v>1084</v>
      </c>
      <c r="K1171" s="832" t="s">
        <v>2271</v>
      </c>
      <c r="L1171" s="835">
        <v>923.74</v>
      </c>
      <c r="M1171" s="835">
        <v>2771.2200000000003</v>
      </c>
      <c r="N1171" s="832">
        <v>3</v>
      </c>
      <c r="O1171" s="836">
        <v>1</v>
      </c>
      <c r="P1171" s="835">
        <v>2771.2200000000003</v>
      </c>
      <c r="Q1171" s="837">
        <v>1</v>
      </c>
      <c r="R1171" s="832">
        <v>3</v>
      </c>
      <c r="S1171" s="837">
        <v>1</v>
      </c>
      <c r="T1171" s="836">
        <v>1</v>
      </c>
      <c r="U1171" s="838">
        <v>1</v>
      </c>
    </row>
    <row r="1172" spans="1:21" ht="14.4" customHeight="1" x14ac:dyDescent="0.3">
      <c r="A1172" s="831">
        <v>11</v>
      </c>
      <c r="B1172" s="832" t="s">
        <v>2137</v>
      </c>
      <c r="C1172" s="832" t="s">
        <v>2143</v>
      </c>
      <c r="D1172" s="833" t="s">
        <v>4131</v>
      </c>
      <c r="E1172" s="834" t="s">
        <v>2166</v>
      </c>
      <c r="F1172" s="832" t="s">
        <v>2138</v>
      </c>
      <c r="G1172" s="832" t="s">
        <v>2543</v>
      </c>
      <c r="H1172" s="832" t="s">
        <v>590</v>
      </c>
      <c r="I1172" s="832" t="s">
        <v>3333</v>
      </c>
      <c r="J1172" s="832" t="s">
        <v>2545</v>
      </c>
      <c r="K1172" s="832" t="s">
        <v>3334</v>
      </c>
      <c r="L1172" s="835">
        <v>92.85</v>
      </c>
      <c r="M1172" s="835">
        <v>92.85</v>
      </c>
      <c r="N1172" s="832">
        <v>1</v>
      </c>
      <c r="O1172" s="836">
        <v>0.5</v>
      </c>
      <c r="P1172" s="835">
        <v>92.85</v>
      </c>
      <c r="Q1172" s="837">
        <v>1</v>
      </c>
      <c r="R1172" s="832">
        <v>1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11</v>
      </c>
      <c r="B1173" s="832" t="s">
        <v>2137</v>
      </c>
      <c r="C1173" s="832" t="s">
        <v>2143</v>
      </c>
      <c r="D1173" s="833" t="s">
        <v>4131</v>
      </c>
      <c r="E1173" s="834" t="s">
        <v>2166</v>
      </c>
      <c r="F1173" s="832" t="s">
        <v>2138</v>
      </c>
      <c r="G1173" s="832" t="s">
        <v>2543</v>
      </c>
      <c r="H1173" s="832" t="s">
        <v>590</v>
      </c>
      <c r="I1173" s="832" t="s">
        <v>3335</v>
      </c>
      <c r="J1173" s="832" t="s">
        <v>2545</v>
      </c>
      <c r="K1173" s="832" t="s">
        <v>3336</v>
      </c>
      <c r="L1173" s="835">
        <v>159.16999999999999</v>
      </c>
      <c r="M1173" s="835">
        <v>159.16999999999999</v>
      </c>
      <c r="N1173" s="832">
        <v>1</v>
      </c>
      <c r="O1173" s="836">
        <v>1</v>
      </c>
      <c r="P1173" s="835">
        <v>159.16999999999999</v>
      </c>
      <c r="Q1173" s="837">
        <v>1</v>
      </c>
      <c r="R1173" s="832">
        <v>1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11</v>
      </c>
      <c r="B1174" s="832" t="s">
        <v>2137</v>
      </c>
      <c r="C1174" s="832" t="s">
        <v>2143</v>
      </c>
      <c r="D1174" s="833" t="s">
        <v>4131</v>
      </c>
      <c r="E1174" s="834" t="s">
        <v>2166</v>
      </c>
      <c r="F1174" s="832" t="s">
        <v>2138</v>
      </c>
      <c r="G1174" s="832" t="s">
        <v>2259</v>
      </c>
      <c r="H1174" s="832" t="s">
        <v>590</v>
      </c>
      <c r="I1174" s="832" t="s">
        <v>2260</v>
      </c>
      <c r="J1174" s="832" t="s">
        <v>862</v>
      </c>
      <c r="K1174" s="832" t="s">
        <v>2261</v>
      </c>
      <c r="L1174" s="835">
        <v>107.27</v>
      </c>
      <c r="M1174" s="835">
        <v>1179.97</v>
      </c>
      <c r="N1174" s="832">
        <v>11</v>
      </c>
      <c r="O1174" s="836">
        <v>5</v>
      </c>
      <c r="P1174" s="835">
        <v>214.54</v>
      </c>
      <c r="Q1174" s="837">
        <v>0.1818181818181818</v>
      </c>
      <c r="R1174" s="832">
        <v>2</v>
      </c>
      <c r="S1174" s="837">
        <v>0.18181818181818182</v>
      </c>
      <c r="T1174" s="836">
        <v>1</v>
      </c>
      <c r="U1174" s="838">
        <v>0.2</v>
      </c>
    </row>
    <row r="1175" spans="1:21" ht="14.4" customHeight="1" x14ac:dyDescent="0.3">
      <c r="A1175" s="831">
        <v>11</v>
      </c>
      <c r="B1175" s="832" t="s">
        <v>2137</v>
      </c>
      <c r="C1175" s="832" t="s">
        <v>2143</v>
      </c>
      <c r="D1175" s="833" t="s">
        <v>4131</v>
      </c>
      <c r="E1175" s="834" t="s">
        <v>2166</v>
      </c>
      <c r="F1175" s="832" t="s">
        <v>2138</v>
      </c>
      <c r="G1175" s="832" t="s">
        <v>2259</v>
      </c>
      <c r="H1175" s="832" t="s">
        <v>590</v>
      </c>
      <c r="I1175" s="832" t="s">
        <v>2858</v>
      </c>
      <c r="J1175" s="832" t="s">
        <v>862</v>
      </c>
      <c r="K1175" s="832" t="s">
        <v>2261</v>
      </c>
      <c r="L1175" s="835">
        <v>107.27</v>
      </c>
      <c r="M1175" s="835">
        <v>429.08</v>
      </c>
      <c r="N1175" s="832">
        <v>4</v>
      </c>
      <c r="O1175" s="836">
        <v>2</v>
      </c>
      <c r="P1175" s="835">
        <v>214.54</v>
      </c>
      <c r="Q1175" s="837">
        <v>0.5</v>
      </c>
      <c r="R1175" s="832">
        <v>2</v>
      </c>
      <c r="S1175" s="837">
        <v>0.5</v>
      </c>
      <c r="T1175" s="836">
        <v>1</v>
      </c>
      <c r="U1175" s="838">
        <v>0.5</v>
      </c>
    </row>
    <row r="1176" spans="1:21" ht="14.4" customHeight="1" x14ac:dyDescent="0.3">
      <c r="A1176" s="831">
        <v>11</v>
      </c>
      <c r="B1176" s="832" t="s">
        <v>2137</v>
      </c>
      <c r="C1176" s="832" t="s">
        <v>2143</v>
      </c>
      <c r="D1176" s="833" t="s">
        <v>4131</v>
      </c>
      <c r="E1176" s="834" t="s">
        <v>2166</v>
      </c>
      <c r="F1176" s="832" t="s">
        <v>2138</v>
      </c>
      <c r="G1176" s="832" t="s">
        <v>2335</v>
      </c>
      <c r="H1176" s="832" t="s">
        <v>590</v>
      </c>
      <c r="I1176" s="832" t="s">
        <v>2336</v>
      </c>
      <c r="J1176" s="832" t="s">
        <v>2337</v>
      </c>
      <c r="K1176" s="832" t="s">
        <v>2338</v>
      </c>
      <c r="L1176" s="835">
        <v>0</v>
      </c>
      <c r="M1176" s="835">
        <v>0</v>
      </c>
      <c r="N1176" s="832">
        <v>2</v>
      </c>
      <c r="O1176" s="836">
        <v>1</v>
      </c>
      <c r="P1176" s="835">
        <v>0</v>
      </c>
      <c r="Q1176" s="837"/>
      <c r="R1176" s="832">
        <v>2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11</v>
      </c>
      <c r="B1177" s="832" t="s">
        <v>2137</v>
      </c>
      <c r="C1177" s="832" t="s">
        <v>2143</v>
      </c>
      <c r="D1177" s="833" t="s">
        <v>4131</v>
      </c>
      <c r="E1177" s="834" t="s">
        <v>2166</v>
      </c>
      <c r="F1177" s="832" t="s">
        <v>2138</v>
      </c>
      <c r="G1177" s="832" t="s">
        <v>2554</v>
      </c>
      <c r="H1177" s="832" t="s">
        <v>590</v>
      </c>
      <c r="I1177" s="832" t="s">
        <v>2555</v>
      </c>
      <c r="J1177" s="832" t="s">
        <v>2556</v>
      </c>
      <c r="K1177" s="832" t="s">
        <v>2557</v>
      </c>
      <c r="L1177" s="835">
        <v>159.71</v>
      </c>
      <c r="M1177" s="835">
        <v>159.71</v>
      </c>
      <c r="N1177" s="832">
        <v>1</v>
      </c>
      <c r="O1177" s="836">
        <v>1</v>
      </c>
      <c r="P1177" s="835">
        <v>159.71</v>
      </c>
      <c r="Q1177" s="837">
        <v>1</v>
      </c>
      <c r="R1177" s="832">
        <v>1</v>
      </c>
      <c r="S1177" s="837">
        <v>1</v>
      </c>
      <c r="T1177" s="836">
        <v>1</v>
      </c>
      <c r="U1177" s="838">
        <v>1</v>
      </c>
    </row>
    <row r="1178" spans="1:21" ht="14.4" customHeight="1" x14ac:dyDescent="0.3">
      <c r="A1178" s="831">
        <v>11</v>
      </c>
      <c r="B1178" s="832" t="s">
        <v>2137</v>
      </c>
      <c r="C1178" s="832" t="s">
        <v>2143</v>
      </c>
      <c r="D1178" s="833" t="s">
        <v>4131</v>
      </c>
      <c r="E1178" s="834" t="s">
        <v>2166</v>
      </c>
      <c r="F1178" s="832" t="s">
        <v>2138</v>
      </c>
      <c r="G1178" s="832" t="s">
        <v>2554</v>
      </c>
      <c r="H1178" s="832" t="s">
        <v>590</v>
      </c>
      <c r="I1178" s="832" t="s">
        <v>2560</v>
      </c>
      <c r="J1178" s="832" t="s">
        <v>2556</v>
      </c>
      <c r="K1178" s="832" t="s">
        <v>2561</v>
      </c>
      <c r="L1178" s="835">
        <v>0</v>
      </c>
      <c r="M1178" s="835">
        <v>0</v>
      </c>
      <c r="N1178" s="832">
        <v>3</v>
      </c>
      <c r="O1178" s="836">
        <v>2</v>
      </c>
      <c r="P1178" s="835"/>
      <c r="Q1178" s="837"/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11</v>
      </c>
      <c r="B1179" s="832" t="s">
        <v>2137</v>
      </c>
      <c r="C1179" s="832" t="s">
        <v>2143</v>
      </c>
      <c r="D1179" s="833" t="s">
        <v>4131</v>
      </c>
      <c r="E1179" s="834" t="s">
        <v>2166</v>
      </c>
      <c r="F1179" s="832" t="s">
        <v>2138</v>
      </c>
      <c r="G1179" s="832" t="s">
        <v>2554</v>
      </c>
      <c r="H1179" s="832" t="s">
        <v>590</v>
      </c>
      <c r="I1179" s="832" t="s">
        <v>2562</v>
      </c>
      <c r="J1179" s="832" t="s">
        <v>2563</v>
      </c>
      <c r="K1179" s="832" t="s">
        <v>2564</v>
      </c>
      <c r="L1179" s="835">
        <v>0</v>
      </c>
      <c r="M1179" s="835">
        <v>0</v>
      </c>
      <c r="N1179" s="832">
        <v>3</v>
      </c>
      <c r="O1179" s="836">
        <v>1</v>
      </c>
      <c r="P1179" s="835">
        <v>0</v>
      </c>
      <c r="Q1179" s="837"/>
      <c r="R1179" s="832">
        <v>3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11</v>
      </c>
      <c r="B1180" s="832" t="s">
        <v>2137</v>
      </c>
      <c r="C1180" s="832" t="s">
        <v>2143</v>
      </c>
      <c r="D1180" s="833" t="s">
        <v>4131</v>
      </c>
      <c r="E1180" s="834" t="s">
        <v>2166</v>
      </c>
      <c r="F1180" s="832" t="s">
        <v>2138</v>
      </c>
      <c r="G1180" s="832" t="s">
        <v>2262</v>
      </c>
      <c r="H1180" s="832" t="s">
        <v>590</v>
      </c>
      <c r="I1180" s="832" t="s">
        <v>2494</v>
      </c>
      <c r="J1180" s="832" t="s">
        <v>2264</v>
      </c>
      <c r="K1180" s="832" t="s">
        <v>2495</v>
      </c>
      <c r="L1180" s="835">
        <v>30.46</v>
      </c>
      <c r="M1180" s="835">
        <v>60.92</v>
      </c>
      <c r="N1180" s="832">
        <v>2</v>
      </c>
      <c r="O1180" s="836">
        <v>0.5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11</v>
      </c>
      <c r="B1181" s="832" t="s">
        <v>2137</v>
      </c>
      <c r="C1181" s="832" t="s">
        <v>2143</v>
      </c>
      <c r="D1181" s="833" t="s">
        <v>4131</v>
      </c>
      <c r="E1181" s="834" t="s">
        <v>2166</v>
      </c>
      <c r="F1181" s="832" t="s">
        <v>2138</v>
      </c>
      <c r="G1181" s="832" t="s">
        <v>2262</v>
      </c>
      <c r="H1181" s="832" t="s">
        <v>590</v>
      </c>
      <c r="I1181" s="832" t="s">
        <v>2263</v>
      </c>
      <c r="J1181" s="832" t="s">
        <v>2264</v>
      </c>
      <c r="K1181" s="832" t="s">
        <v>2265</v>
      </c>
      <c r="L1181" s="835">
        <v>60.9</v>
      </c>
      <c r="M1181" s="835">
        <v>1278.8999999999999</v>
      </c>
      <c r="N1181" s="832">
        <v>21</v>
      </c>
      <c r="O1181" s="836">
        <v>10</v>
      </c>
      <c r="P1181" s="835">
        <v>365.4</v>
      </c>
      <c r="Q1181" s="837">
        <v>0.28571428571428575</v>
      </c>
      <c r="R1181" s="832">
        <v>6</v>
      </c>
      <c r="S1181" s="837">
        <v>0.2857142857142857</v>
      </c>
      <c r="T1181" s="836">
        <v>3</v>
      </c>
      <c r="U1181" s="838">
        <v>0.3</v>
      </c>
    </row>
    <row r="1182" spans="1:21" ht="14.4" customHeight="1" x14ac:dyDescent="0.3">
      <c r="A1182" s="831">
        <v>11</v>
      </c>
      <c r="B1182" s="832" t="s">
        <v>2137</v>
      </c>
      <c r="C1182" s="832" t="s">
        <v>2143</v>
      </c>
      <c r="D1182" s="833" t="s">
        <v>4131</v>
      </c>
      <c r="E1182" s="834" t="s">
        <v>2166</v>
      </c>
      <c r="F1182" s="832" t="s">
        <v>2138</v>
      </c>
      <c r="G1182" s="832" t="s">
        <v>3337</v>
      </c>
      <c r="H1182" s="832" t="s">
        <v>590</v>
      </c>
      <c r="I1182" s="832" t="s">
        <v>3338</v>
      </c>
      <c r="J1182" s="832" t="s">
        <v>1167</v>
      </c>
      <c r="K1182" s="832" t="s">
        <v>3339</v>
      </c>
      <c r="L1182" s="835">
        <v>0</v>
      </c>
      <c r="M1182" s="835">
        <v>0</v>
      </c>
      <c r="N1182" s="832">
        <v>1</v>
      </c>
      <c r="O1182" s="836">
        <v>0.5</v>
      </c>
      <c r="P1182" s="835">
        <v>0</v>
      </c>
      <c r="Q1182" s="837"/>
      <c r="R1182" s="832">
        <v>1</v>
      </c>
      <c r="S1182" s="837">
        <v>1</v>
      </c>
      <c r="T1182" s="836">
        <v>0.5</v>
      </c>
      <c r="U1182" s="838">
        <v>1</v>
      </c>
    </row>
    <row r="1183" spans="1:21" ht="14.4" customHeight="1" x14ac:dyDescent="0.3">
      <c r="A1183" s="831">
        <v>11</v>
      </c>
      <c r="B1183" s="832" t="s">
        <v>2137</v>
      </c>
      <c r="C1183" s="832" t="s">
        <v>2143</v>
      </c>
      <c r="D1183" s="833" t="s">
        <v>4131</v>
      </c>
      <c r="E1183" s="834" t="s">
        <v>2166</v>
      </c>
      <c r="F1183" s="832" t="s">
        <v>2138</v>
      </c>
      <c r="G1183" s="832" t="s">
        <v>3337</v>
      </c>
      <c r="H1183" s="832" t="s">
        <v>590</v>
      </c>
      <c r="I1183" s="832" t="s">
        <v>3340</v>
      </c>
      <c r="J1183" s="832" t="s">
        <v>1167</v>
      </c>
      <c r="K1183" s="832" t="s">
        <v>3341</v>
      </c>
      <c r="L1183" s="835">
        <v>0</v>
      </c>
      <c r="M1183" s="835">
        <v>0</v>
      </c>
      <c r="N1183" s="832">
        <v>1</v>
      </c>
      <c r="O1183" s="836">
        <v>0.5</v>
      </c>
      <c r="P1183" s="835">
        <v>0</v>
      </c>
      <c r="Q1183" s="837"/>
      <c r="R1183" s="832">
        <v>1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11</v>
      </c>
      <c r="B1184" s="832" t="s">
        <v>2137</v>
      </c>
      <c r="C1184" s="832" t="s">
        <v>2143</v>
      </c>
      <c r="D1184" s="833" t="s">
        <v>4131</v>
      </c>
      <c r="E1184" s="834" t="s">
        <v>2166</v>
      </c>
      <c r="F1184" s="832" t="s">
        <v>2138</v>
      </c>
      <c r="G1184" s="832" t="s">
        <v>2231</v>
      </c>
      <c r="H1184" s="832" t="s">
        <v>590</v>
      </c>
      <c r="I1184" s="832" t="s">
        <v>2360</v>
      </c>
      <c r="J1184" s="832" t="s">
        <v>635</v>
      </c>
      <c r="K1184" s="832" t="s">
        <v>2361</v>
      </c>
      <c r="L1184" s="835">
        <v>0</v>
      </c>
      <c r="M1184" s="835">
        <v>0</v>
      </c>
      <c r="N1184" s="832">
        <v>2</v>
      </c>
      <c r="O1184" s="836">
        <v>0.5</v>
      </c>
      <c r="P1184" s="835"/>
      <c r="Q1184" s="837"/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11</v>
      </c>
      <c r="B1185" s="832" t="s">
        <v>2137</v>
      </c>
      <c r="C1185" s="832" t="s">
        <v>2143</v>
      </c>
      <c r="D1185" s="833" t="s">
        <v>4131</v>
      </c>
      <c r="E1185" s="834" t="s">
        <v>2166</v>
      </c>
      <c r="F1185" s="832" t="s">
        <v>2138</v>
      </c>
      <c r="G1185" s="832" t="s">
        <v>2231</v>
      </c>
      <c r="H1185" s="832" t="s">
        <v>590</v>
      </c>
      <c r="I1185" s="832" t="s">
        <v>2232</v>
      </c>
      <c r="J1185" s="832" t="s">
        <v>635</v>
      </c>
      <c r="K1185" s="832" t="s">
        <v>2233</v>
      </c>
      <c r="L1185" s="835">
        <v>0</v>
      </c>
      <c r="M1185" s="835">
        <v>0</v>
      </c>
      <c r="N1185" s="832">
        <v>2</v>
      </c>
      <c r="O1185" s="836">
        <v>1</v>
      </c>
      <c r="P1185" s="835">
        <v>0</v>
      </c>
      <c r="Q1185" s="837"/>
      <c r="R1185" s="832">
        <v>1</v>
      </c>
      <c r="S1185" s="837">
        <v>0.5</v>
      </c>
      <c r="T1185" s="836">
        <v>0.5</v>
      </c>
      <c r="U1185" s="838">
        <v>0.5</v>
      </c>
    </row>
    <row r="1186" spans="1:21" ht="14.4" customHeight="1" x14ac:dyDescent="0.3">
      <c r="A1186" s="831">
        <v>11</v>
      </c>
      <c r="B1186" s="832" t="s">
        <v>2137</v>
      </c>
      <c r="C1186" s="832" t="s">
        <v>2143</v>
      </c>
      <c r="D1186" s="833" t="s">
        <v>4131</v>
      </c>
      <c r="E1186" s="834" t="s">
        <v>2166</v>
      </c>
      <c r="F1186" s="832" t="s">
        <v>2138</v>
      </c>
      <c r="G1186" s="832" t="s">
        <v>2483</v>
      </c>
      <c r="H1186" s="832" t="s">
        <v>590</v>
      </c>
      <c r="I1186" s="832" t="s">
        <v>2484</v>
      </c>
      <c r="J1186" s="832" t="s">
        <v>1371</v>
      </c>
      <c r="K1186" s="832" t="s">
        <v>2180</v>
      </c>
      <c r="L1186" s="835">
        <v>98.75</v>
      </c>
      <c r="M1186" s="835">
        <v>98.75</v>
      </c>
      <c r="N1186" s="832">
        <v>1</v>
      </c>
      <c r="O1186" s="836">
        <v>1</v>
      </c>
      <c r="P1186" s="835">
        <v>98.75</v>
      </c>
      <c r="Q1186" s="837">
        <v>1</v>
      </c>
      <c r="R1186" s="832">
        <v>1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11</v>
      </c>
      <c r="B1187" s="832" t="s">
        <v>2137</v>
      </c>
      <c r="C1187" s="832" t="s">
        <v>2143</v>
      </c>
      <c r="D1187" s="833" t="s">
        <v>4131</v>
      </c>
      <c r="E1187" s="834" t="s">
        <v>2166</v>
      </c>
      <c r="F1187" s="832" t="s">
        <v>2138</v>
      </c>
      <c r="G1187" s="832" t="s">
        <v>2483</v>
      </c>
      <c r="H1187" s="832" t="s">
        <v>590</v>
      </c>
      <c r="I1187" s="832" t="s">
        <v>3342</v>
      </c>
      <c r="J1187" s="832" t="s">
        <v>3343</v>
      </c>
      <c r="K1187" s="832" t="s">
        <v>3344</v>
      </c>
      <c r="L1187" s="835">
        <v>38.81</v>
      </c>
      <c r="M1187" s="835">
        <v>77.62</v>
      </c>
      <c r="N1187" s="832">
        <v>2</v>
      </c>
      <c r="O1187" s="836">
        <v>1.5</v>
      </c>
      <c r="P1187" s="835">
        <v>77.62</v>
      </c>
      <c r="Q1187" s="837">
        <v>1</v>
      </c>
      <c r="R1187" s="832">
        <v>2</v>
      </c>
      <c r="S1187" s="837">
        <v>1</v>
      </c>
      <c r="T1187" s="836">
        <v>1.5</v>
      </c>
      <c r="U1187" s="838">
        <v>1</v>
      </c>
    </row>
    <row r="1188" spans="1:21" ht="14.4" customHeight="1" x14ac:dyDescent="0.3">
      <c r="A1188" s="831">
        <v>11</v>
      </c>
      <c r="B1188" s="832" t="s">
        <v>2137</v>
      </c>
      <c r="C1188" s="832" t="s">
        <v>2143</v>
      </c>
      <c r="D1188" s="833" t="s">
        <v>4131</v>
      </c>
      <c r="E1188" s="834" t="s">
        <v>2166</v>
      </c>
      <c r="F1188" s="832" t="s">
        <v>2138</v>
      </c>
      <c r="G1188" s="832" t="s">
        <v>3345</v>
      </c>
      <c r="H1188" s="832" t="s">
        <v>590</v>
      </c>
      <c r="I1188" s="832" t="s">
        <v>3346</v>
      </c>
      <c r="J1188" s="832" t="s">
        <v>3347</v>
      </c>
      <c r="K1188" s="832" t="s">
        <v>3348</v>
      </c>
      <c r="L1188" s="835">
        <v>0</v>
      </c>
      <c r="M1188" s="835">
        <v>0</v>
      </c>
      <c r="N1188" s="832">
        <v>1</v>
      </c>
      <c r="O1188" s="836">
        <v>0.5</v>
      </c>
      <c r="P1188" s="835"/>
      <c r="Q1188" s="837"/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11</v>
      </c>
      <c r="B1189" s="832" t="s">
        <v>2137</v>
      </c>
      <c r="C1189" s="832" t="s">
        <v>2143</v>
      </c>
      <c r="D1189" s="833" t="s">
        <v>4131</v>
      </c>
      <c r="E1189" s="834" t="s">
        <v>2166</v>
      </c>
      <c r="F1189" s="832" t="s">
        <v>2138</v>
      </c>
      <c r="G1189" s="832" t="s">
        <v>2362</v>
      </c>
      <c r="H1189" s="832" t="s">
        <v>590</v>
      </c>
      <c r="I1189" s="832" t="s">
        <v>2363</v>
      </c>
      <c r="J1189" s="832" t="s">
        <v>2364</v>
      </c>
      <c r="K1189" s="832" t="s">
        <v>2365</v>
      </c>
      <c r="L1189" s="835">
        <v>132.97999999999999</v>
      </c>
      <c r="M1189" s="835">
        <v>265.95999999999998</v>
      </c>
      <c r="N1189" s="832">
        <v>2</v>
      </c>
      <c r="O1189" s="836">
        <v>2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11</v>
      </c>
      <c r="B1190" s="832" t="s">
        <v>2137</v>
      </c>
      <c r="C1190" s="832" t="s">
        <v>2143</v>
      </c>
      <c r="D1190" s="833" t="s">
        <v>4131</v>
      </c>
      <c r="E1190" s="834" t="s">
        <v>2166</v>
      </c>
      <c r="F1190" s="832" t="s">
        <v>2138</v>
      </c>
      <c r="G1190" s="832" t="s">
        <v>3349</v>
      </c>
      <c r="H1190" s="832" t="s">
        <v>590</v>
      </c>
      <c r="I1190" s="832" t="s">
        <v>3350</v>
      </c>
      <c r="J1190" s="832" t="s">
        <v>1239</v>
      </c>
      <c r="K1190" s="832" t="s">
        <v>3351</v>
      </c>
      <c r="L1190" s="835">
        <v>61.97</v>
      </c>
      <c r="M1190" s="835">
        <v>123.94</v>
      </c>
      <c r="N1190" s="832">
        <v>2</v>
      </c>
      <c r="O1190" s="836">
        <v>1</v>
      </c>
      <c r="P1190" s="835">
        <v>123.94</v>
      </c>
      <c r="Q1190" s="837">
        <v>1</v>
      </c>
      <c r="R1190" s="832">
        <v>2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11</v>
      </c>
      <c r="B1191" s="832" t="s">
        <v>2137</v>
      </c>
      <c r="C1191" s="832" t="s">
        <v>2143</v>
      </c>
      <c r="D1191" s="833" t="s">
        <v>4131</v>
      </c>
      <c r="E1191" s="834" t="s">
        <v>2166</v>
      </c>
      <c r="F1191" s="832" t="s">
        <v>2138</v>
      </c>
      <c r="G1191" s="832" t="s">
        <v>2568</v>
      </c>
      <c r="H1191" s="832" t="s">
        <v>590</v>
      </c>
      <c r="I1191" s="832" t="s">
        <v>2746</v>
      </c>
      <c r="J1191" s="832" t="s">
        <v>2570</v>
      </c>
      <c r="K1191" s="832" t="s">
        <v>2747</v>
      </c>
      <c r="L1191" s="835">
        <v>1222.95</v>
      </c>
      <c r="M1191" s="835">
        <v>3668.8500000000004</v>
      </c>
      <c r="N1191" s="832">
        <v>3</v>
      </c>
      <c r="O1191" s="836">
        <v>1</v>
      </c>
      <c r="P1191" s="835">
        <v>2445.9</v>
      </c>
      <c r="Q1191" s="837">
        <v>0.66666666666666663</v>
      </c>
      <c r="R1191" s="832">
        <v>2</v>
      </c>
      <c r="S1191" s="837">
        <v>0.66666666666666663</v>
      </c>
      <c r="T1191" s="836">
        <v>0.5</v>
      </c>
      <c r="U1191" s="838">
        <v>0.5</v>
      </c>
    </row>
    <row r="1192" spans="1:21" ht="14.4" customHeight="1" x14ac:dyDescent="0.3">
      <c r="A1192" s="831">
        <v>11</v>
      </c>
      <c r="B1192" s="832" t="s">
        <v>2137</v>
      </c>
      <c r="C1192" s="832" t="s">
        <v>2143</v>
      </c>
      <c r="D1192" s="833" t="s">
        <v>4131</v>
      </c>
      <c r="E1192" s="834" t="s">
        <v>2166</v>
      </c>
      <c r="F1192" s="832" t="s">
        <v>2138</v>
      </c>
      <c r="G1192" s="832" t="s">
        <v>2568</v>
      </c>
      <c r="H1192" s="832" t="s">
        <v>590</v>
      </c>
      <c r="I1192" s="832" t="s">
        <v>2569</v>
      </c>
      <c r="J1192" s="832" t="s">
        <v>2570</v>
      </c>
      <c r="K1192" s="832" t="s">
        <v>2571</v>
      </c>
      <c r="L1192" s="835">
        <v>1776.68</v>
      </c>
      <c r="M1192" s="835">
        <v>3553.36</v>
      </c>
      <c r="N1192" s="832">
        <v>2</v>
      </c>
      <c r="O1192" s="836">
        <v>1.5</v>
      </c>
      <c r="P1192" s="835">
        <v>3553.36</v>
      </c>
      <c r="Q1192" s="837">
        <v>1</v>
      </c>
      <c r="R1192" s="832">
        <v>2</v>
      </c>
      <c r="S1192" s="837">
        <v>1</v>
      </c>
      <c r="T1192" s="836">
        <v>1.5</v>
      </c>
      <c r="U1192" s="838">
        <v>1</v>
      </c>
    </row>
    <row r="1193" spans="1:21" ht="14.4" customHeight="1" x14ac:dyDescent="0.3">
      <c r="A1193" s="831">
        <v>11</v>
      </c>
      <c r="B1193" s="832" t="s">
        <v>2137</v>
      </c>
      <c r="C1193" s="832" t="s">
        <v>2143</v>
      </c>
      <c r="D1193" s="833" t="s">
        <v>4131</v>
      </c>
      <c r="E1193" s="834" t="s">
        <v>2166</v>
      </c>
      <c r="F1193" s="832" t="s">
        <v>2138</v>
      </c>
      <c r="G1193" s="832" t="s">
        <v>3352</v>
      </c>
      <c r="H1193" s="832" t="s">
        <v>590</v>
      </c>
      <c r="I1193" s="832" t="s">
        <v>3353</v>
      </c>
      <c r="J1193" s="832" t="s">
        <v>3354</v>
      </c>
      <c r="K1193" s="832" t="s">
        <v>3355</v>
      </c>
      <c r="L1193" s="835">
        <v>32.28</v>
      </c>
      <c r="M1193" s="835">
        <v>32.28</v>
      </c>
      <c r="N1193" s="832">
        <v>1</v>
      </c>
      <c r="O1193" s="836">
        <v>0.5</v>
      </c>
      <c r="P1193" s="835">
        <v>32.28</v>
      </c>
      <c r="Q1193" s="837">
        <v>1</v>
      </c>
      <c r="R1193" s="832">
        <v>1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11</v>
      </c>
      <c r="B1194" s="832" t="s">
        <v>2137</v>
      </c>
      <c r="C1194" s="832" t="s">
        <v>2143</v>
      </c>
      <c r="D1194" s="833" t="s">
        <v>4131</v>
      </c>
      <c r="E1194" s="834" t="s">
        <v>2166</v>
      </c>
      <c r="F1194" s="832" t="s">
        <v>2138</v>
      </c>
      <c r="G1194" s="832" t="s">
        <v>3356</v>
      </c>
      <c r="H1194" s="832" t="s">
        <v>590</v>
      </c>
      <c r="I1194" s="832" t="s">
        <v>3357</v>
      </c>
      <c r="J1194" s="832" t="s">
        <v>3358</v>
      </c>
      <c r="K1194" s="832" t="s">
        <v>3359</v>
      </c>
      <c r="L1194" s="835">
        <v>39.18</v>
      </c>
      <c r="M1194" s="835">
        <v>39.18</v>
      </c>
      <c r="N1194" s="832">
        <v>1</v>
      </c>
      <c r="O1194" s="836">
        <v>0.5</v>
      </c>
      <c r="P1194" s="835">
        <v>39.18</v>
      </c>
      <c r="Q1194" s="837">
        <v>1</v>
      </c>
      <c r="R1194" s="832">
        <v>1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11</v>
      </c>
      <c r="B1195" s="832" t="s">
        <v>2137</v>
      </c>
      <c r="C1195" s="832" t="s">
        <v>2143</v>
      </c>
      <c r="D1195" s="833" t="s">
        <v>4131</v>
      </c>
      <c r="E1195" s="834" t="s">
        <v>2166</v>
      </c>
      <c r="F1195" s="832" t="s">
        <v>2138</v>
      </c>
      <c r="G1195" s="832" t="s">
        <v>2400</v>
      </c>
      <c r="H1195" s="832" t="s">
        <v>590</v>
      </c>
      <c r="I1195" s="832" t="s">
        <v>2401</v>
      </c>
      <c r="J1195" s="832" t="s">
        <v>2402</v>
      </c>
      <c r="K1195" s="832" t="s">
        <v>2403</v>
      </c>
      <c r="L1195" s="835">
        <v>38.56</v>
      </c>
      <c r="M1195" s="835">
        <v>38.56</v>
      </c>
      <c r="N1195" s="832">
        <v>1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11</v>
      </c>
      <c r="B1196" s="832" t="s">
        <v>2137</v>
      </c>
      <c r="C1196" s="832" t="s">
        <v>2143</v>
      </c>
      <c r="D1196" s="833" t="s">
        <v>4131</v>
      </c>
      <c r="E1196" s="834" t="s">
        <v>2166</v>
      </c>
      <c r="F1196" s="832" t="s">
        <v>2138</v>
      </c>
      <c r="G1196" s="832" t="s">
        <v>2368</v>
      </c>
      <c r="H1196" s="832" t="s">
        <v>590</v>
      </c>
      <c r="I1196" s="832" t="s">
        <v>3360</v>
      </c>
      <c r="J1196" s="832" t="s">
        <v>3361</v>
      </c>
      <c r="K1196" s="832" t="s">
        <v>3362</v>
      </c>
      <c r="L1196" s="835">
        <v>322.8</v>
      </c>
      <c r="M1196" s="835">
        <v>322.8</v>
      </c>
      <c r="N1196" s="832">
        <v>1</v>
      </c>
      <c r="O1196" s="836">
        <v>1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11</v>
      </c>
      <c r="B1197" s="832" t="s">
        <v>2137</v>
      </c>
      <c r="C1197" s="832" t="s">
        <v>2143</v>
      </c>
      <c r="D1197" s="833" t="s">
        <v>4131</v>
      </c>
      <c r="E1197" s="834" t="s">
        <v>2166</v>
      </c>
      <c r="F1197" s="832" t="s">
        <v>2138</v>
      </c>
      <c r="G1197" s="832" t="s">
        <v>3363</v>
      </c>
      <c r="H1197" s="832" t="s">
        <v>638</v>
      </c>
      <c r="I1197" s="832" t="s">
        <v>1917</v>
      </c>
      <c r="J1197" s="832" t="s">
        <v>1918</v>
      </c>
      <c r="K1197" s="832" t="s">
        <v>1919</v>
      </c>
      <c r="L1197" s="835">
        <v>32.869999999999997</v>
      </c>
      <c r="M1197" s="835">
        <v>65.739999999999995</v>
      </c>
      <c r="N1197" s="832">
        <v>2</v>
      </c>
      <c r="O1197" s="836">
        <v>1</v>
      </c>
      <c r="P1197" s="835">
        <v>32.869999999999997</v>
      </c>
      <c r="Q1197" s="837">
        <v>0.5</v>
      </c>
      <c r="R1197" s="832">
        <v>1</v>
      </c>
      <c r="S1197" s="837">
        <v>0.5</v>
      </c>
      <c r="T1197" s="836">
        <v>0.5</v>
      </c>
      <c r="U1197" s="838">
        <v>0.5</v>
      </c>
    </row>
    <row r="1198" spans="1:21" ht="14.4" customHeight="1" x14ac:dyDescent="0.3">
      <c r="A1198" s="831">
        <v>11</v>
      </c>
      <c r="B1198" s="832" t="s">
        <v>2137</v>
      </c>
      <c r="C1198" s="832" t="s">
        <v>2143</v>
      </c>
      <c r="D1198" s="833" t="s">
        <v>4131</v>
      </c>
      <c r="E1198" s="834" t="s">
        <v>2166</v>
      </c>
      <c r="F1198" s="832" t="s">
        <v>2138</v>
      </c>
      <c r="G1198" s="832" t="s">
        <v>3363</v>
      </c>
      <c r="H1198" s="832" t="s">
        <v>638</v>
      </c>
      <c r="I1198" s="832" t="s">
        <v>1917</v>
      </c>
      <c r="J1198" s="832" t="s">
        <v>1918</v>
      </c>
      <c r="K1198" s="832" t="s">
        <v>1919</v>
      </c>
      <c r="L1198" s="835">
        <v>37.159999999999997</v>
      </c>
      <c r="M1198" s="835">
        <v>74.319999999999993</v>
      </c>
      <c r="N1198" s="832">
        <v>2</v>
      </c>
      <c r="O1198" s="836">
        <v>1</v>
      </c>
      <c r="P1198" s="835">
        <v>37.159999999999997</v>
      </c>
      <c r="Q1198" s="837">
        <v>0.5</v>
      </c>
      <c r="R1198" s="832">
        <v>1</v>
      </c>
      <c r="S1198" s="837">
        <v>0.5</v>
      </c>
      <c r="T1198" s="836">
        <v>0.5</v>
      </c>
      <c r="U1198" s="838">
        <v>0.5</v>
      </c>
    </row>
    <row r="1199" spans="1:21" ht="14.4" customHeight="1" x14ac:dyDescent="0.3">
      <c r="A1199" s="831">
        <v>11</v>
      </c>
      <c r="B1199" s="832" t="s">
        <v>2137</v>
      </c>
      <c r="C1199" s="832" t="s">
        <v>2143</v>
      </c>
      <c r="D1199" s="833" t="s">
        <v>4131</v>
      </c>
      <c r="E1199" s="834" t="s">
        <v>2166</v>
      </c>
      <c r="F1199" s="832" t="s">
        <v>2138</v>
      </c>
      <c r="G1199" s="832" t="s">
        <v>3363</v>
      </c>
      <c r="H1199" s="832" t="s">
        <v>638</v>
      </c>
      <c r="I1199" s="832" t="s">
        <v>1978</v>
      </c>
      <c r="J1199" s="832" t="s">
        <v>1918</v>
      </c>
      <c r="K1199" s="832" t="s">
        <v>1979</v>
      </c>
      <c r="L1199" s="835">
        <v>219.18</v>
      </c>
      <c r="M1199" s="835">
        <v>219.18</v>
      </c>
      <c r="N1199" s="832">
        <v>1</v>
      </c>
      <c r="O1199" s="836">
        <v>0.5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11</v>
      </c>
      <c r="B1200" s="832" t="s">
        <v>2137</v>
      </c>
      <c r="C1200" s="832" t="s">
        <v>2143</v>
      </c>
      <c r="D1200" s="833" t="s">
        <v>4131</v>
      </c>
      <c r="E1200" s="834" t="s">
        <v>2166</v>
      </c>
      <c r="F1200" s="832" t="s">
        <v>2138</v>
      </c>
      <c r="G1200" s="832" t="s">
        <v>2181</v>
      </c>
      <c r="H1200" s="832" t="s">
        <v>638</v>
      </c>
      <c r="I1200" s="832" t="s">
        <v>2272</v>
      </c>
      <c r="J1200" s="832" t="s">
        <v>757</v>
      </c>
      <c r="K1200" s="832" t="s">
        <v>1686</v>
      </c>
      <c r="L1200" s="835">
        <v>490.89</v>
      </c>
      <c r="M1200" s="835">
        <v>981.78</v>
      </c>
      <c r="N1200" s="832">
        <v>2</v>
      </c>
      <c r="O1200" s="836">
        <v>0.5</v>
      </c>
      <c r="P1200" s="835">
        <v>981.78</v>
      </c>
      <c r="Q1200" s="837">
        <v>1</v>
      </c>
      <c r="R1200" s="832">
        <v>2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11</v>
      </c>
      <c r="B1201" s="832" t="s">
        <v>2137</v>
      </c>
      <c r="C1201" s="832" t="s">
        <v>2143</v>
      </c>
      <c r="D1201" s="833" t="s">
        <v>4131</v>
      </c>
      <c r="E1201" s="834" t="s">
        <v>2166</v>
      </c>
      <c r="F1201" s="832" t="s">
        <v>2138</v>
      </c>
      <c r="G1201" s="832" t="s">
        <v>2181</v>
      </c>
      <c r="H1201" s="832" t="s">
        <v>638</v>
      </c>
      <c r="I1201" s="832" t="s">
        <v>2182</v>
      </c>
      <c r="J1201" s="832" t="s">
        <v>757</v>
      </c>
      <c r="K1201" s="832" t="s">
        <v>1682</v>
      </c>
      <c r="L1201" s="835">
        <v>736.33</v>
      </c>
      <c r="M1201" s="835">
        <v>19144.580000000002</v>
      </c>
      <c r="N1201" s="832">
        <v>26</v>
      </c>
      <c r="O1201" s="836">
        <v>18.5</v>
      </c>
      <c r="P1201" s="835">
        <v>11781.28</v>
      </c>
      <c r="Q1201" s="837">
        <v>0.61538461538461531</v>
      </c>
      <c r="R1201" s="832">
        <v>16</v>
      </c>
      <c r="S1201" s="837">
        <v>0.61538461538461542</v>
      </c>
      <c r="T1201" s="836">
        <v>12</v>
      </c>
      <c r="U1201" s="838">
        <v>0.64864864864864868</v>
      </c>
    </row>
    <row r="1202" spans="1:21" ht="14.4" customHeight="1" x14ac:dyDescent="0.3">
      <c r="A1202" s="831">
        <v>11</v>
      </c>
      <c r="B1202" s="832" t="s">
        <v>2137</v>
      </c>
      <c r="C1202" s="832" t="s">
        <v>2143</v>
      </c>
      <c r="D1202" s="833" t="s">
        <v>4131</v>
      </c>
      <c r="E1202" s="834" t="s">
        <v>2166</v>
      </c>
      <c r="F1202" s="832" t="s">
        <v>2138</v>
      </c>
      <c r="G1202" s="832" t="s">
        <v>2234</v>
      </c>
      <c r="H1202" s="832" t="s">
        <v>638</v>
      </c>
      <c r="I1202" s="832" t="s">
        <v>1825</v>
      </c>
      <c r="J1202" s="832" t="s">
        <v>653</v>
      </c>
      <c r="K1202" s="832" t="s">
        <v>1826</v>
      </c>
      <c r="L1202" s="835">
        <v>24.22</v>
      </c>
      <c r="M1202" s="835">
        <v>48.44</v>
      </c>
      <c r="N1202" s="832">
        <v>2</v>
      </c>
      <c r="O1202" s="836">
        <v>1.5</v>
      </c>
      <c r="P1202" s="835">
        <v>24.22</v>
      </c>
      <c r="Q1202" s="837">
        <v>0.5</v>
      </c>
      <c r="R1202" s="832">
        <v>1</v>
      </c>
      <c r="S1202" s="837">
        <v>0.5</v>
      </c>
      <c r="T1202" s="836">
        <v>1</v>
      </c>
      <c r="U1202" s="838">
        <v>0.66666666666666663</v>
      </c>
    </row>
    <row r="1203" spans="1:21" ht="14.4" customHeight="1" x14ac:dyDescent="0.3">
      <c r="A1203" s="831">
        <v>11</v>
      </c>
      <c r="B1203" s="832" t="s">
        <v>2137</v>
      </c>
      <c r="C1203" s="832" t="s">
        <v>2143</v>
      </c>
      <c r="D1203" s="833" t="s">
        <v>4131</v>
      </c>
      <c r="E1203" s="834" t="s">
        <v>2166</v>
      </c>
      <c r="F1203" s="832" t="s">
        <v>2138</v>
      </c>
      <c r="G1203" s="832" t="s">
        <v>2234</v>
      </c>
      <c r="H1203" s="832" t="s">
        <v>638</v>
      </c>
      <c r="I1203" s="832" t="s">
        <v>1827</v>
      </c>
      <c r="J1203" s="832" t="s">
        <v>653</v>
      </c>
      <c r="K1203" s="832" t="s">
        <v>646</v>
      </c>
      <c r="L1203" s="835">
        <v>48.42</v>
      </c>
      <c r="M1203" s="835">
        <v>3389.4000000000005</v>
      </c>
      <c r="N1203" s="832">
        <v>70</v>
      </c>
      <c r="O1203" s="836">
        <v>51.5</v>
      </c>
      <c r="P1203" s="835">
        <v>1258.92</v>
      </c>
      <c r="Q1203" s="837">
        <v>0.37142857142857139</v>
      </c>
      <c r="R1203" s="832">
        <v>26</v>
      </c>
      <c r="S1203" s="837">
        <v>0.37142857142857144</v>
      </c>
      <c r="T1203" s="836">
        <v>17</v>
      </c>
      <c r="U1203" s="838">
        <v>0.3300970873786408</v>
      </c>
    </row>
    <row r="1204" spans="1:21" ht="14.4" customHeight="1" x14ac:dyDescent="0.3">
      <c r="A1204" s="831">
        <v>11</v>
      </c>
      <c r="B1204" s="832" t="s">
        <v>2137</v>
      </c>
      <c r="C1204" s="832" t="s">
        <v>2143</v>
      </c>
      <c r="D1204" s="833" t="s">
        <v>4131</v>
      </c>
      <c r="E1204" s="834" t="s">
        <v>2166</v>
      </c>
      <c r="F1204" s="832" t="s">
        <v>2138</v>
      </c>
      <c r="G1204" s="832" t="s">
        <v>2234</v>
      </c>
      <c r="H1204" s="832" t="s">
        <v>590</v>
      </c>
      <c r="I1204" s="832" t="s">
        <v>2406</v>
      </c>
      <c r="J1204" s="832" t="s">
        <v>653</v>
      </c>
      <c r="K1204" s="832" t="s">
        <v>2407</v>
      </c>
      <c r="L1204" s="835">
        <v>48.42</v>
      </c>
      <c r="M1204" s="835">
        <v>338.94000000000005</v>
      </c>
      <c r="N1204" s="832">
        <v>7</v>
      </c>
      <c r="O1204" s="836">
        <v>4.5</v>
      </c>
      <c r="P1204" s="835">
        <v>96.84</v>
      </c>
      <c r="Q1204" s="837">
        <v>0.2857142857142857</v>
      </c>
      <c r="R1204" s="832">
        <v>2</v>
      </c>
      <c r="S1204" s="837">
        <v>0.2857142857142857</v>
      </c>
      <c r="T1204" s="836">
        <v>1.5</v>
      </c>
      <c r="U1204" s="838">
        <v>0.33333333333333331</v>
      </c>
    </row>
    <row r="1205" spans="1:21" ht="14.4" customHeight="1" x14ac:dyDescent="0.3">
      <c r="A1205" s="831">
        <v>11</v>
      </c>
      <c r="B1205" s="832" t="s">
        <v>2137</v>
      </c>
      <c r="C1205" s="832" t="s">
        <v>2143</v>
      </c>
      <c r="D1205" s="833" t="s">
        <v>4131</v>
      </c>
      <c r="E1205" s="834" t="s">
        <v>2166</v>
      </c>
      <c r="F1205" s="832" t="s">
        <v>2138</v>
      </c>
      <c r="G1205" s="832" t="s">
        <v>2234</v>
      </c>
      <c r="H1205" s="832" t="s">
        <v>590</v>
      </c>
      <c r="I1205" s="832" t="s">
        <v>2353</v>
      </c>
      <c r="J1205" s="832" t="s">
        <v>2354</v>
      </c>
      <c r="K1205" s="832" t="s">
        <v>2355</v>
      </c>
      <c r="L1205" s="835">
        <v>48.42</v>
      </c>
      <c r="M1205" s="835">
        <v>96.84</v>
      </c>
      <c r="N1205" s="832">
        <v>2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11</v>
      </c>
      <c r="B1206" s="832" t="s">
        <v>2137</v>
      </c>
      <c r="C1206" s="832" t="s">
        <v>2143</v>
      </c>
      <c r="D1206" s="833" t="s">
        <v>4131</v>
      </c>
      <c r="E1206" s="834" t="s">
        <v>2166</v>
      </c>
      <c r="F1206" s="832" t="s">
        <v>2138</v>
      </c>
      <c r="G1206" s="832" t="s">
        <v>2234</v>
      </c>
      <c r="H1206" s="832" t="s">
        <v>590</v>
      </c>
      <c r="I1206" s="832" t="s">
        <v>2519</v>
      </c>
      <c r="J1206" s="832" t="s">
        <v>653</v>
      </c>
      <c r="K1206" s="832" t="s">
        <v>2520</v>
      </c>
      <c r="L1206" s="835">
        <v>24.22</v>
      </c>
      <c r="M1206" s="835">
        <v>24.22</v>
      </c>
      <c r="N1206" s="832">
        <v>1</v>
      </c>
      <c r="O1206" s="836">
        <v>1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11</v>
      </c>
      <c r="B1207" s="832" t="s">
        <v>2137</v>
      </c>
      <c r="C1207" s="832" t="s">
        <v>2143</v>
      </c>
      <c r="D1207" s="833" t="s">
        <v>4131</v>
      </c>
      <c r="E1207" s="834" t="s">
        <v>2166</v>
      </c>
      <c r="F1207" s="832" t="s">
        <v>2138</v>
      </c>
      <c r="G1207" s="832" t="s">
        <v>3364</v>
      </c>
      <c r="H1207" s="832" t="s">
        <v>590</v>
      </c>
      <c r="I1207" s="832" t="s">
        <v>3365</v>
      </c>
      <c r="J1207" s="832" t="s">
        <v>3366</v>
      </c>
      <c r="K1207" s="832" t="s">
        <v>3367</v>
      </c>
      <c r="L1207" s="835">
        <v>0</v>
      </c>
      <c r="M1207" s="835">
        <v>0</v>
      </c>
      <c r="N1207" s="832">
        <v>1</v>
      </c>
      <c r="O1207" s="836">
        <v>0.5</v>
      </c>
      <c r="P1207" s="835"/>
      <c r="Q1207" s="837"/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11</v>
      </c>
      <c r="B1208" s="832" t="s">
        <v>2137</v>
      </c>
      <c r="C1208" s="832" t="s">
        <v>2143</v>
      </c>
      <c r="D1208" s="833" t="s">
        <v>4131</v>
      </c>
      <c r="E1208" s="834" t="s">
        <v>2166</v>
      </c>
      <c r="F1208" s="832" t="s">
        <v>2138</v>
      </c>
      <c r="G1208" s="832" t="s">
        <v>3364</v>
      </c>
      <c r="H1208" s="832" t="s">
        <v>590</v>
      </c>
      <c r="I1208" s="832" t="s">
        <v>3368</v>
      </c>
      <c r="J1208" s="832" t="s">
        <v>3366</v>
      </c>
      <c r="K1208" s="832" t="s">
        <v>3369</v>
      </c>
      <c r="L1208" s="835">
        <v>459.65</v>
      </c>
      <c r="M1208" s="835">
        <v>459.65</v>
      </c>
      <c r="N1208" s="832">
        <v>1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11</v>
      </c>
      <c r="B1209" s="832" t="s">
        <v>2137</v>
      </c>
      <c r="C1209" s="832" t="s">
        <v>2143</v>
      </c>
      <c r="D1209" s="833" t="s">
        <v>4131</v>
      </c>
      <c r="E1209" s="834" t="s">
        <v>2166</v>
      </c>
      <c r="F1209" s="832" t="s">
        <v>2138</v>
      </c>
      <c r="G1209" s="832" t="s">
        <v>3364</v>
      </c>
      <c r="H1209" s="832" t="s">
        <v>638</v>
      </c>
      <c r="I1209" s="832" t="s">
        <v>3370</v>
      </c>
      <c r="J1209" s="832" t="s">
        <v>1848</v>
      </c>
      <c r="K1209" s="832" t="s">
        <v>3371</v>
      </c>
      <c r="L1209" s="835">
        <v>597.88</v>
      </c>
      <c r="M1209" s="835">
        <v>597.88</v>
      </c>
      <c r="N1209" s="832">
        <v>1</v>
      </c>
      <c r="O1209" s="836">
        <v>1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11</v>
      </c>
      <c r="B1210" s="832" t="s">
        <v>2137</v>
      </c>
      <c r="C1210" s="832" t="s">
        <v>2143</v>
      </c>
      <c r="D1210" s="833" t="s">
        <v>4131</v>
      </c>
      <c r="E1210" s="834" t="s">
        <v>2166</v>
      </c>
      <c r="F1210" s="832" t="s">
        <v>2138</v>
      </c>
      <c r="G1210" s="832" t="s">
        <v>3364</v>
      </c>
      <c r="H1210" s="832" t="s">
        <v>590</v>
      </c>
      <c r="I1210" s="832" t="s">
        <v>3372</v>
      </c>
      <c r="J1210" s="832" t="s">
        <v>3366</v>
      </c>
      <c r="K1210" s="832" t="s">
        <v>3373</v>
      </c>
      <c r="L1210" s="835">
        <v>1929.92</v>
      </c>
      <c r="M1210" s="835">
        <v>1929.92</v>
      </c>
      <c r="N1210" s="832">
        <v>1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11</v>
      </c>
      <c r="B1211" s="832" t="s">
        <v>2137</v>
      </c>
      <c r="C1211" s="832" t="s">
        <v>2143</v>
      </c>
      <c r="D1211" s="833" t="s">
        <v>4131</v>
      </c>
      <c r="E1211" s="834" t="s">
        <v>2166</v>
      </c>
      <c r="F1211" s="832" t="s">
        <v>2138</v>
      </c>
      <c r="G1211" s="832" t="s">
        <v>3374</v>
      </c>
      <c r="H1211" s="832" t="s">
        <v>638</v>
      </c>
      <c r="I1211" s="832" t="s">
        <v>1872</v>
      </c>
      <c r="J1211" s="832" t="s">
        <v>971</v>
      </c>
      <c r="K1211" s="832" t="s">
        <v>1873</v>
      </c>
      <c r="L1211" s="835">
        <v>63.75</v>
      </c>
      <c r="M1211" s="835">
        <v>63.75</v>
      </c>
      <c r="N1211" s="832">
        <v>1</v>
      </c>
      <c r="O1211" s="836">
        <v>0.5</v>
      </c>
      <c r="P1211" s="835">
        <v>63.75</v>
      </c>
      <c r="Q1211" s="837">
        <v>1</v>
      </c>
      <c r="R1211" s="832">
        <v>1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11</v>
      </c>
      <c r="B1212" s="832" t="s">
        <v>2137</v>
      </c>
      <c r="C1212" s="832" t="s">
        <v>2143</v>
      </c>
      <c r="D1212" s="833" t="s">
        <v>4131</v>
      </c>
      <c r="E1212" s="834" t="s">
        <v>2166</v>
      </c>
      <c r="F1212" s="832" t="s">
        <v>2138</v>
      </c>
      <c r="G1212" s="832" t="s">
        <v>3375</v>
      </c>
      <c r="H1212" s="832" t="s">
        <v>590</v>
      </c>
      <c r="I1212" s="832" t="s">
        <v>3376</v>
      </c>
      <c r="J1212" s="832" t="s">
        <v>3377</v>
      </c>
      <c r="K1212" s="832" t="s">
        <v>3378</v>
      </c>
      <c r="L1212" s="835">
        <v>54.13</v>
      </c>
      <c r="M1212" s="835">
        <v>108.26</v>
      </c>
      <c r="N1212" s="832">
        <v>2</v>
      </c>
      <c r="O1212" s="836">
        <v>1</v>
      </c>
      <c r="P1212" s="835">
        <v>108.26</v>
      </c>
      <c r="Q1212" s="837">
        <v>1</v>
      </c>
      <c r="R1212" s="832">
        <v>2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11</v>
      </c>
      <c r="B1213" s="832" t="s">
        <v>2137</v>
      </c>
      <c r="C1213" s="832" t="s">
        <v>2143</v>
      </c>
      <c r="D1213" s="833" t="s">
        <v>4131</v>
      </c>
      <c r="E1213" s="834" t="s">
        <v>2166</v>
      </c>
      <c r="F1213" s="832" t="s">
        <v>2138</v>
      </c>
      <c r="G1213" s="832" t="s">
        <v>2187</v>
      </c>
      <c r="H1213" s="832" t="s">
        <v>638</v>
      </c>
      <c r="I1213" s="832" t="s">
        <v>1834</v>
      </c>
      <c r="J1213" s="832" t="s">
        <v>1835</v>
      </c>
      <c r="K1213" s="832" t="s">
        <v>1836</v>
      </c>
      <c r="L1213" s="835">
        <v>0</v>
      </c>
      <c r="M1213" s="835">
        <v>0</v>
      </c>
      <c r="N1213" s="832">
        <v>16</v>
      </c>
      <c r="O1213" s="836">
        <v>11.5</v>
      </c>
      <c r="P1213" s="835">
        <v>0</v>
      </c>
      <c r="Q1213" s="837"/>
      <c r="R1213" s="832">
        <v>7</v>
      </c>
      <c r="S1213" s="837">
        <v>0.4375</v>
      </c>
      <c r="T1213" s="836">
        <v>4</v>
      </c>
      <c r="U1213" s="838">
        <v>0.34782608695652173</v>
      </c>
    </row>
    <row r="1214" spans="1:21" ht="14.4" customHeight="1" x14ac:dyDescent="0.3">
      <c r="A1214" s="831">
        <v>11</v>
      </c>
      <c r="B1214" s="832" t="s">
        <v>2137</v>
      </c>
      <c r="C1214" s="832" t="s">
        <v>2143</v>
      </c>
      <c r="D1214" s="833" t="s">
        <v>4131</v>
      </c>
      <c r="E1214" s="834" t="s">
        <v>2166</v>
      </c>
      <c r="F1214" s="832" t="s">
        <v>2138</v>
      </c>
      <c r="G1214" s="832" t="s">
        <v>2586</v>
      </c>
      <c r="H1214" s="832" t="s">
        <v>590</v>
      </c>
      <c r="I1214" s="832" t="s">
        <v>2587</v>
      </c>
      <c r="J1214" s="832" t="s">
        <v>2588</v>
      </c>
      <c r="K1214" s="832" t="s">
        <v>1896</v>
      </c>
      <c r="L1214" s="835">
        <v>77.13</v>
      </c>
      <c r="M1214" s="835">
        <v>77.13</v>
      </c>
      <c r="N1214" s="832">
        <v>1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11</v>
      </c>
      <c r="B1215" s="832" t="s">
        <v>2137</v>
      </c>
      <c r="C1215" s="832" t="s">
        <v>2143</v>
      </c>
      <c r="D1215" s="833" t="s">
        <v>4131</v>
      </c>
      <c r="E1215" s="834" t="s">
        <v>2166</v>
      </c>
      <c r="F1215" s="832" t="s">
        <v>2138</v>
      </c>
      <c r="G1215" s="832" t="s">
        <v>3230</v>
      </c>
      <c r="H1215" s="832" t="s">
        <v>590</v>
      </c>
      <c r="I1215" s="832" t="s">
        <v>3231</v>
      </c>
      <c r="J1215" s="832" t="s">
        <v>1535</v>
      </c>
      <c r="K1215" s="832" t="s">
        <v>3232</v>
      </c>
      <c r="L1215" s="835">
        <v>61.97</v>
      </c>
      <c r="M1215" s="835">
        <v>61.97</v>
      </c>
      <c r="N1215" s="832">
        <v>1</v>
      </c>
      <c r="O1215" s="836">
        <v>0.5</v>
      </c>
      <c r="P1215" s="835">
        <v>61.97</v>
      </c>
      <c r="Q1215" s="837">
        <v>1</v>
      </c>
      <c r="R1215" s="832">
        <v>1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11</v>
      </c>
      <c r="B1216" s="832" t="s">
        <v>2137</v>
      </c>
      <c r="C1216" s="832" t="s">
        <v>2143</v>
      </c>
      <c r="D1216" s="833" t="s">
        <v>4131</v>
      </c>
      <c r="E1216" s="834" t="s">
        <v>2166</v>
      </c>
      <c r="F1216" s="832" t="s">
        <v>2138</v>
      </c>
      <c r="G1216" s="832" t="s">
        <v>3230</v>
      </c>
      <c r="H1216" s="832" t="s">
        <v>590</v>
      </c>
      <c r="I1216" s="832" t="s">
        <v>3233</v>
      </c>
      <c r="J1216" s="832" t="s">
        <v>1535</v>
      </c>
      <c r="K1216" s="832" t="s">
        <v>3234</v>
      </c>
      <c r="L1216" s="835">
        <v>61.97</v>
      </c>
      <c r="M1216" s="835">
        <v>61.97</v>
      </c>
      <c r="N1216" s="832">
        <v>1</v>
      </c>
      <c r="O1216" s="836">
        <v>0.5</v>
      </c>
      <c r="P1216" s="835">
        <v>61.97</v>
      </c>
      <c r="Q1216" s="837">
        <v>1</v>
      </c>
      <c r="R1216" s="832">
        <v>1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11</v>
      </c>
      <c r="B1217" s="832" t="s">
        <v>2137</v>
      </c>
      <c r="C1217" s="832" t="s">
        <v>2143</v>
      </c>
      <c r="D1217" s="833" t="s">
        <v>4131</v>
      </c>
      <c r="E1217" s="834" t="s">
        <v>2166</v>
      </c>
      <c r="F1217" s="832" t="s">
        <v>2138</v>
      </c>
      <c r="G1217" s="832" t="s">
        <v>2385</v>
      </c>
      <c r="H1217" s="832" t="s">
        <v>590</v>
      </c>
      <c r="I1217" s="832" t="s">
        <v>2386</v>
      </c>
      <c r="J1217" s="832" t="s">
        <v>2387</v>
      </c>
      <c r="K1217" s="832" t="s">
        <v>1882</v>
      </c>
      <c r="L1217" s="835">
        <v>77.13</v>
      </c>
      <c r="M1217" s="835">
        <v>308.52</v>
      </c>
      <c r="N1217" s="832">
        <v>4</v>
      </c>
      <c r="O1217" s="836">
        <v>1.5</v>
      </c>
      <c r="P1217" s="835">
        <v>77.13</v>
      </c>
      <c r="Q1217" s="837">
        <v>0.25</v>
      </c>
      <c r="R1217" s="832">
        <v>1</v>
      </c>
      <c r="S1217" s="837">
        <v>0.25</v>
      </c>
      <c r="T1217" s="836">
        <v>0.5</v>
      </c>
      <c r="U1217" s="838">
        <v>0.33333333333333331</v>
      </c>
    </row>
    <row r="1218" spans="1:21" ht="14.4" customHeight="1" x14ac:dyDescent="0.3">
      <c r="A1218" s="831">
        <v>11</v>
      </c>
      <c r="B1218" s="832" t="s">
        <v>2137</v>
      </c>
      <c r="C1218" s="832" t="s">
        <v>2143</v>
      </c>
      <c r="D1218" s="833" t="s">
        <v>4131</v>
      </c>
      <c r="E1218" s="834" t="s">
        <v>2166</v>
      </c>
      <c r="F1218" s="832" t="s">
        <v>2138</v>
      </c>
      <c r="G1218" s="832" t="s">
        <v>2300</v>
      </c>
      <c r="H1218" s="832" t="s">
        <v>590</v>
      </c>
      <c r="I1218" s="832" t="s">
        <v>2301</v>
      </c>
      <c r="J1218" s="832" t="s">
        <v>2302</v>
      </c>
      <c r="K1218" s="832" t="s">
        <v>2303</v>
      </c>
      <c r="L1218" s="835">
        <v>313.2</v>
      </c>
      <c r="M1218" s="835">
        <v>313.2</v>
      </c>
      <c r="N1218" s="832">
        <v>1</v>
      </c>
      <c r="O1218" s="836">
        <v>1</v>
      </c>
      <c r="P1218" s="835">
        <v>313.2</v>
      </c>
      <c r="Q1218" s="837">
        <v>1</v>
      </c>
      <c r="R1218" s="832">
        <v>1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11</v>
      </c>
      <c r="B1219" s="832" t="s">
        <v>2137</v>
      </c>
      <c r="C1219" s="832" t="s">
        <v>2143</v>
      </c>
      <c r="D1219" s="833" t="s">
        <v>4131</v>
      </c>
      <c r="E1219" s="834" t="s">
        <v>2166</v>
      </c>
      <c r="F1219" s="832" t="s">
        <v>2138</v>
      </c>
      <c r="G1219" s="832" t="s">
        <v>2300</v>
      </c>
      <c r="H1219" s="832" t="s">
        <v>590</v>
      </c>
      <c r="I1219" s="832" t="s">
        <v>3379</v>
      </c>
      <c r="J1219" s="832" t="s">
        <v>3380</v>
      </c>
      <c r="K1219" s="832" t="s">
        <v>3381</v>
      </c>
      <c r="L1219" s="835">
        <v>187.92</v>
      </c>
      <c r="M1219" s="835">
        <v>375.84</v>
      </c>
      <c r="N1219" s="832">
        <v>2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11</v>
      </c>
      <c r="B1220" s="832" t="s">
        <v>2137</v>
      </c>
      <c r="C1220" s="832" t="s">
        <v>2143</v>
      </c>
      <c r="D1220" s="833" t="s">
        <v>4131</v>
      </c>
      <c r="E1220" s="834" t="s">
        <v>2166</v>
      </c>
      <c r="F1220" s="832" t="s">
        <v>2138</v>
      </c>
      <c r="G1220" s="832" t="s">
        <v>3382</v>
      </c>
      <c r="H1220" s="832" t="s">
        <v>590</v>
      </c>
      <c r="I1220" s="832" t="s">
        <v>3383</v>
      </c>
      <c r="J1220" s="832" t="s">
        <v>1212</v>
      </c>
      <c r="K1220" s="832" t="s">
        <v>3384</v>
      </c>
      <c r="L1220" s="835">
        <v>42.57</v>
      </c>
      <c r="M1220" s="835">
        <v>42.57</v>
      </c>
      <c r="N1220" s="832">
        <v>1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11</v>
      </c>
      <c r="B1221" s="832" t="s">
        <v>2137</v>
      </c>
      <c r="C1221" s="832" t="s">
        <v>2143</v>
      </c>
      <c r="D1221" s="833" t="s">
        <v>4131</v>
      </c>
      <c r="E1221" s="834" t="s">
        <v>2166</v>
      </c>
      <c r="F1221" s="832" t="s">
        <v>2138</v>
      </c>
      <c r="G1221" s="832" t="s">
        <v>2593</v>
      </c>
      <c r="H1221" s="832" t="s">
        <v>590</v>
      </c>
      <c r="I1221" s="832" t="s">
        <v>3066</v>
      </c>
      <c r="J1221" s="832" t="s">
        <v>664</v>
      </c>
      <c r="K1221" s="832" t="s">
        <v>3067</v>
      </c>
      <c r="L1221" s="835">
        <v>0</v>
      </c>
      <c r="M1221" s="835">
        <v>0</v>
      </c>
      <c r="N1221" s="832">
        <v>1</v>
      </c>
      <c r="O1221" s="836">
        <v>0.5</v>
      </c>
      <c r="P1221" s="835">
        <v>0</v>
      </c>
      <c r="Q1221" s="837"/>
      <c r="R1221" s="832">
        <v>1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11</v>
      </c>
      <c r="B1222" s="832" t="s">
        <v>2137</v>
      </c>
      <c r="C1222" s="832" t="s">
        <v>2143</v>
      </c>
      <c r="D1222" s="833" t="s">
        <v>4131</v>
      </c>
      <c r="E1222" s="834" t="s">
        <v>2166</v>
      </c>
      <c r="F1222" s="832" t="s">
        <v>2138</v>
      </c>
      <c r="G1222" s="832" t="s">
        <v>2593</v>
      </c>
      <c r="H1222" s="832" t="s">
        <v>590</v>
      </c>
      <c r="I1222" s="832" t="s">
        <v>2594</v>
      </c>
      <c r="J1222" s="832" t="s">
        <v>2595</v>
      </c>
      <c r="K1222" s="832" t="s">
        <v>2596</v>
      </c>
      <c r="L1222" s="835">
        <v>151.62</v>
      </c>
      <c r="M1222" s="835">
        <v>151.62</v>
      </c>
      <c r="N1222" s="832">
        <v>1</v>
      </c>
      <c r="O1222" s="836">
        <v>0.5</v>
      </c>
      <c r="P1222" s="835">
        <v>151.62</v>
      </c>
      <c r="Q1222" s="837">
        <v>1</v>
      </c>
      <c r="R1222" s="832">
        <v>1</v>
      </c>
      <c r="S1222" s="837">
        <v>1</v>
      </c>
      <c r="T1222" s="836">
        <v>0.5</v>
      </c>
      <c r="U1222" s="838">
        <v>1</v>
      </c>
    </row>
    <row r="1223" spans="1:21" ht="14.4" customHeight="1" x14ac:dyDescent="0.3">
      <c r="A1223" s="831">
        <v>11</v>
      </c>
      <c r="B1223" s="832" t="s">
        <v>2137</v>
      </c>
      <c r="C1223" s="832" t="s">
        <v>2143</v>
      </c>
      <c r="D1223" s="833" t="s">
        <v>4131</v>
      </c>
      <c r="E1223" s="834" t="s">
        <v>2166</v>
      </c>
      <c r="F1223" s="832" t="s">
        <v>2138</v>
      </c>
      <c r="G1223" s="832" t="s">
        <v>2593</v>
      </c>
      <c r="H1223" s="832" t="s">
        <v>590</v>
      </c>
      <c r="I1223" s="832" t="s">
        <v>3294</v>
      </c>
      <c r="J1223" s="832" t="s">
        <v>1078</v>
      </c>
      <c r="K1223" s="832" t="s">
        <v>3295</v>
      </c>
      <c r="L1223" s="835">
        <v>0</v>
      </c>
      <c r="M1223" s="835">
        <v>0</v>
      </c>
      <c r="N1223" s="832">
        <v>1</v>
      </c>
      <c r="O1223" s="836">
        <v>0.5</v>
      </c>
      <c r="P1223" s="835"/>
      <c r="Q1223" s="837"/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11</v>
      </c>
      <c r="B1224" s="832" t="s">
        <v>2137</v>
      </c>
      <c r="C1224" s="832" t="s">
        <v>2143</v>
      </c>
      <c r="D1224" s="833" t="s">
        <v>4131</v>
      </c>
      <c r="E1224" s="834" t="s">
        <v>2166</v>
      </c>
      <c r="F1224" s="832" t="s">
        <v>2138</v>
      </c>
      <c r="G1224" s="832" t="s">
        <v>2593</v>
      </c>
      <c r="H1224" s="832" t="s">
        <v>590</v>
      </c>
      <c r="I1224" s="832" t="s">
        <v>2597</v>
      </c>
      <c r="J1224" s="832" t="s">
        <v>2595</v>
      </c>
      <c r="K1224" s="832" t="s">
        <v>2598</v>
      </c>
      <c r="L1224" s="835">
        <v>296.55</v>
      </c>
      <c r="M1224" s="835">
        <v>593.1</v>
      </c>
      <c r="N1224" s="832">
        <v>2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11</v>
      </c>
      <c r="B1225" s="832" t="s">
        <v>2137</v>
      </c>
      <c r="C1225" s="832" t="s">
        <v>2143</v>
      </c>
      <c r="D1225" s="833" t="s">
        <v>4131</v>
      </c>
      <c r="E1225" s="834" t="s">
        <v>2166</v>
      </c>
      <c r="F1225" s="832" t="s">
        <v>2138</v>
      </c>
      <c r="G1225" s="832" t="s">
        <v>2461</v>
      </c>
      <c r="H1225" s="832" t="s">
        <v>590</v>
      </c>
      <c r="I1225" s="832" t="s">
        <v>3385</v>
      </c>
      <c r="J1225" s="832" t="s">
        <v>867</v>
      </c>
      <c r="K1225" s="832" t="s">
        <v>855</v>
      </c>
      <c r="L1225" s="835">
        <v>0</v>
      </c>
      <c r="M1225" s="835">
        <v>0</v>
      </c>
      <c r="N1225" s="832">
        <v>1</v>
      </c>
      <c r="O1225" s="836">
        <v>0.5</v>
      </c>
      <c r="P1225" s="835"/>
      <c r="Q1225" s="837"/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11</v>
      </c>
      <c r="B1226" s="832" t="s">
        <v>2137</v>
      </c>
      <c r="C1226" s="832" t="s">
        <v>2143</v>
      </c>
      <c r="D1226" s="833" t="s">
        <v>4131</v>
      </c>
      <c r="E1226" s="834" t="s">
        <v>2166</v>
      </c>
      <c r="F1226" s="832" t="s">
        <v>2138</v>
      </c>
      <c r="G1226" s="832" t="s">
        <v>2461</v>
      </c>
      <c r="H1226" s="832" t="s">
        <v>590</v>
      </c>
      <c r="I1226" s="832" t="s">
        <v>2462</v>
      </c>
      <c r="J1226" s="832" t="s">
        <v>1156</v>
      </c>
      <c r="K1226" s="832" t="s">
        <v>2463</v>
      </c>
      <c r="L1226" s="835">
        <v>0</v>
      </c>
      <c r="M1226" s="835">
        <v>0</v>
      </c>
      <c r="N1226" s="832">
        <v>1</v>
      </c>
      <c r="O1226" s="836">
        <v>1</v>
      </c>
      <c r="P1226" s="835">
        <v>0</v>
      </c>
      <c r="Q1226" s="837"/>
      <c r="R1226" s="832">
        <v>1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11</v>
      </c>
      <c r="B1227" s="832" t="s">
        <v>2137</v>
      </c>
      <c r="C1227" s="832" t="s">
        <v>2143</v>
      </c>
      <c r="D1227" s="833" t="s">
        <v>4131</v>
      </c>
      <c r="E1227" s="834" t="s">
        <v>2166</v>
      </c>
      <c r="F1227" s="832" t="s">
        <v>2138</v>
      </c>
      <c r="G1227" s="832" t="s">
        <v>2461</v>
      </c>
      <c r="H1227" s="832" t="s">
        <v>590</v>
      </c>
      <c r="I1227" s="832" t="s">
        <v>3386</v>
      </c>
      <c r="J1227" s="832" t="s">
        <v>867</v>
      </c>
      <c r="K1227" s="832" t="s">
        <v>3387</v>
      </c>
      <c r="L1227" s="835">
        <v>0</v>
      </c>
      <c r="M1227" s="835">
        <v>0</v>
      </c>
      <c r="N1227" s="832">
        <v>1</v>
      </c>
      <c r="O1227" s="836">
        <v>1</v>
      </c>
      <c r="P1227" s="835"/>
      <c r="Q1227" s="837"/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11</v>
      </c>
      <c r="B1228" s="832" t="s">
        <v>2137</v>
      </c>
      <c r="C1228" s="832" t="s">
        <v>2143</v>
      </c>
      <c r="D1228" s="833" t="s">
        <v>4131</v>
      </c>
      <c r="E1228" s="834" t="s">
        <v>2166</v>
      </c>
      <c r="F1228" s="832" t="s">
        <v>2138</v>
      </c>
      <c r="G1228" s="832" t="s">
        <v>2461</v>
      </c>
      <c r="H1228" s="832" t="s">
        <v>590</v>
      </c>
      <c r="I1228" s="832" t="s">
        <v>3388</v>
      </c>
      <c r="J1228" s="832" t="s">
        <v>1156</v>
      </c>
      <c r="K1228" s="832" t="s">
        <v>3389</v>
      </c>
      <c r="L1228" s="835">
        <v>0</v>
      </c>
      <c r="M1228" s="835">
        <v>0</v>
      </c>
      <c r="N1228" s="832">
        <v>1</v>
      </c>
      <c r="O1228" s="836">
        <v>0.5</v>
      </c>
      <c r="P1228" s="835"/>
      <c r="Q1228" s="837"/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11</v>
      </c>
      <c r="B1229" s="832" t="s">
        <v>2137</v>
      </c>
      <c r="C1229" s="832" t="s">
        <v>2143</v>
      </c>
      <c r="D1229" s="833" t="s">
        <v>4131</v>
      </c>
      <c r="E1229" s="834" t="s">
        <v>2166</v>
      </c>
      <c r="F1229" s="832" t="s">
        <v>2138</v>
      </c>
      <c r="G1229" s="832" t="s">
        <v>2461</v>
      </c>
      <c r="H1229" s="832" t="s">
        <v>590</v>
      </c>
      <c r="I1229" s="832" t="s">
        <v>3390</v>
      </c>
      <c r="J1229" s="832" t="s">
        <v>867</v>
      </c>
      <c r="K1229" s="832" t="s">
        <v>3391</v>
      </c>
      <c r="L1229" s="835">
        <v>0</v>
      </c>
      <c r="M1229" s="835">
        <v>0</v>
      </c>
      <c r="N1229" s="832">
        <v>1</v>
      </c>
      <c r="O1229" s="836">
        <v>0.5</v>
      </c>
      <c r="P1229" s="835"/>
      <c r="Q1229" s="837"/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11</v>
      </c>
      <c r="B1230" s="832" t="s">
        <v>2137</v>
      </c>
      <c r="C1230" s="832" t="s">
        <v>2143</v>
      </c>
      <c r="D1230" s="833" t="s">
        <v>4131</v>
      </c>
      <c r="E1230" s="834" t="s">
        <v>2166</v>
      </c>
      <c r="F1230" s="832" t="s">
        <v>2138</v>
      </c>
      <c r="G1230" s="832" t="s">
        <v>2506</v>
      </c>
      <c r="H1230" s="832" t="s">
        <v>638</v>
      </c>
      <c r="I1230" s="832" t="s">
        <v>1856</v>
      </c>
      <c r="J1230" s="832" t="s">
        <v>994</v>
      </c>
      <c r="K1230" s="832" t="s">
        <v>1857</v>
      </c>
      <c r="L1230" s="835">
        <v>0</v>
      </c>
      <c r="M1230" s="835">
        <v>0</v>
      </c>
      <c r="N1230" s="832">
        <v>2</v>
      </c>
      <c r="O1230" s="836">
        <v>1</v>
      </c>
      <c r="P1230" s="835">
        <v>0</v>
      </c>
      <c r="Q1230" s="837"/>
      <c r="R1230" s="832">
        <v>2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11</v>
      </c>
      <c r="B1231" s="832" t="s">
        <v>2137</v>
      </c>
      <c r="C1231" s="832" t="s">
        <v>2143</v>
      </c>
      <c r="D1231" s="833" t="s">
        <v>4131</v>
      </c>
      <c r="E1231" s="834" t="s">
        <v>2166</v>
      </c>
      <c r="F1231" s="832" t="s">
        <v>2138</v>
      </c>
      <c r="G1231" s="832" t="s">
        <v>3392</v>
      </c>
      <c r="H1231" s="832" t="s">
        <v>590</v>
      </c>
      <c r="I1231" s="832" t="s">
        <v>3393</v>
      </c>
      <c r="J1231" s="832" t="s">
        <v>915</v>
      </c>
      <c r="K1231" s="832" t="s">
        <v>3394</v>
      </c>
      <c r="L1231" s="835">
        <v>569.54</v>
      </c>
      <c r="M1231" s="835">
        <v>569.54</v>
      </c>
      <c r="N1231" s="832">
        <v>1</v>
      </c>
      <c r="O1231" s="836">
        <v>0.5</v>
      </c>
      <c r="P1231" s="835">
        <v>569.54</v>
      </c>
      <c r="Q1231" s="837">
        <v>1</v>
      </c>
      <c r="R1231" s="832">
        <v>1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11</v>
      </c>
      <c r="B1232" s="832" t="s">
        <v>2137</v>
      </c>
      <c r="C1232" s="832" t="s">
        <v>2143</v>
      </c>
      <c r="D1232" s="833" t="s">
        <v>4131</v>
      </c>
      <c r="E1232" s="834" t="s">
        <v>2166</v>
      </c>
      <c r="F1232" s="832" t="s">
        <v>2138</v>
      </c>
      <c r="G1232" s="832" t="s">
        <v>2243</v>
      </c>
      <c r="H1232" s="832" t="s">
        <v>590</v>
      </c>
      <c r="I1232" s="832" t="s">
        <v>2310</v>
      </c>
      <c r="J1232" s="832" t="s">
        <v>985</v>
      </c>
      <c r="K1232" s="832" t="s">
        <v>2311</v>
      </c>
      <c r="L1232" s="835">
        <v>50.32</v>
      </c>
      <c r="M1232" s="835">
        <v>50.32</v>
      </c>
      <c r="N1232" s="832">
        <v>1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11</v>
      </c>
      <c r="B1233" s="832" t="s">
        <v>2137</v>
      </c>
      <c r="C1233" s="832" t="s">
        <v>2143</v>
      </c>
      <c r="D1233" s="833" t="s">
        <v>4131</v>
      </c>
      <c r="E1233" s="834" t="s">
        <v>2166</v>
      </c>
      <c r="F1233" s="832" t="s">
        <v>2140</v>
      </c>
      <c r="G1233" s="832" t="s">
        <v>2191</v>
      </c>
      <c r="H1233" s="832" t="s">
        <v>590</v>
      </c>
      <c r="I1233" s="832" t="s">
        <v>2192</v>
      </c>
      <c r="J1233" s="832" t="s">
        <v>2193</v>
      </c>
      <c r="K1233" s="832"/>
      <c r="L1233" s="835">
        <v>0</v>
      </c>
      <c r="M1233" s="835">
        <v>0</v>
      </c>
      <c r="N1233" s="832">
        <v>1</v>
      </c>
      <c r="O1233" s="836">
        <v>1</v>
      </c>
      <c r="P1233" s="835"/>
      <c r="Q1233" s="837"/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11</v>
      </c>
      <c r="B1234" s="832" t="s">
        <v>2137</v>
      </c>
      <c r="C1234" s="832" t="s">
        <v>2143</v>
      </c>
      <c r="D1234" s="833" t="s">
        <v>4131</v>
      </c>
      <c r="E1234" s="834" t="s">
        <v>2166</v>
      </c>
      <c r="F1234" s="832" t="s">
        <v>2140</v>
      </c>
      <c r="G1234" s="832" t="s">
        <v>2191</v>
      </c>
      <c r="H1234" s="832" t="s">
        <v>590</v>
      </c>
      <c r="I1234" s="832" t="s">
        <v>2602</v>
      </c>
      <c r="J1234" s="832" t="s">
        <v>2603</v>
      </c>
      <c r="K1234" s="832" t="s">
        <v>2604</v>
      </c>
      <c r="L1234" s="835">
        <v>0</v>
      </c>
      <c r="M1234" s="835">
        <v>0</v>
      </c>
      <c r="N1234" s="832">
        <v>31</v>
      </c>
      <c r="O1234" s="836">
        <v>30</v>
      </c>
      <c r="P1234" s="835"/>
      <c r="Q1234" s="837"/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11</v>
      </c>
      <c r="B1235" s="832" t="s">
        <v>2137</v>
      </c>
      <c r="C1235" s="832" t="s">
        <v>2143</v>
      </c>
      <c r="D1235" s="833" t="s">
        <v>4131</v>
      </c>
      <c r="E1235" s="834" t="s">
        <v>2166</v>
      </c>
      <c r="F1235" s="832" t="s">
        <v>2140</v>
      </c>
      <c r="G1235" s="832" t="s">
        <v>2194</v>
      </c>
      <c r="H1235" s="832" t="s">
        <v>590</v>
      </c>
      <c r="I1235" s="832" t="s">
        <v>3255</v>
      </c>
      <c r="J1235" s="832" t="s">
        <v>3256</v>
      </c>
      <c r="K1235" s="832" t="s">
        <v>3257</v>
      </c>
      <c r="L1235" s="835">
        <v>35.130000000000003</v>
      </c>
      <c r="M1235" s="835">
        <v>105.39000000000001</v>
      </c>
      <c r="N1235" s="832">
        <v>3</v>
      </c>
      <c r="O1235" s="836">
        <v>1</v>
      </c>
      <c r="P1235" s="835">
        <v>105.39000000000001</v>
      </c>
      <c r="Q1235" s="837">
        <v>1</v>
      </c>
      <c r="R1235" s="832">
        <v>3</v>
      </c>
      <c r="S1235" s="837">
        <v>1</v>
      </c>
      <c r="T1235" s="836">
        <v>1</v>
      </c>
      <c r="U1235" s="838">
        <v>1</v>
      </c>
    </row>
    <row r="1236" spans="1:21" ht="14.4" customHeight="1" x14ac:dyDescent="0.3">
      <c r="A1236" s="831">
        <v>11</v>
      </c>
      <c r="B1236" s="832" t="s">
        <v>2137</v>
      </c>
      <c r="C1236" s="832" t="s">
        <v>2143</v>
      </c>
      <c r="D1236" s="833" t="s">
        <v>4131</v>
      </c>
      <c r="E1236" s="834" t="s">
        <v>2166</v>
      </c>
      <c r="F1236" s="832" t="s">
        <v>2140</v>
      </c>
      <c r="G1236" s="832" t="s">
        <v>2205</v>
      </c>
      <c r="H1236" s="832" t="s">
        <v>590</v>
      </c>
      <c r="I1236" s="832" t="s">
        <v>2247</v>
      </c>
      <c r="J1236" s="832" t="s">
        <v>2248</v>
      </c>
      <c r="K1236" s="832" t="s">
        <v>2249</v>
      </c>
      <c r="L1236" s="835">
        <v>245.43</v>
      </c>
      <c r="M1236" s="835">
        <v>490.86</v>
      </c>
      <c r="N1236" s="832">
        <v>2</v>
      </c>
      <c r="O1236" s="836">
        <v>2</v>
      </c>
      <c r="P1236" s="835">
        <v>490.86</v>
      </c>
      <c r="Q1236" s="837">
        <v>1</v>
      </c>
      <c r="R1236" s="832">
        <v>2</v>
      </c>
      <c r="S1236" s="837">
        <v>1</v>
      </c>
      <c r="T1236" s="836">
        <v>2</v>
      </c>
      <c r="U1236" s="838">
        <v>1</v>
      </c>
    </row>
    <row r="1237" spans="1:21" ht="14.4" customHeight="1" x14ac:dyDescent="0.3">
      <c r="A1237" s="831">
        <v>11</v>
      </c>
      <c r="B1237" s="832" t="s">
        <v>2137</v>
      </c>
      <c r="C1237" s="832" t="s">
        <v>2143</v>
      </c>
      <c r="D1237" s="833" t="s">
        <v>4131</v>
      </c>
      <c r="E1237" s="834" t="s">
        <v>2166</v>
      </c>
      <c r="F1237" s="832" t="s">
        <v>2140</v>
      </c>
      <c r="G1237" s="832" t="s">
        <v>2205</v>
      </c>
      <c r="H1237" s="832" t="s">
        <v>590</v>
      </c>
      <c r="I1237" s="832" t="s">
        <v>2312</v>
      </c>
      <c r="J1237" s="832" t="s">
        <v>2313</v>
      </c>
      <c r="K1237" s="832" t="s">
        <v>2314</v>
      </c>
      <c r="L1237" s="835">
        <v>748.12</v>
      </c>
      <c r="M1237" s="835">
        <v>3740.6</v>
      </c>
      <c r="N1237" s="832">
        <v>5</v>
      </c>
      <c r="O1237" s="836">
        <v>5</v>
      </c>
      <c r="P1237" s="835">
        <v>3740.6</v>
      </c>
      <c r="Q1237" s="837">
        <v>1</v>
      </c>
      <c r="R1237" s="832">
        <v>5</v>
      </c>
      <c r="S1237" s="837">
        <v>1</v>
      </c>
      <c r="T1237" s="836">
        <v>5</v>
      </c>
      <c r="U1237" s="838">
        <v>1</v>
      </c>
    </row>
    <row r="1238" spans="1:21" ht="14.4" customHeight="1" x14ac:dyDescent="0.3">
      <c r="A1238" s="831">
        <v>11</v>
      </c>
      <c r="B1238" s="832" t="s">
        <v>2137</v>
      </c>
      <c r="C1238" s="832" t="s">
        <v>2143</v>
      </c>
      <c r="D1238" s="833" t="s">
        <v>4131</v>
      </c>
      <c r="E1238" s="834" t="s">
        <v>2166</v>
      </c>
      <c r="F1238" s="832" t="s">
        <v>2140</v>
      </c>
      <c r="G1238" s="832" t="s">
        <v>2205</v>
      </c>
      <c r="H1238" s="832" t="s">
        <v>590</v>
      </c>
      <c r="I1238" s="832" t="s">
        <v>2273</v>
      </c>
      <c r="J1238" s="832" t="s">
        <v>2274</v>
      </c>
      <c r="K1238" s="832" t="s">
        <v>2275</v>
      </c>
      <c r="L1238" s="835">
        <v>1000</v>
      </c>
      <c r="M1238" s="835">
        <v>1000</v>
      </c>
      <c r="N1238" s="832">
        <v>1</v>
      </c>
      <c r="O1238" s="836">
        <v>1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11</v>
      </c>
      <c r="B1239" s="832" t="s">
        <v>2137</v>
      </c>
      <c r="C1239" s="832" t="s">
        <v>2143</v>
      </c>
      <c r="D1239" s="833" t="s">
        <v>4131</v>
      </c>
      <c r="E1239" s="834" t="s">
        <v>2166</v>
      </c>
      <c r="F1239" s="832" t="s">
        <v>2140</v>
      </c>
      <c r="G1239" s="832" t="s">
        <v>2205</v>
      </c>
      <c r="H1239" s="832" t="s">
        <v>590</v>
      </c>
      <c r="I1239" s="832" t="s">
        <v>2206</v>
      </c>
      <c r="J1239" s="832" t="s">
        <v>2207</v>
      </c>
      <c r="K1239" s="832" t="s">
        <v>2208</v>
      </c>
      <c r="L1239" s="835">
        <v>500</v>
      </c>
      <c r="M1239" s="835">
        <v>1500</v>
      </c>
      <c r="N1239" s="832">
        <v>3</v>
      </c>
      <c r="O1239" s="836">
        <v>3</v>
      </c>
      <c r="P1239" s="835">
        <v>1000</v>
      </c>
      <c r="Q1239" s="837">
        <v>0.66666666666666663</v>
      </c>
      <c r="R1239" s="832">
        <v>2</v>
      </c>
      <c r="S1239" s="837">
        <v>0.66666666666666663</v>
      </c>
      <c r="T1239" s="836">
        <v>2</v>
      </c>
      <c r="U1239" s="838">
        <v>0.66666666666666663</v>
      </c>
    </row>
    <row r="1240" spans="1:21" ht="14.4" customHeight="1" x14ac:dyDescent="0.3">
      <c r="A1240" s="831">
        <v>11</v>
      </c>
      <c r="B1240" s="832" t="s">
        <v>2137</v>
      </c>
      <c r="C1240" s="832" t="s">
        <v>2143</v>
      </c>
      <c r="D1240" s="833" t="s">
        <v>4131</v>
      </c>
      <c r="E1240" s="834" t="s">
        <v>2166</v>
      </c>
      <c r="F1240" s="832" t="s">
        <v>2140</v>
      </c>
      <c r="G1240" s="832" t="s">
        <v>2205</v>
      </c>
      <c r="H1240" s="832" t="s">
        <v>590</v>
      </c>
      <c r="I1240" s="832" t="s">
        <v>2276</v>
      </c>
      <c r="J1240" s="832" t="s">
        <v>2277</v>
      </c>
      <c r="K1240" s="832" t="s">
        <v>2278</v>
      </c>
      <c r="L1240" s="835">
        <v>971.25</v>
      </c>
      <c r="M1240" s="835">
        <v>1942.5</v>
      </c>
      <c r="N1240" s="832">
        <v>2</v>
      </c>
      <c r="O1240" s="836">
        <v>2</v>
      </c>
      <c r="P1240" s="835">
        <v>1942.5</v>
      </c>
      <c r="Q1240" s="837">
        <v>1</v>
      </c>
      <c r="R1240" s="832">
        <v>2</v>
      </c>
      <c r="S1240" s="837">
        <v>1</v>
      </c>
      <c r="T1240" s="836">
        <v>2</v>
      </c>
      <c r="U1240" s="838">
        <v>1</v>
      </c>
    </row>
    <row r="1241" spans="1:21" ht="14.4" customHeight="1" x14ac:dyDescent="0.3">
      <c r="A1241" s="831">
        <v>11</v>
      </c>
      <c r="B1241" s="832" t="s">
        <v>2137</v>
      </c>
      <c r="C1241" s="832" t="s">
        <v>2143</v>
      </c>
      <c r="D1241" s="833" t="s">
        <v>4131</v>
      </c>
      <c r="E1241" s="834" t="s">
        <v>2166</v>
      </c>
      <c r="F1241" s="832" t="s">
        <v>2140</v>
      </c>
      <c r="G1241" s="832" t="s">
        <v>2205</v>
      </c>
      <c r="H1241" s="832" t="s">
        <v>590</v>
      </c>
      <c r="I1241" s="832" t="s">
        <v>3395</v>
      </c>
      <c r="J1241" s="832" t="s">
        <v>3396</v>
      </c>
      <c r="K1241" s="832" t="s">
        <v>3397</v>
      </c>
      <c r="L1241" s="835">
        <v>3200</v>
      </c>
      <c r="M1241" s="835">
        <v>3200</v>
      </c>
      <c r="N1241" s="832">
        <v>1</v>
      </c>
      <c r="O1241" s="836">
        <v>1</v>
      </c>
      <c r="P1241" s="835">
        <v>3200</v>
      </c>
      <c r="Q1241" s="837">
        <v>1</v>
      </c>
      <c r="R1241" s="832">
        <v>1</v>
      </c>
      <c r="S1241" s="837">
        <v>1</v>
      </c>
      <c r="T1241" s="836">
        <v>1</v>
      </c>
      <c r="U1241" s="838">
        <v>1</v>
      </c>
    </row>
    <row r="1242" spans="1:21" ht="14.4" customHeight="1" x14ac:dyDescent="0.3">
      <c r="A1242" s="831">
        <v>11</v>
      </c>
      <c r="B1242" s="832" t="s">
        <v>2137</v>
      </c>
      <c r="C1242" s="832" t="s">
        <v>2143</v>
      </c>
      <c r="D1242" s="833" t="s">
        <v>4131</v>
      </c>
      <c r="E1242" s="834" t="s">
        <v>2166</v>
      </c>
      <c r="F1242" s="832" t="s">
        <v>2140</v>
      </c>
      <c r="G1242" s="832" t="s">
        <v>2205</v>
      </c>
      <c r="H1242" s="832" t="s">
        <v>590</v>
      </c>
      <c r="I1242" s="832" t="s">
        <v>2820</v>
      </c>
      <c r="J1242" s="832" t="s">
        <v>2821</v>
      </c>
      <c r="K1242" s="832" t="s">
        <v>2822</v>
      </c>
      <c r="L1242" s="835">
        <v>300</v>
      </c>
      <c r="M1242" s="835">
        <v>300</v>
      </c>
      <c r="N1242" s="832">
        <v>1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11</v>
      </c>
      <c r="B1243" s="832" t="s">
        <v>2137</v>
      </c>
      <c r="C1243" s="832" t="s">
        <v>2143</v>
      </c>
      <c r="D1243" s="833" t="s">
        <v>4131</v>
      </c>
      <c r="E1243" s="834" t="s">
        <v>2166</v>
      </c>
      <c r="F1243" s="832" t="s">
        <v>2140</v>
      </c>
      <c r="G1243" s="832" t="s">
        <v>2205</v>
      </c>
      <c r="H1243" s="832" t="s">
        <v>590</v>
      </c>
      <c r="I1243" s="832" t="s">
        <v>2628</v>
      </c>
      <c r="J1243" s="832" t="s">
        <v>2629</v>
      </c>
      <c r="K1243" s="832" t="s">
        <v>2630</v>
      </c>
      <c r="L1243" s="835">
        <v>1600</v>
      </c>
      <c r="M1243" s="835">
        <v>1600</v>
      </c>
      <c r="N1243" s="832">
        <v>1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11</v>
      </c>
      <c r="B1244" s="832" t="s">
        <v>2137</v>
      </c>
      <c r="C1244" s="832" t="s">
        <v>2143</v>
      </c>
      <c r="D1244" s="833" t="s">
        <v>4131</v>
      </c>
      <c r="E1244" s="834" t="s">
        <v>2166</v>
      </c>
      <c r="F1244" s="832" t="s">
        <v>2140</v>
      </c>
      <c r="G1244" s="832" t="s">
        <v>2205</v>
      </c>
      <c r="H1244" s="832" t="s">
        <v>590</v>
      </c>
      <c r="I1244" s="832" t="s">
        <v>3398</v>
      </c>
      <c r="J1244" s="832" t="s">
        <v>3399</v>
      </c>
      <c r="K1244" s="832"/>
      <c r="L1244" s="835">
        <v>500</v>
      </c>
      <c r="M1244" s="835">
        <v>500</v>
      </c>
      <c r="N1244" s="832">
        <v>1</v>
      </c>
      <c r="O1244" s="836">
        <v>1</v>
      </c>
      <c r="P1244" s="835">
        <v>500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11</v>
      </c>
      <c r="B1245" s="832" t="s">
        <v>2137</v>
      </c>
      <c r="C1245" s="832" t="s">
        <v>2143</v>
      </c>
      <c r="D1245" s="833" t="s">
        <v>4131</v>
      </c>
      <c r="E1245" s="834" t="s">
        <v>2166</v>
      </c>
      <c r="F1245" s="832" t="s">
        <v>2140</v>
      </c>
      <c r="G1245" s="832" t="s">
        <v>2205</v>
      </c>
      <c r="H1245" s="832" t="s">
        <v>590</v>
      </c>
      <c r="I1245" s="832" t="s">
        <v>3400</v>
      </c>
      <c r="J1245" s="832" t="s">
        <v>3401</v>
      </c>
      <c r="K1245" s="832" t="s">
        <v>3402</v>
      </c>
      <c r="L1245" s="835">
        <v>600</v>
      </c>
      <c r="M1245" s="835">
        <v>1200</v>
      </c>
      <c r="N1245" s="832">
        <v>2</v>
      </c>
      <c r="O1245" s="836">
        <v>2</v>
      </c>
      <c r="P1245" s="835">
        <v>1200</v>
      </c>
      <c r="Q1245" s="837">
        <v>1</v>
      </c>
      <c r="R1245" s="832">
        <v>2</v>
      </c>
      <c r="S1245" s="837">
        <v>1</v>
      </c>
      <c r="T1245" s="836">
        <v>2</v>
      </c>
      <c r="U1245" s="838">
        <v>1</v>
      </c>
    </row>
    <row r="1246" spans="1:21" ht="14.4" customHeight="1" x14ac:dyDescent="0.3">
      <c r="A1246" s="831">
        <v>11</v>
      </c>
      <c r="B1246" s="832" t="s">
        <v>2137</v>
      </c>
      <c r="C1246" s="832" t="s">
        <v>2143</v>
      </c>
      <c r="D1246" s="833" t="s">
        <v>4131</v>
      </c>
      <c r="E1246" s="834" t="s">
        <v>2166</v>
      </c>
      <c r="F1246" s="832" t="s">
        <v>2140</v>
      </c>
      <c r="G1246" s="832" t="s">
        <v>2205</v>
      </c>
      <c r="H1246" s="832" t="s">
        <v>590</v>
      </c>
      <c r="I1246" s="832" t="s">
        <v>3403</v>
      </c>
      <c r="J1246" s="832" t="s">
        <v>3404</v>
      </c>
      <c r="K1246" s="832" t="s">
        <v>3405</v>
      </c>
      <c r="L1246" s="835">
        <v>400</v>
      </c>
      <c r="M1246" s="835">
        <v>400</v>
      </c>
      <c r="N1246" s="832">
        <v>1</v>
      </c>
      <c r="O1246" s="836">
        <v>1</v>
      </c>
      <c r="P1246" s="835">
        <v>400</v>
      </c>
      <c r="Q1246" s="837">
        <v>1</v>
      </c>
      <c r="R1246" s="832">
        <v>1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11</v>
      </c>
      <c r="B1247" s="832" t="s">
        <v>2137</v>
      </c>
      <c r="C1247" s="832" t="s">
        <v>2143</v>
      </c>
      <c r="D1247" s="833" t="s">
        <v>4131</v>
      </c>
      <c r="E1247" s="834" t="s">
        <v>2166</v>
      </c>
      <c r="F1247" s="832" t="s">
        <v>2140</v>
      </c>
      <c r="G1247" s="832" t="s">
        <v>2205</v>
      </c>
      <c r="H1247" s="832" t="s">
        <v>590</v>
      </c>
      <c r="I1247" s="832" t="s">
        <v>2643</v>
      </c>
      <c r="J1247" s="832" t="s">
        <v>2644</v>
      </c>
      <c r="K1247" s="832" t="s">
        <v>2645</v>
      </c>
      <c r="L1247" s="835">
        <v>600</v>
      </c>
      <c r="M1247" s="835">
        <v>1200</v>
      </c>
      <c r="N1247" s="832">
        <v>2</v>
      </c>
      <c r="O1247" s="836">
        <v>2</v>
      </c>
      <c r="P1247" s="835">
        <v>1200</v>
      </c>
      <c r="Q1247" s="837">
        <v>1</v>
      </c>
      <c r="R1247" s="832">
        <v>2</v>
      </c>
      <c r="S1247" s="837">
        <v>1</v>
      </c>
      <c r="T1247" s="836">
        <v>2</v>
      </c>
      <c r="U1247" s="838">
        <v>1</v>
      </c>
    </row>
    <row r="1248" spans="1:21" ht="14.4" customHeight="1" x14ac:dyDescent="0.3">
      <c r="A1248" s="831">
        <v>11</v>
      </c>
      <c r="B1248" s="832" t="s">
        <v>2137</v>
      </c>
      <c r="C1248" s="832" t="s">
        <v>2143</v>
      </c>
      <c r="D1248" s="833" t="s">
        <v>4131</v>
      </c>
      <c r="E1248" s="834" t="s">
        <v>2166</v>
      </c>
      <c r="F1248" s="832" t="s">
        <v>2140</v>
      </c>
      <c r="G1248" s="832" t="s">
        <v>2205</v>
      </c>
      <c r="H1248" s="832" t="s">
        <v>590</v>
      </c>
      <c r="I1248" s="832" t="s">
        <v>3406</v>
      </c>
      <c r="J1248" s="832" t="s">
        <v>3407</v>
      </c>
      <c r="K1248" s="832" t="s">
        <v>3408</v>
      </c>
      <c r="L1248" s="835">
        <v>596</v>
      </c>
      <c r="M1248" s="835">
        <v>596</v>
      </c>
      <c r="N1248" s="832">
        <v>1</v>
      </c>
      <c r="O1248" s="836">
        <v>1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11</v>
      </c>
      <c r="B1249" s="832" t="s">
        <v>2137</v>
      </c>
      <c r="C1249" s="832" t="s">
        <v>2143</v>
      </c>
      <c r="D1249" s="833" t="s">
        <v>4131</v>
      </c>
      <c r="E1249" s="834" t="s">
        <v>2166</v>
      </c>
      <c r="F1249" s="832" t="s">
        <v>2140</v>
      </c>
      <c r="G1249" s="832" t="s">
        <v>2205</v>
      </c>
      <c r="H1249" s="832" t="s">
        <v>590</v>
      </c>
      <c r="I1249" s="832" t="s">
        <v>3184</v>
      </c>
      <c r="J1249" s="832" t="s">
        <v>2623</v>
      </c>
      <c r="K1249" s="832" t="s">
        <v>3185</v>
      </c>
      <c r="L1249" s="835">
        <v>3000</v>
      </c>
      <c r="M1249" s="835">
        <v>3000</v>
      </c>
      <c r="N1249" s="832">
        <v>1</v>
      </c>
      <c r="O1249" s="836">
        <v>1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11</v>
      </c>
      <c r="B1250" s="832" t="s">
        <v>2137</v>
      </c>
      <c r="C1250" s="832" t="s">
        <v>2143</v>
      </c>
      <c r="D1250" s="833" t="s">
        <v>4131</v>
      </c>
      <c r="E1250" s="834" t="s">
        <v>2166</v>
      </c>
      <c r="F1250" s="832" t="s">
        <v>2140</v>
      </c>
      <c r="G1250" s="832" t="s">
        <v>2205</v>
      </c>
      <c r="H1250" s="832" t="s">
        <v>590</v>
      </c>
      <c r="I1250" s="832" t="s">
        <v>3409</v>
      </c>
      <c r="J1250" s="832" t="s">
        <v>3410</v>
      </c>
      <c r="K1250" s="832" t="s">
        <v>3411</v>
      </c>
      <c r="L1250" s="835">
        <v>250</v>
      </c>
      <c r="M1250" s="835">
        <v>250</v>
      </c>
      <c r="N1250" s="832">
        <v>1</v>
      </c>
      <c r="O1250" s="836">
        <v>1</v>
      </c>
      <c r="P1250" s="835">
        <v>250</v>
      </c>
      <c r="Q1250" s="837">
        <v>1</v>
      </c>
      <c r="R1250" s="832">
        <v>1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11</v>
      </c>
      <c r="B1251" s="832" t="s">
        <v>2137</v>
      </c>
      <c r="C1251" s="832" t="s">
        <v>2143</v>
      </c>
      <c r="D1251" s="833" t="s">
        <v>4131</v>
      </c>
      <c r="E1251" s="834" t="s">
        <v>2166</v>
      </c>
      <c r="F1251" s="832" t="s">
        <v>2140</v>
      </c>
      <c r="G1251" s="832" t="s">
        <v>2205</v>
      </c>
      <c r="H1251" s="832" t="s">
        <v>590</v>
      </c>
      <c r="I1251" s="832" t="s">
        <v>3412</v>
      </c>
      <c r="J1251" s="832" t="s">
        <v>3413</v>
      </c>
      <c r="K1251" s="832" t="s">
        <v>3414</v>
      </c>
      <c r="L1251" s="835">
        <v>350</v>
      </c>
      <c r="M1251" s="835">
        <v>350</v>
      </c>
      <c r="N1251" s="832">
        <v>1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11</v>
      </c>
      <c r="B1252" s="832" t="s">
        <v>2137</v>
      </c>
      <c r="C1252" s="832" t="s">
        <v>2143</v>
      </c>
      <c r="D1252" s="833" t="s">
        <v>4131</v>
      </c>
      <c r="E1252" s="834" t="s">
        <v>2166</v>
      </c>
      <c r="F1252" s="832" t="s">
        <v>2140</v>
      </c>
      <c r="G1252" s="832" t="s">
        <v>2205</v>
      </c>
      <c r="H1252" s="832" t="s">
        <v>590</v>
      </c>
      <c r="I1252" s="832" t="s">
        <v>3415</v>
      </c>
      <c r="J1252" s="832" t="s">
        <v>3416</v>
      </c>
      <c r="K1252" s="832" t="s">
        <v>3417</v>
      </c>
      <c r="L1252" s="835">
        <v>1600</v>
      </c>
      <c r="M1252" s="835">
        <v>1600</v>
      </c>
      <c r="N1252" s="832">
        <v>1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11</v>
      </c>
      <c r="B1253" s="832" t="s">
        <v>2137</v>
      </c>
      <c r="C1253" s="832" t="s">
        <v>2143</v>
      </c>
      <c r="D1253" s="833" t="s">
        <v>4131</v>
      </c>
      <c r="E1253" s="834" t="s">
        <v>2166</v>
      </c>
      <c r="F1253" s="832" t="s">
        <v>2140</v>
      </c>
      <c r="G1253" s="832" t="s">
        <v>2209</v>
      </c>
      <c r="H1253" s="832" t="s">
        <v>590</v>
      </c>
      <c r="I1253" s="832" t="s">
        <v>2282</v>
      </c>
      <c r="J1253" s="832" t="s">
        <v>2283</v>
      </c>
      <c r="K1253" s="832" t="s">
        <v>2284</v>
      </c>
      <c r="L1253" s="835">
        <v>200</v>
      </c>
      <c r="M1253" s="835">
        <v>5800</v>
      </c>
      <c r="N1253" s="832">
        <v>29</v>
      </c>
      <c r="O1253" s="836">
        <v>15</v>
      </c>
      <c r="P1253" s="835">
        <v>5600</v>
      </c>
      <c r="Q1253" s="837">
        <v>0.96551724137931039</v>
      </c>
      <c r="R1253" s="832">
        <v>28</v>
      </c>
      <c r="S1253" s="837">
        <v>0.96551724137931039</v>
      </c>
      <c r="T1253" s="836">
        <v>14</v>
      </c>
      <c r="U1253" s="838">
        <v>0.93333333333333335</v>
      </c>
    </row>
    <row r="1254" spans="1:21" ht="14.4" customHeight="1" x14ac:dyDescent="0.3">
      <c r="A1254" s="831">
        <v>11</v>
      </c>
      <c r="B1254" s="832" t="s">
        <v>2137</v>
      </c>
      <c r="C1254" s="832" t="s">
        <v>2143</v>
      </c>
      <c r="D1254" s="833" t="s">
        <v>4131</v>
      </c>
      <c r="E1254" s="834" t="s">
        <v>2166</v>
      </c>
      <c r="F1254" s="832" t="s">
        <v>2140</v>
      </c>
      <c r="G1254" s="832" t="s">
        <v>2209</v>
      </c>
      <c r="H1254" s="832" t="s">
        <v>590</v>
      </c>
      <c r="I1254" s="832" t="s">
        <v>2266</v>
      </c>
      <c r="J1254" s="832" t="s">
        <v>2267</v>
      </c>
      <c r="K1254" s="832" t="s">
        <v>2268</v>
      </c>
      <c r="L1254" s="835">
        <v>278.75</v>
      </c>
      <c r="M1254" s="835">
        <v>26202.5</v>
      </c>
      <c r="N1254" s="832">
        <v>94</v>
      </c>
      <c r="O1254" s="836">
        <v>47</v>
      </c>
      <c r="P1254" s="835">
        <v>24530</v>
      </c>
      <c r="Q1254" s="837">
        <v>0.93617021276595747</v>
      </c>
      <c r="R1254" s="832">
        <v>88</v>
      </c>
      <c r="S1254" s="837">
        <v>0.93617021276595747</v>
      </c>
      <c r="T1254" s="836">
        <v>44</v>
      </c>
      <c r="U1254" s="838">
        <v>0.93617021276595747</v>
      </c>
    </row>
    <row r="1255" spans="1:21" ht="14.4" customHeight="1" x14ac:dyDescent="0.3">
      <c r="A1255" s="831">
        <v>11</v>
      </c>
      <c r="B1255" s="832" t="s">
        <v>2137</v>
      </c>
      <c r="C1255" s="832" t="s">
        <v>2143</v>
      </c>
      <c r="D1255" s="833" t="s">
        <v>4131</v>
      </c>
      <c r="E1255" s="834" t="s">
        <v>2166</v>
      </c>
      <c r="F1255" s="832" t="s">
        <v>2140</v>
      </c>
      <c r="G1255" s="832" t="s">
        <v>2678</v>
      </c>
      <c r="H1255" s="832" t="s">
        <v>590</v>
      </c>
      <c r="I1255" s="832" t="s">
        <v>2842</v>
      </c>
      <c r="J1255" s="832" t="s">
        <v>2843</v>
      </c>
      <c r="K1255" s="832" t="s">
        <v>2844</v>
      </c>
      <c r="L1255" s="835">
        <v>1659.44</v>
      </c>
      <c r="M1255" s="835">
        <v>119479.68000000005</v>
      </c>
      <c r="N1255" s="832">
        <v>72</v>
      </c>
      <c r="O1255" s="836">
        <v>53</v>
      </c>
      <c r="P1255" s="835">
        <v>81312.560000000041</v>
      </c>
      <c r="Q1255" s="837">
        <v>0.68055555555555558</v>
      </c>
      <c r="R1255" s="832">
        <v>49</v>
      </c>
      <c r="S1255" s="837">
        <v>0.68055555555555558</v>
      </c>
      <c r="T1255" s="836">
        <v>38</v>
      </c>
      <c r="U1255" s="838">
        <v>0.71698113207547165</v>
      </c>
    </row>
    <row r="1256" spans="1:21" ht="14.4" customHeight="1" x14ac:dyDescent="0.3">
      <c r="A1256" s="831">
        <v>11</v>
      </c>
      <c r="B1256" s="832" t="s">
        <v>2137</v>
      </c>
      <c r="C1256" s="832" t="s">
        <v>2143</v>
      </c>
      <c r="D1256" s="833" t="s">
        <v>4131</v>
      </c>
      <c r="E1256" s="834" t="s">
        <v>2166</v>
      </c>
      <c r="F1256" s="832" t="s">
        <v>2140</v>
      </c>
      <c r="G1256" s="832" t="s">
        <v>2678</v>
      </c>
      <c r="H1256" s="832" t="s">
        <v>590</v>
      </c>
      <c r="I1256" s="832" t="s">
        <v>3316</v>
      </c>
      <c r="J1256" s="832" t="s">
        <v>3317</v>
      </c>
      <c r="K1256" s="832" t="s">
        <v>3318</v>
      </c>
      <c r="L1256" s="835">
        <v>331.89</v>
      </c>
      <c r="M1256" s="835">
        <v>331.89</v>
      </c>
      <c r="N1256" s="832">
        <v>1</v>
      </c>
      <c r="O1256" s="836">
        <v>1</v>
      </c>
      <c r="P1256" s="835">
        <v>331.89</v>
      </c>
      <c r="Q1256" s="837">
        <v>1</v>
      </c>
      <c r="R1256" s="832">
        <v>1</v>
      </c>
      <c r="S1256" s="837">
        <v>1</v>
      </c>
      <c r="T1256" s="836">
        <v>1</v>
      </c>
      <c r="U1256" s="838">
        <v>1</v>
      </c>
    </row>
    <row r="1257" spans="1:21" ht="14.4" customHeight="1" x14ac:dyDescent="0.3">
      <c r="A1257" s="831">
        <v>11</v>
      </c>
      <c r="B1257" s="832" t="s">
        <v>2137</v>
      </c>
      <c r="C1257" s="832" t="s">
        <v>2143</v>
      </c>
      <c r="D1257" s="833" t="s">
        <v>4131</v>
      </c>
      <c r="E1257" s="834" t="s">
        <v>2166</v>
      </c>
      <c r="F1257" s="832" t="s">
        <v>2140</v>
      </c>
      <c r="G1257" s="832" t="s">
        <v>2678</v>
      </c>
      <c r="H1257" s="832" t="s">
        <v>590</v>
      </c>
      <c r="I1257" s="832" t="s">
        <v>3195</v>
      </c>
      <c r="J1257" s="832" t="s">
        <v>3196</v>
      </c>
      <c r="K1257" s="832" t="s">
        <v>3197</v>
      </c>
      <c r="L1257" s="835">
        <v>553.15</v>
      </c>
      <c r="M1257" s="835">
        <v>22126</v>
      </c>
      <c r="N1257" s="832">
        <v>40</v>
      </c>
      <c r="O1257" s="836">
        <v>11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11</v>
      </c>
      <c r="B1258" s="832" t="s">
        <v>2137</v>
      </c>
      <c r="C1258" s="832" t="s">
        <v>2143</v>
      </c>
      <c r="D1258" s="833" t="s">
        <v>4131</v>
      </c>
      <c r="E1258" s="834" t="s">
        <v>2166</v>
      </c>
      <c r="F1258" s="832" t="s">
        <v>2140</v>
      </c>
      <c r="G1258" s="832" t="s">
        <v>2678</v>
      </c>
      <c r="H1258" s="832" t="s">
        <v>590</v>
      </c>
      <c r="I1258" s="832" t="s">
        <v>3418</v>
      </c>
      <c r="J1258" s="832" t="s">
        <v>3419</v>
      </c>
      <c r="K1258" s="832" t="s">
        <v>3420</v>
      </c>
      <c r="L1258" s="835">
        <v>1659.44</v>
      </c>
      <c r="M1258" s="835">
        <v>59739.840000000011</v>
      </c>
      <c r="N1258" s="832">
        <v>36</v>
      </c>
      <c r="O1258" s="836">
        <v>32</v>
      </c>
      <c r="P1258" s="835">
        <v>51442.640000000014</v>
      </c>
      <c r="Q1258" s="837">
        <v>0.86111111111111116</v>
      </c>
      <c r="R1258" s="832">
        <v>31</v>
      </c>
      <c r="S1258" s="837">
        <v>0.86111111111111116</v>
      </c>
      <c r="T1258" s="836">
        <v>27</v>
      </c>
      <c r="U1258" s="838">
        <v>0.84375</v>
      </c>
    </row>
    <row r="1259" spans="1:21" ht="14.4" customHeight="1" x14ac:dyDescent="0.3">
      <c r="A1259" s="831">
        <v>11</v>
      </c>
      <c r="B1259" s="832" t="s">
        <v>2137</v>
      </c>
      <c r="C1259" s="832" t="s">
        <v>2143</v>
      </c>
      <c r="D1259" s="833" t="s">
        <v>4131</v>
      </c>
      <c r="E1259" s="834" t="s">
        <v>2166</v>
      </c>
      <c r="F1259" s="832" t="s">
        <v>2140</v>
      </c>
      <c r="G1259" s="832" t="s">
        <v>2678</v>
      </c>
      <c r="H1259" s="832" t="s">
        <v>590</v>
      </c>
      <c r="I1259" s="832" t="s">
        <v>3421</v>
      </c>
      <c r="J1259" s="832" t="s">
        <v>3422</v>
      </c>
      <c r="K1259" s="832" t="s">
        <v>3423</v>
      </c>
      <c r="L1259" s="835">
        <v>553.15</v>
      </c>
      <c r="M1259" s="835">
        <v>1659.4499999999998</v>
      </c>
      <c r="N1259" s="832">
        <v>3</v>
      </c>
      <c r="O1259" s="836">
        <v>1</v>
      </c>
      <c r="P1259" s="835">
        <v>1659.4499999999998</v>
      </c>
      <c r="Q1259" s="837">
        <v>1</v>
      </c>
      <c r="R1259" s="832">
        <v>3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11</v>
      </c>
      <c r="B1260" s="832" t="s">
        <v>2137</v>
      </c>
      <c r="C1260" s="832" t="s">
        <v>2143</v>
      </c>
      <c r="D1260" s="833" t="s">
        <v>4131</v>
      </c>
      <c r="E1260" s="834" t="s">
        <v>2168</v>
      </c>
      <c r="F1260" s="832" t="s">
        <v>2138</v>
      </c>
      <c r="G1260" s="832" t="s">
        <v>2688</v>
      </c>
      <c r="H1260" s="832" t="s">
        <v>590</v>
      </c>
      <c r="I1260" s="832" t="s">
        <v>2689</v>
      </c>
      <c r="J1260" s="832" t="s">
        <v>2690</v>
      </c>
      <c r="K1260" s="832" t="s">
        <v>2691</v>
      </c>
      <c r="L1260" s="835">
        <v>96.84</v>
      </c>
      <c r="M1260" s="835">
        <v>290.52</v>
      </c>
      <c r="N1260" s="832">
        <v>3</v>
      </c>
      <c r="O1260" s="836">
        <v>2</v>
      </c>
      <c r="P1260" s="835">
        <v>193.68</v>
      </c>
      <c r="Q1260" s="837">
        <v>0.66666666666666674</v>
      </c>
      <c r="R1260" s="832">
        <v>2</v>
      </c>
      <c r="S1260" s="837">
        <v>0.66666666666666663</v>
      </c>
      <c r="T1260" s="836">
        <v>1</v>
      </c>
      <c r="U1260" s="838">
        <v>0.5</v>
      </c>
    </row>
    <row r="1261" spans="1:21" ht="14.4" customHeight="1" x14ac:dyDescent="0.3">
      <c r="A1261" s="831">
        <v>11</v>
      </c>
      <c r="B1261" s="832" t="s">
        <v>2137</v>
      </c>
      <c r="C1261" s="832" t="s">
        <v>2143</v>
      </c>
      <c r="D1261" s="833" t="s">
        <v>4131</v>
      </c>
      <c r="E1261" s="834" t="s">
        <v>2168</v>
      </c>
      <c r="F1261" s="832" t="s">
        <v>2138</v>
      </c>
      <c r="G1261" s="832" t="s">
        <v>3424</v>
      </c>
      <c r="H1261" s="832" t="s">
        <v>590</v>
      </c>
      <c r="I1261" s="832" t="s">
        <v>3425</v>
      </c>
      <c r="J1261" s="832" t="s">
        <v>3426</v>
      </c>
      <c r="K1261" s="832" t="s">
        <v>3427</v>
      </c>
      <c r="L1261" s="835">
        <v>0</v>
      </c>
      <c r="M1261" s="835">
        <v>0</v>
      </c>
      <c r="N1261" s="832">
        <v>1</v>
      </c>
      <c r="O1261" s="836">
        <v>0.5</v>
      </c>
      <c r="P1261" s="835">
        <v>0</v>
      </c>
      <c r="Q1261" s="837"/>
      <c r="R1261" s="832">
        <v>1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11</v>
      </c>
      <c r="B1262" s="832" t="s">
        <v>2137</v>
      </c>
      <c r="C1262" s="832" t="s">
        <v>2143</v>
      </c>
      <c r="D1262" s="833" t="s">
        <v>4131</v>
      </c>
      <c r="E1262" s="834" t="s">
        <v>2168</v>
      </c>
      <c r="F1262" s="832" t="s">
        <v>2138</v>
      </c>
      <c r="G1262" s="832" t="s">
        <v>2177</v>
      </c>
      <c r="H1262" s="832" t="s">
        <v>590</v>
      </c>
      <c r="I1262" s="832" t="s">
        <v>2696</v>
      </c>
      <c r="J1262" s="832" t="s">
        <v>1060</v>
      </c>
      <c r="K1262" s="832" t="s">
        <v>2697</v>
      </c>
      <c r="L1262" s="835">
        <v>154.36000000000001</v>
      </c>
      <c r="M1262" s="835">
        <v>154.36000000000001</v>
      </c>
      <c r="N1262" s="832">
        <v>1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11</v>
      </c>
      <c r="B1263" s="832" t="s">
        <v>2137</v>
      </c>
      <c r="C1263" s="832" t="s">
        <v>2143</v>
      </c>
      <c r="D1263" s="833" t="s">
        <v>4131</v>
      </c>
      <c r="E1263" s="834" t="s">
        <v>2168</v>
      </c>
      <c r="F1263" s="832" t="s">
        <v>2138</v>
      </c>
      <c r="G1263" s="832" t="s">
        <v>2177</v>
      </c>
      <c r="H1263" s="832" t="s">
        <v>590</v>
      </c>
      <c r="I1263" s="832" t="s">
        <v>3428</v>
      </c>
      <c r="J1263" s="832" t="s">
        <v>1060</v>
      </c>
      <c r="K1263" s="832" t="s">
        <v>1928</v>
      </c>
      <c r="L1263" s="835">
        <v>154.36000000000001</v>
      </c>
      <c r="M1263" s="835">
        <v>154.36000000000001</v>
      </c>
      <c r="N1263" s="832">
        <v>1</v>
      </c>
      <c r="O1263" s="836">
        <v>0.5</v>
      </c>
      <c r="P1263" s="835">
        <v>154.36000000000001</v>
      </c>
      <c r="Q1263" s="837">
        <v>1</v>
      </c>
      <c r="R1263" s="832">
        <v>1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11</v>
      </c>
      <c r="B1264" s="832" t="s">
        <v>2137</v>
      </c>
      <c r="C1264" s="832" t="s">
        <v>2143</v>
      </c>
      <c r="D1264" s="833" t="s">
        <v>4131</v>
      </c>
      <c r="E1264" s="834" t="s">
        <v>2168</v>
      </c>
      <c r="F1264" s="832" t="s">
        <v>2138</v>
      </c>
      <c r="G1264" s="832" t="s">
        <v>2177</v>
      </c>
      <c r="H1264" s="832" t="s">
        <v>638</v>
      </c>
      <c r="I1264" s="832" t="s">
        <v>1927</v>
      </c>
      <c r="J1264" s="832" t="s">
        <v>1225</v>
      </c>
      <c r="K1264" s="832" t="s">
        <v>1928</v>
      </c>
      <c r="L1264" s="835">
        <v>154.36000000000001</v>
      </c>
      <c r="M1264" s="835">
        <v>617.44000000000005</v>
      </c>
      <c r="N1264" s="832">
        <v>4</v>
      </c>
      <c r="O1264" s="836">
        <v>3</v>
      </c>
      <c r="P1264" s="835">
        <v>463.08000000000004</v>
      </c>
      <c r="Q1264" s="837">
        <v>0.75</v>
      </c>
      <c r="R1264" s="832">
        <v>3</v>
      </c>
      <c r="S1264" s="837">
        <v>0.75</v>
      </c>
      <c r="T1264" s="836">
        <v>2</v>
      </c>
      <c r="U1264" s="838">
        <v>0.66666666666666663</v>
      </c>
    </row>
    <row r="1265" spans="1:21" ht="14.4" customHeight="1" x14ac:dyDescent="0.3">
      <c r="A1265" s="831">
        <v>11</v>
      </c>
      <c r="B1265" s="832" t="s">
        <v>2137</v>
      </c>
      <c r="C1265" s="832" t="s">
        <v>2143</v>
      </c>
      <c r="D1265" s="833" t="s">
        <v>4131</v>
      </c>
      <c r="E1265" s="834" t="s">
        <v>2168</v>
      </c>
      <c r="F1265" s="832" t="s">
        <v>2138</v>
      </c>
      <c r="G1265" s="832" t="s">
        <v>2177</v>
      </c>
      <c r="H1265" s="832" t="s">
        <v>590</v>
      </c>
      <c r="I1265" s="832" t="s">
        <v>3271</v>
      </c>
      <c r="J1265" s="832" t="s">
        <v>1225</v>
      </c>
      <c r="K1265" s="832" t="s">
        <v>1928</v>
      </c>
      <c r="L1265" s="835">
        <v>154.36000000000001</v>
      </c>
      <c r="M1265" s="835">
        <v>617.44000000000005</v>
      </c>
      <c r="N1265" s="832">
        <v>4</v>
      </c>
      <c r="O1265" s="836">
        <v>2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11</v>
      </c>
      <c r="B1266" s="832" t="s">
        <v>2137</v>
      </c>
      <c r="C1266" s="832" t="s">
        <v>2143</v>
      </c>
      <c r="D1266" s="833" t="s">
        <v>4131</v>
      </c>
      <c r="E1266" s="834" t="s">
        <v>2168</v>
      </c>
      <c r="F1266" s="832" t="s">
        <v>2138</v>
      </c>
      <c r="G1266" s="832" t="s">
        <v>2177</v>
      </c>
      <c r="H1266" s="832" t="s">
        <v>590</v>
      </c>
      <c r="I1266" s="832" t="s">
        <v>1929</v>
      </c>
      <c r="J1266" s="832" t="s">
        <v>1060</v>
      </c>
      <c r="K1266" s="832" t="s">
        <v>1930</v>
      </c>
      <c r="L1266" s="835">
        <v>154.36000000000001</v>
      </c>
      <c r="M1266" s="835">
        <v>154.36000000000001</v>
      </c>
      <c r="N1266" s="832">
        <v>1</v>
      </c>
      <c r="O1266" s="836">
        <v>0.5</v>
      </c>
      <c r="P1266" s="835">
        <v>154.36000000000001</v>
      </c>
      <c r="Q1266" s="837">
        <v>1</v>
      </c>
      <c r="R1266" s="832">
        <v>1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11</v>
      </c>
      <c r="B1267" s="832" t="s">
        <v>2137</v>
      </c>
      <c r="C1267" s="832" t="s">
        <v>2143</v>
      </c>
      <c r="D1267" s="833" t="s">
        <v>4131</v>
      </c>
      <c r="E1267" s="834" t="s">
        <v>2168</v>
      </c>
      <c r="F1267" s="832" t="s">
        <v>2138</v>
      </c>
      <c r="G1267" s="832" t="s">
        <v>2177</v>
      </c>
      <c r="H1267" s="832" t="s">
        <v>590</v>
      </c>
      <c r="I1267" s="832" t="s">
        <v>2490</v>
      </c>
      <c r="J1267" s="832" t="s">
        <v>1060</v>
      </c>
      <c r="K1267" s="832" t="s">
        <v>1928</v>
      </c>
      <c r="L1267" s="835">
        <v>154.36000000000001</v>
      </c>
      <c r="M1267" s="835">
        <v>308.72000000000003</v>
      </c>
      <c r="N1267" s="832">
        <v>2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11</v>
      </c>
      <c r="B1268" s="832" t="s">
        <v>2137</v>
      </c>
      <c r="C1268" s="832" t="s">
        <v>2143</v>
      </c>
      <c r="D1268" s="833" t="s">
        <v>4131</v>
      </c>
      <c r="E1268" s="834" t="s">
        <v>2168</v>
      </c>
      <c r="F1268" s="832" t="s">
        <v>2138</v>
      </c>
      <c r="G1268" s="832" t="s">
        <v>2390</v>
      </c>
      <c r="H1268" s="832" t="s">
        <v>590</v>
      </c>
      <c r="I1268" s="832" t="s">
        <v>2391</v>
      </c>
      <c r="J1268" s="832" t="s">
        <v>2392</v>
      </c>
      <c r="K1268" s="832" t="s">
        <v>2393</v>
      </c>
      <c r="L1268" s="835">
        <v>159.71</v>
      </c>
      <c r="M1268" s="835">
        <v>8145.2100000000009</v>
      </c>
      <c r="N1268" s="832">
        <v>51</v>
      </c>
      <c r="O1268" s="836">
        <v>14.5</v>
      </c>
      <c r="P1268" s="835">
        <v>5749.56</v>
      </c>
      <c r="Q1268" s="837">
        <v>0.70588235294117641</v>
      </c>
      <c r="R1268" s="832">
        <v>36</v>
      </c>
      <c r="S1268" s="837">
        <v>0.70588235294117652</v>
      </c>
      <c r="T1268" s="836">
        <v>10</v>
      </c>
      <c r="U1268" s="838">
        <v>0.68965517241379315</v>
      </c>
    </row>
    <row r="1269" spans="1:21" ht="14.4" customHeight="1" x14ac:dyDescent="0.3">
      <c r="A1269" s="831">
        <v>11</v>
      </c>
      <c r="B1269" s="832" t="s">
        <v>2137</v>
      </c>
      <c r="C1269" s="832" t="s">
        <v>2143</v>
      </c>
      <c r="D1269" s="833" t="s">
        <v>4131</v>
      </c>
      <c r="E1269" s="834" t="s">
        <v>2168</v>
      </c>
      <c r="F1269" s="832" t="s">
        <v>2138</v>
      </c>
      <c r="G1269" s="832" t="s">
        <v>2390</v>
      </c>
      <c r="H1269" s="832" t="s">
        <v>590</v>
      </c>
      <c r="I1269" s="832" t="s">
        <v>2532</v>
      </c>
      <c r="J1269" s="832" t="s">
        <v>2392</v>
      </c>
      <c r="K1269" s="832" t="s">
        <v>2393</v>
      </c>
      <c r="L1269" s="835">
        <v>159.71</v>
      </c>
      <c r="M1269" s="835">
        <v>10381.150000000001</v>
      </c>
      <c r="N1269" s="832">
        <v>65</v>
      </c>
      <c r="O1269" s="836">
        <v>19</v>
      </c>
      <c r="P1269" s="835">
        <v>7186.9500000000007</v>
      </c>
      <c r="Q1269" s="837">
        <v>0.69230769230769229</v>
      </c>
      <c r="R1269" s="832">
        <v>45</v>
      </c>
      <c r="S1269" s="837">
        <v>0.69230769230769229</v>
      </c>
      <c r="T1269" s="836">
        <v>13</v>
      </c>
      <c r="U1269" s="838">
        <v>0.68421052631578949</v>
      </c>
    </row>
    <row r="1270" spans="1:21" ht="14.4" customHeight="1" x14ac:dyDescent="0.3">
      <c r="A1270" s="831">
        <v>11</v>
      </c>
      <c r="B1270" s="832" t="s">
        <v>2137</v>
      </c>
      <c r="C1270" s="832" t="s">
        <v>2143</v>
      </c>
      <c r="D1270" s="833" t="s">
        <v>4131</v>
      </c>
      <c r="E1270" s="834" t="s">
        <v>2168</v>
      </c>
      <c r="F1270" s="832" t="s">
        <v>2138</v>
      </c>
      <c r="G1270" s="832" t="s">
        <v>2704</v>
      </c>
      <c r="H1270" s="832" t="s">
        <v>590</v>
      </c>
      <c r="I1270" s="832" t="s">
        <v>3429</v>
      </c>
      <c r="J1270" s="832" t="s">
        <v>840</v>
      </c>
      <c r="K1270" s="832" t="s">
        <v>841</v>
      </c>
      <c r="L1270" s="835">
        <v>0</v>
      </c>
      <c r="M1270" s="835">
        <v>0</v>
      </c>
      <c r="N1270" s="832">
        <v>1</v>
      </c>
      <c r="O1270" s="836">
        <v>0.5</v>
      </c>
      <c r="P1270" s="835">
        <v>0</v>
      </c>
      <c r="Q1270" s="837"/>
      <c r="R1270" s="832">
        <v>1</v>
      </c>
      <c r="S1270" s="837">
        <v>1</v>
      </c>
      <c r="T1270" s="836">
        <v>0.5</v>
      </c>
      <c r="U1270" s="838">
        <v>1</v>
      </c>
    </row>
    <row r="1271" spans="1:21" ht="14.4" customHeight="1" x14ac:dyDescent="0.3">
      <c r="A1271" s="831">
        <v>11</v>
      </c>
      <c r="B1271" s="832" t="s">
        <v>2137</v>
      </c>
      <c r="C1271" s="832" t="s">
        <v>2143</v>
      </c>
      <c r="D1271" s="833" t="s">
        <v>4131</v>
      </c>
      <c r="E1271" s="834" t="s">
        <v>2168</v>
      </c>
      <c r="F1271" s="832" t="s">
        <v>2138</v>
      </c>
      <c r="G1271" s="832" t="s">
        <v>2178</v>
      </c>
      <c r="H1271" s="832" t="s">
        <v>590</v>
      </c>
      <c r="I1271" s="832" t="s">
        <v>1793</v>
      </c>
      <c r="J1271" s="832" t="s">
        <v>1794</v>
      </c>
      <c r="K1271" s="832" t="s">
        <v>1795</v>
      </c>
      <c r="L1271" s="835">
        <v>170.52</v>
      </c>
      <c r="M1271" s="835">
        <v>170.52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11</v>
      </c>
      <c r="B1272" s="832" t="s">
        <v>2137</v>
      </c>
      <c r="C1272" s="832" t="s">
        <v>2143</v>
      </c>
      <c r="D1272" s="833" t="s">
        <v>4131</v>
      </c>
      <c r="E1272" s="834" t="s">
        <v>2168</v>
      </c>
      <c r="F1272" s="832" t="s">
        <v>2138</v>
      </c>
      <c r="G1272" s="832" t="s">
        <v>2178</v>
      </c>
      <c r="H1272" s="832" t="s">
        <v>638</v>
      </c>
      <c r="I1272" s="832" t="s">
        <v>1931</v>
      </c>
      <c r="J1272" s="832" t="s">
        <v>1932</v>
      </c>
      <c r="K1272" s="832" t="s">
        <v>1795</v>
      </c>
      <c r="L1272" s="835">
        <v>170.52</v>
      </c>
      <c r="M1272" s="835">
        <v>1364.16</v>
      </c>
      <c r="N1272" s="832">
        <v>8</v>
      </c>
      <c r="O1272" s="836">
        <v>2</v>
      </c>
      <c r="P1272" s="835">
        <v>1023.1200000000001</v>
      </c>
      <c r="Q1272" s="837">
        <v>0.75</v>
      </c>
      <c r="R1272" s="832">
        <v>6</v>
      </c>
      <c r="S1272" s="837">
        <v>0.75</v>
      </c>
      <c r="T1272" s="836">
        <v>1.5</v>
      </c>
      <c r="U1272" s="838">
        <v>0.75</v>
      </c>
    </row>
    <row r="1273" spans="1:21" ht="14.4" customHeight="1" x14ac:dyDescent="0.3">
      <c r="A1273" s="831">
        <v>11</v>
      </c>
      <c r="B1273" s="832" t="s">
        <v>2137</v>
      </c>
      <c r="C1273" s="832" t="s">
        <v>2143</v>
      </c>
      <c r="D1273" s="833" t="s">
        <v>4131</v>
      </c>
      <c r="E1273" s="834" t="s">
        <v>2168</v>
      </c>
      <c r="F1273" s="832" t="s">
        <v>2138</v>
      </c>
      <c r="G1273" s="832" t="s">
        <v>2967</v>
      </c>
      <c r="H1273" s="832" t="s">
        <v>590</v>
      </c>
      <c r="I1273" s="832" t="s">
        <v>3430</v>
      </c>
      <c r="J1273" s="832" t="s">
        <v>2969</v>
      </c>
      <c r="K1273" s="832" t="s">
        <v>3431</v>
      </c>
      <c r="L1273" s="835">
        <v>1017.48</v>
      </c>
      <c r="M1273" s="835">
        <v>1017.48</v>
      </c>
      <c r="N1273" s="832">
        <v>1</v>
      </c>
      <c r="O1273" s="836">
        <v>1</v>
      </c>
      <c r="P1273" s="835">
        <v>1017.48</v>
      </c>
      <c r="Q1273" s="837">
        <v>1</v>
      </c>
      <c r="R1273" s="832">
        <v>1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11</v>
      </c>
      <c r="B1274" s="832" t="s">
        <v>2137</v>
      </c>
      <c r="C1274" s="832" t="s">
        <v>2143</v>
      </c>
      <c r="D1274" s="833" t="s">
        <v>4131</v>
      </c>
      <c r="E1274" s="834" t="s">
        <v>2168</v>
      </c>
      <c r="F1274" s="832" t="s">
        <v>2138</v>
      </c>
      <c r="G1274" s="832" t="s">
        <v>2967</v>
      </c>
      <c r="H1274" s="832" t="s">
        <v>590</v>
      </c>
      <c r="I1274" s="832" t="s">
        <v>3272</v>
      </c>
      <c r="J1274" s="832" t="s">
        <v>2969</v>
      </c>
      <c r="K1274" s="832" t="s">
        <v>3273</v>
      </c>
      <c r="L1274" s="835">
        <v>254.37</v>
      </c>
      <c r="M1274" s="835">
        <v>254.37</v>
      </c>
      <c r="N1274" s="832">
        <v>1</v>
      </c>
      <c r="O1274" s="836">
        <v>0.5</v>
      </c>
      <c r="P1274" s="835">
        <v>254.37</v>
      </c>
      <c r="Q1274" s="837">
        <v>1</v>
      </c>
      <c r="R1274" s="832">
        <v>1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11</v>
      </c>
      <c r="B1275" s="832" t="s">
        <v>2137</v>
      </c>
      <c r="C1275" s="832" t="s">
        <v>2143</v>
      </c>
      <c r="D1275" s="833" t="s">
        <v>4131</v>
      </c>
      <c r="E1275" s="834" t="s">
        <v>2168</v>
      </c>
      <c r="F1275" s="832" t="s">
        <v>2138</v>
      </c>
      <c r="G1275" s="832" t="s">
        <v>2967</v>
      </c>
      <c r="H1275" s="832" t="s">
        <v>590</v>
      </c>
      <c r="I1275" s="832" t="s">
        <v>3432</v>
      </c>
      <c r="J1275" s="832" t="s">
        <v>2969</v>
      </c>
      <c r="K1275" s="832" t="s">
        <v>2896</v>
      </c>
      <c r="L1275" s="835">
        <v>0</v>
      </c>
      <c r="M1275" s="835">
        <v>0</v>
      </c>
      <c r="N1275" s="832">
        <v>1</v>
      </c>
      <c r="O1275" s="836">
        <v>0.5</v>
      </c>
      <c r="P1275" s="835"/>
      <c r="Q1275" s="837"/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11</v>
      </c>
      <c r="B1276" s="832" t="s">
        <v>2137</v>
      </c>
      <c r="C1276" s="832" t="s">
        <v>2143</v>
      </c>
      <c r="D1276" s="833" t="s">
        <v>4131</v>
      </c>
      <c r="E1276" s="834" t="s">
        <v>2168</v>
      </c>
      <c r="F1276" s="832" t="s">
        <v>2138</v>
      </c>
      <c r="G1276" s="832" t="s">
        <v>3433</v>
      </c>
      <c r="H1276" s="832" t="s">
        <v>590</v>
      </c>
      <c r="I1276" s="832" t="s">
        <v>3434</v>
      </c>
      <c r="J1276" s="832" t="s">
        <v>3435</v>
      </c>
      <c r="K1276" s="832" t="s">
        <v>3436</v>
      </c>
      <c r="L1276" s="835">
        <v>0</v>
      </c>
      <c r="M1276" s="835">
        <v>0</v>
      </c>
      <c r="N1276" s="832">
        <v>1</v>
      </c>
      <c r="O1276" s="836">
        <v>1</v>
      </c>
      <c r="P1276" s="835"/>
      <c r="Q1276" s="837"/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11</v>
      </c>
      <c r="B1277" s="832" t="s">
        <v>2137</v>
      </c>
      <c r="C1277" s="832" t="s">
        <v>2143</v>
      </c>
      <c r="D1277" s="833" t="s">
        <v>4131</v>
      </c>
      <c r="E1277" s="834" t="s">
        <v>2168</v>
      </c>
      <c r="F1277" s="832" t="s">
        <v>2138</v>
      </c>
      <c r="G1277" s="832" t="s">
        <v>3437</v>
      </c>
      <c r="H1277" s="832" t="s">
        <v>638</v>
      </c>
      <c r="I1277" s="832" t="s">
        <v>2034</v>
      </c>
      <c r="J1277" s="832" t="s">
        <v>2033</v>
      </c>
      <c r="K1277" s="832" t="s">
        <v>2035</v>
      </c>
      <c r="L1277" s="835">
        <v>207.45</v>
      </c>
      <c r="M1277" s="835">
        <v>207.45</v>
      </c>
      <c r="N1277" s="832">
        <v>1</v>
      </c>
      <c r="O1277" s="836">
        <v>0.5</v>
      </c>
      <c r="P1277" s="835">
        <v>207.45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11</v>
      </c>
      <c r="B1278" s="832" t="s">
        <v>2137</v>
      </c>
      <c r="C1278" s="832" t="s">
        <v>2143</v>
      </c>
      <c r="D1278" s="833" t="s">
        <v>4131</v>
      </c>
      <c r="E1278" s="834" t="s">
        <v>2168</v>
      </c>
      <c r="F1278" s="832" t="s">
        <v>2138</v>
      </c>
      <c r="G1278" s="832" t="s">
        <v>3437</v>
      </c>
      <c r="H1278" s="832" t="s">
        <v>638</v>
      </c>
      <c r="I1278" s="832" t="s">
        <v>2034</v>
      </c>
      <c r="J1278" s="832" t="s">
        <v>2033</v>
      </c>
      <c r="K1278" s="832" t="s">
        <v>2035</v>
      </c>
      <c r="L1278" s="835">
        <v>176.32</v>
      </c>
      <c r="M1278" s="835">
        <v>176.32</v>
      </c>
      <c r="N1278" s="832">
        <v>1</v>
      </c>
      <c r="O1278" s="836">
        <v>0.5</v>
      </c>
      <c r="P1278" s="835">
        <v>176.32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11</v>
      </c>
      <c r="B1279" s="832" t="s">
        <v>2137</v>
      </c>
      <c r="C1279" s="832" t="s">
        <v>2143</v>
      </c>
      <c r="D1279" s="833" t="s">
        <v>4131</v>
      </c>
      <c r="E1279" s="834" t="s">
        <v>2168</v>
      </c>
      <c r="F1279" s="832" t="s">
        <v>2138</v>
      </c>
      <c r="G1279" s="832" t="s">
        <v>2708</v>
      </c>
      <c r="H1279" s="832" t="s">
        <v>590</v>
      </c>
      <c r="I1279" s="832" t="s">
        <v>3438</v>
      </c>
      <c r="J1279" s="832" t="s">
        <v>2710</v>
      </c>
      <c r="K1279" s="832" t="s">
        <v>2486</v>
      </c>
      <c r="L1279" s="835">
        <v>79.849999999999994</v>
      </c>
      <c r="M1279" s="835">
        <v>239.54999999999998</v>
      </c>
      <c r="N1279" s="832">
        <v>3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11</v>
      </c>
      <c r="B1280" s="832" t="s">
        <v>2137</v>
      </c>
      <c r="C1280" s="832" t="s">
        <v>2143</v>
      </c>
      <c r="D1280" s="833" t="s">
        <v>4131</v>
      </c>
      <c r="E1280" s="834" t="s">
        <v>2168</v>
      </c>
      <c r="F1280" s="832" t="s">
        <v>2138</v>
      </c>
      <c r="G1280" s="832" t="s">
        <v>2708</v>
      </c>
      <c r="H1280" s="832" t="s">
        <v>590</v>
      </c>
      <c r="I1280" s="832" t="s">
        <v>2709</v>
      </c>
      <c r="J1280" s="832" t="s">
        <v>2710</v>
      </c>
      <c r="K1280" s="832" t="s">
        <v>2711</v>
      </c>
      <c r="L1280" s="835">
        <v>0</v>
      </c>
      <c r="M1280" s="835">
        <v>0</v>
      </c>
      <c r="N1280" s="832">
        <v>3</v>
      </c>
      <c r="O1280" s="836">
        <v>1</v>
      </c>
      <c r="P1280" s="835"/>
      <c r="Q1280" s="837"/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11</v>
      </c>
      <c r="B1281" s="832" t="s">
        <v>2137</v>
      </c>
      <c r="C1281" s="832" t="s">
        <v>2143</v>
      </c>
      <c r="D1281" s="833" t="s">
        <v>4131</v>
      </c>
      <c r="E1281" s="834" t="s">
        <v>2168</v>
      </c>
      <c r="F1281" s="832" t="s">
        <v>2138</v>
      </c>
      <c r="G1281" s="832" t="s">
        <v>2974</v>
      </c>
      <c r="H1281" s="832" t="s">
        <v>590</v>
      </c>
      <c r="I1281" s="832" t="s">
        <v>2979</v>
      </c>
      <c r="J1281" s="832" t="s">
        <v>693</v>
      </c>
      <c r="K1281" s="832" t="s">
        <v>2980</v>
      </c>
      <c r="L1281" s="835">
        <v>18.809999999999999</v>
      </c>
      <c r="M1281" s="835">
        <v>37.619999999999997</v>
      </c>
      <c r="N1281" s="832">
        <v>2</v>
      </c>
      <c r="O1281" s="836">
        <v>0.5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11</v>
      </c>
      <c r="B1282" s="832" t="s">
        <v>2137</v>
      </c>
      <c r="C1282" s="832" t="s">
        <v>2143</v>
      </c>
      <c r="D1282" s="833" t="s">
        <v>4131</v>
      </c>
      <c r="E1282" s="834" t="s">
        <v>2168</v>
      </c>
      <c r="F1282" s="832" t="s">
        <v>2138</v>
      </c>
      <c r="G1282" s="832" t="s">
        <v>2219</v>
      </c>
      <c r="H1282" s="832" t="s">
        <v>590</v>
      </c>
      <c r="I1282" s="832" t="s">
        <v>2323</v>
      </c>
      <c r="J1282" s="832" t="s">
        <v>2324</v>
      </c>
      <c r="K1282" s="832" t="s">
        <v>2325</v>
      </c>
      <c r="L1282" s="835">
        <v>72.64</v>
      </c>
      <c r="M1282" s="835">
        <v>2324.4800000000005</v>
      </c>
      <c r="N1282" s="832">
        <v>32</v>
      </c>
      <c r="O1282" s="836">
        <v>21</v>
      </c>
      <c r="P1282" s="835">
        <v>871.68</v>
      </c>
      <c r="Q1282" s="837">
        <v>0.37499999999999989</v>
      </c>
      <c r="R1282" s="832">
        <v>12</v>
      </c>
      <c r="S1282" s="837">
        <v>0.375</v>
      </c>
      <c r="T1282" s="836">
        <v>8</v>
      </c>
      <c r="U1282" s="838">
        <v>0.38095238095238093</v>
      </c>
    </row>
    <row r="1283" spans="1:21" ht="14.4" customHeight="1" x14ac:dyDescent="0.3">
      <c r="A1283" s="831">
        <v>11</v>
      </c>
      <c r="B1283" s="832" t="s">
        <v>2137</v>
      </c>
      <c r="C1283" s="832" t="s">
        <v>2143</v>
      </c>
      <c r="D1283" s="833" t="s">
        <v>4131</v>
      </c>
      <c r="E1283" s="834" t="s">
        <v>2168</v>
      </c>
      <c r="F1283" s="832" t="s">
        <v>2138</v>
      </c>
      <c r="G1283" s="832" t="s">
        <v>2219</v>
      </c>
      <c r="H1283" s="832" t="s">
        <v>590</v>
      </c>
      <c r="I1283" s="832" t="s">
        <v>3325</v>
      </c>
      <c r="J1283" s="832" t="s">
        <v>3326</v>
      </c>
      <c r="K1283" s="832" t="s">
        <v>3327</v>
      </c>
      <c r="L1283" s="835">
        <v>0</v>
      </c>
      <c r="M1283" s="835">
        <v>0</v>
      </c>
      <c r="N1283" s="832">
        <v>3</v>
      </c>
      <c r="O1283" s="836">
        <v>1</v>
      </c>
      <c r="P1283" s="835">
        <v>0</v>
      </c>
      <c r="Q1283" s="837"/>
      <c r="R1283" s="832">
        <v>2</v>
      </c>
      <c r="S1283" s="837">
        <v>0.66666666666666663</v>
      </c>
      <c r="T1283" s="836">
        <v>0.5</v>
      </c>
      <c r="U1283" s="838">
        <v>0.5</v>
      </c>
    </row>
    <row r="1284" spans="1:21" ht="14.4" customHeight="1" x14ac:dyDescent="0.3">
      <c r="A1284" s="831">
        <v>11</v>
      </c>
      <c r="B1284" s="832" t="s">
        <v>2137</v>
      </c>
      <c r="C1284" s="832" t="s">
        <v>2143</v>
      </c>
      <c r="D1284" s="833" t="s">
        <v>4131</v>
      </c>
      <c r="E1284" s="834" t="s">
        <v>2168</v>
      </c>
      <c r="F1284" s="832" t="s">
        <v>2138</v>
      </c>
      <c r="G1284" s="832" t="s">
        <v>2219</v>
      </c>
      <c r="H1284" s="832" t="s">
        <v>590</v>
      </c>
      <c r="I1284" s="832" t="s">
        <v>3328</v>
      </c>
      <c r="J1284" s="832" t="s">
        <v>3326</v>
      </c>
      <c r="K1284" s="832" t="s">
        <v>3329</v>
      </c>
      <c r="L1284" s="835">
        <v>0</v>
      </c>
      <c r="M1284" s="835">
        <v>0</v>
      </c>
      <c r="N1284" s="832">
        <v>1</v>
      </c>
      <c r="O1284" s="836">
        <v>0.5</v>
      </c>
      <c r="P1284" s="835">
        <v>0</v>
      </c>
      <c r="Q1284" s="837"/>
      <c r="R1284" s="832">
        <v>1</v>
      </c>
      <c r="S1284" s="837">
        <v>1</v>
      </c>
      <c r="T1284" s="836">
        <v>0.5</v>
      </c>
      <c r="U1284" s="838">
        <v>1</v>
      </c>
    </row>
    <row r="1285" spans="1:21" ht="14.4" customHeight="1" x14ac:dyDescent="0.3">
      <c r="A1285" s="831">
        <v>11</v>
      </c>
      <c r="B1285" s="832" t="s">
        <v>2137</v>
      </c>
      <c r="C1285" s="832" t="s">
        <v>2143</v>
      </c>
      <c r="D1285" s="833" t="s">
        <v>4131</v>
      </c>
      <c r="E1285" s="834" t="s">
        <v>2168</v>
      </c>
      <c r="F1285" s="832" t="s">
        <v>2138</v>
      </c>
      <c r="G1285" s="832" t="s">
        <v>2219</v>
      </c>
      <c r="H1285" s="832" t="s">
        <v>590</v>
      </c>
      <c r="I1285" s="832" t="s">
        <v>2539</v>
      </c>
      <c r="J1285" s="832" t="s">
        <v>1216</v>
      </c>
      <c r="K1285" s="832" t="s">
        <v>2540</v>
      </c>
      <c r="L1285" s="835">
        <v>96.84</v>
      </c>
      <c r="M1285" s="835">
        <v>387.36</v>
      </c>
      <c r="N1285" s="832">
        <v>4</v>
      </c>
      <c r="O1285" s="836">
        <v>2</v>
      </c>
      <c r="P1285" s="835">
        <v>96.84</v>
      </c>
      <c r="Q1285" s="837">
        <v>0.25</v>
      </c>
      <c r="R1285" s="832">
        <v>1</v>
      </c>
      <c r="S1285" s="837">
        <v>0.25</v>
      </c>
      <c r="T1285" s="836">
        <v>0.5</v>
      </c>
      <c r="U1285" s="838">
        <v>0.25</v>
      </c>
    </row>
    <row r="1286" spans="1:21" ht="14.4" customHeight="1" x14ac:dyDescent="0.3">
      <c r="A1286" s="831">
        <v>11</v>
      </c>
      <c r="B1286" s="832" t="s">
        <v>2137</v>
      </c>
      <c r="C1286" s="832" t="s">
        <v>2143</v>
      </c>
      <c r="D1286" s="833" t="s">
        <v>4131</v>
      </c>
      <c r="E1286" s="834" t="s">
        <v>2168</v>
      </c>
      <c r="F1286" s="832" t="s">
        <v>2138</v>
      </c>
      <c r="G1286" s="832" t="s">
        <v>2219</v>
      </c>
      <c r="H1286" s="832" t="s">
        <v>590</v>
      </c>
      <c r="I1286" s="832" t="s">
        <v>2464</v>
      </c>
      <c r="J1286" s="832" t="s">
        <v>2324</v>
      </c>
      <c r="K1286" s="832" t="s">
        <v>2465</v>
      </c>
      <c r="L1286" s="835">
        <v>0</v>
      </c>
      <c r="M1286" s="835">
        <v>0</v>
      </c>
      <c r="N1286" s="832">
        <v>1</v>
      </c>
      <c r="O1286" s="836">
        <v>1</v>
      </c>
      <c r="P1286" s="835"/>
      <c r="Q1286" s="837"/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11</v>
      </c>
      <c r="B1287" s="832" t="s">
        <v>2137</v>
      </c>
      <c r="C1287" s="832" t="s">
        <v>2143</v>
      </c>
      <c r="D1287" s="833" t="s">
        <v>4131</v>
      </c>
      <c r="E1287" s="834" t="s">
        <v>2168</v>
      </c>
      <c r="F1287" s="832" t="s">
        <v>2138</v>
      </c>
      <c r="G1287" s="832" t="s">
        <v>2269</v>
      </c>
      <c r="H1287" s="832" t="s">
        <v>590</v>
      </c>
      <c r="I1287" s="832" t="s">
        <v>2270</v>
      </c>
      <c r="J1287" s="832" t="s">
        <v>1084</v>
      </c>
      <c r="K1287" s="832" t="s">
        <v>2271</v>
      </c>
      <c r="L1287" s="835">
        <v>923.74</v>
      </c>
      <c r="M1287" s="835">
        <v>923.74</v>
      </c>
      <c r="N1287" s="832">
        <v>1</v>
      </c>
      <c r="O1287" s="836">
        <v>0.5</v>
      </c>
      <c r="P1287" s="835">
        <v>923.74</v>
      </c>
      <c r="Q1287" s="837">
        <v>1</v>
      </c>
      <c r="R1287" s="832">
        <v>1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11</v>
      </c>
      <c r="B1288" s="832" t="s">
        <v>2137</v>
      </c>
      <c r="C1288" s="832" t="s">
        <v>2143</v>
      </c>
      <c r="D1288" s="833" t="s">
        <v>4131</v>
      </c>
      <c r="E1288" s="834" t="s">
        <v>2168</v>
      </c>
      <c r="F1288" s="832" t="s">
        <v>2138</v>
      </c>
      <c r="G1288" s="832" t="s">
        <v>2259</v>
      </c>
      <c r="H1288" s="832" t="s">
        <v>590</v>
      </c>
      <c r="I1288" s="832" t="s">
        <v>2260</v>
      </c>
      <c r="J1288" s="832" t="s">
        <v>862</v>
      </c>
      <c r="K1288" s="832" t="s">
        <v>2261</v>
      </c>
      <c r="L1288" s="835">
        <v>107.27</v>
      </c>
      <c r="M1288" s="835">
        <v>643.62</v>
      </c>
      <c r="N1288" s="832">
        <v>6</v>
      </c>
      <c r="O1288" s="836">
        <v>1.5</v>
      </c>
      <c r="P1288" s="835">
        <v>643.62</v>
      </c>
      <c r="Q1288" s="837">
        <v>1</v>
      </c>
      <c r="R1288" s="832">
        <v>6</v>
      </c>
      <c r="S1288" s="837">
        <v>1</v>
      </c>
      <c r="T1288" s="836">
        <v>1.5</v>
      </c>
      <c r="U1288" s="838">
        <v>1</v>
      </c>
    </row>
    <row r="1289" spans="1:21" ht="14.4" customHeight="1" x14ac:dyDescent="0.3">
      <c r="A1289" s="831">
        <v>11</v>
      </c>
      <c r="B1289" s="832" t="s">
        <v>2137</v>
      </c>
      <c r="C1289" s="832" t="s">
        <v>2143</v>
      </c>
      <c r="D1289" s="833" t="s">
        <v>4131</v>
      </c>
      <c r="E1289" s="834" t="s">
        <v>2168</v>
      </c>
      <c r="F1289" s="832" t="s">
        <v>2138</v>
      </c>
      <c r="G1289" s="832" t="s">
        <v>2259</v>
      </c>
      <c r="H1289" s="832" t="s">
        <v>590</v>
      </c>
      <c r="I1289" s="832" t="s">
        <v>2858</v>
      </c>
      <c r="J1289" s="832" t="s">
        <v>862</v>
      </c>
      <c r="K1289" s="832" t="s">
        <v>2261</v>
      </c>
      <c r="L1289" s="835">
        <v>107.27</v>
      </c>
      <c r="M1289" s="835">
        <v>321.81</v>
      </c>
      <c r="N1289" s="832">
        <v>3</v>
      </c>
      <c r="O1289" s="836">
        <v>1</v>
      </c>
      <c r="P1289" s="835">
        <v>321.81</v>
      </c>
      <c r="Q1289" s="837">
        <v>1</v>
      </c>
      <c r="R1289" s="832">
        <v>3</v>
      </c>
      <c r="S1289" s="837">
        <v>1</v>
      </c>
      <c r="T1289" s="836">
        <v>1</v>
      </c>
      <c r="U1289" s="838">
        <v>1</v>
      </c>
    </row>
    <row r="1290" spans="1:21" ht="14.4" customHeight="1" x14ac:dyDescent="0.3">
      <c r="A1290" s="831">
        <v>11</v>
      </c>
      <c r="B1290" s="832" t="s">
        <v>2137</v>
      </c>
      <c r="C1290" s="832" t="s">
        <v>2143</v>
      </c>
      <c r="D1290" s="833" t="s">
        <v>4131</v>
      </c>
      <c r="E1290" s="834" t="s">
        <v>2168</v>
      </c>
      <c r="F1290" s="832" t="s">
        <v>2138</v>
      </c>
      <c r="G1290" s="832" t="s">
        <v>2335</v>
      </c>
      <c r="H1290" s="832" t="s">
        <v>590</v>
      </c>
      <c r="I1290" s="832" t="s">
        <v>2336</v>
      </c>
      <c r="J1290" s="832" t="s">
        <v>2337</v>
      </c>
      <c r="K1290" s="832" t="s">
        <v>2338</v>
      </c>
      <c r="L1290" s="835">
        <v>0</v>
      </c>
      <c r="M1290" s="835">
        <v>0</v>
      </c>
      <c r="N1290" s="832">
        <v>3</v>
      </c>
      <c r="O1290" s="836">
        <v>1.5</v>
      </c>
      <c r="P1290" s="835">
        <v>0</v>
      </c>
      <c r="Q1290" s="837"/>
      <c r="R1290" s="832">
        <v>2</v>
      </c>
      <c r="S1290" s="837">
        <v>0.66666666666666663</v>
      </c>
      <c r="T1290" s="836">
        <v>1</v>
      </c>
      <c r="U1290" s="838">
        <v>0.66666666666666663</v>
      </c>
    </row>
    <row r="1291" spans="1:21" ht="14.4" customHeight="1" x14ac:dyDescent="0.3">
      <c r="A1291" s="831">
        <v>11</v>
      </c>
      <c r="B1291" s="832" t="s">
        <v>2137</v>
      </c>
      <c r="C1291" s="832" t="s">
        <v>2143</v>
      </c>
      <c r="D1291" s="833" t="s">
        <v>4131</v>
      </c>
      <c r="E1291" s="834" t="s">
        <v>2168</v>
      </c>
      <c r="F1291" s="832" t="s">
        <v>2138</v>
      </c>
      <c r="G1291" s="832" t="s">
        <v>2554</v>
      </c>
      <c r="H1291" s="832" t="s">
        <v>590</v>
      </c>
      <c r="I1291" s="832" t="s">
        <v>2555</v>
      </c>
      <c r="J1291" s="832" t="s">
        <v>2556</v>
      </c>
      <c r="K1291" s="832" t="s">
        <v>2557</v>
      </c>
      <c r="L1291" s="835">
        <v>159.71</v>
      </c>
      <c r="M1291" s="835">
        <v>2395.6499999999996</v>
      </c>
      <c r="N1291" s="832">
        <v>15</v>
      </c>
      <c r="O1291" s="836">
        <v>4.5</v>
      </c>
      <c r="P1291" s="835">
        <v>958.26</v>
      </c>
      <c r="Q1291" s="837">
        <v>0.40000000000000008</v>
      </c>
      <c r="R1291" s="832">
        <v>6</v>
      </c>
      <c r="S1291" s="837">
        <v>0.4</v>
      </c>
      <c r="T1291" s="836">
        <v>1.5</v>
      </c>
      <c r="U1291" s="838">
        <v>0.33333333333333331</v>
      </c>
    </row>
    <row r="1292" spans="1:21" ht="14.4" customHeight="1" x14ac:dyDescent="0.3">
      <c r="A1292" s="831">
        <v>11</v>
      </c>
      <c r="B1292" s="832" t="s">
        <v>2137</v>
      </c>
      <c r="C1292" s="832" t="s">
        <v>2143</v>
      </c>
      <c r="D1292" s="833" t="s">
        <v>4131</v>
      </c>
      <c r="E1292" s="834" t="s">
        <v>2168</v>
      </c>
      <c r="F1292" s="832" t="s">
        <v>2138</v>
      </c>
      <c r="G1292" s="832" t="s">
        <v>2262</v>
      </c>
      <c r="H1292" s="832" t="s">
        <v>590</v>
      </c>
      <c r="I1292" s="832" t="s">
        <v>3160</v>
      </c>
      <c r="J1292" s="832" t="s">
        <v>3161</v>
      </c>
      <c r="K1292" s="832" t="s">
        <v>3162</v>
      </c>
      <c r="L1292" s="835">
        <v>0</v>
      </c>
      <c r="M1292" s="835">
        <v>0</v>
      </c>
      <c r="N1292" s="832">
        <v>48</v>
      </c>
      <c r="O1292" s="836">
        <v>28</v>
      </c>
      <c r="P1292" s="835">
        <v>0</v>
      </c>
      <c r="Q1292" s="837"/>
      <c r="R1292" s="832">
        <v>26</v>
      </c>
      <c r="S1292" s="837">
        <v>0.54166666666666663</v>
      </c>
      <c r="T1292" s="836">
        <v>15.5</v>
      </c>
      <c r="U1292" s="838">
        <v>0.5535714285714286</v>
      </c>
    </row>
    <row r="1293" spans="1:21" ht="14.4" customHeight="1" x14ac:dyDescent="0.3">
      <c r="A1293" s="831">
        <v>11</v>
      </c>
      <c r="B1293" s="832" t="s">
        <v>2137</v>
      </c>
      <c r="C1293" s="832" t="s">
        <v>2143</v>
      </c>
      <c r="D1293" s="833" t="s">
        <v>4131</v>
      </c>
      <c r="E1293" s="834" t="s">
        <v>2168</v>
      </c>
      <c r="F1293" s="832" t="s">
        <v>2138</v>
      </c>
      <c r="G1293" s="832" t="s">
        <v>2262</v>
      </c>
      <c r="H1293" s="832" t="s">
        <v>590</v>
      </c>
      <c r="I1293" s="832" t="s">
        <v>2494</v>
      </c>
      <c r="J1293" s="832" t="s">
        <v>2264</v>
      </c>
      <c r="K1293" s="832" t="s">
        <v>2495</v>
      </c>
      <c r="L1293" s="835">
        <v>30.46</v>
      </c>
      <c r="M1293" s="835">
        <v>335.06</v>
      </c>
      <c r="N1293" s="832">
        <v>11</v>
      </c>
      <c r="O1293" s="836">
        <v>2.5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11</v>
      </c>
      <c r="B1294" s="832" t="s">
        <v>2137</v>
      </c>
      <c r="C1294" s="832" t="s">
        <v>2143</v>
      </c>
      <c r="D1294" s="833" t="s">
        <v>4131</v>
      </c>
      <c r="E1294" s="834" t="s">
        <v>2168</v>
      </c>
      <c r="F1294" s="832" t="s">
        <v>2138</v>
      </c>
      <c r="G1294" s="832" t="s">
        <v>2262</v>
      </c>
      <c r="H1294" s="832" t="s">
        <v>590</v>
      </c>
      <c r="I1294" s="832" t="s">
        <v>2263</v>
      </c>
      <c r="J1294" s="832" t="s">
        <v>2264</v>
      </c>
      <c r="K1294" s="832" t="s">
        <v>2265</v>
      </c>
      <c r="L1294" s="835">
        <v>60.9</v>
      </c>
      <c r="M1294" s="835">
        <v>487.2</v>
      </c>
      <c r="N1294" s="832">
        <v>8</v>
      </c>
      <c r="O1294" s="836">
        <v>3</v>
      </c>
      <c r="P1294" s="835">
        <v>182.7</v>
      </c>
      <c r="Q1294" s="837">
        <v>0.375</v>
      </c>
      <c r="R1294" s="832">
        <v>3</v>
      </c>
      <c r="S1294" s="837">
        <v>0.375</v>
      </c>
      <c r="T1294" s="836">
        <v>1.5</v>
      </c>
      <c r="U1294" s="838">
        <v>0.5</v>
      </c>
    </row>
    <row r="1295" spans="1:21" ht="14.4" customHeight="1" x14ac:dyDescent="0.3">
      <c r="A1295" s="831">
        <v>11</v>
      </c>
      <c r="B1295" s="832" t="s">
        <v>2137</v>
      </c>
      <c r="C1295" s="832" t="s">
        <v>2143</v>
      </c>
      <c r="D1295" s="833" t="s">
        <v>4131</v>
      </c>
      <c r="E1295" s="834" t="s">
        <v>2168</v>
      </c>
      <c r="F1295" s="832" t="s">
        <v>2138</v>
      </c>
      <c r="G1295" s="832" t="s">
        <v>2231</v>
      </c>
      <c r="H1295" s="832" t="s">
        <v>590</v>
      </c>
      <c r="I1295" s="832" t="s">
        <v>2232</v>
      </c>
      <c r="J1295" s="832" t="s">
        <v>635</v>
      </c>
      <c r="K1295" s="832" t="s">
        <v>2233</v>
      </c>
      <c r="L1295" s="835">
        <v>0</v>
      </c>
      <c r="M1295" s="835">
        <v>0</v>
      </c>
      <c r="N1295" s="832">
        <v>41</v>
      </c>
      <c r="O1295" s="836">
        <v>22.5</v>
      </c>
      <c r="P1295" s="835">
        <v>0</v>
      </c>
      <c r="Q1295" s="837"/>
      <c r="R1295" s="832">
        <v>28</v>
      </c>
      <c r="S1295" s="837">
        <v>0.68292682926829273</v>
      </c>
      <c r="T1295" s="836">
        <v>15</v>
      </c>
      <c r="U1295" s="838">
        <v>0.66666666666666663</v>
      </c>
    </row>
    <row r="1296" spans="1:21" ht="14.4" customHeight="1" x14ac:dyDescent="0.3">
      <c r="A1296" s="831">
        <v>11</v>
      </c>
      <c r="B1296" s="832" t="s">
        <v>2137</v>
      </c>
      <c r="C1296" s="832" t="s">
        <v>2143</v>
      </c>
      <c r="D1296" s="833" t="s">
        <v>4131</v>
      </c>
      <c r="E1296" s="834" t="s">
        <v>2168</v>
      </c>
      <c r="F1296" s="832" t="s">
        <v>2138</v>
      </c>
      <c r="G1296" s="832" t="s">
        <v>2362</v>
      </c>
      <c r="H1296" s="832" t="s">
        <v>590</v>
      </c>
      <c r="I1296" s="832" t="s">
        <v>2363</v>
      </c>
      <c r="J1296" s="832" t="s">
        <v>2364</v>
      </c>
      <c r="K1296" s="832" t="s">
        <v>2365</v>
      </c>
      <c r="L1296" s="835">
        <v>132.97999999999999</v>
      </c>
      <c r="M1296" s="835">
        <v>265.95999999999998</v>
      </c>
      <c r="N1296" s="832">
        <v>2</v>
      </c>
      <c r="O1296" s="836">
        <v>0.5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11</v>
      </c>
      <c r="B1297" s="832" t="s">
        <v>2137</v>
      </c>
      <c r="C1297" s="832" t="s">
        <v>2143</v>
      </c>
      <c r="D1297" s="833" t="s">
        <v>4131</v>
      </c>
      <c r="E1297" s="834" t="s">
        <v>2168</v>
      </c>
      <c r="F1297" s="832" t="s">
        <v>2138</v>
      </c>
      <c r="G1297" s="832" t="s">
        <v>2568</v>
      </c>
      <c r="H1297" s="832" t="s">
        <v>590</v>
      </c>
      <c r="I1297" s="832" t="s">
        <v>2746</v>
      </c>
      <c r="J1297" s="832" t="s">
        <v>2570</v>
      </c>
      <c r="K1297" s="832" t="s">
        <v>2747</v>
      </c>
      <c r="L1297" s="835">
        <v>1222.95</v>
      </c>
      <c r="M1297" s="835">
        <v>1222.95</v>
      </c>
      <c r="N1297" s="832">
        <v>1</v>
      </c>
      <c r="O1297" s="836">
        <v>0.5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11</v>
      </c>
      <c r="B1298" s="832" t="s">
        <v>2137</v>
      </c>
      <c r="C1298" s="832" t="s">
        <v>2143</v>
      </c>
      <c r="D1298" s="833" t="s">
        <v>4131</v>
      </c>
      <c r="E1298" s="834" t="s">
        <v>2168</v>
      </c>
      <c r="F1298" s="832" t="s">
        <v>2138</v>
      </c>
      <c r="G1298" s="832" t="s">
        <v>2568</v>
      </c>
      <c r="H1298" s="832" t="s">
        <v>590</v>
      </c>
      <c r="I1298" s="832" t="s">
        <v>2569</v>
      </c>
      <c r="J1298" s="832" t="s">
        <v>2570</v>
      </c>
      <c r="K1298" s="832" t="s">
        <v>2571</v>
      </c>
      <c r="L1298" s="835">
        <v>1776.68</v>
      </c>
      <c r="M1298" s="835">
        <v>1776.68</v>
      </c>
      <c r="N1298" s="832">
        <v>1</v>
      </c>
      <c r="O1298" s="836">
        <v>1</v>
      </c>
      <c r="P1298" s="835">
        <v>1776.68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11</v>
      </c>
      <c r="B1299" s="832" t="s">
        <v>2137</v>
      </c>
      <c r="C1299" s="832" t="s">
        <v>2143</v>
      </c>
      <c r="D1299" s="833" t="s">
        <v>4131</v>
      </c>
      <c r="E1299" s="834" t="s">
        <v>2168</v>
      </c>
      <c r="F1299" s="832" t="s">
        <v>2138</v>
      </c>
      <c r="G1299" s="832" t="s">
        <v>2285</v>
      </c>
      <c r="H1299" s="832" t="s">
        <v>590</v>
      </c>
      <c r="I1299" s="832" t="s">
        <v>2339</v>
      </c>
      <c r="J1299" s="832" t="s">
        <v>856</v>
      </c>
      <c r="K1299" s="832" t="s">
        <v>2288</v>
      </c>
      <c r="L1299" s="835">
        <v>0</v>
      </c>
      <c r="M1299" s="835">
        <v>0</v>
      </c>
      <c r="N1299" s="832">
        <v>2</v>
      </c>
      <c r="O1299" s="836">
        <v>1</v>
      </c>
      <c r="P1299" s="835"/>
      <c r="Q1299" s="837"/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11</v>
      </c>
      <c r="B1300" s="832" t="s">
        <v>2137</v>
      </c>
      <c r="C1300" s="832" t="s">
        <v>2143</v>
      </c>
      <c r="D1300" s="833" t="s">
        <v>4131</v>
      </c>
      <c r="E1300" s="834" t="s">
        <v>2168</v>
      </c>
      <c r="F1300" s="832" t="s">
        <v>2138</v>
      </c>
      <c r="G1300" s="832" t="s">
        <v>2285</v>
      </c>
      <c r="H1300" s="832" t="s">
        <v>590</v>
      </c>
      <c r="I1300" s="832" t="s">
        <v>2340</v>
      </c>
      <c r="J1300" s="832" t="s">
        <v>856</v>
      </c>
      <c r="K1300" s="832" t="s">
        <v>2341</v>
      </c>
      <c r="L1300" s="835">
        <v>0</v>
      </c>
      <c r="M1300" s="835">
        <v>0</v>
      </c>
      <c r="N1300" s="832">
        <v>6</v>
      </c>
      <c r="O1300" s="836">
        <v>3.5</v>
      </c>
      <c r="P1300" s="835">
        <v>0</v>
      </c>
      <c r="Q1300" s="837"/>
      <c r="R1300" s="832">
        <v>2</v>
      </c>
      <c r="S1300" s="837">
        <v>0.33333333333333331</v>
      </c>
      <c r="T1300" s="836">
        <v>1</v>
      </c>
      <c r="U1300" s="838">
        <v>0.2857142857142857</v>
      </c>
    </row>
    <row r="1301" spans="1:21" ht="14.4" customHeight="1" x14ac:dyDescent="0.3">
      <c r="A1301" s="831">
        <v>11</v>
      </c>
      <c r="B1301" s="832" t="s">
        <v>2137</v>
      </c>
      <c r="C1301" s="832" t="s">
        <v>2143</v>
      </c>
      <c r="D1301" s="833" t="s">
        <v>4131</v>
      </c>
      <c r="E1301" s="834" t="s">
        <v>2168</v>
      </c>
      <c r="F1301" s="832" t="s">
        <v>2138</v>
      </c>
      <c r="G1301" s="832" t="s">
        <v>2368</v>
      </c>
      <c r="H1301" s="832" t="s">
        <v>638</v>
      </c>
      <c r="I1301" s="832" t="s">
        <v>2575</v>
      </c>
      <c r="J1301" s="832" t="s">
        <v>2003</v>
      </c>
      <c r="K1301" s="832" t="s">
        <v>2576</v>
      </c>
      <c r="L1301" s="835">
        <v>96.84</v>
      </c>
      <c r="M1301" s="835">
        <v>774.72</v>
      </c>
      <c r="N1301" s="832">
        <v>8</v>
      </c>
      <c r="O1301" s="836">
        <v>6</v>
      </c>
      <c r="P1301" s="835">
        <v>387.36</v>
      </c>
      <c r="Q1301" s="837">
        <v>0.5</v>
      </c>
      <c r="R1301" s="832">
        <v>4</v>
      </c>
      <c r="S1301" s="837">
        <v>0.5</v>
      </c>
      <c r="T1301" s="836">
        <v>2.5</v>
      </c>
      <c r="U1301" s="838">
        <v>0.41666666666666669</v>
      </c>
    </row>
    <row r="1302" spans="1:21" ht="14.4" customHeight="1" x14ac:dyDescent="0.3">
      <c r="A1302" s="831">
        <v>11</v>
      </c>
      <c r="B1302" s="832" t="s">
        <v>2137</v>
      </c>
      <c r="C1302" s="832" t="s">
        <v>2143</v>
      </c>
      <c r="D1302" s="833" t="s">
        <v>4131</v>
      </c>
      <c r="E1302" s="834" t="s">
        <v>2168</v>
      </c>
      <c r="F1302" s="832" t="s">
        <v>2138</v>
      </c>
      <c r="G1302" s="832" t="s">
        <v>2368</v>
      </c>
      <c r="H1302" s="832" t="s">
        <v>638</v>
      </c>
      <c r="I1302" s="832" t="s">
        <v>2369</v>
      </c>
      <c r="J1302" s="832" t="s">
        <v>2003</v>
      </c>
      <c r="K1302" s="832" t="s">
        <v>2370</v>
      </c>
      <c r="L1302" s="835">
        <v>193.68</v>
      </c>
      <c r="M1302" s="835">
        <v>968.4</v>
      </c>
      <c r="N1302" s="832">
        <v>5</v>
      </c>
      <c r="O1302" s="836">
        <v>3.5</v>
      </c>
      <c r="P1302" s="835">
        <v>387.36</v>
      </c>
      <c r="Q1302" s="837">
        <v>0.4</v>
      </c>
      <c r="R1302" s="832">
        <v>2</v>
      </c>
      <c r="S1302" s="837">
        <v>0.4</v>
      </c>
      <c r="T1302" s="836">
        <v>1.5</v>
      </c>
      <c r="U1302" s="838">
        <v>0.42857142857142855</v>
      </c>
    </row>
    <row r="1303" spans="1:21" ht="14.4" customHeight="1" x14ac:dyDescent="0.3">
      <c r="A1303" s="831">
        <v>11</v>
      </c>
      <c r="B1303" s="832" t="s">
        <v>2137</v>
      </c>
      <c r="C1303" s="832" t="s">
        <v>2143</v>
      </c>
      <c r="D1303" s="833" t="s">
        <v>4131</v>
      </c>
      <c r="E1303" s="834" t="s">
        <v>2168</v>
      </c>
      <c r="F1303" s="832" t="s">
        <v>2138</v>
      </c>
      <c r="G1303" s="832" t="s">
        <v>2368</v>
      </c>
      <c r="H1303" s="832" t="s">
        <v>590</v>
      </c>
      <c r="I1303" s="832" t="s">
        <v>2517</v>
      </c>
      <c r="J1303" s="832" t="s">
        <v>2518</v>
      </c>
      <c r="K1303" s="832" t="s">
        <v>2004</v>
      </c>
      <c r="L1303" s="835">
        <v>64.56</v>
      </c>
      <c r="M1303" s="835">
        <v>64.56</v>
      </c>
      <c r="N1303" s="832">
        <v>1</v>
      </c>
      <c r="O1303" s="836">
        <v>1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11</v>
      </c>
      <c r="B1304" s="832" t="s">
        <v>2137</v>
      </c>
      <c r="C1304" s="832" t="s">
        <v>2143</v>
      </c>
      <c r="D1304" s="833" t="s">
        <v>4131</v>
      </c>
      <c r="E1304" s="834" t="s">
        <v>2168</v>
      </c>
      <c r="F1304" s="832" t="s">
        <v>2138</v>
      </c>
      <c r="G1304" s="832" t="s">
        <v>3439</v>
      </c>
      <c r="H1304" s="832" t="s">
        <v>638</v>
      </c>
      <c r="I1304" s="832" t="s">
        <v>3440</v>
      </c>
      <c r="J1304" s="832" t="s">
        <v>3441</v>
      </c>
      <c r="K1304" s="832" t="s">
        <v>2089</v>
      </c>
      <c r="L1304" s="835">
        <v>420.75</v>
      </c>
      <c r="M1304" s="835">
        <v>420.75</v>
      </c>
      <c r="N1304" s="832">
        <v>1</v>
      </c>
      <c r="O1304" s="836">
        <v>0.5</v>
      </c>
      <c r="P1304" s="835">
        <v>420.75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11</v>
      </c>
      <c r="B1305" s="832" t="s">
        <v>2137</v>
      </c>
      <c r="C1305" s="832" t="s">
        <v>2143</v>
      </c>
      <c r="D1305" s="833" t="s">
        <v>4131</v>
      </c>
      <c r="E1305" s="834" t="s">
        <v>2168</v>
      </c>
      <c r="F1305" s="832" t="s">
        <v>2138</v>
      </c>
      <c r="G1305" s="832" t="s">
        <v>2181</v>
      </c>
      <c r="H1305" s="832" t="s">
        <v>638</v>
      </c>
      <c r="I1305" s="832" t="s">
        <v>2458</v>
      </c>
      <c r="J1305" s="832" t="s">
        <v>757</v>
      </c>
      <c r="K1305" s="832" t="s">
        <v>1680</v>
      </c>
      <c r="L1305" s="835">
        <v>368.16</v>
      </c>
      <c r="M1305" s="835">
        <v>1104.48</v>
      </c>
      <c r="N1305" s="832">
        <v>3</v>
      </c>
      <c r="O1305" s="836">
        <v>1.5</v>
      </c>
      <c r="P1305" s="835">
        <v>736.32</v>
      </c>
      <c r="Q1305" s="837">
        <v>0.66666666666666674</v>
      </c>
      <c r="R1305" s="832">
        <v>2</v>
      </c>
      <c r="S1305" s="837">
        <v>0.66666666666666663</v>
      </c>
      <c r="T1305" s="836">
        <v>0.5</v>
      </c>
      <c r="U1305" s="838">
        <v>0.33333333333333331</v>
      </c>
    </row>
    <row r="1306" spans="1:21" ht="14.4" customHeight="1" x14ac:dyDescent="0.3">
      <c r="A1306" s="831">
        <v>11</v>
      </c>
      <c r="B1306" s="832" t="s">
        <v>2137</v>
      </c>
      <c r="C1306" s="832" t="s">
        <v>2143</v>
      </c>
      <c r="D1306" s="833" t="s">
        <v>4131</v>
      </c>
      <c r="E1306" s="834" t="s">
        <v>2168</v>
      </c>
      <c r="F1306" s="832" t="s">
        <v>2138</v>
      </c>
      <c r="G1306" s="832" t="s">
        <v>2181</v>
      </c>
      <c r="H1306" s="832" t="s">
        <v>638</v>
      </c>
      <c r="I1306" s="832" t="s">
        <v>2272</v>
      </c>
      <c r="J1306" s="832" t="s">
        <v>757</v>
      </c>
      <c r="K1306" s="832" t="s">
        <v>1686</v>
      </c>
      <c r="L1306" s="835">
        <v>490.89</v>
      </c>
      <c r="M1306" s="835">
        <v>2945.34</v>
      </c>
      <c r="N1306" s="832">
        <v>6</v>
      </c>
      <c r="O1306" s="836">
        <v>3</v>
      </c>
      <c r="P1306" s="835">
        <v>2945.34</v>
      </c>
      <c r="Q1306" s="837">
        <v>1</v>
      </c>
      <c r="R1306" s="832">
        <v>6</v>
      </c>
      <c r="S1306" s="837">
        <v>1</v>
      </c>
      <c r="T1306" s="836">
        <v>3</v>
      </c>
      <c r="U1306" s="838">
        <v>1</v>
      </c>
    </row>
    <row r="1307" spans="1:21" ht="14.4" customHeight="1" x14ac:dyDescent="0.3">
      <c r="A1307" s="831">
        <v>11</v>
      </c>
      <c r="B1307" s="832" t="s">
        <v>2137</v>
      </c>
      <c r="C1307" s="832" t="s">
        <v>2143</v>
      </c>
      <c r="D1307" s="833" t="s">
        <v>4131</v>
      </c>
      <c r="E1307" s="834" t="s">
        <v>2168</v>
      </c>
      <c r="F1307" s="832" t="s">
        <v>2138</v>
      </c>
      <c r="G1307" s="832" t="s">
        <v>2181</v>
      </c>
      <c r="H1307" s="832" t="s">
        <v>638</v>
      </c>
      <c r="I1307" s="832" t="s">
        <v>1687</v>
      </c>
      <c r="J1307" s="832" t="s">
        <v>757</v>
      </c>
      <c r="K1307" s="832" t="s">
        <v>1688</v>
      </c>
      <c r="L1307" s="835">
        <v>147.26</v>
      </c>
      <c r="M1307" s="835">
        <v>147.26</v>
      </c>
      <c r="N1307" s="832">
        <v>1</v>
      </c>
      <c r="O1307" s="836">
        <v>0.5</v>
      </c>
      <c r="P1307" s="835">
        <v>147.26</v>
      </c>
      <c r="Q1307" s="837">
        <v>1</v>
      </c>
      <c r="R1307" s="832">
        <v>1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11</v>
      </c>
      <c r="B1308" s="832" t="s">
        <v>2137</v>
      </c>
      <c r="C1308" s="832" t="s">
        <v>2143</v>
      </c>
      <c r="D1308" s="833" t="s">
        <v>4131</v>
      </c>
      <c r="E1308" s="834" t="s">
        <v>2168</v>
      </c>
      <c r="F1308" s="832" t="s">
        <v>2138</v>
      </c>
      <c r="G1308" s="832" t="s">
        <v>2181</v>
      </c>
      <c r="H1308" s="832" t="s">
        <v>638</v>
      </c>
      <c r="I1308" s="832" t="s">
        <v>2182</v>
      </c>
      <c r="J1308" s="832" t="s">
        <v>757</v>
      </c>
      <c r="K1308" s="832" t="s">
        <v>1682</v>
      </c>
      <c r="L1308" s="835">
        <v>736.33</v>
      </c>
      <c r="M1308" s="835">
        <v>41970.810000000012</v>
      </c>
      <c r="N1308" s="832">
        <v>57</v>
      </c>
      <c r="O1308" s="836">
        <v>25</v>
      </c>
      <c r="P1308" s="835">
        <v>30925.860000000015</v>
      </c>
      <c r="Q1308" s="837">
        <v>0.73684210526315808</v>
      </c>
      <c r="R1308" s="832">
        <v>42</v>
      </c>
      <c r="S1308" s="837">
        <v>0.73684210526315785</v>
      </c>
      <c r="T1308" s="836">
        <v>19</v>
      </c>
      <c r="U1308" s="838">
        <v>0.76</v>
      </c>
    </row>
    <row r="1309" spans="1:21" ht="14.4" customHeight="1" x14ac:dyDescent="0.3">
      <c r="A1309" s="831">
        <v>11</v>
      </c>
      <c r="B1309" s="832" t="s">
        <v>2137</v>
      </c>
      <c r="C1309" s="832" t="s">
        <v>2143</v>
      </c>
      <c r="D1309" s="833" t="s">
        <v>4131</v>
      </c>
      <c r="E1309" s="834" t="s">
        <v>2168</v>
      </c>
      <c r="F1309" s="832" t="s">
        <v>2138</v>
      </c>
      <c r="G1309" s="832" t="s">
        <v>2181</v>
      </c>
      <c r="H1309" s="832" t="s">
        <v>638</v>
      </c>
      <c r="I1309" s="832" t="s">
        <v>1689</v>
      </c>
      <c r="J1309" s="832" t="s">
        <v>757</v>
      </c>
      <c r="K1309" s="832" t="s">
        <v>1678</v>
      </c>
      <c r="L1309" s="835">
        <v>923.74</v>
      </c>
      <c r="M1309" s="835">
        <v>26788.460000000003</v>
      </c>
      <c r="N1309" s="832">
        <v>29</v>
      </c>
      <c r="O1309" s="836">
        <v>8.5</v>
      </c>
      <c r="P1309" s="835">
        <v>23093.500000000004</v>
      </c>
      <c r="Q1309" s="837">
        <v>0.86206896551724144</v>
      </c>
      <c r="R1309" s="832">
        <v>25</v>
      </c>
      <c r="S1309" s="837">
        <v>0.86206896551724133</v>
      </c>
      <c r="T1309" s="836">
        <v>7</v>
      </c>
      <c r="U1309" s="838">
        <v>0.82352941176470584</v>
      </c>
    </row>
    <row r="1310" spans="1:21" ht="14.4" customHeight="1" x14ac:dyDescent="0.3">
      <c r="A1310" s="831">
        <v>11</v>
      </c>
      <c r="B1310" s="832" t="s">
        <v>2137</v>
      </c>
      <c r="C1310" s="832" t="s">
        <v>2143</v>
      </c>
      <c r="D1310" s="833" t="s">
        <v>4131</v>
      </c>
      <c r="E1310" s="834" t="s">
        <v>2168</v>
      </c>
      <c r="F1310" s="832" t="s">
        <v>2138</v>
      </c>
      <c r="G1310" s="832" t="s">
        <v>2234</v>
      </c>
      <c r="H1310" s="832" t="s">
        <v>638</v>
      </c>
      <c r="I1310" s="832" t="s">
        <v>1827</v>
      </c>
      <c r="J1310" s="832" t="s">
        <v>653</v>
      </c>
      <c r="K1310" s="832" t="s">
        <v>646</v>
      </c>
      <c r="L1310" s="835">
        <v>48.42</v>
      </c>
      <c r="M1310" s="835">
        <v>8618.7600000000093</v>
      </c>
      <c r="N1310" s="832">
        <v>178</v>
      </c>
      <c r="O1310" s="836">
        <v>134.5</v>
      </c>
      <c r="P1310" s="835">
        <v>3486.2400000000034</v>
      </c>
      <c r="Q1310" s="837">
        <v>0.40449438202247184</v>
      </c>
      <c r="R1310" s="832">
        <v>72</v>
      </c>
      <c r="S1310" s="837">
        <v>0.4044943820224719</v>
      </c>
      <c r="T1310" s="836">
        <v>50</v>
      </c>
      <c r="U1310" s="838">
        <v>0.37174721189591076</v>
      </c>
    </row>
    <row r="1311" spans="1:21" ht="14.4" customHeight="1" x14ac:dyDescent="0.3">
      <c r="A1311" s="831">
        <v>11</v>
      </c>
      <c r="B1311" s="832" t="s">
        <v>2137</v>
      </c>
      <c r="C1311" s="832" t="s">
        <v>2143</v>
      </c>
      <c r="D1311" s="833" t="s">
        <v>4131</v>
      </c>
      <c r="E1311" s="834" t="s">
        <v>2168</v>
      </c>
      <c r="F1311" s="832" t="s">
        <v>2138</v>
      </c>
      <c r="G1311" s="832" t="s">
        <v>2234</v>
      </c>
      <c r="H1311" s="832" t="s">
        <v>590</v>
      </c>
      <c r="I1311" s="832" t="s">
        <v>2406</v>
      </c>
      <c r="J1311" s="832" t="s">
        <v>653</v>
      </c>
      <c r="K1311" s="832" t="s">
        <v>2407</v>
      </c>
      <c r="L1311" s="835">
        <v>48.42</v>
      </c>
      <c r="M1311" s="835">
        <v>338.94</v>
      </c>
      <c r="N1311" s="832">
        <v>7</v>
      </c>
      <c r="O1311" s="836">
        <v>4.5</v>
      </c>
      <c r="P1311" s="835">
        <v>145.26</v>
      </c>
      <c r="Q1311" s="837">
        <v>0.42857142857142855</v>
      </c>
      <c r="R1311" s="832">
        <v>3</v>
      </c>
      <c r="S1311" s="837">
        <v>0.42857142857142855</v>
      </c>
      <c r="T1311" s="836">
        <v>2</v>
      </c>
      <c r="U1311" s="838">
        <v>0.44444444444444442</v>
      </c>
    </row>
    <row r="1312" spans="1:21" ht="14.4" customHeight="1" x14ac:dyDescent="0.3">
      <c r="A1312" s="831">
        <v>11</v>
      </c>
      <c r="B1312" s="832" t="s">
        <v>2137</v>
      </c>
      <c r="C1312" s="832" t="s">
        <v>2143</v>
      </c>
      <c r="D1312" s="833" t="s">
        <v>4131</v>
      </c>
      <c r="E1312" s="834" t="s">
        <v>2168</v>
      </c>
      <c r="F1312" s="832" t="s">
        <v>2138</v>
      </c>
      <c r="G1312" s="832" t="s">
        <v>2293</v>
      </c>
      <c r="H1312" s="832" t="s">
        <v>590</v>
      </c>
      <c r="I1312" s="832" t="s">
        <v>3442</v>
      </c>
      <c r="J1312" s="832" t="s">
        <v>774</v>
      </c>
      <c r="K1312" s="832" t="s">
        <v>1959</v>
      </c>
      <c r="L1312" s="835">
        <v>32.25</v>
      </c>
      <c r="M1312" s="835">
        <v>32.25</v>
      </c>
      <c r="N1312" s="832">
        <v>1</v>
      </c>
      <c r="O1312" s="836">
        <v>0.5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11</v>
      </c>
      <c r="B1313" s="832" t="s">
        <v>2137</v>
      </c>
      <c r="C1313" s="832" t="s">
        <v>2143</v>
      </c>
      <c r="D1313" s="833" t="s">
        <v>4131</v>
      </c>
      <c r="E1313" s="834" t="s">
        <v>2168</v>
      </c>
      <c r="F1313" s="832" t="s">
        <v>2138</v>
      </c>
      <c r="G1313" s="832" t="s">
        <v>3040</v>
      </c>
      <c r="H1313" s="832" t="s">
        <v>590</v>
      </c>
      <c r="I1313" s="832" t="s">
        <v>3041</v>
      </c>
      <c r="J1313" s="832" t="s">
        <v>3042</v>
      </c>
      <c r="K1313" s="832" t="s">
        <v>3043</v>
      </c>
      <c r="L1313" s="835">
        <v>0</v>
      </c>
      <c r="M1313" s="835">
        <v>0</v>
      </c>
      <c r="N1313" s="832">
        <v>1</v>
      </c>
      <c r="O1313" s="836">
        <v>0.5</v>
      </c>
      <c r="P1313" s="835"/>
      <c r="Q1313" s="837"/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11</v>
      </c>
      <c r="B1314" s="832" t="s">
        <v>2137</v>
      </c>
      <c r="C1314" s="832" t="s">
        <v>2143</v>
      </c>
      <c r="D1314" s="833" t="s">
        <v>4131</v>
      </c>
      <c r="E1314" s="834" t="s">
        <v>2168</v>
      </c>
      <c r="F1314" s="832" t="s">
        <v>2138</v>
      </c>
      <c r="G1314" s="832" t="s">
        <v>3443</v>
      </c>
      <c r="H1314" s="832" t="s">
        <v>590</v>
      </c>
      <c r="I1314" s="832" t="s">
        <v>3444</v>
      </c>
      <c r="J1314" s="832" t="s">
        <v>3445</v>
      </c>
      <c r="K1314" s="832" t="s">
        <v>3446</v>
      </c>
      <c r="L1314" s="835">
        <v>173.31</v>
      </c>
      <c r="M1314" s="835">
        <v>173.31</v>
      </c>
      <c r="N1314" s="832">
        <v>1</v>
      </c>
      <c r="O1314" s="836">
        <v>0.5</v>
      </c>
      <c r="P1314" s="835">
        <v>173.31</v>
      </c>
      <c r="Q1314" s="837">
        <v>1</v>
      </c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11</v>
      </c>
      <c r="B1315" s="832" t="s">
        <v>2137</v>
      </c>
      <c r="C1315" s="832" t="s">
        <v>2143</v>
      </c>
      <c r="D1315" s="833" t="s">
        <v>4131</v>
      </c>
      <c r="E1315" s="834" t="s">
        <v>2168</v>
      </c>
      <c r="F1315" s="832" t="s">
        <v>2138</v>
      </c>
      <c r="G1315" s="832" t="s">
        <v>2776</v>
      </c>
      <c r="H1315" s="832" t="s">
        <v>590</v>
      </c>
      <c r="I1315" s="832" t="s">
        <v>3447</v>
      </c>
      <c r="J1315" s="832" t="s">
        <v>641</v>
      </c>
      <c r="K1315" s="832" t="s">
        <v>2778</v>
      </c>
      <c r="L1315" s="835">
        <v>52.61</v>
      </c>
      <c r="M1315" s="835">
        <v>52.61</v>
      </c>
      <c r="N1315" s="832">
        <v>1</v>
      </c>
      <c r="O1315" s="836">
        <v>1</v>
      </c>
      <c r="P1315" s="835">
        <v>52.61</v>
      </c>
      <c r="Q1315" s="837">
        <v>1</v>
      </c>
      <c r="R1315" s="832">
        <v>1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11</v>
      </c>
      <c r="B1316" s="832" t="s">
        <v>2137</v>
      </c>
      <c r="C1316" s="832" t="s">
        <v>2143</v>
      </c>
      <c r="D1316" s="833" t="s">
        <v>4131</v>
      </c>
      <c r="E1316" s="834" t="s">
        <v>2168</v>
      </c>
      <c r="F1316" s="832" t="s">
        <v>2138</v>
      </c>
      <c r="G1316" s="832" t="s">
        <v>3044</v>
      </c>
      <c r="H1316" s="832" t="s">
        <v>590</v>
      </c>
      <c r="I1316" s="832" t="s">
        <v>3048</v>
      </c>
      <c r="J1316" s="832" t="s">
        <v>3046</v>
      </c>
      <c r="K1316" s="832" t="s">
        <v>3047</v>
      </c>
      <c r="L1316" s="835">
        <v>54.55</v>
      </c>
      <c r="M1316" s="835">
        <v>109.1</v>
      </c>
      <c r="N1316" s="832">
        <v>2</v>
      </c>
      <c r="O1316" s="836">
        <v>0.5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11</v>
      </c>
      <c r="B1317" s="832" t="s">
        <v>2137</v>
      </c>
      <c r="C1317" s="832" t="s">
        <v>2143</v>
      </c>
      <c r="D1317" s="833" t="s">
        <v>4131</v>
      </c>
      <c r="E1317" s="834" t="s">
        <v>2168</v>
      </c>
      <c r="F1317" s="832" t="s">
        <v>2138</v>
      </c>
      <c r="G1317" s="832" t="s">
        <v>3448</v>
      </c>
      <c r="H1317" s="832" t="s">
        <v>590</v>
      </c>
      <c r="I1317" s="832" t="s">
        <v>3449</v>
      </c>
      <c r="J1317" s="832" t="s">
        <v>3450</v>
      </c>
      <c r="K1317" s="832" t="s">
        <v>2516</v>
      </c>
      <c r="L1317" s="835">
        <v>500.74</v>
      </c>
      <c r="M1317" s="835">
        <v>500.74</v>
      </c>
      <c r="N1317" s="832">
        <v>1</v>
      </c>
      <c r="O1317" s="836">
        <v>0.5</v>
      </c>
      <c r="P1317" s="835">
        <v>500.74</v>
      </c>
      <c r="Q1317" s="837">
        <v>1</v>
      </c>
      <c r="R1317" s="832">
        <v>1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11</v>
      </c>
      <c r="B1318" s="832" t="s">
        <v>2137</v>
      </c>
      <c r="C1318" s="832" t="s">
        <v>2143</v>
      </c>
      <c r="D1318" s="833" t="s">
        <v>4131</v>
      </c>
      <c r="E1318" s="834" t="s">
        <v>2168</v>
      </c>
      <c r="F1318" s="832" t="s">
        <v>2138</v>
      </c>
      <c r="G1318" s="832" t="s">
        <v>2183</v>
      </c>
      <c r="H1318" s="832" t="s">
        <v>590</v>
      </c>
      <c r="I1318" s="832" t="s">
        <v>2184</v>
      </c>
      <c r="J1318" s="832" t="s">
        <v>2185</v>
      </c>
      <c r="K1318" s="832" t="s">
        <v>2186</v>
      </c>
      <c r="L1318" s="835">
        <v>515</v>
      </c>
      <c r="M1318" s="835">
        <v>1030</v>
      </c>
      <c r="N1318" s="832">
        <v>2</v>
      </c>
      <c r="O1318" s="836">
        <v>0.5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11</v>
      </c>
      <c r="B1319" s="832" t="s">
        <v>2137</v>
      </c>
      <c r="C1319" s="832" t="s">
        <v>2143</v>
      </c>
      <c r="D1319" s="833" t="s">
        <v>4131</v>
      </c>
      <c r="E1319" s="834" t="s">
        <v>2168</v>
      </c>
      <c r="F1319" s="832" t="s">
        <v>2138</v>
      </c>
      <c r="G1319" s="832" t="s">
        <v>2187</v>
      </c>
      <c r="H1319" s="832" t="s">
        <v>638</v>
      </c>
      <c r="I1319" s="832" t="s">
        <v>1834</v>
      </c>
      <c r="J1319" s="832" t="s">
        <v>1835</v>
      </c>
      <c r="K1319" s="832" t="s">
        <v>1836</v>
      </c>
      <c r="L1319" s="835">
        <v>0</v>
      </c>
      <c r="M1319" s="835">
        <v>0</v>
      </c>
      <c r="N1319" s="832">
        <v>28</v>
      </c>
      <c r="O1319" s="836">
        <v>13.5</v>
      </c>
      <c r="P1319" s="835">
        <v>0</v>
      </c>
      <c r="Q1319" s="837"/>
      <c r="R1319" s="832">
        <v>8</v>
      </c>
      <c r="S1319" s="837">
        <v>0.2857142857142857</v>
      </c>
      <c r="T1319" s="836">
        <v>4.5</v>
      </c>
      <c r="U1319" s="838">
        <v>0.33333333333333331</v>
      </c>
    </row>
    <row r="1320" spans="1:21" ht="14.4" customHeight="1" x14ac:dyDescent="0.3">
      <c r="A1320" s="831">
        <v>11</v>
      </c>
      <c r="B1320" s="832" t="s">
        <v>2137</v>
      </c>
      <c r="C1320" s="832" t="s">
        <v>2143</v>
      </c>
      <c r="D1320" s="833" t="s">
        <v>4131</v>
      </c>
      <c r="E1320" s="834" t="s">
        <v>2168</v>
      </c>
      <c r="F1320" s="832" t="s">
        <v>2138</v>
      </c>
      <c r="G1320" s="832" t="s">
        <v>2300</v>
      </c>
      <c r="H1320" s="832" t="s">
        <v>590</v>
      </c>
      <c r="I1320" s="832" t="s">
        <v>3451</v>
      </c>
      <c r="J1320" s="832" t="s">
        <v>950</v>
      </c>
      <c r="K1320" s="832" t="s">
        <v>2542</v>
      </c>
      <c r="L1320" s="835">
        <v>156.61000000000001</v>
      </c>
      <c r="M1320" s="835">
        <v>156.61000000000001</v>
      </c>
      <c r="N1320" s="832">
        <v>1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11</v>
      </c>
      <c r="B1321" s="832" t="s">
        <v>2137</v>
      </c>
      <c r="C1321" s="832" t="s">
        <v>2143</v>
      </c>
      <c r="D1321" s="833" t="s">
        <v>4131</v>
      </c>
      <c r="E1321" s="834" t="s">
        <v>2168</v>
      </c>
      <c r="F1321" s="832" t="s">
        <v>2138</v>
      </c>
      <c r="G1321" s="832" t="s">
        <v>2300</v>
      </c>
      <c r="H1321" s="832" t="s">
        <v>590</v>
      </c>
      <c r="I1321" s="832" t="s">
        <v>3452</v>
      </c>
      <c r="J1321" s="832" t="s">
        <v>3453</v>
      </c>
      <c r="K1321" s="832" t="s">
        <v>2592</v>
      </c>
      <c r="L1321" s="835">
        <v>119.1</v>
      </c>
      <c r="M1321" s="835">
        <v>119.1</v>
      </c>
      <c r="N1321" s="832">
        <v>1</v>
      </c>
      <c r="O1321" s="836">
        <v>0.5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11</v>
      </c>
      <c r="B1322" s="832" t="s">
        <v>2137</v>
      </c>
      <c r="C1322" s="832" t="s">
        <v>2143</v>
      </c>
      <c r="D1322" s="833" t="s">
        <v>4131</v>
      </c>
      <c r="E1322" s="834" t="s">
        <v>2168</v>
      </c>
      <c r="F1322" s="832" t="s">
        <v>2138</v>
      </c>
      <c r="G1322" s="832" t="s">
        <v>2593</v>
      </c>
      <c r="H1322" s="832" t="s">
        <v>590</v>
      </c>
      <c r="I1322" s="832" t="s">
        <v>2786</v>
      </c>
      <c r="J1322" s="832" t="s">
        <v>664</v>
      </c>
      <c r="K1322" s="832" t="s">
        <v>2787</v>
      </c>
      <c r="L1322" s="835">
        <v>271.94</v>
      </c>
      <c r="M1322" s="835">
        <v>271.94</v>
      </c>
      <c r="N1322" s="832">
        <v>1</v>
      </c>
      <c r="O1322" s="836">
        <v>1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11</v>
      </c>
      <c r="B1323" s="832" t="s">
        <v>2137</v>
      </c>
      <c r="C1323" s="832" t="s">
        <v>2143</v>
      </c>
      <c r="D1323" s="833" t="s">
        <v>4131</v>
      </c>
      <c r="E1323" s="834" t="s">
        <v>2168</v>
      </c>
      <c r="F1323" s="832" t="s">
        <v>2138</v>
      </c>
      <c r="G1323" s="832" t="s">
        <v>2461</v>
      </c>
      <c r="H1323" s="832" t="s">
        <v>590</v>
      </c>
      <c r="I1323" s="832" t="s">
        <v>2462</v>
      </c>
      <c r="J1323" s="832" t="s">
        <v>1156</v>
      </c>
      <c r="K1323" s="832" t="s">
        <v>2463</v>
      </c>
      <c r="L1323" s="835">
        <v>0</v>
      </c>
      <c r="M1323" s="835">
        <v>0</v>
      </c>
      <c r="N1323" s="832">
        <v>1</v>
      </c>
      <c r="O1323" s="836">
        <v>1</v>
      </c>
      <c r="P1323" s="835"/>
      <c r="Q1323" s="837"/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11</v>
      </c>
      <c r="B1324" s="832" t="s">
        <v>2137</v>
      </c>
      <c r="C1324" s="832" t="s">
        <v>2143</v>
      </c>
      <c r="D1324" s="833" t="s">
        <v>4131</v>
      </c>
      <c r="E1324" s="834" t="s">
        <v>2168</v>
      </c>
      <c r="F1324" s="832" t="s">
        <v>2138</v>
      </c>
      <c r="G1324" s="832" t="s">
        <v>3454</v>
      </c>
      <c r="H1324" s="832" t="s">
        <v>590</v>
      </c>
      <c r="I1324" s="832" t="s">
        <v>3455</v>
      </c>
      <c r="J1324" s="832" t="s">
        <v>3456</v>
      </c>
      <c r="K1324" s="832" t="s">
        <v>3457</v>
      </c>
      <c r="L1324" s="835">
        <v>0</v>
      </c>
      <c r="M1324" s="835">
        <v>0</v>
      </c>
      <c r="N1324" s="832">
        <v>1</v>
      </c>
      <c r="O1324" s="836">
        <v>0.5</v>
      </c>
      <c r="P1324" s="835">
        <v>0</v>
      </c>
      <c r="Q1324" s="837"/>
      <c r="R1324" s="832">
        <v>1</v>
      </c>
      <c r="S1324" s="837">
        <v>1</v>
      </c>
      <c r="T1324" s="836">
        <v>0.5</v>
      </c>
      <c r="U1324" s="838">
        <v>1</v>
      </c>
    </row>
    <row r="1325" spans="1:21" ht="14.4" customHeight="1" x14ac:dyDescent="0.3">
      <c r="A1325" s="831">
        <v>11</v>
      </c>
      <c r="B1325" s="832" t="s">
        <v>2137</v>
      </c>
      <c r="C1325" s="832" t="s">
        <v>2143</v>
      </c>
      <c r="D1325" s="833" t="s">
        <v>4131</v>
      </c>
      <c r="E1325" s="834" t="s">
        <v>2168</v>
      </c>
      <c r="F1325" s="832" t="s">
        <v>2138</v>
      </c>
      <c r="G1325" s="832" t="s">
        <v>2243</v>
      </c>
      <c r="H1325" s="832" t="s">
        <v>590</v>
      </c>
      <c r="I1325" s="832" t="s">
        <v>2347</v>
      </c>
      <c r="J1325" s="832" t="s">
        <v>985</v>
      </c>
      <c r="K1325" s="832" t="s">
        <v>2311</v>
      </c>
      <c r="L1325" s="835">
        <v>50.32</v>
      </c>
      <c r="M1325" s="835">
        <v>352.24</v>
      </c>
      <c r="N1325" s="832">
        <v>7</v>
      </c>
      <c r="O1325" s="836">
        <v>5</v>
      </c>
      <c r="P1325" s="835">
        <v>150.96</v>
      </c>
      <c r="Q1325" s="837">
        <v>0.4285714285714286</v>
      </c>
      <c r="R1325" s="832">
        <v>3</v>
      </c>
      <c r="S1325" s="837">
        <v>0.42857142857142855</v>
      </c>
      <c r="T1325" s="836">
        <v>2</v>
      </c>
      <c r="U1325" s="838">
        <v>0.4</v>
      </c>
    </row>
    <row r="1326" spans="1:21" ht="14.4" customHeight="1" x14ac:dyDescent="0.3">
      <c r="A1326" s="831">
        <v>11</v>
      </c>
      <c r="B1326" s="832" t="s">
        <v>2137</v>
      </c>
      <c r="C1326" s="832" t="s">
        <v>2143</v>
      </c>
      <c r="D1326" s="833" t="s">
        <v>4131</v>
      </c>
      <c r="E1326" s="834" t="s">
        <v>2168</v>
      </c>
      <c r="F1326" s="832" t="s">
        <v>2138</v>
      </c>
      <c r="G1326" s="832" t="s">
        <v>2243</v>
      </c>
      <c r="H1326" s="832" t="s">
        <v>590</v>
      </c>
      <c r="I1326" s="832" t="s">
        <v>3458</v>
      </c>
      <c r="J1326" s="832" t="s">
        <v>2308</v>
      </c>
      <c r="K1326" s="832" t="s">
        <v>3459</v>
      </c>
      <c r="L1326" s="835">
        <v>299.83999999999997</v>
      </c>
      <c r="M1326" s="835">
        <v>299.83999999999997</v>
      </c>
      <c r="N1326" s="832">
        <v>1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11</v>
      </c>
      <c r="B1327" s="832" t="s">
        <v>2137</v>
      </c>
      <c r="C1327" s="832" t="s">
        <v>2143</v>
      </c>
      <c r="D1327" s="833" t="s">
        <v>4131</v>
      </c>
      <c r="E1327" s="834" t="s">
        <v>2168</v>
      </c>
      <c r="F1327" s="832" t="s">
        <v>2138</v>
      </c>
      <c r="G1327" s="832" t="s">
        <v>2243</v>
      </c>
      <c r="H1327" s="832" t="s">
        <v>590</v>
      </c>
      <c r="I1327" s="832" t="s">
        <v>2348</v>
      </c>
      <c r="J1327" s="832" t="s">
        <v>985</v>
      </c>
      <c r="K1327" s="832" t="s">
        <v>2349</v>
      </c>
      <c r="L1327" s="835">
        <v>50.32</v>
      </c>
      <c r="M1327" s="835">
        <v>50.32</v>
      </c>
      <c r="N1327" s="832">
        <v>1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11</v>
      </c>
      <c r="B1328" s="832" t="s">
        <v>2137</v>
      </c>
      <c r="C1328" s="832" t="s">
        <v>2143</v>
      </c>
      <c r="D1328" s="833" t="s">
        <v>4131</v>
      </c>
      <c r="E1328" s="834" t="s">
        <v>2168</v>
      </c>
      <c r="F1328" s="832" t="s">
        <v>2138</v>
      </c>
      <c r="G1328" s="832" t="s">
        <v>2243</v>
      </c>
      <c r="H1328" s="832" t="s">
        <v>590</v>
      </c>
      <c r="I1328" s="832" t="s">
        <v>3460</v>
      </c>
      <c r="J1328" s="832" t="s">
        <v>985</v>
      </c>
      <c r="K1328" s="832" t="s">
        <v>3461</v>
      </c>
      <c r="L1328" s="835">
        <v>0</v>
      </c>
      <c r="M1328" s="835">
        <v>0</v>
      </c>
      <c r="N1328" s="832">
        <v>1</v>
      </c>
      <c r="O1328" s="836">
        <v>1</v>
      </c>
      <c r="P1328" s="835"/>
      <c r="Q1328" s="837"/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11</v>
      </c>
      <c r="B1329" s="832" t="s">
        <v>2137</v>
      </c>
      <c r="C1329" s="832" t="s">
        <v>2143</v>
      </c>
      <c r="D1329" s="833" t="s">
        <v>4131</v>
      </c>
      <c r="E1329" s="834" t="s">
        <v>2168</v>
      </c>
      <c r="F1329" s="832" t="s">
        <v>2138</v>
      </c>
      <c r="G1329" s="832" t="s">
        <v>2243</v>
      </c>
      <c r="H1329" s="832" t="s">
        <v>590</v>
      </c>
      <c r="I1329" s="832" t="s">
        <v>3462</v>
      </c>
      <c r="J1329" s="832" t="s">
        <v>985</v>
      </c>
      <c r="K1329" s="832" t="s">
        <v>3463</v>
      </c>
      <c r="L1329" s="835">
        <v>0</v>
      </c>
      <c r="M1329" s="835">
        <v>0</v>
      </c>
      <c r="N1329" s="832">
        <v>2</v>
      </c>
      <c r="O1329" s="836">
        <v>1.5</v>
      </c>
      <c r="P1329" s="835"/>
      <c r="Q1329" s="837"/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11</v>
      </c>
      <c r="B1330" s="832" t="s">
        <v>2137</v>
      </c>
      <c r="C1330" s="832" t="s">
        <v>2143</v>
      </c>
      <c r="D1330" s="833" t="s">
        <v>4131</v>
      </c>
      <c r="E1330" s="834" t="s">
        <v>2168</v>
      </c>
      <c r="F1330" s="832" t="s">
        <v>2138</v>
      </c>
      <c r="G1330" s="832" t="s">
        <v>2243</v>
      </c>
      <c r="H1330" s="832" t="s">
        <v>590</v>
      </c>
      <c r="I1330" s="832" t="s">
        <v>3462</v>
      </c>
      <c r="J1330" s="832" t="s">
        <v>985</v>
      </c>
      <c r="K1330" s="832" t="s">
        <v>3463</v>
      </c>
      <c r="L1330" s="835">
        <v>83.86</v>
      </c>
      <c r="M1330" s="835">
        <v>167.72</v>
      </c>
      <c r="N1330" s="832">
        <v>2</v>
      </c>
      <c r="O1330" s="836">
        <v>1</v>
      </c>
      <c r="P1330" s="835">
        <v>83.86</v>
      </c>
      <c r="Q1330" s="837">
        <v>0.5</v>
      </c>
      <c r="R1330" s="832">
        <v>1</v>
      </c>
      <c r="S1330" s="837">
        <v>0.5</v>
      </c>
      <c r="T1330" s="836">
        <v>0.5</v>
      </c>
      <c r="U1330" s="838">
        <v>0.5</v>
      </c>
    </row>
    <row r="1331" spans="1:21" ht="14.4" customHeight="1" x14ac:dyDescent="0.3">
      <c r="A1331" s="831">
        <v>11</v>
      </c>
      <c r="B1331" s="832" t="s">
        <v>2137</v>
      </c>
      <c r="C1331" s="832" t="s">
        <v>2143</v>
      </c>
      <c r="D1331" s="833" t="s">
        <v>4131</v>
      </c>
      <c r="E1331" s="834" t="s">
        <v>2168</v>
      </c>
      <c r="F1331" s="832" t="s">
        <v>2138</v>
      </c>
      <c r="G1331" s="832" t="s">
        <v>2243</v>
      </c>
      <c r="H1331" s="832" t="s">
        <v>590</v>
      </c>
      <c r="I1331" s="832" t="s">
        <v>2310</v>
      </c>
      <c r="J1331" s="832" t="s">
        <v>985</v>
      </c>
      <c r="K1331" s="832" t="s">
        <v>2311</v>
      </c>
      <c r="L1331" s="835">
        <v>50.32</v>
      </c>
      <c r="M1331" s="835">
        <v>100.64</v>
      </c>
      <c r="N1331" s="832">
        <v>2</v>
      </c>
      <c r="O1331" s="836">
        <v>1.5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11</v>
      </c>
      <c r="B1332" s="832" t="s">
        <v>2137</v>
      </c>
      <c r="C1332" s="832" t="s">
        <v>2143</v>
      </c>
      <c r="D1332" s="833" t="s">
        <v>4131</v>
      </c>
      <c r="E1332" s="834" t="s">
        <v>2168</v>
      </c>
      <c r="F1332" s="832" t="s">
        <v>2138</v>
      </c>
      <c r="G1332" s="832" t="s">
        <v>3464</v>
      </c>
      <c r="H1332" s="832" t="s">
        <v>590</v>
      </c>
      <c r="I1332" s="832" t="s">
        <v>3465</v>
      </c>
      <c r="J1332" s="832" t="s">
        <v>1436</v>
      </c>
      <c r="K1332" s="832" t="s">
        <v>3466</v>
      </c>
      <c r="L1332" s="835">
        <v>0</v>
      </c>
      <c r="M1332" s="835">
        <v>0</v>
      </c>
      <c r="N1332" s="832">
        <v>1</v>
      </c>
      <c r="O1332" s="836">
        <v>0.5</v>
      </c>
      <c r="P1332" s="835"/>
      <c r="Q1332" s="837"/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11</v>
      </c>
      <c r="B1333" s="832" t="s">
        <v>2137</v>
      </c>
      <c r="C1333" s="832" t="s">
        <v>2143</v>
      </c>
      <c r="D1333" s="833" t="s">
        <v>4131</v>
      </c>
      <c r="E1333" s="834" t="s">
        <v>2168</v>
      </c>
      <c r="F1333" s="832" t="s">
        <v>2140</v>
      </c>
      <c r="G1333" s="832" t="s">
        <v>2191</v>
      </c>
      <c r="H1333" s="832" t="s">
        <v>590</v>
      </c>
      <c r="I1333" s="832" t="s">
        <v>2602</v>
      </c>
      <c r="J1333" s="832" t="s">
        <v>2603</v>
      </c>
      <c r="K1333" s="832" t="s">
        <v>2604</v>
      </c>
      <c r="L1333" s="835">
        <v>0</v>
      </c>
      <c r="M1333" s="835">
        <v>0</v>
      </c>
      <c r="N1333" s="832">
        <v>40</v>
      </c>
      <c r="O1333" s="836">
        <v>40</v>
      </c>
      <c r="P1333" s="835"/>
      <c r="Q1333" s="837"/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11</v>
      </c>
      <c r="B1334" s="832" t="s">
        <v>2137</v>
      </c>
      <c r="C1334" s="832" t="s">
        <v>2143</v>
      </c>
      <c r="D1334" s="833" t="s">
        <v>4131</v>
      </c>
      <c r="E1334" s="834" t="s">
        <v>2168</v>
      </c>
      <c r="F1334" s="832" t="s">
        <v>2140</v>
      </c>
      <c r="G1334" s="832" t="s">
        <v>2191</v>
      </c>
      <c r="H1334" s="832" t="s">
        <v>590</v>
      </c>
      <c r="I1334" s="832" t="s">
        <v>3467</v>
      </c>
      <c r="J1334" s="832" t="s">
        <v>3468</v>
      </c>
      <c r="K1334" s="832" t="s">
        <v>3469</v>
      </c>
      <c r="L1334" s="835">
        <v>0</v>
      </c>
      <c r="M1334" s="835">
        <v>0</v>
      </c>
      <c r="N1334" s="832">
        <v>1</v>
      </c>
      <c r="O1334" s="836">
        <v>1</v>
      </c>
      <c r="P1334" s="835"/>
      <c r="Q1334" s="837"/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11</v>
      </c>
      <c r="B1335" s="832" t="s">
        <v>2137</v>
      </c>
      <c r="C1335" s="832" t="s">
        <v>2143</v>
      </c>
      <c r="D1335" s="833" t="s">
        <v>4131</v>
      </c>
      <c r="E1335" s="834" t="s">
        <v>2168</v>
      </c>
      <c r="F1335" s="832" t="s">
        <v>2140</v>
      </c>
      <c r="G1335" s="832" t="s">
        <v>2194</v>
      </c>
      <c r="H1335" s="832" t="s">
        <v>590</v>
      </c>
      <c r="I1335" s="832" t="s">
        <v>3255</v>
      </c>
      <c r="J1335" s="832" t="s">
        <v>3256</v>
      </c>
      <c r="K1335" s="832" t="s">
        <v>3257</v>
      </c>
      <c r="L1335" s="835">
        <v>35.130000000000003</v>
      </c>
      <c r="M1335" s="835">
        <v>105.39000000000001</v>
      </c>
      <c r="N1335" s="832">
        <v>3</v>
      </c>
      <c r="O1335" s="836">
        <v>2</v>
      </c>
      <c r="P1335" s="835">
        <v>105.39000000000001</v>
      </c>
      <c r="Q1335" s="837">
        <v>1</v>
      </c>
      <c r="R1335" s="832">
        <v>3</v>
      </c>
      <c r="S1335" s="837">
        <v>1</v>
      </c>
      <c r="T1335" s="836">
        <v>2</v>
      </c>
      <c r="U1335" s="838">
        <v>1</v>
      </c>
    </row>
    <row r="1336" spans="1:21" ht="14.4" customHeight="1" x14ac:dyDescent="0.3">
      <c r="A1336" s="831">
        <v>11</v>
      </c>
      <c r="B1336" s="832" t="s">
        <v>2137</v>
      </c>
      <c r="C1336" s="832" t="s">
        <v>2143</v>
      </c>
      <c r="D1336" s="833" t="s">
        <v>4131</v>
      </c>
      <c r="E1336" s="834" t="s">
        <v>2168</v>
      </c>
      <c r="F1336" s="832" t="s">
        <v>2140</v>
      </c>
      <c r="G1336" s="832" t="s">
        <v>2205</v>
      </c>
      <c r="H1336" s="832" t="s">
        <v>590</v>
      </c>
      <c r="I1336" s="832" t="s">
        <v>2247</v>
      </c>
      <c r="J1336" s="832" t="s">
        <v>2248</v>
      </c>
      <c r="K1336" s="832" t="s">
        <v>2249</v>
      </c>
      <c r="L1336" s="835">
        <v>245.43</v>
      </c>
      <c r="M1336" s="835">
        <v>490.86</v>
      </c>
      <c r="N1336" s="832">
        <v>2</v>
      </c>
      <c r="O1336" s="836">
        <v>2</v>
      </c>
      <c r="P1336" s="835">
        <v>490.86</v>
      </c>
      <c r="Q1336" s="837">
        <v>1</v>
      </c>
      <c r="R1336" s="832">
        <v>2</v>
      </c>
      <c r="S1336" s="837">
        <v>1</v>
      </c>
      <c r="T1336" s="836">
        <v>2</v>
      </c>
      <c r="U1336" s="838">
        <v>1</v>
      </c>
    </row>
    <row r="1337" spans="1:21" ht="14.4" customHeight="1" x14ac:dyDescent="0.3">
      <c r="A1337" s="831">
        <v>11</v>
      </c>
      <c r="B1337" s="832" t="s">
        <v>2137</v>
      </c>
      <c r="C1337" s="832" t="s">
        <v>2143</v>
      </c>
      <c r="D1337" s="833" t="s">
        <v>4131</v>
      </c>
      <c r="E1337" s="834" t="s">
        <v>2168</v>
      </c>
      <c r="F1337" s="832" t="s">
        <v>2140</v>
      </c>
      <c r="G1337" s="832" t="s">
        <v>2205</v>
      </c>
      <c r="H1337" s="832" t="s">
        <v>590</v>
      </c>
      <c r="I1337" s="832" t="s">
        <v>2312</v>
      </c>
      <c r="J1337" s="832" t="s">
        <v>2313</v>
      </c>
      <c r="K1337" s="832" t="s">
        <v>2314</v>
      </c>
      <c r="L1337" s="835">
        <v>748.12</v>
      </c>
      <c r="M1337" s="835">
        <v>2244.36</v>
      </c>
      <c r="N1337" s="832">
        <v>3</v>
      </c>
      <c r="O1337" s="836">
        <v>3</v>
      </c>
      <c r="P1337" s="835">
        <v>2244.36</v>
      </c>
      <c r="Q1337" s="837">
        <v>1</v>
      </c>
      <c r="R1337" s="832">
        <v>3</v>
      </c>
      <c r="S1337" s="837">
        <v>1</v>
      </c>
      <c r="T1337" s="836">
        <v>3</v>
      </c>
      <c r="U1337" s="838">
        <v>1</v>
      </c>
    </row>
    <row r="1338" spans="1:21" ht="14.4" customHeight="1" x14ac:dyDescent="0.3">
      <c r="A1338" s="831">
        <v>11</v>
      </c>
      <c r="B1338" s="832" t="s">
        <v>2137</v>
      </c>
      <c r="C1338" s="832" t="s">
        <v>2143</v>
      </c>
      <c r="D1338" s="833" t="s">
        <v>4131</v>
      </c>
      <c r="E1338" s="834" t="s">
        <v>2168</v>
      </c>
      <c r="F1338" s="832" t="s">
        <v>2140</v>
      </c>
      <c r="G1338" s="832" t="s">
        <v>2205</v>
      </c>
      <c r="H1338" s="832" t="s">
        <v>590</v>
      </c>
      <c r="I1338" s="832" t="s">
        <v>2273</v>
      </c>
      <c r="J1338" s="832" t="s">
        <v>2274</v>
      </c>
      <c r="K1338" s="832" t="s">
        <v>2275</v>
      </c>
      <c r="L1338" s="835">
        <v>1000</v>
      </c>
      <c r="M1338" s="835">
        <v>3000</v>
      </c>
      <c r="N1338" s="832">
        <v>3</v>
      </c>
      <c r="O1338" s="836">
        <v>3</v>
      </c>
      <c r="P1338" s="835">
        <v>3000</v>
      </c>
      <c r="Q1338" s="837">
        <v>1</v>
      </c>
      <c r="R1338" s="832">
        <v>3</v>
      </c>
      <c r="S1338" s="837">
        <v>1</v>
      </c>
      <c r="T1338" s="836">
        <v>3</v>
      </c>
      <c r="U1338" s="838">
        <v>1</v>
      </c>
    </row>
    <row r="1339" spans="1:21" ht="14.4" customHeight="1" x14ac:dyDescent="0.3">
      <c r="A1339" s="831">
        <v>11</v>
      </c>
      <c r="B1339" s="832" t="s">
        <v>2137</v>
      </c>
      <c r="C1339" s="832" t="s">
        <v>2143</v>
      </c>
      <c r="D1339" s="833" t="s">
        <v>4131</v>
      </c>
      <c r="E1339" s="834" t="s">
        <v>2168</v>
      </c>
      <c r="F1339" s="832" t="s">
        <v>2140</v>
      </c>
      <c r="G1339" s="832" t="s">
        <v>2205</v>
      </c>
      <c r="H1339" s="832" t="s">
        <v>590</v>
      </c>
      <c r="I1339" s="832" t="s">
        <v>2315</v>
      </c>
      <c r="J1339" s="832" t="s">
        <v>2316</v>
      </c>
      <c r="K1339" s="832" t="s">
        <v>2317</v>
      </c>
      <c r="L1339" s="835">
        <v>350</v>
      </c>
      <c r="M1339" s="835">
        <v>1050</v>
      </c>
      <c r="N1339" s="832">
        <v>3</v>
      </c>
      <c r="O1339" s="836">
        <v>3</v>
      </c>
      <c r="P1339" s="835">
        <v>1050</v>
      </c>
      <c r="Q1339" s="837">
        <v>1</v>
      </c>
      <c r="R1339" s="832">
        <v>3</v>
      </c>
      <c r="S1339" s="837">
        <v>1</v>
      </c>
      <c r="T1339" s="836">
        <v>3</v>
      </c>
      <c r="U1339" s="838">
        <v>1</v>
      </c>
    </row>
    <row r="1340" spans="1:21" ht="14.4" customHeight="1" x14ac:dyDescent="0.3">
      <c r="A1340" s="831">
        <v>11</v>
      </c>
      <c r="B1340" s="832" t="s">
        <v>2137</v>
      </c>
      <c r="C1340" s="832" t="s">
        <v>2143</v>
      </c>
      <c r="D1340" s="833" t="s">
        <v>4131</v>
      </c>
      <c r="E1340" s="834" t="s">
        <v>2168</v>
      </c>
      <c r="F1340" s="832" t="s">
        <v>2140</v>
      </c>
      <c r="G1340" s="832" t="s">
        <v>2205</v>
      </c>
      <c r="H1340" s="832" t="s">
        <v>590</v>
      </c>
      <c r="I1340" s="832" t="s">
        <v>2206</v>
      </c>
      <c r="J1340" s="832" t="s">
        <v>2207</v>
      </c>
      <c r="K1340" s="832" t="s">
        <v>2208</v>
      </c>
      <c r="L1340" s="835">
        <v>500</v>
      </c>
      <c r="M1340" s="835">
        <v>1000</v>
      </c>
      <c r="N1340" s="832">
        <v>2</v>
      </c>
      <c r="O1340" s="836">
        <v>2</v>
      </c>
      <c r="P1340" s="835">
        <v>500</v>
      </c>
      <c r="Q1340" s="837">
        <v>0.5</v>
      </c>
      <c r="R1340" s="832">
        <v>1</v>
      </c>
      <c r="S1340" s="837">
        <v>0.5</v>
      </c>
      <c r="T1340" s="836">
        <v>1</v>
      </c>
      <c r="U1340" s="838">
        <v>0.5</v>
      </c>
    </row>
    <row r="1341" spans="1:21" ht="14.4" customHeight="1" x14ac:dyDescent="0.3">
      <c r="A1341" s="831">
        <v>11</v>
      </c>
      <c r="B1341" s="832" t="s">
        <v>2137</v>
      </c>
      <c r="C1341" s="832" t="s">
        <v>2143</v>
      </c>
      <c r="D1341" s="833" t="s">
        <v>4131</v>
      </c>
      <c r="E1341" s="834" t="s">
        <v>2168</v>
      </c>
      <c r="F1341" s="832" t="s">
        <v>2140</v>
      </c>
      <c r="G1341" s="832" t="s">
        <v>2205</v>
      </c>
      <c r="H1341" s="832" t="s">
        <v>590</v>
      </c>
      <c r="I1341" s="832" t="s">
        <v>2276</v>
      </c>
      <c r="J1341" s="832" t="s">
        <v>2277</v>
      </c>
      <c r="K1341" s="832" t="s">
        <v>2278</v>
      </c>
      <c r="L1341" s="835">
        <v>971.25</v>
      </c>
      <c r="M1341" s="835">
        <v>9712.5</v>
      </c>
      <c r="N1341" s="832">
        <v>10</v>
      </c>
      <c r="O1341" s="836">
        <v>10</v>
      </c>
      <c r="P1341" s="835">
        <v>8741.25</v>
      </c>
      <c r="Q1341" s="837">
        <v>0.9</v>
      </c>
      <c r="R1341" s="832">
        <v>9</v>
      </c>
      <c r="S1341" s="837">
        <v>0.9</v>
      </c>
      <c r="T1341" s="836">
        <v>9</v>
      </c>
      <c r="U1341" s="838">
        <v>0.9</v>
      </c>
    </row>
    <row r="1342" spans="1:21" ht="14.4" customHeight="1" x14ac:dyDescent="0.3">
      <c r="A1342" s="831">
        <v>11</v>
      </c>
      <c r="B1342" s="832" t="s">
        <v>2137</v>
      </c>
      <c r="C1342" s="832" t="s">
        <v>2143</v>
      </c>
      <c r="D1342" s="833" t="s">
        <v>4131</v>
      </c>
      <c r="E1342" s="834" t="s">
        <v>2168</v>
      </c>
      <c r="F1342" s="832" t="s">
        <v>2140</v>
      </c>
      <c r="G1342" s="832" t="s">
        <v>2205</v>
      </c>
      <c r="H1342" s="832" t="s">
        <v>590</v>
      </c>
      <c r="I1342" s="832" t="s">
        <v>2614</v>
      </c>
      <c r="J1342" s="832" t="s">
        <v>2615</v>
      </c>
      <c r="K1342" s="832" t="s">
        <v>2616</v>
      </c>
      <c r="L1342" s="835">
        <v>180</v>
      </c>
      <c r="M1342" s="835">
        <v>900</v>
      </c>
      <c r="N1342" s="832">
        <v>5</v>
      </c>
      <c r="O1342" s="836">
        <v>5</v>
      </c>
      <c r="P1342" s="835">
        <v>900</v>
      </c>
      <c r="Q1342" s="837">
        <v>1</v>
      </c>
      <c r="R1342" s="832">
        <v>5</v>
      </c>
      <c r="S1342" s="837">
        <v>1</v>
      </c>
      <c r="T1342" s="836">
        <v>5</v>
      </c>
      <c r="U1342" s="838">
        <v>1</v>
      </c>
    </row>
    <row r="1343" spans="1:21" ht="14.4" customHeight="1" x14ac:dyDescent="0.3">
      <c r="A1343" s="831">
        <v>11</v>
      </c>
      <c r="B1343" s="832" t="s">
        <v>2137</v>
      </c>
      <c r="C1343" s="832" t="s">
        <v>2143</v>
      </c>
      <c r="D1343" s="833" t="s">
        <v>4131</v>
      </c>
      <c r="E1343" s="834" t="s">
        <v>2168</v>
      </c>
      <c r="F1343" s="832" t="s">
        <v>2140</v>
      </c>
      <c r="G1343" s="832" t="s">
        <v>2205</v>
      </c>
      <c r="H1343" s="832" t="s">
        <v>590</v>
      </c>
      <c r="I1343" s="832" t="s">
        <v>2812</v>
      </c>
      <c r="J1343" s="832" t="s">
        <v>2813</v>
      </c>
      <c r="K1343" s="832"/>
      <c r="L1343" s="835">
        <v>750</v>
      </c>
      <c r="M1343" s="835">
        <v>750</v>
      </c>
      <c r="N1343" s="832">
        <v>1</v>
      </c>
      <c r="O1343" s="836">
        <v>1</v>
      </c>
      <c r="P1343" s="835">
        <v>750</v>
      </c>
      <c r="Q1343" s="837">
        <v>1</v>
      </c>
      <c r="R1343" s="832">
        <v>1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11</v>
      </c>
      <c r="B1344" s="832" t="s">
        <v>2137</v>
      </c>
      <c r="C1344" s="832" t="s">
        <v>2143</v>
      </c>
      <c r="D1344" s="833" t="s">
        <v>4131</v>
      </c>
      <c r="E1344" s="834" t="s">
        <v>2168</v>
      </c>
      <c r="F1344" s="832" t="s">
        <v>2140</v>
      </c>
      <c r="G1344" s="832" t="s">
        <v>2205</v>
      </c>
      <c r="H1344" s="832" t="s">
        <v>590</v>
      </c>
      <c r="I1344" s="832" t="s">
        <v>2617</v>
      </c>
      <c r="J1344" s="832" t="s">
        <v>2618</v>
      </c>
      <c r="K1344" s="832"/>
      <c r="L1344" s="835">
        <v>600</v>
      </c>
      <c r="M1344" s="835">
        <v>600</v>
      </c>
      <c r="N1344" s="832">
        <v>1</v>
      </c>
      <c r="O1344" s="836">
        <v>1</v>
      </c>
      <c r="P1344" s="835">
        <v>600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11</v>
      </c>
      <c r="B1345" s="832" t="s">
        <v>2137</v>
      </c>
      <c r="C1345" s="832" t="s">
        <v>2143</v>
      </c>
      <c r="D1345" s="833" t="s">
        <v>4131</v>
      </c>
      <c r="E1345" s="834" t="s">
        <v>2168</v>
      </c>
      <c r="F1345" s="832" t="s">
        <v>2140</v>
      </c>
      <c r="G1345" s="832" t="s">
        <v>2205</v>
      </c>
      <c r="H1345" s="832" t="s">
        <v>590</v>
      </c>
      <c r="I1345" s="832" t="s">
        <v>3470</v>
      </c>
      <c r="J1345" s="832" t="s">
        <v>3471</v>
      </c>
      <c r="K1345" s="832" t="s">
        <v>3472</v>
      </c>
      <c r="L1345" s="835">
        <v>600</v>
      </c>
      <c r="M1345" s="835">
        <v>600</v>
      </c>
      <c r="N1345" s="832">
        <v>1</v>
      </c>
      <c r="O1345" s="836">
        <v>1</v>
      </c>
      <c r="P1345" s="835">
        <v>600</v>
      </c>
      <c r="Q1345" s="837">
        <v>1</v>
      </c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11</v>
      </c>
      <c r="B1346" s="832" t="s">
        <v>2137</v>
      </c>
      <c r="C1346" s="832" t="s">
        <v>2143</v>
      </c>
      <c r="D1346" s="833" t="s">
        <v>4131</v>
      </c>
      <c r="E1346" s="834" t="s">
        <v>2168</v>
      </c>
      <c r="F1346" s="832" t="s">
        <v>2140</v>
      </c>
      <c r="G1346" s="832" t="s">
        <v>2205</v>
      </c>
      <c r="H1346" s="832" t="s">
        <v>590</v>
      </c>
      <c r="I1346" s="832" t="s">
        <v>2814</v>
      </c>
      <c r="J1346" s="832" t="s">
        <v>2815</v>
      </c>
      <c r="K1346" s="832" t="s">
        <v>2816</v>
      </c>
      <c r="L1346" s="835">
        <v>249.37</v>
      </c>
      <c r="M1346" s="835">
        <v>249.37</v>
      </c>
      <c r="N1346" s="832">
        <v>1</v>
      </c>
      <c r="O1346" s="836">
        <v>1</v>
      </c>
      <c r="P1346" s="835">
        <v>249.37</v>
      </c>
      <c r="Q1346" s="837">
        <v>1</v>
      </c>
      <c r="R1346" s="832">
        <v>1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11</v>
      </c>
      <c r="B1347" s="832" t="s">
        <v>2137</v>
      </c>
      <c r="C1347" s="832" t="s">
        <v>2143</v>
      </c>
      <c r="D1347" s="833" t="s">
        <v>4131</v>
      </c>
      <c r="E1347" s="834" t="s">
        <v>2168</v>
      </c>
      <c r="F1347" s="832" t="s">
        <v>2140</v>
      </c>
      <c r="G1347" s="832" t="s">
        <v>2205</v>
      </c>
      <c r="H1347" s="832" t="s">
        <v>590</v>
      </c>
      <c r="I1347" s="832" t="s">
        <v>2622</v>
      </c>
      <c r="J1347" s="832" t="s">
        <v>2623</v>
      </c>
      <c r="K1347" s="832" t="s">
        <v>2624</v>
      </c>
      <c r="L1347" s="835">
        <v>1600</v>
      </c>
      <c r="M1347" s="835">
        <v>3200</v>
      </c>
      <c r="N1347" s="832">
        <v>2</v>
      </c>
      <c r="O1347" s="836">
        <v>2</v>
      </c>
      <c r="P1347" s="835">
        <v>1600</v>
      </c>
      <c r="Q1347" s="837">
        <v>0.5</v>
      </c>
      <c r="R1347" s="832">
        <v>1</v>
      </c>
      <c r="S1347" s="837">
        <v>0.5</v>
      </c>
      <c r="T1347" s="836">
        <v>1</v>
      </c>
      <c r="U1347" s="838">
        <v>0.5</v>
      </c>
    </row>
    <row r="1348" spans="1:21" ht="14.4" customHeight="1" x14ac:dyDescent="0.3">
      <c r="A1348" s="831">
        <v>11</v>
      </c>
      <c r="B1348" s="832" t="s">
        <v>2137</v>
      </c>
      <c r="C1348" s="832" t="s">
        <v>2143</v>
      </c>
      <c r="D1348" s="833" t="s">
        <v>4131</v>
      </c>
      <c r="E1348" s="834" t="s">
        <v>2168</v>
      </c>
      <c r="F1348" s="832" t="s">
        <v>2140</v>
      </c>
      <c r="G1348" s="832" t="s">
        <v>2205</v>
      </c>
      <c r="H1348" s="832" t="s">
        <v>590</v>
      </c>
      <c r="I1348" s="832" t="s">
        <v>2817</v>
      </c>
      <c r="J1348" s="832" t="s">
        <v>2818</v>
      </c>
      <c r="K1348" s="832" t="s">
        <v>2819</v>
      </c>
      <c r="L1348" s="835">
        <v>350</v>
      </c>
      <c r="M1348" s="835">
        <v>350</v>
      </c>
      <c r="N1348" s="832">
        <v>1</v>
      </c>
      <c r="O1348" s="836">
        <v>1</v>
      </c>
      <c r="P1348" s="835">
        <v>350</v>
      </c>
      <c r="Q1348" s="837">
        <v>1</v>
      </c>
      <c r="R1348" s="832">
        <v>1</v>
      </c>
      <c r="S1348" s="837">
        <v>1</v>
      </c>
      <c r="T1348" s="836">
        <v>1</v>
      </c>
      <c r="U1348" s="838">
        <v>1</v>
      </c>
    </row>
    <row r="1349" spans="1:21" ht="14.4" customHeight="1" x14ac:dyDescent="0.3">
      <c r="A1349" s="831">
        <v>11</v>
      </c>
      <c r="B1349" s="832" t="s">
        <v>2137</v>
      </c>
      <c r="C1349" s="832" t="s">
        <v>2143</v>
      </c>
      <c r="D1349" s="833" t="s">
        <v>4131</v>
      </c>
      <c r="E1349" s="834" t="s">
        <v>2168</v>
      </c>
      <c r="F1349" s="832" t="s">
        <v>2140</v>
      </c>
      <c r="G1349" s="832" t="s">
        <v>2205</v>
      </c>
      <c r="H1349" s="832" t="s">
        <v>590</v>
      </c>
      <c r="I1349" s="832" t="s">
        <v>2625</v>
      </c>
      <c r="J1349" s="832" t="s">
        <v>2626</v>
      </c>
      <c r="K1349" s="832" t="s">
        <v>2627</v>
      </c>
      <c r="L1349" s="835">
        <v>1600</v>
      </c>
      <c r="M1349" s="835">
        <v>1600</v>
      </c>
      <c r="N1349" s="832">
        <v>1</v>
      </c>
      <c r="O1349" s="836">
        <v>1</v>
      </c>
      <c r="P1349" s="835">
        <v>1600</v>
      </c>
      <c r="Q1349" s="837">
        <v>1</v>
      </c>
      <c r="R1349" s="832">
        <v>1</v>
      </c>
      <c r="S1349" s="837">
        <v>1</v>
      </c>
      <c r="T1349" s="836">
        <v>1</v>
      </c>
      <c r="U1349" s="838">
        <v>1</v>
      </c>
    </row>
    <row r="1350" spans="1:21" ht="14.4" customHeight="1" x14ac:dyDescent="0.3">
      <c r="A1350" s="831">
        <v>11</v>
      </c>
      <c r="B1350" s="832" t="s">
        <v>2137</v>
      </c>
      <c r="C1350" s="832" t="s">
        <v>2143</v>
      </c>
      <c r="D1350" s="833" t="s">
        <v>4131</v>
      </c>
      <c r="E1350" s="834" t="s">
        <v>2168</v>
      </c>
      <c r="F1350" s="832" t="s">
        <v>2140</v>
      </c>
      <c r="G1350" s="832" t="s">
        <v>2205</v>
      </c>
      <c r="H1350" s="832" t="s">
        <v>590</v>
      </c>
      <c r="I1350" s="832" t="s">
        <v>3473</v>
      </c>
      <c r="J1350" s="832" t="s">
        <v>3474</v>
      </c>
      <c r="K1350" s="832" t="s">
        <v>3475</v>
      </c>
      <c r="L1350" s="835">
        <v>350</v>
      </c>
      <c r="M1350" s="835">
        <v>350</v>
      </c>
      <c r="N1350" s="832">
        <v>1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11</v>
      </c>
      <c r="B1351" s="832" t="s">
        <v>2137</v>
      </c>
      <c r="C1351" s="832" t="s">
        <v>2143</v>
      </c>
      <c r="D1351" s="833" t="s">
        <v>4131</v>
      </c>
      <c r="E1351" s="834" t="s">
        <v>2168</v>
      </c>
      <c r="F1351" s="832" t="s">
        <v>2140</v>
      </c>
      <c r="G1351" s="832" t="s">
        <v>2205</v>
      </c>
      <c r="H1351" s="832" t="s">
        <v>590</v>
      </c>
      <c r="I1351" s="832" t="s">
        <v>3476</v>
      </c>
      <c r="J1351" s="832" t="s">
        <v>3477</v>
      </c>
      <c r="K1351" s="832" t="s">
        <v>3478</v>
      </c>
      <c r="L1351" s="835">
        <v>750</v>
      </c>
      <c r="M1351" s="835">
        <v>750</v>
      </c>
      <c r="N1351" s="832">
        <v>1</v>
      </c>
      <c r="O1351" s="836">
        <v>1</v>
      </c>
      <c r="P1351" s="835">
        <v>750</v>
      </c>
      <c r="Q1351" s="837">
        <v>1</v>
      </c>
      <c r="R1351" s="832">
        <v>1</v>
      </c>
      <c r="S1351" s="837">
        <v>1</v>
      </c>
      <c r="T1351" s="836">
        <v>1</v>
      </c>
      <c r="U1351" s="838">
        <v>1</v>
      </c>
    </row>
    <row r="1352" spans="1:21" ht="14.4" customHeight="1" x14ac:dyDescent="0.3">
      <c r="A1352" s="831">
        <v>11</v>
      </c>
      <c r="B1352" s="832" t="s">
        <v>2137</v>
      </c>
      <c r="C1352" s="832" t="s">
        <v>2143</v>
      </c>
      <c r="D1352" s="833" t="s">
        <v>4131</v>
      </c>
      <c r="E1352" s="834" t="s">
        <v>2168</v>
      </c>
      <c r="F1352" s="832" t="s">
        <v>2140</v>
      </c>
      <c r="G1352" s="832" t="s">
        <v>2205</v>
      </c>
      <c r="H1352" s="832" t="s">
        <v>590</v>
      </c>
      <c r="I1352" s="832" t="s">
        <v>3299</v>
      </c>
      <c r="J1352" s="832" t="s">
        <v>3300</v>
      </c>
      <c r="K1352" s="832" t="s">
        <v>3301</v>
      </c>
      <c r="L1352" s="835">
        <v>750</v>
      </c>
      <c r="M1352" s="835">
        <v>750</v>
      </c>
      <c r="N1352" s="832">
        <v>1</v>
      </c>
      <c r="O1352" s="836">
        <v>1</v>
      </c>
      <c r="P1352" s="835">
        <v>750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11</v>
      </c>
      <c r="B1353" s="832" t="s">
        <v>2137</v>
      </c>
      <c r="C1353" s="832" t="s">
        <v>2143</v>
      </c>
      <c r="D1353" s="833" t="s">
        <v>4131</v>
      </c>
      <c r="E1353" s="834" t="s">
        <v>2168</v>
      </c>
      <c r="F1353" s="832" t="s">
        <v>2140</v>
      </c>
      <c r="G1353" s="832" t="s">
        <v>2205</v>
      </c>
      <c r="H1353" s="832" t="s">
        <v>590</v>
      </c>
      <c r="I1353" s="832" t="s">
        <v>2643</v>
      </c>
      <c r="J1353" s="832" t="s">
        <v>2644</v>
      </c>
      <c r="K1353" s="832" t="s">
        <v>2645</v>
      </c>
      <c r="L1353" s="835">
        <v>600</v>
      </c>
      <c r="M1353" s="835">
        <v>600</v>
      </c>
      <c r="N1353" s="832">
        <v>1</v>
      </c>
      <c r="O1353" s="836">
        <v>1</v>
      </c>
      <c r="P1353" s="835">
        <v>600</v>
      </c>
      <c r="Q1353" s="837">
        <v>1</v>
      </c>
      <c r="R1353" s="832">
        <v>1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11</v>
      </c>
      <c r="B1354" s="832" t="s">
        <v>2137</v>
      </c>
      <c r="C1354" s="832" t="s">
        <v>2143</v>
      </c>
      <c r="D1354" s="833" t="s">
        <v>4131</v>
      </c>
      <c r="E1354" s="834" t="s">
        <v>2168</v>
      </c>
      <c r="F1354" s="832" t="s">
        <v>2140</v>
      </c>
      <c r="G1354" s="832" t="s">
        <v>2205</v>
      </c>
      <c r="H1354" s="832" t="s">
        <v>590</v>
      </c>
      <c r="I1354" s="832" t="s">
        <v>2279</v>
      </c>
      <c r="J1354" s="832" t="s">
        <v>2280</v>
      </c>
      <c r="K1354" s="832" t="s">
        <v>2281</v>
      </c>
      <c r="L1354" s="835">
        <v>999.46</v>
      </c>
      <c r="M1354" s="835">
        <v>999.46</v>
      </c>
      <c r="N1354" s="832">
        <v>1</v>
      </c>
      <c r="O1354" s="836">
        <v>1</v>
      </c>
      <c r="P1354" s="835">
        <v>999.46</v>
      </c>
      <c r="Q1354" s="837">
        <v>1</v>
      </c>
      <c r="R1354" s="832">
        <v>1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11</v>
      </c>
      <c r="B1355" s="832" t="s">
        <v>2137</v>
      </c>
      <c r="C1355" s="832" t="s">
        <v>2143</v>
      </c>
      <c r="D1355" s="833" t="s">
        <v>4131</v>
      </c>
      <c r="E1355" s="834" t="s">
        <v>2168</v>
      </c>
      <c r="F1355" s="832" t="s">
        <v>2140</v>
      </c>
      <c r="G1355" s="832" t="s">
        <v>2205</v>
      </c>
      <c r="H1355" s="832" t="s">
        <v>590</v>
      </c>
      <c r="I1355" s="832" t="s">
        <v>3102</v>
      </c>
      <c r="J1355" s="832" t="s">
        <v>3103</v>
      </c>
      <c r="K1355" s="832"/>
      <c r="L1355" s="835">
        <v>180</v>
      </c>
      <c r="M1355" s="835">
        <v>180</v>
      </c>
      <c r="N1355" s="832">
        <v>1</v>
      </c>
      <c r="O1355" s="836">
        <v>1</v>
      </c>
      <c r="P1355" s="835">
        <v>180</v>
      </c>
      <c r="Q1355" s="837">
        <v>1</v>
      </c>
      <c r="R1355" s="832">
        <v>1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11</v>
      </c>
      <c r="B1356" s="832" t="s">
        <v>2137</v>
      </c>
      <c r="C1356" s="832" t="s">
        <v>2143</v>
      </c>
      <c r="D1356" s="833" t="s">
        <v>4131</v>
      </c>
      <c r="E1356" s="834" t="s">
        <v>2168</v>
      </c>
      <c r="F1356" s="832" t="s">
        <v>2140</v>
      </c>
      <c r="G1356" s="832" t="s">
        <v>2205</v>
      </c>
      <c r="H1356" s="832" t="s">
        <v>590</v>
      </c>
      <c r="I1356" s="832" t="s">
        <v>2649</v>
      </c>
      <c r="J1356" s="832" t="s">
        <v>2650</v>
      </c>
      <c r="K1356" s="832" t="s">
        <v>2651</v>
      </c>
      <c r="L1356" s="835">
        <v>2140.3000000000002</v>
      </c>
      <c r="M1356" s="835">
        <v>8561.2000000000007</v>
      </c>
      <c r="N1356" s="832">
        <v>4</v>
      </c>
      <c r="O1356" s="836">
        <v>4</v>
      </c>
      <c r="P1356" s="835">
        <v>8561.2000000000007</v>
      </c>
      <c r="Q1356" s="837">
        <v>1</v>
      </c>
      <c r="R1356" s="832">
        <v>4</v>
      </c>
      <c r="S1356" s="837">
        <v>1</v>
      </c>
      <c r="T1356" s="836">
        <v>4</v>
      </c>
      <c r="U1356" s="838">
        <v>1</v>
      </c>
    </row>
    <row r="1357" spans="1:21" ht="14.4" customHeight="1" x14ac:dyDescent="0.3">
      <c r="A1357" s="831">
        <v>11</v>
      </c>
      <c r="B1357" s="832" t="s">
        <v>2137</v>
      </c>
      <c r="C1357" s="832" t="s">
        <v>2143</v>
      </c>
      <c r="D1357" s="833" t="s">
        <v>4131</v>
      </c>
      <c r="E1357" s="834" t="s">
        <v>2168</v>
      </c>
      <c r="F1357" s="832" t="s">
        <v>2140</v>
      </c>
      <c r="G1357" s="832" t="s">
        <v>2205</v>
      </c>
      <c r="H1357" s="832" t="s">
        <v>590</v>
      </c>
      <c r="I1357" s="832" t="s">
        <v>3479</v>
      </c>
      <c r="J1357" s="832" t="s">
        <v>3480</v>
      </c>
      <c r="K1357" s="832" t="s">
        <v>3481</v>
      </c>
      <c r="L1357" s="835">
        <v>180</v>
      </c>
      <c r="M1357" s="835">
        <v>180</v>
      </c>
      <c r="N1357" s="832">
        <v>1</v>
      </c>
      <c r="O1357" s="836">
        <v>1</v>
      </c>
      <c r="P1357" s="835">
        <v>180</v>
      </c>
      <c r="Q1357" s="837">
        <v>1</v>
      </c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11</v>
      </c>
      <c r="B1358" s="832" t="s">
        <v>2137</v>
      </c>
      <c r="C1358" s="832" t="s">
        <v>2143</v>
      </c>
      <c r="D1358" s="833" t="s">
        <v>4131</v>
      </c>
      <c r="E1358" s="834" t="s">
        <v>2168</v>
      </c>
      <c r="F1358" s="832" t="s">
        <v>2140</v>
      </c>
      <c r="G1358" s="832" t="s">
        <v>2205</v>
      </c>
      <c r="H1358" s="832" t="s">
        <v>590</v>
      </c>
      <c r="I1358" s="832" t="s">
        <v>3482</v>
      </c>
      <c r="J1358" s="832" t="s">
        <v>3483</v>
      </c>
      <c r="K1358" s="832" t="s">
        <v>3484</v>
      </c>
      <c r="L1358" s="835">
        <v>1243.8699999999999</v>
      </c>
      <c r="M1358" s="835">
        <v>1243.8699999999999</v>
      </c>
      <c r="N1358" s="832">
        <v>1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11</v>
      </c>
      <c r="B1359" s="832" t="s">
        <v>2137</v>
      </c>
      <c r="C1359" s="832" t="s">
        <v>2143</v>
      </c>
      <c r="D1359" s="833" t="s">
        <v>4131</v>
      </c>
      <c r="E1359" s="834" t="s">
        <v>2168</v>
      </c>
      <c r="F1359" s="832" t="s">
        <v>2140</v>
      </c>
      <c r="G1359" s="832" t="s">
        <v>2205</v>
      </c>
      <c r="H1359" s="832" t="s">
        <v>590</v>
      </c>
      <c r="I1359" s="832" t="s">
        <v>3485</v>
      </c>
      <c r="J1359" s="832" t="s">
        <v>3486</v>
      </c>
      <c r="K1359" s="832" t="s">
        <v>3487</v>
      </c>
      <c r="L1359" s="835">
        <v>244.02</v>
      </c>
      <c r="M1359" s="835">
        <v>244.02</v>
      </c>
      <c r="N1359" s="832">
        <v>1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11</v>
      </c>
      <c r="B1360" s="832" t="s">
        <v>2137</v>
      </c>
      <c r="C1360" s="832" t="s">
        <v>2143</v>
      </c>
      <c r="D1360" s="833" t="s">
        <v>4131</v>
      </c>
      <c r="E1360" s="834" t="s">
        <v>2168</v>
      </c>
      <c r="F1360" s="832" t="s">
        <v>2140</v>
      </c>
      <c r="G1360" s="832" t="s">
        <v>2205</v>
      </c>
      <c r="H1360" s="832" t="s">
        <v>590</v>
      </c>
      <c r="I1360" s="832" t="s">
        <v>3117</v>
      </c>
      <c r="J1360" s="832" t="s">
        <v>3118</v>
      </c>
      <c r="K1360" s="832"/>
      <c r="L1360" s="835">
        <v>496.18</v>
      </c>
      <c r="M1360" s="835">
        <v>496.18</v>
      </c>
      <c r="N1360" s="832">
        <v>1</v>
      </c>
      <c r="O1360" s="836">
        <v>1</v>
      </c>
      <c r="P1360" s="835">
        <v>496.18</v>
      </c>
      <c r="Q1360" s="837">
        <v>1</v>
      </c>
      <c r="R1360" s="832">
        <v>1</v>
      </c>
      <c r="S1360" s="837">
        <v>1</v>
      </c>
      <c r="T1360" s="836">
        <v>1</v>
      </c>
      <c r="U1360" s="838">
        <v>1</v>
      </c>
    </row>
    <row r="1361" spans="1:21" ht="14.4" customHeight="1" x14ac:dyDescent="0.3">
      <c r="A1361" s="831">
        <v>11</v>
      </c>
      <c r="B1361" s="832" t="s">
        <v>2137</v>
      </c>
      <c r="C1361" s="832" t="s">
        <v>2143</v>
      </c>
      <c r="D1361" s="833" t="s">
        <v>4131</v>
      </c>
      <c r="E1361" s="834" t="s">
        <v>2168</v>
      </c>
      <c r="F1361" s="832" t="s">
        <v>2140</v>
      </c>
      <c r="G1361" s="832" t="s">
        <v>2205</v>
      </c>
      <c r="H1361" s="832" t="s">
        <v>590</v>
      </c>
      <c r="I1361" s="832" t="s">
        <v>3488</v>
      </c>
      <c r="J1361" s="832" t="s">
        <v>3489</v>
      </c>
      <c r="K1361" s="832" t="s">
        <v>3490</v>
      </c>
      <c r="L1361" s="835">
        <v>350</v>
      </c>
      <c r="M1361" s="835">
        <v>350</v>
      </c>
      <c r="N1361" s="832">
        <v>1</v>
      </c>
      <c r="O1361" s="836">
        <v>1</v>
      </c>
      <c r="P1361" s="835">
        <v>350</v>
      </c>
      <c r="Q1361" s="837">
        <v>1</v>
      </c>
      <c r="R1361" s="832">
        <v>1</v>
      </c>
      <c r="S1361" s="837">
        <v>1</v>
      </c>
      <c r="T1361" s="836">
        <v>1</v>
      </c>
      <c r="U1361" s="838">
        <v>1</v>
      </c>
    </row>
    <row r="1362" spans="1:21" ht="14.4" customHeight="1" x14ac:dyDescent="0.3">
      <c r="A1362" s="831">
        <v>11</v>
      </c>
      <c r="B1362" s="832" t="s">
        <v>2137</v>
      </c>
      <c r="C1362" s="832" t="s">
        <v>2143</v>
      </c>
      <c r="D1362" s="833" t="s">
        <v>4131</v>
      </c>
      <c r="E1362" s="834" t="s">
        <v>2168</v>
      </c>
      <c r="F1362" s="832" t="s">
        <v>2140</v>
      </c>
      <c r="G1362" s="832" t="s">
        <v>2209</v>
      </c>
      <c r="H1362" s="832" t="s">
        <v>590</v>
      </c>
      <c r="I1362" s="832" t="s">
        <v>2661</v>
      </c>
      <c r="J1362" s="832" t="s">
        <v>2662</v>
      </c>
      <c r="K1362" s="832" t="s">
        <v>2663</v>
      </c>
      <c r="L1362" s="835">
        <v>3990</v>
      </c>
      <c r="M1362" s="835">
        <v>7980</v>
      </c>
      <c r="N1362" s="832">
        <v>2</v>
      </c>
      <c r="O1362" s="836">
        <v>2</v>
      </c>
      <c r="P1362" s="835">
        <v>3990</v>
      </c>
      <c r="Q1362" s="837">
        <v>0.5</v>
      </c>
      <c r="R1362" s="832">
        <v>1</v>
      </c>
      <c r="S1362" s="837">
        <v>0.5</v>
      </c>
      <c r="T1362" s="836">
        <v>1</v>
      </c>
      <c r="U1362" s="838">
        <v>0.5</v>
      </c>
    </row>
    <row r="1363" spans="1:21" ht="14.4" customHeight="1" x14ac:dyDescent="0.3">
      <c r="A1363" s="831">
        <v>11</v>
      </c>
      <c r="B1363" s="832" t="s">
        <v>2137</v>
      </c>
      <c r="C1363" s="832" t="s">
        <v>2143</v>
      </c>
      <c r="D1363" s="833" t="s">
        <v>4131</v>
      </c>
      <c r="E1363" s="834" t="s">
        <v>2168</v>
      </c>
      <c r="F1363" s="832" t="s">
        <v>2140</v>
      </c>
      <c r="G1363" s="832" t="s">
        <v>2209</v>
      </c>
      <c r="H1363" s="832" t="s">
        <v>590</v>
      </c>
      <c r="I1363" s="832" t="s">
        <v>2282</v>
      </c>
      <c r="J1363" s="832" t="s">
        <v>2283</v>
      </c>
      <c r="K1363" s="832" t="s">
        <v>2284</v>
      </c>
      <c r="L1363" s="835">
        <v>200</v>
      </c>
      <c r="M1363" s="835">
        <v>5200</v>
      </c>
      <c r="N1363" s="832">
        <v>26</v>
      </c>
      <c r="O1363" s="836">
        <v>13</v>
      </c>
      <c r="P1363" s="835">
        <v>4000</v>
      </c>
      <c r="Q1363" s="837">
        <v>0.76923076923076927</v>
      </c>
      <c r="R1363" s="832">
        <v>20</v>
      </c>
      <c r="S1363" s="837">
        <v>0.76923076923076927</v>
      </c>
      <c r="T1363" s="836">
        <v>10</v>
      </c>
      <c r="U1363" s="838">
        <v>0.76923076923076927</v>
      </c>
    </row>
    <row r="1364" spans="1:21" ht="14.4" customHeight="1" x14ac:dyDescent="0.3">
      <c r="A1364" s="831">
        <v>11</v>
      </c>
      <c r="B1364" s="832" t="s">
        <v>2137</v>
      </c>
      <c r="C1364" s="832" t="s">
        <v>2143</v>
      </c>
      <c r="D1364" s="833" t="s">
        <v>4131</v>
      </c>
      <c r="E1364" s="834" t="s">
        <v>2168</v>
      </c>
      <c r="F1364" s="832" t="s">
        <v>2140</v>
      </c>
      <c r="G1364" s="832" t="s">
        <v>2209</v>
      </c>
      <c r="H1364" s="832" t="s">
        <v>590</v>
      </c>
      <c r="I1364" s="832" t="s">
        <v>2266</v>
      </c>
      <c r="J1364" s="832" t="s">
        <v>2267</v>
      </c>
      <c r="K1364" s="832" t="s">
        <v>2268</v>
      </c>
      <c r="L1364" s="835">
        <v>278.75</v>
      </c>
      <c r="M1364" s="835">
        <v>26481.25</v>
      </c>
      <c r="N1364" s="832">
        <v>95</v>
      </c>
      <c r="O1364" s="836">
        <v>48</v>
      </c>
      <c r="P1364" s="835">
        <v>24808.75</v>
      </c>
      <c r="Q1364" s="837">
        <v>0.93684210526315792</v>
      </c>
      <c r="R1364" s="832">
        <v>89</v>
      </c>
      <c r="S1364" s="837">
        <v>0.93684210526315792</v>
      </c>
      <c r="T1364" s="836">
        <v>45</v>
      </c>
      <c r="U1364" s="838">
        <v>0.9375</v>
      </c>
    </row>
    <row r="1365" spans="1:21" ht="14.4" customHeight="1" x14ac:dyDescent="0.3">
      <c r="A1365" s="831">
        <v>11</v>
      </c>
      <c r="B1365" s="832" t="s">
        <v>2137</v>
      </c>
      <c r="C1365" s="832" t="s">
        <v>2143</v>
      </c>
      <c r="D1365" s="833" t="s">
        <v>4131</v>
      </c>
      <c r="E1365" s="834" t="s">
        <v>2168</v>
      </c>
      <c r="F1365" s="832" t="s">
        <v>2140</v>
      </c>
      <c r="G1365" s="832" t="s">
        <v>2678</v>
      </c>
      <c r="H1365" s="832" t="s">
        <v>590</v>
      </c>
      <c r="I1365" s="832" t="s">
        <v>2842</v>
      </c>
      <c r="J1365" s="832" t="s">
        <v>2843</v>
      </c>
      <c r="K1365" s="832" t="s">
        <v>2844</v>
      </c>
      <c r="L1365" s="835">
        <v>1659.44</v>
      </c>
      <c r="M1365" s="835">
        <v>14934.960000000001</v>
      </c>
      <c r="N1365" s="832">
        <v>9</v>
      </c>
      <c r="O1365" s="836">
        <v>8</v>
      </c>
      <c r="P1365" s="835">
        <v>13275.52</v>
      </c>
      <c r="Q1365" s="837">
        <v>0.88888888888888884</v>
      </c>
      <c r="R1365" s="832">
        <v>8</v>
      </c>
      <c r="S1365" s="837">
        <v>0.88888888888888884</v>
      </c>
      <c r="T1365" s="836">
        <v>7</v>
      </c>
      <c r="U1365" s="838">
        <v>0.875</v>
      </c>
    </row>
    <row r="1366" spans="1:21" ht="14.4" customHeight="1" x14ac:dyDescent="0.3">
      <c r="A1366" s="831">
        <v>11</v>
      </c>
      <c r="B1366" s="832" t="s">
        <v>2137</v>
      </c>
      <c r="C1366" s="832" t="s">
        <v>2143</v>
      </c>
      <c r="D1366" s="833" t="s">
        <v>4131</v>
      </c>
      <c r="E1366" s="834" t="s">
        <v>2168</v>
      </c>
      <c r="F1366" s="832" t="s">
        <v>2140</v>
      </c>
      <c r="G1366" s="832" t="s">
        <v>2678</v>
      </c>
      <c r="H1366" s="832" t="s">
        <v>590</v>
      </c>
      <c r="I1366" s="832" t="s">
        <v>2682</v>
      </c>
      <c r="J1366" s="832" t="s">
        <v>2680</v>
      </c>
      <c r="K1366" s="832" t="s">
        <v>2683</v>
      </c>
      <c r="L1366" s="835">
        <v>1659.44</v>
      </c>
      <c r="M1366" s="835">
        <v>53102.080000000009</v>
      </c>
      <c r="N1366" s="832">
        <v>32</v>
      </c>
      <c r="O1366" s="836">
        <v>28</v>
      </c>
      <c r="P1366" s="835">
        <v>48123.760000000009</v>
      </c>
      <c r="Q1366" s="837">
        <v>0.90625</v>
      </c>
      <c r="R1366" s="832">
        <v>29</v>
      </c>
      <c r="S1366" s="837">
        <v>0.90625</v>
      </c>
      <c r="T1366" s="836">
        <v>25</v>
      </c>
      <c r="U1366" s="838">
        <v>0.8928571428571429</v>
      </c>
    </row>
    <row r="1367" spans="1:21" ht="14.4" customHeight="1" x14ac:dyDescent="0.3">
      <c r="A1367" s="831">
        <v>11</v>
      </c>
      <c r="B1367" s="832" t="s">
        <v>2137</v>
      </c>
      <c r="C1367" s="832" t="s">
        <v>2143</v>
      </c>
      <c r="D1367" s="833" t="s">
        <v>4131</v>
      </c>
      <c r="E1367" s="834" t="s">
        <v>2168</v>
      </c>
      <c r="F1367" s="832" t="s">
        <v>2140</v>
      </c>
      <c r="G1367" s="832" t="s">
        <v>2678</v>
      </c>
      <c r="H1367" s="832" t="s">
        <v>590</v>
      </c>
      <c r="I1367" s="832" t="s">
        <v>2845</v>
      </c>
      <c r="J1367" s="832" t="s">
        <v>2846</v>
      </c>
      <c r="K1367" s="832" t="s">
        <v>2847</v>
      </c>
      <c r="L1367" s="835">
        <v>553.15</v>
      </c>
      <c r="M1367" s="835">
        <v>1659.4499999999998</v>
      </c>
      <c r="N1367" s="832">
        <v>3</v>
      </c>
      <c r="O1367" s="836">
        <v>1</v>
      </c>
      <c r="P1367" s="835">
        <v>1659.4499999999998</v>
      </c>
      <c r="Q1367" s="837">
        <v>1</v>
      </c>
      <c r="R1367" s="832">
        <v>3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11</v>
      </c>
      <c r="B1368" s="832" t="s">
        <v>2137</v>
      </c>
      <c r="C1368" s="832" t="s">
        <v>2143</v>
      </c>
      <c r="D1368" s="833" t="s">
        <v>4131</v>
      </c>
      <c r="E1368" s="834" t="s">
        <v>2168</v>
      </c>
      <c r="F1368" s="832" t="s">
        <v>2140</v>
      </c>
      <c r="G1368" s="832" t="s">
        <v>3134</v>
      </c>
      <c r="H1368" s="832" t="s">
        <v>590</v>
      </c>
      <c r="I1368" s="832" t="s">
        <v>3135</v>
      </c>
      <c r="J1368" s="832" t="s">
        <v>3136</v>
      </c>
      <c r="K1368" s="832" t="s">
        <v>3137</v>
      </c>
      <c r="L1368" s="835">
        <v>38233</v>
      </c>
      <c r="M1368" s="835">
        <v>38233</v>
      </c>
      <c r="N1368" s="832">
        <v>1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11</v>
      </c>
      <c r="B1369" s="832" t="s">
        <v>2137</v>
      </c>
      <c r="C1369" s="832" t="s">
        <v>2143</v>
      </c>
      <c r="D1369" s="833" t="s">
        <v>4131</v>
      </c>
      <c r="E1369" s="834" t="s">
        <v>2169</v>
      </c>
      <c r="F1369" s="832" t="s">
        <v>2138</v>
      </c>
      <c r="G1369" s="832" t="s">
        <v>2177</v>
      </c>
      <c r="H1369" s="832" t="s">
        <v>638</v>
      </c>
      <c r="I1369" s="832" t="s">
        <v>1927</v>
      </c>
      <c r="J1369" s="832" t="s">
        <v>1225</v>
      </c>
      <c r="K1369" s="832" t="s">
        <v>1928</v>
      </c>
      <c r="L1369" s="835">
        <v>154.36000000000001</v>
      </c>
      <c r="M1369" s="835">
        <v>1080.52</v>
      </c>
      <c r="N1369" s="832">
        <v>7</v>
      </c>
      <c r="O1369" s="836">
        <v>4</v>
      </c>
      <c r="P1369" s="835">
        <v>308.72000000000003</v>
      </c>
      <c r="Q1369" s="837">
        <v>0.28571428571428575</v>
      </c>
      <c r="R1369" s="832">
        <v>2</v>
      </c>
      <c r="S1369" s="837">
        <v>0.2857142857142857</v>
      </c>
      <c r="T1369" s="836">
        <v>1</v>
      </c>
      <c r="U1369" s="838">
        <v>0.25</v>
      </c>
    </row>
    <row r="1370" spans="1:21" ht="14.4" customHeight="1" x14ac:dyDescent="0.3">
      <c r="A1370" s="831">
        <v>11</v>
      </c>
      <c r="B1370" s="832" t="s">
        <v>2137</v>
      </c>
      <c r="C1370" s="832" t="s">
        <v>2143</v>
      </c>
      <c r="D1370" s="833" t="s">
        <v>4131</v>
      </c>
      <c r="E1370" s="834" t="s">
        <v>2169</v>
      </c>
      <c r="F1370" s="832" t="s">
        <v>2138</v>
      </c>
      <c r="G1370" s="832" t="s">
        <v>2390</v>
      </c>
      <c r="H1370" s="832" t="s">
        <v>590</v>
      </c>
      <c r="I1370" s="832" t="s">
        <v>2391</v>
      </c>
      <c r="J1370" s="832" t="s">
        <v>2392</v>
      </c>
      <c r="K1370" s="832" t="s">
        <v>2393</v>
      </c>
      <c r="L1370" s="835">
        <v>159.71</v>
      </c>
      <c r="M1370" s="835">
        <v>19644.329999999987</v>
      </c>
      <c r="N1370" s="832">
        <v>123</v>
      </c>
      <c r="O1370" s="836">
        <v>41.5</v>
      </c>
      <c r="P1370" s="835">
        <v>15332.159999999989</v>
      </c>
      <c r="Q1370" s="837">
        <v>0.7804878048780487</v>
      </c>
      <c r="R1370" s="832">
        <v>96</v>
      </c>
      <c r="S1370" s="837">
        <v>0.78048780487804881</v>
      </c>
      <c r="T1370" s="836">
        <v>32.5</v>
      </c>
      <c r="U1370" s="838">
        <v>0.7831325301204819</v>
      </c>
    </row>
    <row r="1371" spans="1:21" ht="14.4" customHeight="1" x14ac:dyDescent="0.3">
      <c r="A1371" s="831">
        <v>11</v>
      </c>
      <c r="B1371" s="832" t="s">
        <v>2137</v>
      </c>
      <c r="C1371" s="832" t="s">
        <v>2143</v>
      </c>
      <c r="D1371" s="833" t="s">
        <v>4131</v>
      </c>
      <c r="E1371" s="834" t="s">
        <v>2169</v>
      </c>
      <c r="F1371" s="832" t="s">
        <v>2138</v>
      </c>
      <c r="G1371" s="832" t="s">
        <v>2390</v>
      </c>
      <c r="H1371" s="832" t="s">
        <v>590</v>
      </c>
      <c r="I1371" s="832" t="s">
        <v>2532</v>
      </c>
      <c r="J1371" s="832" t="s">
        <v>2392</v>
      </c>
      <c r="K1371" s="832" t="s">
        <v>2393</v>
      </c>
      <c r="L1371" s="835">
        <v>159.71</v>
      </c>
      <c r="M1371" s="835">
        <v>4791.3</v>
      </c>
      <c r="N1371" s="832">
        <v>30</v>
      </c>
      <c r="O1371" s="836">
        <v>9</v>
      </c>
      <c r="P1371" s="835">
        <v>2395.65</v>
      </c>
      <c r="Q1371" s="837">
        <v>0.5</v>
      </c>
      <c r="R1371" s="832">
        <v>15</v>
      </c>
      <c r="S1371" s="837">
        <v>0.5</v>
      </c>
      <c r="T1371" s="836">
        <v>4</v>
      </c>
      <c r="U1371" s="838">
        <v>0.44444444444444442</v>
      </c>
    </row>
    <row r="1372" spans="1:21" ht="14.4" customHeight="1" x14ac:dyDescent="0.3">
      <c r="A1372" s="831">
        <v>11</v>
      </c>
      <c r="B1372" s="832" t="s">
        <v>2137</v>
      </c>
      <c r="C1372" s="832" t="s">
        <v>2143</v>
      </c>
      <c r="D1372" s="833" t="s">
        <v>4131</v>
      </c>
      <c r="E1372" s="834" t="s">
        <v>2169</v>
      </c>
      <c r="F1372" s="832" t="s">
        <v>2138</v>
      </c>
      <c r="G1372" s="832" t="s">
        <v>2178</v>
      </c>
      <c r="H1372" s="832" t="s">
        <v>590</v>
      </c>
      <c r="I1372" s="832" t="s">
        <v>1793</v>
      </c>
      <c r="J1372" s="832" t="s">
        <v>1794</v>
      </c>
      <c r="K1372" s="832" t="s">
        <v>1795</v>
      </c>
      <c r="L1372" s="835">
        <v>170.52</v>
      </c>
      <c r="M1372" s="835">
        <v>341.04</v>
      </c>
      <c r="N1372" s="832">
        <v>2</v>
      </c>
      <c r="O1372" s="836">
        <v>1</v>
      </c>
      <c r="P1372" s="835">
        <v>341.04</v>
      </c>
      <c r="Q1372" s="837">
        <v>1</v>
      </c>
      <c r="R1372" s="832">
        <v>2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11</v>
      </c>
      <c r="B1373" s="832" t="s">
        <v>2137</v>
      </c>
      <c r="C1373" s="832" t="s">
        <v>2143</v>
      </c>
      <c r="D1373" s="833" t="s">
        <v>4131</v>
      </c>
      <c r="E1373" s="834" t="s">
        <v>2169</v>
      </c>
      <c r="F1373" s="832" t="s">
        <v>2138</v>
      </c>
      <c r="G1373" s="832" t="s">
        <v>2219</v>
      </c>
      <c r="H1373" s="832" t="s">
        <v>590</v>
      </c>
      <c r="I1373" s="832" t="s">
        <v>2323</v>
      </c>
      <c r="J1373" s="832" t="s">
        <v>2324</v>
      </c>
      <c r="K1373" s="832" t="s">
        <v>2325</v>
      </c>
      <c r="L1373" s="835">
        <v>72.64</v>
      </c>
      <c r="M1373" s="835">
        <v>2978.2400000000007</v>
      </c>
      <c r="N1373" s="832">
        <v>41</v>
      </c>
      <c r="O1373" s="836">
        <v>32.5</v>
      </c>
      <c r="P1373" s="835">
        <v>1380.16</v>
      </c>
      <c r="Q1373" s="837">
        <v>0.46341463414634138</v>
      </c>
      <c r="R1373" s="832">
        <v>19</v>
      </c>
      <c r="S1373" s="837">
        <v>0.46341463414634149</v>
      </c>
      <c r="T1373" s="836">
        <v>14.5</v>
      </c>
      <c r="U1373" s="838">
        <v>0.44615384615384618</v>
      </c>
    </row>
    <row r="1374" spans="1:21" ht="14.4" customHeight="1" x14ac:dyDescent="0.3">
      <c r="A1374" s="831">
        <v>11</v>
      </c>
      <c r="B1374" s="832" t="s">
        <v>2137</v>
      </c>
      <c r="C1374" s="832" t="s">
        <v>2143</v>
      </c>
      <c r="D1374" s="833" t="s">
        <v>4131</v>
      </c>
      <c r="E1374" s="834" t="s">
        <v>2169</v>
      </c>
      <c r="F1374" s="832" t="s">
        <v>2138</v>
      </c>
      <c r="G1374" s="832" t="s">
        <v>2219</v>
      </c>
      <c r="H1374" s="832" t="s">
        <v>590</v>
      </c>
      <c r="I1374" s="832" t="s">
        <v>2987</v>
      </c>
      <c r="J1374" s="832" t="s">
        <v>2474</v>
      </c>
      <c r="K1374" s="832" t="s">
        <v>2431</v>
      </c>
      <c r="L1374" s="835">
        <v>0</v>
      </c>
      <c r="M1374" s="835">
        <v>0</v>
      </c>
      <c r="N1374" s="832">
        <v>1</v>
      </c>
      <c r="O1374" s="836">
        <v>1</v>
      </c>
      <c r="P1374" s="835">
        <v>0</v>
      </c>
      <c r="Q1374" s="837"/>
      <c r="R1374" s="832">
        <v>1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11</v>
      </c>
      <c r="B1375" s="832" t="s">
        <v>2137</v>
      </c>
      <c r="C1375" s="832" t="s">
        <v>2143</v>
      </c>
      <c r="D1375" s="833" t="s">
        <v>4131</v>
      </c>
      <c r="E1375" s="834" t="s">
        <v>2169</v>
      </c>
      <c r="F1375" s="832" t="s">
        <v>2138</v>
      </c>
      <c r="G1375" s="832" t="s">
        <v>2219</v>
      </c>
      <c r="H1375" s="832" t="s">
        <v>590</v>
      </c>
      <c r="I1375" s="832" t="s">
        <v>3491</v>
      </c>
      <c r="J1375" s="832" t="s">
        <v>3492</v>
      </c>
      <c r="K1375" s="832" t="s">
        <v>2475</v>
      </c>
      <c r="L1375" s="835">
        <v>64.56</v>
      </c>
      <c r="M1375" s="835">
        <v>64.56</v>
      </c>
      <c r="N1375" s="832">
        <v>1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11</v>
      </c>
      <c r="B1376" s="832" t="s">
        <v>2137</v>
      </c>
      <c r="C1376" s="832" t="s">
        <v>2143</v>
      </c>
      <c r="D1376" s="833" t="s">
        <v>4131</v>
      </c>
      <c r="E1376" s="834" t="s">
        <v>2169</v>
      </c>
      <c r="F1376" s="832" t="s">
        <v>2138</v>
      </c>
      <c r="G1376" s="832" t="s">
        <v>2554</v>
      </c>
      <c r="H1376" s="832" t="s">
        <v>590</v>
      </c>
      <c r="I1376" s="832" t="s">
        <v>2555</v>
      </c>
      <c r="J1376" s="832" t="s">
        <v>2556</v>
      </c>
      <c r="K1376" s="832" t="s">
        <v>2557</v>
      </c>
      <c r="L1376" s="835">
        <v>159.71</v>
      </c>
      <c r="M1376" s="835">
        <v>4312.17</v>
      </c>
      <c r="N1376" s="832">
        <v>27</v>
      </c>
      <c r="O1376" s="836">
        <v>9</v>
      </c>
      <c r="P1376" s="835">
        <v>958.26</v>
      </c>
      <c r="Q1376" s="837">
        <v>0.22222222222222221</v>
      </c>
      <c r="R1376" s="832">
        <v>6</v>
      </c>
      <c r="S1376" s="837">
        <v>0.22222222222222221</v>
      </c>
      <c r="T1376" s="836">
        <v>2</v>
      </c>
      <c r="U1376" s="838">
        <v>0.22222222222222221</v>
      </c>
    </row>
    <row r="1377" spans="1:21" ht="14.4" customHeight="1" x14ac:dyDescent="0.3">
      <c r="A1377" s="831">
        <v>11</v>
      </c>
      <c r="B1377" s="832" t="s">
        <v>2137</v>
      </c>
      <c r="C1377" s="832" t="s">
        <v>2143</v>
      </c>
      <c r="D1377" s="833" t="s">
        <v>4131</v>
      </c>
      <c r="E1377" s="834" t="s">
        <v>2169</v>
      </c>
      <c r="F1377" s="832" t="s">
        <v>2138</v>
      </c>
      <c r="G1377" s="832" t="s">
        <v>2262</v>
      </c>
      <c r="H1377" s="832" t="s">
        <v>590</v>
      </c>
      <c r="I1377" s="832" t="s">
        <v>2494</v>
      </c>
      <c r="J1377" s="832" t="s">
        <v>2264</v>
      </c>
      <c r="K1377" s="832" t="s">
        <v>2495</v>
      </c>
      <c r="L1377" s="835">
        <v>30.46</v>
      </c>
      <c r="M1377" s="835">
        <v>30.46</v>
      </c>
      <c r="N1377" s="832">
        <v>1</v>
      </c>
      <c r="O1377" s="836">
        <v>1</v>
      </c>
      <c r="P1377" s="835">
        <v>30.46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11</v>
      </c>
      <c r="B1378" s="832" t="s">
        <v>2137</v>
      </c>
      <c r="C1378" s="832" t="s">
        <v>2143</v>
      </c>
      <c r="D1378" s="833" t="s">
        <v>4131</v>
      </c>
      <c r="E1378" s="834" t="s">
        <v>2169</v>
      </c>
      <c r="F1378" s="832" t="s">
        <v>2138</v>
      </c>
      <c r="G1378" s="832" t="s">
        <v>2262</v>
      </c>
      <c r="H1378" s="832" t="s">
        <v>590</v>
      </c>
      <c r="I1378" s="832" t="s">
        <v>2263</v>
      </c>
      <c r="J1378" s="832" t="s">
        <v>2264</v>
      </c>
      <c r="K1378" s="832" t="s">
        <v>2265</v>
      </c>
      <c r="L1378" s="835">
        <v>60.9</v>
      </c>
      <c r="M1378" s="835">
        <v>182.7</v>
      </c>
      <c r="N1378" s="832">
        <v>3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11</v>
      </c>
      <c r="B1379" s="832" t="s">
        <v>2137</v>
      </c>
      <c r="C1379" s="832" t="s">
        <v>2143</v>
      </c>
      <c r="D1379" s="833" t="s">
        <v>4131</v>
      </c>
      <c r="E1379" s="834" t="s">
        <v>2169</v>
      </c>
      <c r="F1379" s="832" t="s">
        <v>2138</v>
      </c>
      <c r="G1379" s="832" t="s">
        <v>2231</v>
      </c>
      <c r="H1379" s="832" t="s">
        <v>590</v>
      </c>
      <c r="I1379" s="832" t="s">
        <v>2232</v>
      </c>
      <c r="J1379" s="832" t="s">
        <v>635</v>
      </c>
      <c r="K1379" s="832" t="s">
        <v>2233</v>
      </c>
      <c r="L1379" s="835">
        <v>0</v>
      </c>
      <c r="M1379" s="835">
        <v>0</v>
      </c>
      <c r="N1379" s="832">
        <v>1</v>
      </c>
      <c r="O1379" s="836">
        <v>0.5</v>
      </c>
      <c r="P1379" s="835"/>
      <c r="Q1379" s="837"/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11</v>
      </c>
      <c r="B1380" s="832" t="s">
        <v>2137</v>
      </c>
      <c r="C1380" s="832" t="s">
        <v>2143</v>
      </c>
      <c r="D1380" s="833" t="s">
        <v>4131</v>
      </c>
      <c r="E1380" s="834" t="s">
        <v>2169</v>
      </c>
      <c r="F1380" s="832" t="s">
        <v>2138</v>
      </c>
      <c r="G1380" s="832" t="s">
        <v>3021</v>
      </c>
      <c r="H1380" s="832" t="s">
        <v>590</v>
      </c>
      <c r="I1380" s="832" t="s">
        <v>3025</v>
      </c>
      <c r="J1380" s="832" t="s">
        <v>3026</v>
      </c>
      <c r="K1380" s="832" t="s">
        <v>3024</v>
      </c>
      <c r="L1380" s="835">
        <v>619.6</v>
      </c>
      <c r="M1380" s="835">
        <v>619.6</v>
      </c>
      <c r="N1380" s="832">
        <v>1</v>
      </c>
      <c r="O1380" s="836">
        <v>1</v>
      </c>
      <c r="P1380" s="835">
        <v>619.6</v>
      </c>
      <c r="Q1380" s="837">
        <v>1</v>
      </c>
      <c r="R1380" s="832">
        <v>1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11</v>
      </c>
      <c r="B1381" s="832" t="s">
        <v>2137</v>
      </c>
      <c r="C1381" s="832" t="s">
        <v>2143</v>
      </c>
      <c r="D1381" s="833" t="s">
        <v>4131</v>
      </c>
      <c r="E1381" s="834" t="s">
        <v>2169</v>
      </c>
      <c r="F1381" s="832" t="s">
        <v>2138</v>
      </c>
      <c r="G1381" s="832" t="s">
        <v>2568</v>
      </c>
      <c r="H1381" s="832" t="s">
        <v>590</v>
      </c>
      <c r="I1381" s="832" t="s">
        <v>2746</v>
      </c>
      <c r="J1381" s="832" t="s">
        <v>2570</v>
      </c>
      <c r="K1381" s="832" t="s">
        <v>2747</v>
      </c>
      <c r="L1381" s="835">
        <v>1222.95</v>
      </c>
      <c r="M1381" s="835">
        <v>1222.95</v>
      </c>
      <c r="N1381" s="832">
        <v>1</v>
      </c>
      <c r="O1381" s="836">
        <v>0.5</v>
      </c>
      <c r="P1381" s="835">
        <v>1222.95</v>
      </c>
      <c r="Q1381" s="837">
        <v>1</v>
      </c>
      <c r="R1381" s="832">
        <v>1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11</v>
      </c>
      <c r="B1382" s="832" t="s">
        <v>2137</v>
      </c>
      <c r="C1382" s="832" t="s">
        <v>2143</v>
      </c>
      <c r="D1382" s="833" t="s">
        <v>4131</v>
      </c>
      <c r="E1382" s="834" t="s">
        <v>2169</v>
      </c>
      <c r="F1382" s="832" t="s">
        <v>2138</v>
      </c>
      <c r="G1382" s="832" t="s">
        <v>2568</v>
      </c>
      <c r="H1382" s="832" t="s">
        <v>590</v>
      </c>
      <c r="I1382" s="832" t="s">
        <v>2569</v>
      </c>
      <c r="J1382" s="832" t="s">
        <v>2570</v>
      </c>
      <c r="K1382" s="832" t="s">
        <v>2571</v>
      </c>
      <c r="L1382" s="835">
        <v>1776.68</v>
      </c>
      <c r="M1382" s="835">
        <v>3553.36</v>
      </c>
      <c r="N1382" s="832">
        <v>2</v>
      </c>
      <c r="O1382" s="836">
        <v>1</v>
      </c>
      <c r="P1382" s="835">
        <v>3553.36</v>
      </c>
      <c r="Q1382" s="837">
        <v>1</v>
      </c>
      <c r="R1382" s="832">
        <v>2</v>
      </c>
      <c r="S1382" s="837">
        <v>1</v>
      </c>
      <c r="T1382" s="836">
        <v>1</v>
      </c>
      <c r="U1382" s="838">
        <v>1</v>
      </c>
    </row>
    <row r="1383" spans="1:21" ht="14.4" customHeight="1" x14ac:dyDescent="0.3">
      <c r="A1383" s="831">
        <v>11</v>
      </c>
      <c r="B1383" s="832" t="s">
        <v>2137</v>
      </c>
      <c r="C1383" s="832" t="s">
        <v>2143</v>
      </c>
      <c r="D1383" s="833" t="s">
        <v>4131</v>
      </c>
      <c r="E1383" s="834" t="s">
        <v>2169</v>
      </c>
      <c r="F1383" s="832" t="s">
        <v>2138</v>
      </c>
      <c r="G1383" s="832" t="s">
        <v>2285</v>
      </c>
      <c r="H1383" s="832" t="s">
        <v>590</v>
      </c>
      <c r="I1383" s="832" t="s">
        <v>2339</v>
      </c>
      <c r="J1383" s="832" t="s">
        <v>856</v>
      </c>
      <c r="K1383" s="832" t="s">
        <v>2288</v>
      </c>
      <c r="L1383" s="835">
        <v>0</v>
      </c>
      <c r="M1383" s="835">
        <v>0</v>
      </c>
      <c r="N1383" s="832">
        <v>1</v>
      </c>
      <c r="O1383" s="836">
        <v>1</v>
      </c>
      <c r="P1383" s="835"/>
      <c r="Q1383" s="837"/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11</v>
      </c>
      <c r="B1384" s="832" t="s">
        <v>2137</v>
      </c>
      <c r="C1384" s="832" t="s">
        <v>2143</v>
      </c>
      <c r="D1384" s="833" t="s">
        <v>4131</v>
      </c>
      <c r="E1384" s="834" t="s">
        <v>2169</v>
      </c>
      <c r="F1384" s="832" t="s">
        <v>2138</v>
      </c>
      <c r="G1384" s="832" t="s">
        <v>2368</v>
      </c>
      <c r="H1384" s="832" t="s">
        <v>590</v>
      </c>
      <c r="I1384" s="832" t="s">
        <v>2577</v>
      </c>
      <c r="J1384" s="832" t="s">
        <v>2578</v>
      </c>
      <c r="K1384" s="832" t="s">
        <v>2579</v>
      </c>
      <c r="L1384" s="835">
        <v>161.4</v>
      </c>
      <c r="M1384" s="835">
        <v>161.4</v>
      </c>
      <c r="N1384" s="832">
        <v>1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11</v>
      </c>
      <c r="B1385" s="832" t="s">
        <v>2137</v>
      </c>
      <c r="C1385" s="832" t="s">
        <v>2143</v>
      </c>
      <c r="D1385" s="833" t="s">
        <v>4131</v>
      </c>
      <c r="E1385" s="834" t="s">
        <v>2169</v>
      </c>
      <c r="F1385" s="832" t="s">
        <v>2138</v>
      </c>
      <c r="G1385" s="832" t="s">
        <v>2181</v>
      </c>
      <c r="H1385" s="832" t="s">
        <v>638</v>
      </c>
      <c r="I1385" s="832" t="s">
        <v>2458</v>
      </c>
      <c r="J1385" s="832" t="s">
        <v>757</v>
      </c>
      <c r="K1385" s="832" t="s">
        <v>1680</v>
      </c>
      <c r="L1385" s="835">
        <v>368.16</v>
      </c>
      <c r="M1385" s="835">
        <v>736.32</v>
      </c>
      <c r="N1385" s="832">
        <v>2</v>
      </c>
      <c r="O1385" s="836">
        <v>1</v>
      </c>
      <c r="P1385" s="835">
        <v>736.32</v>
      </c>
      <c r="Q1385" s="837">
        <v>1</v>
      </c>
      <c r="R1385" s="832">
        <v>2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11</v>
      </c>
      <c r="B1386" s="832" t="s">
        <v>2137</v>
      </c>
      <c r="C1386" s="832" t="s">
        <v>2143</v>
      </c>
      <c r="D1386" s="833" t="s">
        <v>4131</v>
      </c>
      <c r="E1386" s="834" t="s">
        <v>2169</v>
      </c>
      <c r="F1386" s="832" t="s">
        <v>2138</v>
      </c>
      <c r="G1386" s="832" t="s">
        <v>2181</v>
      </c>
      <c r="H1386" s="832" t="s">
        <v>638</v>
      </c>
      <c r="I1386" s="832" t="s">
        <v>2272</v>
      </c>
      <c r="J1386" s="832" t="s">
        <v>757</v>
      </c>
      <c r="K1386" s="832" t="s">
        <v>1686</v>
      </c>
      <c r="L1386" s="835">
        <v>490.89</v>
      </c>
      <c r="M1386" s="835">
        <v>2454.4499999999998</v>
      </c>
      <c r="N1386" s="832">
        <v>5</v>
      </c>
      <c r="O1386" s="836">
        <v>1.5</v>
      </c>
      <c r="P1386" s="835">
        <v>981.78</v>
      </c>
      <c r="Q1386" s="837">
        <v>0.4</v>
      </c>
      <c r="R1386" s="832">
        <v>2</v>
      </c>
      <c r="S1386" s="837">
        <v>0.4</v>
      </c>
      <c r="T1386" s="836">
        <v>0.5</v>
      </c>
      <c r="U1386" s="838">
        <v>0.33333333333333331</v>
      </c>
    </row>
    <row r="1387" spans="1:21" ht="14.4" customHeight="1" x14ac:dyDescent="0.3">
      <c r="A1387" s="831">
        <v>11</v>
      </c>
      <c r="B1387" s="832" t="s">
        <v>2137</v>
      </c>
      <c r="C1387" s="832" t="s">
        <v>2143</v>
      </c>
      <c r="D1387" s="833" t="s">
        <v>4131</v>
      </c>
      <c r="E1387" s="834" t="s">
        <v>2169</v>
      </c>
      <c r="F1387" s="832" t="s">
        <v>2138</v>
      </c>
      <c r="G1387" s="832" t="s">
        <v>2181</v>
      </c>
      <c r="H1387" s="832" t="s">
        <v>638</v>
      </c>
      <c r="I1387" s="832" t="s">
        <v>2182</v>
      </c>
      <c r="J1387" s="832" t="s">
        <v>757</v>
      </c>
      <c r="K1387" s="832" t="s">
        <v>1682</v>
      </c>
      <c r="L1387" s="835">
        <v>736.33</v>
      </c>
      <c r="M1387" s="835">
        <v>2208.9900000000002</v>
      </c>
      <c r="N1387" s="832">
        <v>3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11</v>
      </c>
      <c r="B1388" s="832" t="s">
        <v>2137</v>
      </c>
      <c r="C1388" s="832" t="s">
        <v>2143</v>
      </c>
      <c r="D1388" s="833" t="s">
        <v>4131</v>
      </c>
      <c r="E1388" s="834" t="s">
        <v>2169</v>
      </c>
      <c r="F1388" s="832" t="s">
        <v>2138</v>
      </c>
      <c r="G1388" s="832" t="s">
        <v>2234</v>
      </c>
      <c r="H1388" s="832" t="s">
        <v>638</v>
      </c>
      <c r="I1388" s="832" t="s">
        <v>1827</v>
      </c>
      <c r="J1388" s="832" t="s">
        <v>653</v>
      </c>
      <c r="K1388" s="832" t="s">
        <v>646</v>
      </c>
      <c r="L1388" s="835">
        <v>48.42</v>
      </c>
      <c r="M1388" s="835">
        <v>3437.82</v>
      </c>
      <c r="N1388" s="832">
        <v>71</v>
      </c>
      <c r="O1388" s="836">
        <v>56</v>
      </c>
      <c r="P1388" s="835">
        <v>1452.6000000000001</v>
      </c>
      <c r="Q1388" s="837">
        <v>0.42253521126760563</v>
      </c>
      <c r="R1388" s="832">
        <v>30</v>
      </c>
      <c r="S1388" s="837">
        <v>0.42253521126760563</v>
      </c>
      <c r="T1388" s="836">
        <v>26</v>
      </c>
      <c r="U1388" s="838">
        <v>0.4642857142857143</v>
      </c>
    </row>
    <row r="1389" spans="1:21" ht="14.4" customHeight="1" x14ac:dyDescent="0.3">
      <c r="A1389" s="831">
        <v>11</v>
      </c>
      <c r="B1389" s="832" t="s">
        <v>2137</v>
      </c>
      <c r="C1389" s="832" t="s">
        <v>2143</v>
      </c>
      <c r="D1389" s="833" t="s">
        <v>4131</v>
      </c>
      <c r="E1389" s="834" t="s">
        <v>2169</v>
      </c>
      <c r="F1389" s="832" t="s">
        <v>2138</v>
      </c>
      <c r="G1389" s="832" t="s">
        <v>2234</v>
      </c>
      <c r="H1389" s="832" t="s">
        <v>590</v>
      </c>
      <c r="I1389" s="832" t="s">
        <v>2406</v>
      </c>
      <c r="J1389" s="832" t="s">
        <v>653</v>
      </c>
      <c r="K1389" s="832" t="s">
        <v>2407</v>
      </c>
      <c r="L1389" s="835">
        <v>48.42</v>
      </c>
      <c r="M1389" s="835">
        <v>968.39999999999986</v>
      </c>
      <c r="N1389" s="832">
        <v>20</v>
      </c>
      <c r="O1389" s="836">
        <v>17</v>
      </c>
      <c r="P1389" s="835">
        <v>290.52000000000004</v>
      </c>
      <c r="Q1389" s="837">
        <v>0.3000000000000001</v>
      </c>
      <c r="R1389" s="832">
        <v>6</v>
      </c>
      <c r="S1389" s="837">
        <v>0.3</v>
      </c>
      <c r="T1389" s="836">
        <v>6</v>
      </c>
      <c r="U1389" s="838">
        <v>0.35294117647058826</v>
      </c>
    </row>
    <row r="1390" spans="1:21" ht="14.4" customHeight="1" x14ac:dyDescent="0.3">
      <c r="A1390" s="831">
        <v>11</v>
      </c>
      <c r="B1390" s="832" t="s">
        <v>2137</v>
      </c>
      <c r="C1390" s="832" t="s">
        <v>2143</v>
      </c>
      <c r="D1390" s="833" t="s">
        <v>4131</v>
      </c>
      <c r="E1390" s="834" t="s">
        <v>2169</v>
      </c>
      <c r="F1390" s="832" t="s">
        <v>2138</v>
      </c>
      <c r="G1390" s="832" t="s">
        <v>2187</v>
      </c>
      <c r="H1390" s="832" t="s">
        <v>638</v>
      </c>
      <c r="I1390" s="832" t="s">
        <v>1834</v>
      </c>
      <c r="J1390" s="832" t="s">
        <v>1835</v>
      </c>
      <c r="K1390" s="832" t="s">
        <v>1836</v>
      </c>
      <c r="L1390" s="835">
        <v>0</v>
      </c>
      <c r="M1390" s="835">
        <v>0</v>
      </c>
      <c r="N1390" s="832">
        <v>1</v>
      </c>
      <c r="O1390" s="836">
        <v>1</v>
      </c>
      <c r="P1390" s="835">
        <v>0</v>
      </c>
      <c r="Q1390" s="837"/>
      <c r="R1390" s="832">
        <v>1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11</v>
      </c>
      <c r="B1391" s="832" t="s">
        <v>2137</v>
      </c>
      <c r="C1391" s="832" t="s">
        <v>2143</v>
      </c>
      <c r="D1391" s="833" t="s">
        <v>4131</v>
      </c>
      <c r="E1391" s="834" t="s">
        <v>2169</v>
      </c>
      <c r="F1391" s="832" t="s">
        <v>2138</v>
      </c>
      <c r="G1391" s="832" t="s">
        <v>2586</v>
      </c>
      <c r="H1391" s="832" t="s">
        <v>590</v>
      </c>
      <c r="I1391" s="832" t="s">
        <v>3493</v>
      </c>
      <c r="J1391" s="832" t="s">
        <v>2588</v>
      </c>
      <c r="K1391" s="832" t="s">
        <v>2049</v>
      </c>
      <c r="L1391" s="835">
        <v>38.56</v>
      </c>
      <c r="M1391" s="835">
        <v>77.12</v>
      </c>
      <c r="N1391" s="832">
        <v>2</v>
      </c>
      <c r="O1391" s="836">
        <v>1</v>
      </c>
      <c r="P1391" s="835">
        <v>77.12</v>
      </c>
      <c r="Q1391" s="837">
        <v>1</v>
      </c>
      <c r="R1391" s="832">
        <v>2</v>
      </c>
      <c r="S1391" s="837">
        <v>1</v>
      </c>
      <c r="T1391" s="836">
        <v>1</v>
      </c>
      <c r="U1391" s="838">
        <v>1</v>
      </c>
    </row>
    <row r="1392" spans="1:21" ht="14.4" customHeight="1" x14ac:dyDescent="0.3">
      <c r="A1392" s="831">
        <v>11</v>
      </c>
      <c r="B1392" s="832" t="s">
        <v>2137</v>
      </c>
      <c r="C1392" s="832" t="s">
        <v>2143</v>
      </c>
      <c r="D1392" s="833" t="s">
        <v>4131</v>
      </c>
      <c r="E1392" s="834" t="s">
        <v>2169</v>
      </c>
      <c r="F1392" s="832" t="s">
        <v>2138</v>
      </c>
      <c r="G1392" s="832" t="s">
        <v>2593</v>
      </c>
      <c r="H1392" s="832" t="s">
        <v>590</v>
      </c>
      <c r="I1392" s="832" t="s">
        <v>2786</v>
      </c>
      <c r="J1392" s="832" t="s">
        <v>664</v>
      </c>
      <c r="K1392" s="832" t="s">
        <v>2787</v>
      </c>
      <c r="L1392" s="835">
        <v>271.94</v>
      </c>
      <c r="M1392" s="835">
        <v>271.94</v>
      </c>
      <c r="N1392" s="832">
        <v>1</v>
      </c>
      <c r="O1392" s="836"/>
      <c r="P1392" s="835">
        <v>271.94</v>
      </c>
      <c r="Q1392" s="837">
        <v>1</v>
      </c>
      <c r="R1392" s="832">
        <v>1</v>
      </c>
      <c r="S1392" s="837">
        <v>1</v>
      </c>
      <c r="T1392" s="836"/>
      <c r="U1392" s="838"/>
    </row>
    <row r="1393" spans="1:21" ht="14.4" customHeight="1" x14ac:dyDescent="0.3">
      <c r="A1393" s="831">
        <v>11</v>
      </c>
      <c r="B1393" s="832" t="s">
        <v>2137</v>
      </c>
      <c r="C1393" s="832" t="s">
        <v>2143</v>
      </c>
      <c r="D1393" s="833" t="s">
        <v>4131</v>
      </c>
      <c r="E1393" s="834" t="s">
        <v>2169</v>
      </c>
      <c r="F1393" s="832" t="s">
        <v>2138</v>
      </c>
      <c r="G1393" s="832" t="s">
        <v>2243</v>
      </c>
      <c r="H1393" s="832" t="s">
        <v>590</v>
      </c>
      <c r="I1393" s="832" t="s">
        <v>2437</v>
      </c>
      <c r="J1393" s="832" t="s">
        <v>985</v>
      </c>
      <c r="K1393" s="832" t="s">
        <v>2438</v>
      </c>
      <c r="L1393" s="835">
        <v>33.549999999999997</v>
      </c>
      <c r="M1393" s="835">
        <v>33.549999999999997</v>
      </c>
      <c r="N1393" s="832">
        <v>1</v>
      </c>
      <c r="O1393" s="836">
        <v>1</v>
      </c>
      <c r="P1393" s="835">
        <v>33.549999999999997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11</v>
      </c>
      <c r="B1394" s="832" t="s">
        <v>2137</v>
      </c>
      <c r="C1394" s="832" t="s">
        <v>2143</v>
      </c>
      <c r="D1394" s="833" t="s">
        <v>4131</v>
      </c>
      <c r="E1394" s="834" t="s">
        <v>2169</v>
      </c>
      <c r="F1394" s="832" t="s">
        <v>2140</v>
      </c>
      <c r="G1394" s="832" t="s">
        <v>2191</v>
      </c>
      <c r="H1394" s="832" t="s">
        <v>590</v>
      </c>
      <c r="I1394" s="832" t="s">
        <v>2602</v>
      </c>
      <c r="J1394" s="832" t="s">
        <v>2603</v>
      </c>
      <c r="K1394" s="832" t="s">
        <v>2604</v>
      </c>
      <c r="L1394" s="835">
        <v>0</v>
      </c>
      <c r="M1394" s="835">
        <v>0</v>
      </c>
      <c r="N1394" s="832">
        <v>27</v>
      </c>
      <c r="O1394" s="836">
        <v>27</v>
      </c>
      <c r="P1394" s="835"/>
      <c r="Q1394" s="837"/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11</v>
      </c>
      <c r="B1395" s="832" t="s">
        <v>2137</v>
      </c>
      <c r="C1395" s="832" t="s">
        <v>2143</v>
      </c>
      <c r="D1395" s="833" t="s">
        <v>4131</v>
      </c>
      <c r="E1395" s="834" t="s">
        <v>2169</v>
      </c>
      <c r="F1395" s="832" t="s">
        <v>2140</v>
      </c>
      <c r="G1395" s="832" t="s">
        <v>2205</v>
      </c>
      <c r="H1395" s="832" t="s">
        <v>590</v>
      </c>
      <c r="I1395" s="832" t="s">
        <v>2806</v>
      </c>
      <c r="J1395" s="832" t="s">
        <v>2807</v>
      </c>
      <c r="K1395" s="832" t="s">
        <v>2808</v>
      </c>
      <c r="L1395" s="835">
        <v>350</v>
      </c>
      <c r="M1395" s="835">
        <v>350</v>
      </c>
      <c r="N1395" s="832">
        <v>1</v>
      </c>
      <c r="O1395" s="836">
        <v>1</v>
      </c>
      <c r="P1395" s="835">
        <v>350</v>
      </c>
      <c r="Q1395" s="837">
        <v>1</v>
      </c>
      <c r="R1395" s="832">
        <v>1</v>
      </c>
      <c r="S1395" s="837">
        <v>1</v>
      </c>
      <c r="T1395" s="836">
        <v>1</v>
      </c>
      <c r="U1395" s="838">
        <v>1</v>
      </c>
    </row>
    <row r="1396" spans="1:21" ht="14.4" customHeight="1" x14ac:dyDescent="0.3">
      <c r="A1396" s="831">
        <v>11</v>
      </c>
      <c r="B1396" s="832" t="s">
        <v>2137</v>
      </c>
      <c r="C1396" s="832" t="s">
        <v>2143</v>
      </c>
      <c r="D1396" s="833" t="s">
        <v>4131</v>
      </c>
      <c r="E1396" s="834" t="s">
        <v>2169</v>
      </c>
      <c r="F1396" s="832" t="s">
        <v>2140</v>
      </c>
      <c r="G1396" s="832" t="s">
        <v>2205</v>
      </c>
      <c r="H1396" s="832" t="s">
        <v>590</v>
      </c>
      <c r="I1396" s="832" t="s">
        <v>2608</v>
      </c>
      <c r="J1396" s="832" t="s">
        <v>2609</v>
      </c>
      <c r="K1396" s="832" t="s">
        <v>2610</v>
      </c>
      <c r="L1396" s="835">
        <v>1600</v>
      </c>
      <c r="M1396" s="835">
        <v>1600</v>
      </c>
      <c r="N1396" s="832">
        <v>1</v>
      </c>
      <c r="O1396" s="836">
        <v>1</v>
      </c>
      <c r="P1396" s="835">
        <v>1600</v>
      </c>
      <c r="Q1396" s="837">
        <v>1</v>
      </c>
      <c r="R1396" s="832">
        <v>1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11</v>
      </c>
      <c r="B1397" s="832" t="s">
        <v>2137</v>
      </c>
      <c r="C1397" s="832" t="s">
        <v>2143</v>
      </c>
      <c r="D1397" s="833" t="s">
        <v>4131</v>
      </c>
      <c r="E1397" s="834" t="s">
        <v>2169</v>
      </c>
      <c r="F1397" s="832" t="s">
        <v>2140</v>
      </c>
      <c r="G1397" s="832" t="s">
        <v>2205</v>
      </c>
      <c r="H1397" s="832" t="s">
        <v>590</v>
      </c>
      <c r="I1397" s="832" t="s">
        <v>2276</v>
      </c>
      <c r="J1397" s="832" t="s">
        <v>2277</v>
      </c>
      <c r="K1397" s="832" t="s">
        <v>2278</v>
      </c>
      <c r="L1397" s="835">
        <v>971.25</v>
      </c>
      <c r="M1397" s="835">
        <v>1942.5</v>
      </c>
      <c r="N1397" s="832">
        <v>2</v>
      </c>
      <c r="O1397" s="836">
        <v>2</v>
      </c>
      <c r="P1397" s="835">
        <v>1942.5</v>
      </c>
      <c r="Q1397" s="837">
        <v>1</v>
      </c>
      <c r="R1397" s="832">
        <v>2</v>
      </c>
      <c r="S1397" s="837">
        <v>1</v>
      </c>
      <c r="T1397" s="836">
        <v>2</v>
      </c>
      <c r="U1397" s="838">
        <v>1</v>
      </c>
    </row>
    <row r="1398" spans="1:21" ht="14.4" customHeight="1" x14ac:dyDescent="0.3">
      <c r="A1398" s="831">
        <v>11</v>
      </c>
      <c r="B1398" s="832" t="s">
        <v>2137</v>
      </c>
      <c r="C1398" s="832" t="s">
        <v>2143</v>
      </c>
      <c r="D1398" s="833" t="s">
        <v>4131</v>
      </c>
      <c r="E1398" s="834" t="s">
        <v>2169</v>
      </c>
      <c r="F1398" s="832" t="s">
        <v>2140</v>
      </c>
      <c r="G1398" s="832" t="s">
        <v>2205</v>
      </c>
      <c r="H1398" s="832" t="s">
        <v>590</v>
      </c>
      <c r="I1398" s="832" t="s">
        <v>2812</v>
      </c>
      <c r="J1398" s="832" t="s">
        <v>2813</v>
      </c>
      <c r="K1398" s="832"/>
      <c r="L1398" s="835">
        <v>750</v>
      </c>
      <c r="M1398" s="835">
        <v>750</v>
      </c>
      <c r="N1398" s="832">
        <v>1</v>
      </c>
      <c r="O1398" s="836">
        <v>1</v>
      </c>
      <c r="P1398" s="835">
        <v>750</v>
      </c>
      <c r="Q1398" s="837">
        <v>1</v>
      </c>
      <c r="R1398" s="832">
        <v>1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11</v>
      </c>
      <c r="B1399" s="832" t="s">
        <v>2137</v>
      </c>
      <c r="C1399" s="832" t="s">
        <v>2143</v>
      </c>
      <c r="D1399" s="833" t="s">
        <v>4131</v>
      </c>
      <c r="E1399" s="834" t="s">
        <v>2169</v>
      </c>
      <c r="F1399" s="832" t="s">
        <v>2140</v>
      </c>
      <c r="G1399" s="832" t="s">
        <v>2205</v>
      </c>
      <c r="H1399" s="832" t="s">
        <v>590</v>
      </c>
      <c r="I1399" s="832" t="s">
        <v>2617</v>
      </c>
      <c r="J1399" s="832" t="s">
        <v>2618</v>
      </c>
      <c r="K1399" s="832"/>
      <c r="L1399" s="835">
        <v>600</v>
      </c>
      <c r="M1399" s="835">
        <v>1200</v>
      </c>
      <c r="N1399" s="832">
        <v>2</v>
      </c>
      <c r="O1399" s="836">
        <v>2</v>
      </c>
      <c r="P1399" s="835">
        <v>600</v>
      </c>
      <c r="Q1399" s="837">
        <v>0.5</v>
      </c>
      <c r="R1399" s="832">
        <v>1</v>
      </c>
      <c r="S1399" s="837">
        <v>0.5</v>
      </c>
      <c r="T1399" s="836">
        <v>1</v>
      </c>
      <c r="U1399" s="838">
        <v>0.5</v>
      </c>
    </row>
    <row r="1400" spans="1:21" ht="14.4" customHeight="1" x14ac:dyDescent="0.3">
      <c r="A1400" s="831">
        <v>11</v>
      </c>
      <c r="B1400" s="832" t="s">
        <v>2137</v>
      </c>
      <c r="C1400" s="832" t="s">
        <v>2143</v>
      </c>
      <c r="D1400" s="833" t="s">
        <v>4131</v>
      </c>
      <c r="E1400" s="834" t="s">
        <v>2169</v>
      </c>
      <c r="F1400" s="832" t="s">
        <v>2140</v>
      </c>
      <c r="G1400" s="832" t="s">
        <v>2205</v>
      </c>
      <c r="H1400" s="832" t="s">
        <v>590</v>
      </c>
      <c r="I1400" s="832" t="s">
        <v>2619</v>
      </c>
      <c r="J1400" s="832" t="s">
        <v>2620</v>
      </c>
      <c r="K1400" s="832" t="s">
        <v>2621</v>
      </c>
      <c r="L1400" s="835">
        <v>700</v>
      </c>
      <c r="M1400" s="835">
        <v>700</v>
      </c>
      <c r="N1400" s="832">
        <v>1</v>
      </c>
      <c r="O1400" s="836">
        <v>1</v>
      </c>
      <c r="P1400" s="835">
        <v>700</v>
      </c>
      <c r="Q1400" s="837">
        <v>1</v>
      </c>
      <c r="R1400" s="832">
        <v>1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11</v>
      </c>
      <c r="B1401" s="832" t="s">
        <v>2137</v>
      </c>
      <c r="C1401" s="832" t="s">
        <v>2143</v>
      </c>
      <c r="D1401" s="833" t="s">
        <v>4131</v>
      </c>
      <c r="E1401" s="834" t="s">
        <v>2169</v>
      </c>
      <c r="F1401" s="832" t="s">
        <v>2140</v>
      </c>
      <c r="G1401" s="832" t="s">
        <v>2205</v>
      </c>
      <c r="H1401" s="832" t="s">
        <v>590</v>
      </c>
      <c r="I1401" s="832" t="s">
        <v>3109</v>
      </c>
      <c r="J1401" s="832" t="s">
        <v>2623</v>
      </c>
      <c r="K1401" s="832" t="s">
        <v>3110</v>
      </c>
      <c r="L1401" s="835">
        <v>3200</v>
      </c>
      <c r="M1401" s="835">
        <v>6400</v>
      </c>
      <c r="N1401" s="832">
        <v>2</v>
      </c>
      <c r="O1401" s="836">
        <v>2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11</v>
      </c>
      <c r="B1402" s="832" t="s">
        <v>2137</v>
      </c>
      <c r="C1402" s="832" t="s">
        <v>2143</v>
      </c>
      <c r="D1402" s="833" t="s">
        <v>4131</v>
      </c>
      <c r="E1402" s="834" t="s">
        <v>2169</v>
      </c>
      <c r="F1402" s="832" t="s">
        <v>2140</v>
      </c>
      <c r="G1402" s="832" t="s">
        <v>2205</v>
      </c>
      <c r="H1402" s="832" t="s">
        <v>590</v>
      </c>
      <c r="I1402" s="832" t="s">
        <v>2655</v>
      </c>
      <c r="J1402" s="832" t="s">
        <v>2656</v>
      </c>
      <c r="K1402" s="832" t="s">
        <v>2657</v>
      </c>
      <c r="L1402" s="835">
        <v>700</v>
      </c>
      <c r="M1402" s="835">
        <v>700</v>
      </c>
      <c r="N1402" s="832">
        <v>1</v>
      </c>
      <c r="O1402" s="836">
        <v>1</v>
      </c>
      <c r="P1402" s="835">
        <v>700</v>
      </c>
      <c r="Q1402" s="837">
        <v>1</v>
      </c>
      <c r="R1402" s="832">
        <v>1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11</v>
      </c>
      <c r="B1403" s="832" t="s">
        <v>2137</v>
      </c>
      <c r="C1403" s="832" t="s">
        <v>2143</v>
      </c>
      <c r="D1403" s="833" t="s">
        <v>4131</v>
      </c>
      <c r="E1403" s="834" t="s">
        <v>2169</v>
      </c>
      <c r="F1403" s="832" t="s">
        <v>2140</v>
      </c>
      <c r="G1403" s="832" t="s">
        <v>2209</v>
      </c>
      <c r="H1403" s="832" t="s">
        <v>590</v>
      </c>
      <c r="I1403" s="832" t="s">
        <v>3494</v>
      </c>
      <c r="J1403" s="832" t="s">
        <v>3495</v>
      </c>
      <c r="K1403" s="832" t="s">
        <v>3496</v>
      </c>
      <c r="L1403" s="835">
        <v>260</v>
      </c>
      <c r="M1403" s="835">
        <v>1040</v>
      </c>
      <c r="N1403" s="832">
        <v>4</v>
      </c>
      <c r="O1403" s="836">
        <v>2</v>
      </c>
      <c r="P1403" s="835">
        <v>1040</v>
      </c>
      <c r="Q1403" s="837">
        <v>1</v>
      </c>
      <c r="R1403" s="832">
        <v>4</v>
      </c>
      <c r="S1403" s="837">
        <v>1</v>
      </c>
      <c r="T1403" s="836">
        <v>2</v>
      </c>
      <c r="U1403" s="838">
        <v>1</v>
      </c>
    </row>
    <row r="1404" spans="1:21" ht="14.4" customHeight="1" x14ac:dyDescent="0.3">
      <c r="A1404" s="831">
        <v>11</v>
      </c>
      <c r="B1404" s="832" t="s">
        <v>2137</v>
      </c>
      <c r="C1404" s="832" t="s">
        <v>2143</v>
      </c>
      <c r="D1404" s="833" t="s">
        <v>4131</v>
      </c>
      <c r="E1404" s="834" t="s">
        <v>2169</v>
      </c>
      <c r="F1404" s="832" t="s">
        <v>2140</v>
      </c>
      <c r="G1404" s="832" t="s">
        <v>2209</v>
      </c>
      <c r="H1404" s="832" t="s">
        <v>590</v>
      </c>
      <c r="I1404" s="832" t="s">
        <v>2282</v>
      </c>
      <c r="J1404" s="832" t="s">
        <v>2283</v>
      </c>
      <c r="K1404" s="832" t="s">
        <v>2284</v>
      </c>
      <c r="L1404" s="835">
        <v>200</v>
      </c>
      <c r="M1404" s="835">
        <v>14000</v>
      </c>
      <c r="N1404" s="832">
        <v>70</v>
      </c>
      <c r="O1404" s="836">
        <v>35</v>
      </c>
      <c r="P1404" s="835">
        <v>11600</v>
      </c>
      <c r="Q1404" s="837">
        <v>0.82857142857142863</v>
      </c>
      <c r="R1404" s="832">
        <v>58</v>
      </c>
      <c r="S1404" s="837">
        <v>0.82857142857142863</v>
      </c>
      <c r="T1404" s="836">
        <v>29</v>
      </c>
      <c r="U1404" s="838">
        <v>0.82857142857142863</v>
      </c>
    </row>
    <row r="1405" spans="1:21" ht="14.4" customHeight="1" x14ac:dyDescent="0.3">
      <c r="A1405" s="831">
        <v>11</v>
      </c>
      <c r="B1405" s="832" t="s">
        <v>2137</v>
      </c>
      <c r="C1405" s="832" t="s">
        <v>2143</v>
      </c>
      <c r="D1405" s="833" t="s">
        <v>4131</v>
      </c>
      <c r="E1405" s="834" t="s">
        <v>2169</v>
      </c>
      <c r="F1405" s="832" t="s">
        <v>2140</v>
      </c>
      <c r="G1405" s="832" t="s">
        <v>2209</v>
      </c>
      <c r="H1405" s="832" t="s">
        <v>590</v>
      </c>
      <c r="I1405" s="832" t="s">
        <v>2266</v>
      </c>
      <c r="J1405" s="832" t="s">
        <v>2267</v>
      </c>
      <c r="K1405" s="832" t="s">
        <v>2268</v>
      </c>
      <c r="L1405" s="835">
        <v>278.75</v>
      </c>
      <c r="M1405" s="835">
        <v>7247.5</v>
      </c>
      <c r="N1405" s="832">
        <v>26</v>
      </c>
      <c r="O1405" s="836">
        <v>13</v>
      </c>
      <c r="P1405" s="835">
        <v>6690</v>
      </c>
      <c r="Q1405" s="837">
        <v>0.92307692307692313</v>
      </c>
      <c r="R1405" s="832">
        <v>24</v>
      </c>
      <c r="S1405" s="837">
        <v>0.92307692307692313</v>
      </c>
      <c r="T1405" s="836">
        <v>12</v>
      </c>
      <c r="U1405" s="838">
        <v>0.92307692307692313</v>
      </c>
    </row>
    <row r="1406" spans="1:21" ht="14.4" customHeight="1" x14ac:dyDescent="0.3">
      <c r="A1406" s="831">
        <v>11</v>
      </c>
      <c r="B1406" s="832" t="s">
        <v>2137</v>
      </c>
      <c r="C1406" s="832" t="s">
        <v>2143</v>
      </c>
      <c r="D1406" s="833" t="s">
        <v>4131</v>
      </c>
      <c r="E1406" s="834" t="s">
        <v>2169</v>
      </c>
      <c r="F1406" s="832" t="s">
        <v>2140</v>
      </c>
      <c r="G1406" s="832" t="s">
        <v>2209</v>
      </c>
      <c r="H1406" s="832" t="s">
        <v>590</v>
      </c>
      <c r="I1406" s="832" t="s">
        <v>3497</v>
      </c>
      <c r="J1406" s="832" t="s">
        <v>3498</v>
      </c>
      <c r="K1406" s="832" t="s">
        <v>3499</v>
      </c>
      <c r="L1406" s="835">
        <v>1110</v>
      </c>
      <c r="M1406" s="835">
        <v>1110</v>
      </c>
      <c r="N1406" s="832">
        <v>1</v>
      </c>
      <c r="O1406" s="836">
        <v>1</v>
      </c>
      <c r="P1406" s="835">
        <v>1110</v>
      </c>
      <c r="Q1406" s="837">
        <v>1</v>
      </c>
      <c r="R1406" s="832">
        <v>1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11</v>
      </c>
      <c r="B1407" s="832" t="s">
        <v>2137</v>
      </c>
      <c r="C1407" s="832" t="s">
        <v>2143</v>
      </c>
      <c r="D1407" s="833" t="s">
        <v>4131</v>
      </c>
      <c r="E1407" s="834" t="s">
        <v>2169</v>
      </c>
      <c r="F1407" s="832" t="s">
        <v>2140</v>
      </c>
      <c r="G1407" s="832" t="s">
        <v>2209</v>
      </c>
      <c r="H1407" s="832" t="s">
        <v>590</v>
      </c>
      <c r="I1407" s="832" t="s">
        <v>3500</v>
      </c>
      <c r="J1407" s="832" t="s">
        <v>3501</v>
      </c>
      <c r="K1407" s="832" t="s">
        <v>3502</v>
      </c>
      <c r="L1407" s="835">
        <v>1380</v>
      </c>
      <c r="M1407" s="835">
        <v>1380</v>
      </c>
      <c r="N1407" s="832">
        <v>1</v>
      </c>
      <c r="O1407" s="836">
        <v>1</v>
      </c>
      <c r="P1407" s="835">
        <v>1380</v>
      </c>
      <c r="Q1407" s="837">
        <v>1</v>
      </c>
      <c r="R1407" s="832">
        <v>1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11</v>
      </c>
      <c r="B1408" s="832" t="s">
        <v>2137</v>
      </c>
      <c r="C1408" s="832" t="s">
        <v>2143</v>
      </c>
      <c r="D1408" s="833" t="s">
        <v>4131</v>
      </c>
      <c r="E1408" s="834" t="s">
        <v>2169</v>
      </c>
      <c r="F1408" s="832" t="s">
        <v>2140</v>
      </c>
      <c r="G1408" s="832" t="s">
        <v>2209</v>
      </c>
      <c r="H1408" s="832" t="s">
        <v>590</v>
      </c>
      <c r="I1408" s="832" t="s">
        <v>3503</v>
      </c>
      <c r="J1408" s="832" t="s">
        <v>3504</v>
      </c>
      <c r="K1408" s="832" t="s">
        <v>3505</v>
      </c>
      <c r="L1408" s="835">
        <v>130</v>
      </c>
      <c r="M1408" s="835">
        <v>130</v>
      </c>
      <c r="N1408" s="832">
        <v>1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11</v>
      </c>
      <c r="B1409" s="832" t="s">
        <v>2137</v>
      </c>
      <c r="C1409" s="832" t="s">
        <v>2143</v>
      </c>
      <c r="D1409" s="833" t="s">
        <v>4131</v>
      </c>
      <c r="E1409" s="834" t="s">
        <v>2169</v>
      </c>
      <c r="F1409" s="832" t="s">
        <v>2140</v>
      </c>
      <c r="G1409" s="832" t="s">
        <v>2678</v>
      </c>
      <c r="H1409" s="832" t="s">
        <v>590</v>
      </c>
      <c r="I1409" s="832" t="s">
        <v>2679</v>
      </c>
      <c r="J1409" s="832" t="s">
        <v>2680</v>
      </c>
      <c r="K1409" s="832" t="s">
        <v>2681</v>
      </c>
      <c r="L1409" s="835">
        <v>553.15</v>
      </c>
      <c r="M1409" s="835">
        <v>71356.349999999948</v>
      </c>
      <c r="N1409" s="832">
        <v>129</v>
      </c>
      <c r="O1409" s="836">
        <v>43</v>
      </c>
      <c r="P1409" s="835">
        <v>64718.549999999952</v>
      </c>
      <c r="Q1409" s="837">
        <v>0.90697674418604646</v>
      </c>
      <c r="R1409" s="832">
        <v>117</v>
      </c>
      <c r="S1409" s="837">
        <v>0.90697674418604646</v>
      </c>
      <c r="T1409" s="836">
        <v>39</v>
      </c>
      <c r="U1409" s="838">
        <v>0.90697674418604646</v>
      </c>
    </row>
    <row r="1410" spans="1:21" ht="14.4" customHeight="1" x14ac:dyDescent="0.3">
      <c r="A1410" s="831">
        <v>11</v>
      </c>
      <c r="B1410" s="832" t="s">
        <v>2137</v>
      </c>
      <c r="C1410" s="832" t="s">
        <v>2143</v>
      </c>
      <c r="D1410" s="833" t="s">
        <v>4131</v>
      </c>
      <c r="E1410" s="834" t="s">
        <v>2169</v>
      </c>
      <c r="F1410" s="832" t="s">
        <v>2140</v>
      </c>
      <c r="G1410" s="832" t="s">
        <v>2678</v>
      </c>
      <c r="H1410" s="832" t="s">
        <v>590</v>
      </c>
      <c r="I1410" s="832" t="s">
        <v>2845</v>
      </c>
      <c r="J1410" s="832" t="s">
        <v>2846</v>
      </c>
      <c r="K1410" s="832" t="s">
        <v>2847</v>
      </c>
      <c r="L1410" s="835">
        <v>553.15</v>
      </c>
      <c r="M1410" s="835">
        <v>8297.25</v>
      </c>
      <c r="N1410" s="832">
        <v>15</v>
      </c>
      <c r="O1410" s="836">
        <v>5</v>
      </c>
      <c r="P1410" s="835">
        <v>8297.25</v>
      </c>
      <c r="Q1410" s="837">
        <v>1</v>
      </c>
      <c r="R1410" s="832">
        <v>15</v>
      </c>
      <c r="S1410" s="837">
        <v>1</v>
      </c>
      <c r="T1410" s="836">
        <v>5</v>
      </c>
      <c r="U1410" s="838">
        <v>1</v>
      </c>
    </row>
    <row r="1411" spans="1:21" ht="14.4" customHeight="1" x14ac:dyDescent="0.3">
      <c r="A1411" s="831">
        <v>11</v>
      </c>
      <c r="B1411" s="832" t="s">
        <v>2137</v>
      </c>
      <c r="C1411" s="832" t="s">
        <v>2143</v>
      </c>
      <c r="D1411" s="833" t="s">
        <v>4131</v>
      </c>
      <c r="E1411" s="834" t="s">
        <v>2169</v>
      </c>
      <c r="F1411" s="832" t="s">
        <v>2140</v>
      </c>
      <c r="G1411" s="832" t="s">
        <v>2678</v>
      </c>
      <c r="H1411" s="832" t="s">
        <v>590</v>
      </c>
      <c r="I1411" s="832" t="s">
        <v>3506</v>
      </c>
      <c r="J1411" s="832" t="s">
        <v>3507</v>
      </c>
      <c r="K1411" s="832" t="s">
        <v>3508</v>
      </c>
      <c r="L1411" s="835">
        <v>1659.44</v>
      </c>
      <c r="M1411" s="835">
        <v>4978.32</v>
      </c>
      <c r="N1411" s="832">
        <v>3</v>
      </c>
      <c r="O1411" s="836">
        <v>1</v>
      </c>
      <c r="P1411" s="835">
        <v>4978.32</v>
      </c>
      <c r="Q1411" s="837">
        <v>1</v>
      </c>
      <c r="R1411" s="832">
        <v>3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11</v>
      </c>
      <c r="B1412" s="832" t="s">
        <v>2137</v>
      </c>
      <c r="C1412" s="832" t="s">
        <v>2143</v>
      </c>
      <c r="D1412" s="833" t="s">
        <v>4131</v>
      </c>
      <c r="E1412" s="834" t="s">
        <v>2170</v>
      </c>
      <c r="F1412" s="832" t="s">
        <v>2138</v>
      </c>
      <c r="G1412" s="832" t="s">
        <v>2688</v>
      </c>
      <c r="H1412" s="832" t="s">
        <v>590</v>
      </c>
      <c r="I1412" s="832" t="s">
        <v>2875</v>
      </c>
      <c r="J1412" s="832" t="s">
        <v>2690</v>
      </c>
      <c r="K1412" s="832" t="s">
        <v>2745</v>
      </c>
      <c r="L1412" s="835">
        <v>32.28</v>
      </c>
      <c r="M1412" s="835">
        <v>710.15999999999985</v>
      </c>
      <c r="N1412" s="832">
        <v>22</v>
      </c>
      <c r="O1412" s="836">
        <v>15</v>
      </c>
      <c r="P1412" s="835">
        <v>96.84</v>
      </c>
      <c r="Q1412" s="837">
        <v>0.13636363636363641</v>
      </c>
      <c r="R1412" s="832">
        <v>3</v>
      </c>
      <c r="S1412" s="837">
        <v>0.13636363636363635</v>
      </c>
      <c r="T1412" s="836">
        <v>2</v>
      </c>
      <c r="U1412" s="838">
        <v>0.13333333333333333</v>
      </c>
    </row>
    <row r="1413" spans="1:21" ht="14.4" customHeight="1" x14ac:dyDescent="0.3">
      <c r="A1413" s="831">
        <v>11</v>
      </c>
      <c r="B1413" s="832" t="s">
        <v>2137</v>
      </c>
      <c r="C1413" s="832" t="s">
        <v>2143</v>
      </c>
      <c r="D1413" s="833" t="s">
        <v>4131</v>
      </c>
      <c r="E1413" s="834" t="s">
        <v>2170</v>
      </c>
      <c r="F1413" s="832" t="s">
        <v>2138</v>
      </c>
      <c r="G1413" s="832" t="s">
        <v>2688</v>
      </c>
      <c r="H1413" s="832" t="s">
        <v>590</v>
      </c>
      <c r="I1413" s="832" t="s">
        <v>2689</v>
      </c>
      <c r="J1413" s="832" t="s">
        <v>2690</v>
      </c>
      <c r="K1413" s="832" t="s">
        <v>2691</v>
      </c>
      <c r="L1413" s="835">
        <v>96.84</v>
      </c>
      <c r="M1413" s="835">
        <v>193.68</v>
      </c>
      <c r="N1413" s="832">
        <v>2</v>
      </c>
      <c r="O1413" s="836">
        <v>2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11</v>
      </c>
      <c r="B1414" s="832" t="s">
        <v>2137</v>
      </c>
      <c r="C1414" s="832" t="s">
        <v>2143</v>
      </c>
      <c r="D1414" s="833" t="s">
        <v>4131</v>
      </c>
      <c r="E1414" s="834" t="s">
        <v>2170</v>
      </c>
      <c r="F1414" s="832" t="s">
        <v>2138</v>
      </c>
      <c r="G1414" s="832" t="s">
        <v>2688</v>
      </c>
      <c r="H1414" s="832" t="s">
        <v>590</v>
      </c>
      <c r="I1414" s="832" t="s">
        <v>3509</v>
      </c>
      <c r="J1414" s="832" t="s">
        <v>2690</v>
      </c>
      <c r="K1414" s="832" t="s">
        <v>3510</v>
      </c>
      <c r="L1414" s="835">
        <v>0</v>
      </c>
      <c r="M1414" s="835">
        <v>0</v>
      </c>
      <c r="N1414" s="832">
        <v>3</v>
      </c>
      <c r="O1414" s="836">
        <v>2</v>
      </c>
      <c r="P1414" s="835"/>
      <c r="Q1414" s="837"/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11</v>
      </c>
      <c r="B1415" s="832" t="s">
        <v>2137</v>
      </c>
      <c r="C1415" s="832" t="s">
        <v>2143</v>
      </c>
      <c r="D1415" s="833" t="s">
        <v>4131</v>
      </c>
      <c r="E1415" s="834" t="s">
        <v>2170</v>
      </c>
      <c r="F1415" s="832" t="s">
        <v>2138</v>
      </c>
      <c r="G1415" s="832" t="s">
        <v>2390</v>
      </c>
      <c r="H1415" s="832" t="s">
        <v>590</v>
      </c>
      <c r="I1415" s="832" t="s">
        <v>2391</v>
      </c>
      <c r="J1415" s="832" t="s">
        <v>2392</v>
      </c>
      <c r="K1415" s="832" t="s">
        <v>2393</v>
      </c>
      <c r="L1415" s="835">
        <v>159.71</v>
      </c>
      <c r="M1415" s="835">
        <v>2235.9399999999996</v>
      </c>
      <c r="N1415" s="832">
        <v>14</v>
      </c>
      <c r="O1415" s="836">
        <v>7</v>
      </c>
      <c r="P1415" s="835">
        <v>1437.3899999999999</v>
      </c>
      <c r="Q1415" s="837">
        <v>0.6428571428571429</v>
      </c>
      <c r="R1415" s="832">
        <v>9</v>
      </c>
      <c r="S1415" s="837">
        <v>0.6428571428571429</v>
      </c>
      <c r="T1415" s="836">
        <v>5</v>
      </c>
      <c r="U1415" s="838">
        <v>0.7142857142857143</v>
      </c>
    </row>
    <row r="1416" spans="1:21" ht="14.4" customHeight="1" x14ac:dyDescent="0.3">
      <c r="A1416" s="831">
        <v>11</v>
      </c>
      <c r="B1416" s="832" t="s">
        <v>2137</v>
      </c>
      <c r="C1416" s="832" t="s">
        <v>2143</v>
      </c>
      <c r="D1416" s="833" t="s">
        <v>4131</v>
      </c>
      <c r="E1416" s="834" t="s">
        <v>2170</v>
      </c>
      <c r="F1416" s="832" t="s">
        <v>2138</v>
      </c>
      <c r="G1416" s="832" t="s">
        <v>2390</v>
      </c>
      <c r="H1416" s="832" t="s">
        <v>590</v>
      </c>
      <c r="I1416" s="832" t="s">
        <v>2532</v>
      </c>
      <c r="J1416" s="832" t="s">
        <v>2392</v>
      </c>
      <c r="K1416" s="832" t="s">
        <v>2393</v>
      </c>
      <c r="L1416" s="835">
        <v>159.71</v>
      </c>
      <c r="M1416" s="835">
        <v>479.13</v>
      </c>
      <c r="N1416" s="832">
        <v>3</v>
      </c>
      <c r="O1416" s="836">
        <v>1.5</v>
      </c>
      <c r="P1416" s="835">
        <v>319.42</v>
      </c>
      <c r="Q1416" s="837">
        <v>0.66666666666666674</v>
      </c>
      <c r="R1416" s="832">
        <v>2</v>
      </c>
      <c r="S1416" s="837">
        <v>0.66666666666666663</v>
      </c>
      <c r="T1416" s="836">
        <v>1</v>
      </c>
      <c r="U1416" s="838">
        <v>0.66666666666666663</v>
      </c>
    </row>
    <row r="1417" spans="1:21" ht="14.4" customHeight="1" x14ac:dyDescent="0.3">
      <c r="A1417" s="831">
        <v>11</v>
      </c>
      <c r="B1417" s="832" t="s">
        <v>2137</v>
      </c>
      <c r="C1417" s="832" t="s">
        <v>2143</v>
      </c>
      <c r="D1417" s="833" t="s">
        <v>4131</v>
      </c>
      <c r="E1417" s="834" t="s">
        <v>2170</v>
      </c>
      <c r="F1417" s="832" t="s">
        <v>2138</v>
      </c>
      <c r="G1417" s="832" t="s">
        <v>2390</v>
      </c>
      <c r="H1417" s="832" t="s">
        <v>590</v>
      </c>
      <c r="I1417" s="832" t="s">
        <v>3511</v>
      </c>
      <c r="J1417" s="832" t="s">
        <v>2392</v>
      </c>
      <c r="K1417" s="832" t="s">
        <v>2534</v>
      </c>
      <c r="L1417" s="835">
        <v>79.849999999999994</v>
      </c>
      <c r="M1417" s="835">
        <v>159.69999999999999</v>
      </c>
      <c r="N1417" s="832">
        <v>2</v>
      </c>
      <c r="O1417" s="836">
        <v>0.5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11</v>
      </c>
      <c r="B1418" s="832" t="s">
        <v>2137</v>
      </c>
      <c r="C1418" s="832" t="s">
        <v>2143</v>
      </c>
      <c r="D1418" s="833" t="s">
        <v>4131</v>
      </c>
      <c r="E1418" s="834" t="s">
        <v>2170</v>
      </c>
      <c r="F1418" s="832" t="s">
        <v>2138</v>
      </c>
      <c r="G1418" s="832" t="s">
        <v>2704</v>
      </c>
      <c r="H1418" s="832" t="s">
        <v>590</v>
      </c>
      <c r="I1418" s="832" t="s">
        <v>3512</v>
      </c>
      <c r="J1418" s="832" t="s">
        <v>840</v>
      </c>
      <c r="K1418" s="832" t="s">
        <v>3513</v>
      </c>
      <c r="L1418" s="835">
        <v>0</v>
      </c>
      <c r="M1418" s="835">
        <v>0</v>
      </c>
      <c r="N1418" s="832">
        <v>1</v>
      </c>
      <c r="O1418" s="836">
        <v>1</v>
      </c>
      <c r="P1418" s="835">
        <v>0</v>
      </c>
      <c r="Q1418" s="837"/>
      <c r="R1418" s="832">
        <v>1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11</v>
      </c>
      <c r="B1419" s="832" t="s">
        <v>2137</v>
      </c>
      <c r="C1419" s="832" t="s">
        <v>2143</v>
      </c>
      <c r="D1419" s="833" t="s">
        <v>4131</v>
      </c>
      <c r="E1419" s="834" t="s">
        <v>2170</v>
      </c>
      <c r="F1419" s="832" t="s">
        <v>2138</v>
      </c>
      <c r="G1419" s="832" t="s">
        <v>2967</v>
      </c>
      <c r="H1419" s="832" t="s">
        <v>590</v>
      </c>
      <c r="I1419" s="832" t="s">
        <v>3138</v>
      </c>
      <c r="J1419" s="832" t="s">
        <v>3139</v>
      </c>
      <c r="K1419" s="832" t="s">
        <v>3140</v>
      </c>
      <c r="L1419" s="835">
        <v>508.75</v>
      </c>
      <c r="M1419" s="835">
        <v>1526.25</v>
      </c>
      <c r="N1419" s="832">
        <v>3</v>
      </c>
      <c r="O1419" s="836">
        <v>3</v>
      </c>
      <c r="P1419" s="835">
        <v>1526.25</v>
      </c>
      <c r="Q1419" s="837">
        <v>1</v>
      </c>
      <c r="R1419" s="832">
        <v>3</v>
      </c>
      <c r="S1419" s="837">
        <v>1</v>
      </c>
      <c r="T1419" s="836">
        <v>3</v>
      </c>
      <c r="U1419" s="838">
        <v>1</v>
      </c>
    </row>
    <row r="1420" spans="1:21" ht="14.4" customHeight="1" x14ac:dyDescent="0.3">
      <c r="A1420" s="831">
        <v>11</v>
      </c>
      <c r="B1420" s="832" t="s">
        <v>2137</v>
      </c>
      <c r="C1420" s="832" t="s">
        <v>2143</v>
      </c>
      <c r="D1420" s="833" t="s">
        <v>4131</v>
      </c>
      <c r="E1420" s="834" t="s">
        <v>2170</v>
      </c>
      <c r="F1420" s="832" t="s">
        <v>2138</v>
      </c>
      <c r="G1420" s="832" t="s">
        <v>2967</v>
      </c>
      <c r="H1420" s="832" t="s">
        <v>590</v>
      </c>
      <c r="I1420" s="832" t="s">
        <v>3514</v>
      </c>
      <c r="J1420" s="832" t="s">
        <v>3139</v>
      </c>
      <c r="K1420" s="832" t="s">
        <v>3515</v>
      </c>
      <c r="L1420" s="835">
        <v>254.37</v>
      </c>
      <c r="M1420" s="835">
        <v>763.11</v>
      </c>
      <c r="N1420" s="832">
        <v>3</v>
      </c>
      <c r="O1420" s="836">
        <v>3</v>
      </c>
      <c r="P1420" s="835">
        <v>508.74</v>
      </c>
      <c r="Q1420" s="837">
        <v>0.66666666666666663</v>
      </c>
      <c r="R1420" s="832">
        <v>2</v>
      </c>
      <c r="S1420" s="837">
        <v>0.66666666666666663</v>
      </c>
      <c r="T1420" s="836">
        <v>2</v>
      </c>
      <c r="U1420" s="838">
        <v>0.66666666666666663</v>
      </c>
    </row>
    <row r="1421" spans="1:21" ht="14.4" customHeight="1" x14ac:dyDescent="0.3">
      <c r="A1421" s="831">
        <v>11</v>
      </c>
      <c r="B1421" s="832" t="s">
        <v>2137</v>
      </c>
      <c r="C1421" s="832" t="s">
        <v>2143</v>
      </c>
      <c r="D1421" s="833" t="s">
        <v>4131</v>
      </c>
      <c r="E1421" s="834" t="s">
        <v>2170</v>
      </c>
      <c r="F1421" s="832" t="s">
        <v>2138</v>
      </c>
      <c r="G1421" s="832" t="s">
        <v>2219</v>
      </c>
      <c r="H1421" s="832" t="s">
        <v>590</v>
      </c>
      <c r="I1421" s="832" t="s">
        <v>2323</v>
      </c>
      <c r="J1421" s="832" t="s">
        <v>2324</v>
      </c>
      <c r="K1421" s="832" t="s">
        <v>2325</v>
      </c>
      <c r="L1421" s="835">
        <v>72.64</v>
      </c>
      <c r="M1421" s="835">
        <v>3777.2799999999997</v>
      </c>
      <c r="N1421" s="832">
        <v>52</v>
      </c>
      <c r="O1421" s="836">
        <v>33.5</v>
      </c>
      <c r="P1421" s="835">
        <v>1162.24</v>
      </c>
      <c r="Q1421" s="837">
        <v>0.30769230769230771</v>
      </c>
      <c r="R1421" s="832">
        <v>16</v>
      </c>
      <c r="S1421" s="837">
        <v>0.30769230769230771</v>
      </c>
      <c r="T1421" s="836">
        <v>11.5</v>
      </c>
      <c r="U1421" s="838">
        <v>0.34328358208955223</v>
      </c>
    </row>
    <row r="1422" spans="1:21" ht="14.4" customHeight="1" x14ac:dyDescent="0.3">
      <c r="A1422" s="831">
        <v>11</v>
      </c>
      <c r="B1422" s="832" t="s">
        <v>2137</v>
      </c>
      <c r="C1422" s="832" t="s">
        <v>2143</v>
      </c>
      <c r="D1422" s="833" t="s">
        <v>4131</v>
      </c>
      <c r="E1422" s="834" t="s">
        <v>2170</v>
      </c>
      <c r="F1422" s="832" t="s">
        <v>2138</v>
      </c>
      <c r="G1422" s="832" t="s">
        <v>2219</v>
      </c>
      <c r="H1422" s="832" t="s">
        <v>590</v>
      </c>
      <c r="I1422" s="832" t="s">
        <v>3516</v>
      </c>
      <c r="J1422" s="832" t="s">
        <v>3517</v>
      </c>
      <c r="K1422" s="832" t="s">
        <v>3518</v>
      </c>
      <c r="L1422" s="835">
        <v>16.14</v>
      </c>
      <c r="M1422" s="835">
        <v>32.28</v>
      </c>
      <c r="N1422" s="832">
        <v>2</v>
      </c>
      <c r="O1422" s="836"/>
      <c r="P1422" s="835"/>
      <c r="Q1422" s="837">
        <v>0</v>
      </c>
      <c r="R1422" s="832"/>
      <c r="S1422" s="837">
        <v>0</v>
      </c>
      <c r="T1422" s="836"/>
      <c r="U1422" s="838"/>
    </row>
    <row r="1423" spans="1:21" ht="14.4" customHeight="1" x14ac:dyDescent="0.3">
      <c r="A1423" s="831">
        <v>11</v>
      </c>
      <c r="B1423" s="832" t="s">
        <v>2137</v>
      </c>
      <c r="C1423" s="832" t="s">
        <v>2143</v>
      </c>
      <c r="D1423" s="833" t="s">
        <v>4131</v>
      </c>
      <c r="E1423" s="834" t="s">
        <v>2170</v>
      </c>
      <c r="F1423" s="832" t="s">
        <v>2138</v>
      </c>
      <c r="G1423" s="832" t="s">
        <v>2219</v>
      </c>
      <c r="H1423" s="832" t="s">
        <v>590</v>
      </c>
      <c r="I1423" s="832" t="s">
        <v>2539</v>
      </c>
      <c r="J1423" s="832" t="s">
        <v>1216</v>
      </c>
      <c r="K1423" s="832" t="s">
        <v>2540</v>
      </c>
      <c r="L1423" s="835">
        <v>96.84</v>
      </c>
      <c r="M1423" s="835">
        <v>968.4</v>
      </c>
      <c r="N1423" s="832">
        <v>10</v>
      </c>
      <c r="O1423" s="836">
        <v>7</v>
      </c>
      <c r="P1423" s="835">
        <v>677.88</v>
      </c>
      <c r="Q1423" s="837">
        <v>0.70000000000000007</v>
      </c>
      <c r="R1423" s="832">
        <v>7</v>
      </c>
      <c r="S1423" s="837">
        <v>0.7</v>
      </c>
      <c r="T1423" s="836">
        <v>4</v>
      </c>
      <c r="U1423" s="838">
        <v>0.5714285714285714</v>
      </c>
    </row>
    <row r="1424" spans="1:21" ht="14.4" customHeight="1" x14ac:dyDescent="0.3">
      <c r="A1424" s="831">
        <v>11</v>
      </c>
      <c r="B1424" s="832" t="s">
        <v>2137</v>
      </c>
      <c r="C1424" s="832" t="s">
        <v>2143</v>
      </c>
      <c r="D1424" s="833" t="s">
        <v>4131</v>
      </c>
      <c r="E1424" s="834" t="s">
        <v>2170</v>
      </c>
      <c r="F1424" s="832" t="s">
        <v>2138</v>
      </c>
      <c r="G1424" s="832" t="s">
        <v>2219</v>
      </c>
      <c r="H1424" s="832" t="s">
        <v>590</v>
      </c>
      <c r="I1424" s="832" t="s">
        <v>2473</v>
      </c>
      <c r="J1424" s="832" t="s">
        <v>2474</v>
      </c>
      <c r="K1424" s="832" t="s">
        <v>2475</v>
      </c>
      <c r="L1424" s="835">
        <v>64.56</v>
      </c>
      <c r="M1424" s="835">
        <v>258.24</v>
      </c>
      <c r="N1424" s="832">
        <v>4</v>
      </c>
      <c r="O1424" s="836">
        <v>4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11</v>
      </c>
      <c r="B1425" s="832" t="s">
        <v>2137</v>
      </c>
      <c r="C1425" s="832" t="s">
        <v>2143</v>
      </c>
      <c r="D1425" s="833" t="s">
        <v>4131</v>
      </c>
      <c r="E1425" s="834" t="s">
        <v>2170</v>
      </c>
      <c r="F1425" s="832" t="s">
        <v>2138</v>
      </c>
      <c r="G1425" s="832" t="s">
        <v>2219</v>
      </c>
      <c r="H1425" s="832" t="s">
        <v>590</v>
      </c>
      <c r="I1425" s="832" t="s">
        <v>2450</v>
      </c>
      <c r="J1425" s="832" t="s">
        <v>2451</v>
      </c>
      <c r="K1425" s="832" t="s">
        <v>2222</v>
      </c>
      <c r="L1425" s="835">
        <v>32.28</v>
      </c>
      <c r="M1425" s="835">
        <v>32.28</v>
      </c>
      <c r="N1425" s="832">
        <v>1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11</v>
      </c>
      <c r="B1426" s="832" t="s">
        <v>2137</v>
      </c>
      <c r="C1426" s="832" t="s">
        <v>2143</v>
      </c>
      <c r="D1426" s="833" t="s">
        <v>4131</v>
      </c>
      <c r="E1426" s="834" t="s">
        <v>2170</v>
      </c>
      <c r="F1426" s="832" t="s">
        <v>2138</v>
      </c>
      <c r="G1426" s="832" t="s">
        <v>2356</v>
      </c>
      <c r="H1426" s="832" t="s">
        <v>590</v>
      </c>
      <c r="I1426" s="832" t="s">
        <v>2885</v>
      </c>
      <c r="J1426" s="832" t="s">
        <v>2358</v>
      </c>
      <c r="K1426" s="832" t="s">
        <v>2886</v>
      </c>
      <c r="L1426" s="835">
        <v>93.49</v>
      </c>
      <c r="M1426" s="835">
        <v>186.98</v>
      </c>
      <c r="N1426" s="832">
        <v>2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11</v>
      </c>
      <c r="B1427" s="832" t="s">
        <v>2137</v>
      </c>
      <c r="C1427" s="832" t="s">
        <v>2143</v>
      </c>
      <c r="D1427" s="833" t="s">
        <v>4131</v>
      </c>
      <c r="E1427" s="834" t="s">
        <v>2170</v>
      </c>
      <c r="F1427" s="832" t="s">
        <v>2138</v>
      </c>
      <c r="G1427" s="832" t="s">
        <v>3150</v>
      </c>
      <c r="H1427" s="832" t="s">
        <v>590</v>
      </c>
      <c r="I1427" s="832" t="s">
        <v>3154</v>
      </c>
      <c r="J1427" s="832" t="s">
        <v>3152</v>
      </c>
      <c r="K1427" s="832" t="s">
        <v>3155</v>
      </c>
      <c r="L1427" s="835">
        <v>0</v>
      </c>
      <c r="M1427" s="835">
        <v>0</v>
      </c>
      <c r="N1427" s="832">
        <v>3</v>
      </c>
      <c r="O1427" s="836">
        <v>1</v>
      </c>
      <c r="P1427" s="835">
        <v>0</v>
      </c>
      <c r="Q1427" s="837"/>
      <c r="R1427" s="832">
        <v>3</v>
      </c>
      <c r="S1427" s="837">
        <v>1</v>
      </c>
      <c r="T1427" s="836">
        <v>1</v>
      </c>
      <c r="U1427" s="838">
        <v>1</v>
      </c>
    </row>
    <row r="1428" spans="1:21" ht="14.4" customHeight="1" x14ac:dyDescent="0.3">
      <c r="A1428" s="831">
        <v>11</v>
      </c>
      <c r="B1428" s="832" t="s">
        <v>2137</v>
      </c>
      <c r="C1428" s="832" t="s">
        <v>2143</v>
      </c>
      <c r="D1428" s="833" t="s">
        <v>4131</v>
      </c>
      <c r="E1428" s="834" t="s">
        <v>2170</v>
      </c>
      <c r="F1428" s="832" t="s">
        <v>2138</v>
      </c>
      <c r="G1428" s="832" t="s">
        <v>2554</v>
      </c>
      <c r="H1428" s="832" t="s">
        <v>590</v>
      </c>
      <c r="I1428" s="832" t="s">
        <v>2555</v>
      </c>
      <c r="J1428" s="832" t="s">
        <v>2556</v>
      </c>
      <c r="K1428" s="832" t="s">
        <v>2557</v>
      </c>
      <c r="L1428" s="835">
        <v>159.71</v>
      </c>
      <c r="M1428" s="835">
        <v>638.84</v>
      </c>
      <c r="N1428" s="832">
        <v>4</v>
      </c>
      <c r="O1428" s="836">
        <v>2</v>
      </c>
      <c r="P1428" s="835">
        <v>638.84</v>
      </c>
      <c r="Q1428" s="837">
        <v>1</v>
      </c>
      <c r="R1428" s="832">
        <v>4</v>
      </c>
      <c r="S1428" s="837">
        <v>1</v>
      </c>
      <c r="T1428" s="836">
        <v>2</v>
      </c>
      <c r="U1428" s="838">
        <v>1</v>
      </c>
    </row>
    <row r="1429" spans="1:21" ht="14.4" customHeight="1" x14ac:dyDescent="0.3">
      <c r="A1429" s="831">
        <v>11</v>
      </c>
      <c r="B1429" s="832" t="s">
        <v>2137</v>
      </c>
      <c r="C1429" s="832" t="s">
        <v>2143</v>
      </c>
      <c r="D1429" s="833" t="s">
        <v>4131</v>
      </c>
      <c r="E1429" s="834" t="s">
        <v>2170</v>
      </c>
      <c r="F1429" s="832" t="s">
        <v>2138</v>
      </c>
      <c r="G1429" s="832" t="s">
        <v>2554</v>
      </c>
      <c r="H1429" s="832" t="s">
        <v>590</v>
      </c>
      <c r="I1429" s="832" t="s">
        <v>2560</v>
      </c>
      <c r="J1429" s="832" t="s">
        <v>2556</v>
      </c>
      <c r="K1429" s="832" t="s">
        <v>2561</v>
      </c>
      <c r="L1429" s="835">
        <v>0</v>
      </c>
      <c r="M1429" s="835">
        <v>0</v>
      </c>
      <c r="N1429" s="832">
        <v>3</v>
      </c>
      <c r="O1429" s="836">
        <v>2</v>
      </c>
      <c r="P1429" s="835"/>
      <c r="Q1429" s="837"/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11</v>
      </c>
      <c r="B1430" s="832" t="s">
        <v>2137</v>
      </c>
      <c r="C1430" s="832" t="s">
        <v>2143</v>
      </c>
      <c r="D1430" s="833" t="s">
        <v>4131</v>
      </c>
      <c r="E1430" s="834" t="s">
        <v>2170</v>
      </c>
      <c r="F1430" s="832" t="s">
        <v>2138</v>
      </c>
      <c r="G1430" s="832" t="s">
        <v>2262</v>
      </c>
      <c r="H1430" s="832" t="s">
        <v>590</v>
      </c>
      <c r="I1430" s="832" t="s">
        <v>2730</v>
      </c>
      <c r="J1430" s="832" t="s">
        <v>2731</v>
      </c>
      <c r="K1430" s="832" t="s">
        <v>2732</v>
      </c>
      <c r="L1430" s="835">
        <v>0</v>
      </c>
      <c r="M1430" s="835">
        <v>0</v>
      </c>
      <c r="N1430" s="832">
        <v>1</v>
      </c>
      <c r="O1430" s="836">
        <v>1</v>
      </c>
      <c r="P1430" s="835"/>
      <c r="Q1430" s="837"/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11</v>
      </c>
      <c r="B1431" s="832" t="s">
        <v>2137</v>
      </c>
      <c r="C1431" s="832" t="s">
        <v>2143</v>
      </c>
      <c r="D1431" s="833" t="s">
        <v>4131</v>
      </c>
      <c r="E1431" s="834" t="s">
        <v>2170</v>
      </c>
      <c r="F1431" s="832" t="s">
        <v>2138</v>
      </c>
      <c r="G1431" s="832" t="s">
        <v>3296</v>
      </c>
      <c r="H1431" s="832" t="s">
        <v>590</v>
      </c>
      <c r="I1431" s="832" t="s">
        <v>3519</v>
      </c>
      <c r="J1431" s="832" t="s">
        <v>3298</v>
      </c>
      <c r="K1431" s="832"/>
      <c r="L1431" s="835">
        <v>941.26</v>
      </c>
      <c r="M1431" s="835">
        <v>941.26</v>
      </c>
      <c r="N1431" s="832">
        <v>1</v>
      </c>
      <c r="O1431" s="836">
        <v>1</v>
      </c>
      <c r="P1431" s="835">
        <v>941.26</v>
      </c>
      <c r="Q1431" s="837">
        <v>1</v>
      </c>
      <c r="R1431" s="832">
        <v>1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11</v>
      </c>
      <c r="B1432" s="832" t="s">
        <v>2137</v>
      </c>
      <c r="C1432" s="832" t="s">
        <v>2143</v>
      </c>
      <c r="D1432" s="833" t="s">
        <v>4131</v>
      </c>
      <c r="E1432" s="834" t="s">
        <v>2170</v>
      </c>
      <c r="F1432" s="832" t="s">
        <v>2138</v>
      </c>
      <c r="G1432" s="832" t="s">
        <v>3520</v>
      </c>
      <c r="H1432" s="832" t="s">
        <v>590</v>
      </c>
      <c r="I1432" s="832" t="s">
        <v>3521</v>
      </c>
      <c r="J1432" s="832" t="s">
        <v>3522</v>
      </c>
      <c r="K1432" s="832" t="s">
        <v>3523</v>
      </c>
      <c r="L1432" s="835">
        <v>38.5</v>
      </c>
      <c r="M1432" s="835">
        <v>38.5</v>
      </c>
      <c r="N1432" s="832">
        <v>1</v>
      </c>
      <c r="O1432" s="836">
        <v>0.5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11</v>
      </c>
      <c r="B1433" s="832" t="s">
        <v>2137</v>
      </c>
      <c r="C1433" s="832" t="s">
        <v>2143</v>
      </c>
      <c r="D1433" s="833" t="s">
        <v>4131</v>
      </c>
      <c r="E1433" s="834" t="s">
        <v>2170</v>
      </c>
      <c r="F1433" s="832" t="s">
        <v>2138</v>
      </c>
      <c r="G1433" s="832" t="s">
        <v>2568</v>
      </c>
      <c r="H1433" s="832" t="s">
        <v>590</v>
      </c>
      <c r="I1433" s="832" t="s">
        <v>2746</v>
      </c>
      <c r="J1433" s="832" t="s">
        <v>2570</v>
      </c>
      <c r="K1433" s="832" t="s">
        <v>2747</v>
      </c>
      <c r="L1433" s="835">
        <v>1222.95</v>
      </c>
      <c r="M1433" s="835">
        <v>3668.8500000000004</v>
      </c>
      <c r="N1433" s="832">
        <v>3</v>
      </c>
      <c r="O1433" s="836">
        <v>3</v>
      </c>
      <c r="P1433" s="835">
        <v>2445.9</v>
      </c>
      <c r="Q1433" s="837">
        <v>0.66666666666666663</v>
      </c>
      <c r="R1433" s="832">
        <v>2</v>
      </c>
      <c r="S1433" s="837">
        <v>0.66666666666666663</v>
      </c>
      <c r="T1433" s="836">
        <v>2</v>
      </c>
      <c r="U1433" s="838">
        <v>0.66666666666666663</v>
      </c>
    </row>
    <row r="1434" spans="1:21" ht="14.4" customHeight="1" x14ac:dyDescent="0.3">
      <c r="A1434" s="831">
        <v>11</v>
      </c>
      <c r="B1434" s="832" t="s">
        <v>2137</v>
      </c>
      <c r="C1434" s="832" t="s">
        <v>2143</v>
      </c>
      <c r="D1434" s="833" t="s">
        <v>4131</v>
      </c>
      <c r="E1434" s="834" t="s">
        <v>2170</v>
      </c>
      <c r="F1434" s="832" t="s">
        <v>2138</v>
      </c>
      <c r="G1434" s="832" t="s">
        <v>2568</v>
      </c>
      <c r="H1434" s="832" t="s">
        <v>590</v>
      </c>
      <c r="I1434" s="832" t="s">
        <v>2569</v>
      </c>
      <c r="J1434" s="832" t="s">
        <v>2570</v>
      </c>
      <c r="K1434" s="832" t="s">
        <v>2571</v>
      </c>
      <c r="L1434" s="835">
        <v>1776.68</v>
      </c>
      <c r="M1434" s="835">
        <v>1776.68</v>
      </c>
      <c r="N1434" s="832">
        <v>1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11</v>
      </c>
      <c r="B1435" s="832" t="s">
        <v>2137</v>
      </c>
      <c r="C1435" s="832" t="s">
        <v>2143</v>
      </c>
      <c r="D1435" s="833" t="s">
        <v>4131</v>
      </c>
      <c r="E1435" s="834" t="s">
        <v>2170</v>
      </c>
      <c r="F1435" s="832" t="s">
        <v>2138</v>
      </c>
      <c r="G1435" s="832" t="s">
        <v>2285</v>
      </c>
      <c r="H1435" s="832" t="s">
        <v>590</v>
      </c>
      <c r="I1435" s="832" t="s">
        <v>2455</v>
      </c>
      <c r="J1435" s="832" t="s">
        <v>2456</v>
      </c>
      <c r="K1435" s="832" t="s">
        <v>2457</v>
      </c>
      <c r="L1435" s="835">
        <v>49.96</v>
      </c>
      <c r="M1435" s="835">
        <v>49.96</v>
      </c>
      <c r="N1435" s="832">
        <v>1</v>
      </c>
      <c r="O1435" s="836">
        <v>1</v>
      </c>
      <c r="P1435" s="835">
        <v>49.96</v>
      </c>
      <c r="Q1435" s="837">
        <v>1</v>
      </c>
      <c r="R1435" s="832">
        <v>1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11</v>
      </c>
      <c r="B1436" s="832" t="s">
        <v>2137</v>
      </c>
      <c r="C1436" s="832" t="s">
        <v>2143</v>
      </c>
      <c r="D1436" s="833" t="s">
        <v>4131</v>
      </c>
      <c r="E1436" s="834" t="s">
        <v>2170</v>
      </c>
      <c r="F1436" s="832" t="s">
        <v>2138</v>
      </c>
      <c r="G1436" s="832" t="s">
        <v>2400</v>
      </c>
      <c r="H1436" s="832" t="s">
        <v>590</v>
      </c>
      <c r="I1436" s="832" t="s">
        <v>2401</v>
      </c>
      <c r="J1436" s="832" t="s">
        <v>2402</v>
      </c>
      <c r="K1436" s="832" t="s">
        <v>2403</v>
      </c>
      <c r="L1436" s="835">
        <v>38.56</v>
      </c>
      <c r="M1436" s="835">
        <v>1156.7999999999997</v>
      </c>
      <c r="N1436" s="832">
        <v>30</v>
      </c>
      <c r="O1436" s="836">
        <v>15.5</v>
      </c>
      <c r="P1436" s="835">
        <v>231.36</v>
      </c>
      <c r="Q1436" s="837">
        <v>0.20000000000000007</v>
      </c>
      <c r="R1436" s="832">
        <v>6</v>
      </c>
      <c r="S1436" s="837">
        <v>0.2</v>
      </c>
      <c r="T1436" s="836">
        <v>3.5</v>
      </c>
      <c r="U1436" s="838">
        <v>0.22580645161290322</v>
      </c>
    </row>
    <row r="1437" spans="1:21" ht="14.4" customHeight="1" x14ac:dyDescent="0.3">
      <c r="A1437" s="831">
        <v>11</v>
      </c>
      <c r="B1437" s="832" t="s">
        <v>2137</v>
      </c>
      <c r="C1437" s="832" t="s">
        <v>2143</v>
      </c>
      <c r="D1437" s="833" t="s">
        <v>4131</v>
      </c>
      <c r="E1437" s="834" t="s">
        <v>2170</v>
      </c>
      <c r="F1437" s="832" t="s">
        <v>2138</v>
      </c>
      <c r="G1437" s="832" t="s">
        <v>2181</v>
      </c>
      <c r="H1437" s="832" t="s">
        <v>638</v>
      </c>
      <c r="I1437" s="832" t="s">
        <v>2182</v>
      </c>
      <c r="J1437" s="832" t="s">
        <v>757</v>
      </c>
      <c r="K1437" s="832" t="s">
        <v>1682</v>
      </c>
      <c r="L1437" s="835">
        <v>736.33</v>
      </c>
      <c r="M1437" s="835">
        <v>1472.66</v>
      </c>
      <c r="N1437" s="832">
        <v>2</v>
      </c>
      <c r="O1437" s="836">
        <v>1</v>
      </c>
      <c r="P1437" s="835">
        <v>1472.66</v>
      </c>
      <c r="Q1437" s="837">
        <v>1</v>
      </c>
      <c r="R1437" s="832">
        <v>2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11</v>
      </c>
      <c r="B1438" s="832" t="s">
        <v>2137</v>
      </c>
      <c r="C1438" s="832" t="s">
        <v>2143</v>
      </c>
      <c r="D1438" s="833" t="s">
        <v>4131</v>
      </c>
      <c r="E1438" s="834" t="s">
        <v>2170</v>
      </c>
      <c r="F1438" s="832" t="s">
        <v>2138</v>
      </c>
      <c r="G1438" s="832" t="s">
        <v>2234</v>
      </c>
      <c r="H1438" s="832" t="s">
        <v>638</v>
      </c>
      <c r="I1438" s="832" t="s">
        <v>1827</v>
      </c>
      <c r="J1438" s="832" t="s">
        <v>653</v>
      </c>
      <c r="K1438" s="832" t="s">
        <v>646</v>
      </c>
      <c r="L1438" s="835">
        <v>48.42</v>
      </c>
      <c r="M1438" s="835">
        <v>1839.9600000000003</v>
      </c>
      <c r="N1438" s="832">
        <v>38</v>
      </c>
      <c r="O1438" s="836">
        <v>36.5</v>
      </c>
      <c r="P1438" s="835">
        <v>532.62000000000012</v>
      </c>
      <c r="Q1438" s="837">
        <v>0.28947368421052633</v>
      </c>
      <c r="R1438" s="832">
        <v>11</v>
      </c>
      <c r="S1438" s="837">
        <v>0.28947368421052633</v>
      </c>
      <c r="T1438" s="836">
        <v>11</v>
      </c>
      <c r="U1438" s="838">
        <v>0.30136986301369861</v>
      </c>
    </row>
    <row r="1439" spans="1:21" ht="14.4" customHeight="1" x14ac:dyDescent="0.3">
      <c r="A1439" s="831">
        <v>11</v>
      </c>
      <c r="B1439" s="832" t="s">
        <v>2137</v>
      </c>
      <c r="C1439" s="832" t="s">
        <v>2143</v>
      </c>
      <c r="D1439" s="833" t="s">
        <v>4131</v>
      </c>
      <c r="E1439" s="834" t="s">
        <v>2170</v>
      </c>
      <c r="F1439" s="832" t="s">
        <v>2138</v>
      </c>
      <c r="G1439" s="832" t="s">
        <v>2234</v>
      </c>
      <c r="H1439" s="832" t="s">
        <v>590</v>
      </c>
      <c r="I1439" s="832" t="s">
        <v>2406</v>
      </c>
      <c r="J1439" s="832" t="s">
        <v>653</v>
      </c>
      <c r="K1439" s="832" t="s">
        <v>2407</v>
      </c>
      <c r="L1439" s="835">
        <v>48.42</v>
      </c>
      <c r="M1439" s="835">
        <v>290.52</v>
      </c>
      <c r="N1439" s="832">
        <v>6</v>
      </c>
      <c r="O1439" s="836">
        <v>3.5</v>
      </c>
      <c r="P1439" s="835">
        <v>145.26</v>
      </c>
      <c r="Q1439" s="837">
        <v>0.5</v>
      </c>
      <c r="R1439" s="832">
        <v>3</v>
      </c>
      <c r="S1439" s="837">
        <v>0.5</v>
      </c>
      <c r="T1439" s="836">
        <v>2</v>
      </c>
      <c r="U1439" s="838">
        <v>0.5714285714285714</v>
      </c>
    </row>
    <row r="1440" spans="1:21" ht="14.4" customHeight="1" x14ac:dyDescent="0.3">
      <c r="A1440" s="831">
        <v>11</v>
      </c>
      <c r="B1440" s="832" t="s">
        <v>2137</v>
      </c>
      <c r="C1440" s="832" t="s">
        <v>2143</v>
      </c>
      <c r="D1440" s="833" t="s">
        <v>4131</v>
      </c>
      <c r="E1440" s="834" t="s">
        <v>2170</v>
      </c>
      <c r="F1440" s="832" t="s">
        <v>2138</v>
      </c>
      <c r="G1440" s="832" t="s">
        <v>2234</v>
      </c>
      <c r="H1440" s="832" t="s">
        <v>590</v>
      </c>
      <c r="I1440" s="832" t="s">
        <v>2519</v>
      </c>
      <c r="J1440" s="832" t="s">
        <v>653</v>
      </c>
      <c r="K1440" s="832" t="s">
        <v>2520</v>
      </c>
      <c r="L1440" s="835">
        <v>24.22</v>
      </c>
      <c r="M1440" s="835">
        <v>24.22</v>
      </c>
      <c r="N1440" s="832">
        <v>1</v>
      </c>
      <c r="O1440" s="836">
        <v>0.5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11</v>
      </c>
      <c r="B1441" s="832" t="s">
        <v>2137</v>
      </c>
      <c r="C1441" s="832" t="s">
        <v>2143</v>
      </c>
      <c r="D1441" s="833" t="s">
        <v>4131</v>
      </c>
      <c r="E1441" s="834" t="s">
        <v>2170</v>
      </c>
      <c r="F1441" s="832" t="s">
        <v>2138</v>
      </c>
      <c r="G1441" s="832" t="s">
        <v>3524</v>
      </c>
      <c r="H1441" s="832" t="s">
        <v>590</v>
      </c>
      <c r="I1441" s="832" t="s">
        <v>3525</v>
      </c>
      <c r="J1441" s="832" t="s">
        <v>3526</v>
      </c>
      <c r="K1441" s="832" t="s">
        <v>3527</v>
      </c>
      <c r="L1441" s="835">
        <v>0</v>
      </c>
      <c r="M1441" s="835">
        <v>0</v>
      </c>
      <c r="N1441" s="832">
        <v>1</v>
      </c>
      <c r="O1441" s="836">
        <v>0.5</v>
      </c>
      <c r="P1441" s="835"/>
      <c r="Q1441" s="837"/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11</v>
      </c>
      <c r="B1442" s="832" t="s">
        <v>2137</v>
      </c>
      <c r="C1442" s="832" t="s">
        <v>2143</v>
      </c>
      <c r="D1442" s="833" t="s">
        <v>4131</v>
      </c>
      <c r="E1442" s="834" t="s">
        <v>2170</v>
      </c>
      <c r="F1442" s="832" t="s">
        <v>2138</v>
      </c>
      <c r="G1442" s="832" t="s">
        <v>2466</v>
      </c>
      <c r="H1442" s="832" t="s">
        <v>638</v>
      </c>
      <c r="I1442" s="832" t="s">
        <v>1742</v>
      </c>
      <c r="J1442" s="832" t="s">
        <v>1740</v>
      </c>
      <c r="K1442" s="832" t="s">
        <v>1743</v>
      </c>
      <c r="L1442" s="835">
        <v>262.23</v>
      </c>
      <c r="M1442" s="835">
        <v>262.23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11</v>
      </c>
      <c r="B1443" s="832" t="s">
        <v>2137</v>
      </c>
      <c r="C1443" s="832" t="s">
        <v>2143</v>
      </c>
      <c r="D1443" s="833" t="s">
        <v>4131</v>
      </c>
      <c r="E1443" s="834" t="s">
        <v>2170</v>
      </c>
      <c r="F1443" s="832" t="s">
        <v>2138</v>
      </c>
      <c r="G1443" s="832" t="s">
        <v>2466</v>
      </c>
      <c r="H1443" s="832" t="s">
        <v>638</v>
      </c>
      <c r="I1443" s="832" t="s">
        <v>1742</v>
      </c>
      <c r="J1443" s="832" t="s">
        <v>1740</v>
      </c>
      <c r="K1443" s="832" t="s">
        <v>1743</v>
      </c>
      <c r="L1443" s="835">
        <v>218.62</v>
      </c>
      <c r="M1443" s="835">
        <v>437.24</v>
      </c>
      <c r="N1443" s="832">
        <v>2</v>
      </c>
      <c r="O1443" s="836">
        <v>1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11</v>
      </c>
      <c r="B1444" s="832" t="s">
        <v>2137</v>
      </c>
      <c r="C1444" s="832" t="s">
        <v>2143</v>
      </c>
      <c r="D1444" s="833" t="s">
        <v>4131</v>
      </c>
      <c r="E1444" s="834" t="s">
        <v>2170</v>
      </c>
      <c r="F1444" s="832" t="s">
        <v>2138</v>
      </c>
      <c r="G1444" s="832" t="s">
        <v>2235</v>
      </c>
      <c r="H1444" s="832" t="s">
        <v>590</v>
      </c>
      <c r="I1444" s="832" t="s">
        <v>2236</v>
      </c>
      <c r="J1444" s="832" t="s">
        <v>2237</v>
      </c>
      <c r="K1444" s="832" t="s">
        <v>1726</v>
      </c>
      <c r="L1444" s="835">
        <v>82.17</v>
      </c>
      <c r="M1444" s="835">
        <v>575.19000000000005</v>
      </c>
      <c r="N1444" s="832">
        <v>7</v>
      </c>
      <c r="O1444" s="836">
        <v>3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11</v>
      </c>
      <c r="B1445" s="832" t="s">
        <v>2137</v>
      </c>
      <c r="C1445" s="832" t="s">
        <v>2143</v>
      </c>
      <c r="D1445" s="833" t="s">
        <v>4131</v>
      </c>
      <c r="E1445" s="834" t="s">
        <v>2170</v>
      </c>
      <c r="F1445" s="832" t="s">
        <v>2138</v>
      </c>
      <c r="G1445" s="832" t="s">
        <v>2187</v>
      </c>
      <c r="H1445" s="832" t="s">
        <v>638</v>
      </c>
      <c r="I1445" s="832" t="s">
        <v>1834</v>
      </c>
      <c r="J1445" s="832" t="s">
        <v>1835</v>
      </c>
      <c r="K1445" s="832" t="s">
        <v>1836</v>
      </c>
      <c r="L1445" s="835">
        <v>0</v>
      </c>
      <c r="M1445" s="835">
        <v>0</v>
      </c>
      <c r="N1445" s="832">
        <v>12</v>
      </c>
      <c r="O1445" s="836">
        <v>6</v>
      </c>
      <c r="P1445" s="835">
        <v>0</v>
      </c>
      <c r="Q1445" s="837"/>
      <c r="R1445" s="832">
        <v>5</v>
      </c>
      <c r="S1445" s="837">
        <v>0.41666666666666669</v>
      </c>
      <c r="T1445" s="836">
        <v>2</v>
      </c>
      <c r="U1445" s="838">
        <v>0.33333333333333331</v>
      </c>
    </row>
    <row r="1446" spans="1:21" ht="14.4" customHeight="1" x14ac:dyDescent="0.3">
      <c r="A1446" s="831">
        <v>11</v>
      </c>
      <c r="B1446" s="832" t="s">
        <v>2137</v>
      </c>
      <c r="C1446" s="832" t="s">
        <v>2143</v>
      </c>
      <c r="D1446" s="833" t="s">
        <v>4131</v>
      </c>
      <c r="E1446" s="834" t="s">
        <v>2170</v>
      </c>
      <c r="F1446" s="832" t="s">
        <v>2138</v>
      </c>
      <c r="G1446" s="832" t="s">
        <v>2300</v>
      </c>
      <c r="H1446" s="832" t="s">
        <v>590</v>
      </c>
      <c r="I1446" s="832" t="s">
        <v>3528</v>
      </c>
      <c r="J1446" s="832" t="s">
        <v>3529</v>
      </c>
      <c r="K1446" s="832" t="s">
        <v>3530</v>
      </c>
      <c r="L1446" s="835">
        <v>187.92</v>
      </c>
      <c r="M1446" s="835">
        <v>563.76</v>
      </c>
      <c r="N1446" s="832">
        <v>3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11</v>
      </c>
      <c r="B1447" s="832" t="s">
        <v>2137</v>
      </c>
      <c r="C1447" s="832" t="s">
        <v>2143</v>
      </c>
      <c r="D1447" s="833" t="s">
        <v>4131</v>
      </c>
      <c r="E1447" s="834" t="s">
        <v>2170</v>
      </c>
      <c r="F1447" s="832" t="s">
        <v>2138</v>
      </c>
      <c r="G1447" s="832" t="s">
        <v>2300</v>
      </c>
      <c r="H1447" s="832" t="s">
        <v>590</v>
      </c>
      <c r="I1447" s="832" t="s">
        <v>2429</v>
      </c>
      <c r="J1447" s="832" t="s">
        <v>2430</v>
      </c>
      <c r="K1447" s="832" t="s">
        <v>2431</v>
      </c>
      <c r="L1447" s="835">
        <v>93.96</v>
      </c>
      <c r="M1447" s="835">
        <v>375.84</v>
      </c>
      <c r="N1447" s="832">
        <v>4</v>
      </c>
      <c r="O1447" s="836">
        <v>1.5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11</v>
      </c>
      <c r="B1448" s="832" t="s">
        <v>2137</v>
      </c>
      <c r="C1448" s="832" t="s">
        <v>2143</v>
      </c>
      <c r="D1448" s="833" t="s">
        <v>4131</v>
      </c>
      <c r="E1448" s="834" t="s">
        <v>2170</v>
      </c>
      <c r="F1448" s="832" t="s">
        <v>2138</v>
      </c>
      <c r="G1448" s="832" t="s">
        <v>2300</v>
      </c>
      <c r="H1448" s="832" t="s">
        <v>590</v>
      </c>
      <c r="I1448" s="832" t="s">
        <v>3531</v>
      </c>
      <c r="J1448" s="832" t="s">
        <v>2305</v>
      </c>
      <c r="K1448" s="832" t="s">
        <v>2306</v>
      </c>
      <c r="L1448" s="835">
        <v>300.68</v>
      </c>
      <c r="M1448" s="835">
        <v>601.36</v>
      </c>
      <c r="N1448" s="832">
        <v>2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11</v>
      </c>
      <c r="B1449" s="832" t="s">
        <v>2137</v>
      </c>
      <c r="C1449" s="832" t="s">
        <v>2143</v>
      </c>
      <c r="D1449" s="833" t="s">
        <v>4131</v>
      </c>
      <c r="E1449" s="834" t="s">
        <v>2170</v>
      </c>
      <c r="F1449" s="832" t="s">
        <v>2138</v>
      </c>
      <c r="G1449" s="832" t="s">
        <v>2300</v>
      </c>
      <c r="H1449" s="832" t="s">
        <v>590</v>
      </c>
      <c r="I1449" s="832" t="s">
        <v>2432</v>
      </c>
      <c r="J1449" s="832" t="s">
        <v>950</v>
      </c>
      <c r="K1449" s="832" t="s">
        <v>2431</v>
      </c>
      <c r="L1449" s="835">
        <v>93.96</v>
      </c>
      <c r="M1449" s="835">
        <v>187.92</v>
      </c>
      <c r="N1449" s="832">
        <v>2</v>
      </c>
      <c r="O1449" s="836">
        <v>1</v>
      </c>
      <c r="P1449" s="835">
        <v>187.92</v>
      </c>
      <c r="Q1449" s="837">
        <v>1</v>
      </c>
      <c r="R1449" s="832">
        <v>2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11</v>
      </c>
      <c r="B1450" s="832" t="s">
        <v>2137</v>
      </c>
      <c r="C1450" s="832" t="s">
        <v>2143</v>
      </c>
      <c r="D1450" s="833" t="s">
        <v>4131</v>
      </c>
      <c r="E1450" s="834" t="s">
        <v>2170</v>
      </c>
      <c r="F1450" s="832" t="s">
        <v>2138</v>
      </c>
      <c r="G1450" s="832" t="s">
        <v>2300</v>
      </c>
      <c r="H1450" s="832" t="s">
        <v>590</v>
      </c>
      <c r="I1450" s="832" t="s">
        <v>3532</v>
      </c>
      <c r="J1450" s="832" t="s">
        <v>2305</v>
      </c>
      <c r="K1450" s="832" t="s">
        <v>2306</v>
      </c>
      <c r="L1450" s="835">
        <v>300.68</v>
      </c>
      <c r="M1450" s="835">
        <v>601.36</v>
      </c>
      <c r="N1450" s="832">
        <v>2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11</v>
      </c>
      <c r="B1451" s="832" t="s">
        <v>2137</v>
      </c>
      <c r="C1451" s="832" t="s">
        <v>2143</v>
      </c>
      <c r="D1451" s="833" t="s">
        <v>4131</v>
      </c>
      <c r="E1451" s="834" t="s">
        <v>2170</v>
      </c>
      <c r="F1451" s="832" t="s">
        <v>2138</v>
      </c>
      <c r="G1451" s="832" t="s">
        <v>2300</v>
      </c>
      <c r="H1451" s="832" t="s">
        <v>590</v>
      </c>
      <c r="I1451" s="832" t="s">
        <v>3533</v>
      </c>
      <c r="J1451" s="832" t="s">
        <v>3534</v>
      </c>
      <c r="K1451" s="832" t="s">
        <v>3535</v>
      </c>
      <c r="L1451" s="835">
        <v>140.94999999999999</v>
      </c>
      <c r="M1451" s="835">
        <v>422.84999999999997</v>
      </c>
      <c r="N1451" s="832">
        <v>3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11</v>
      </c>
      <c r="B1452" s="832" t="s">
        <v>2137</v>
      </c>
      <c r="C1452" s="832" t="s">
        <v>2143</v>
      </c>
      <c r="D1452" s="833" t="s">
        <v>4131</v>
      </c>
      <c r="E1452" s="834" t="s">
        <v>2170</v>
      </c>
      <c r="F1452" s="832" t="s">
        <v>2138</v>
      </c>
      <c r="G1452" s="832" t="s">
        <v>2300</v>
      </c>
      <c r="H1452" s="832" t="s">
        <v>590</v>
      </c>
      <c r="I1452" s="832" t="s">
        <v>3536</v>
      </c>
      <c r="J1452" s="832" t="s">
        <v>3537</v>
      </c>
      <c r="K1452" s="832" t="s">
        <v>3538</v>
      </c>
      <c r="L1452" s="835">
        <v>0</v>
      </c>
      <c r="M1452" s="835">
        <v>0</v>
      </c>
      <c r="N1452" s="832">
        <v>2</v>
      </c>
      <c r="O1452" s="836">
        <v>1</v>
      </c>
      <c r="P1452" s="835"/>
      <c r="Q1452" s="837"/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11</v>
      </c>
      <c r="B1453" s="832" t="s">
        <v>2137</v>
      </c>
      <c r="C1453" s="832" t="s">
        <v>2143</v>
      </c>
      <c r="D1453" s="833" t="s">
        <v>4131</v>
      </c>
      <c r="E1453" s="834" t="s">
        <v>2170</v>
      </c>
      <c r="F1453" s="832" t="s">
        <v>2138</v>
      </c>
      <c r="G1453" s="832" t="s">
        <v>2300</v>
      </c>
      <c r="H1453" s="832" t="s">
        <v>590</v>
      </c>
      <c r="I1453" s="832" t="s">
        <v>3539</v>
      </c>
      <c r="J1453" s="832" t="s">
        <v>3537</v>
      </c>
      <c r="K1453" s="832" t="s">
        <v>3530</v>
      </c>
      <c r="L1453" s="835">
        <v>187.92</v>
      </c>
      <c r="M1453" s="835">
        <v>563.76</v>
      </c>
      <c r="N1453" s="832">
        <v>3</v>
      </c>
      <c r="O1453" s="836">
        <v>0.5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11</v>
      </c>
      <c r="B1454" s="832" t="s">
        <v>2137</v>
      </c>
      <c r="C1454" s="832" t="s">
        <v>2143</v>
      </c>
      <c r="D1454" s="833" t="s">
        <v>4131</v>
      </c>
      <c r="E1454" s="834" t="s">
        <v>2170</v>
      </c>
      <c r="F1454" s="832" t="s">
        <v>2138</v>
      </c>
      <c r="G1454" s="832" t="s">
        <v>2300</v>
      </c>
      <c r="H1454" s="832" t="s">
        <v>590</v>
      </c>
      <c r="I1454" s="832" t="s">
        <v>3540</v>
      </c>
      <c r="J1454" s="832" t="s">
        <v>3529</v>
      </c>
      <c r="K1454" s="832" t="s">
        <v>3541</v>
      </c>
      <c r="L1454" s="835">
        <v>0</v>
      </c>
      <c r="M1454" s="835">
        <v>0</v>
      </c>
      <c r="N1454" s="832">
        <v>1</v>
      </c>
      <c r="O1454" s="836">
        <v>1</v>
      </c>
      <c r="P1454" s="835"/>
      <c r="Q1454" s="837"/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11</v>
      </c>
      <c r="B1455" s="832" t="s">
        <v>2137</v>
      </c>
      <c r="C1455" s="832" t="s">
        <v>2143</v>
      </c>
      <c r="D1455" s="833" t="s">
        <v>4131</v>
      </c>
      <c r="E1455" s="834" t="s">
        <v>2170</v>
      </c>
      <c r="F1455" s="832" t="s">
        <v>2138</v>
      </c>
      <c r="G1455" s="832" t="s">
        <v>2300</v>
      </c>
      <c r="H1455" s="832" t="s">
        <v>590</v>
      </c>
      <c r="I1455" s="832" t="s">
        <v>3542</v>
      </c>
      <c r="J1455" s="832" t="s">
        <v>3534</v>
      </c>
      <c r="K1455" s="832" t="s">
        <v>3535</v>
      </c>
      <c r="L1455" s="835">
        <v>140.94999999999999</v>
      </c>
      <c r="M1455" s="835">
        <v>422.84999999999997</v>
      </c>
      <c r="N1455" s="832">
        <v>3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11</v>
      </c>
      <c r="B1456" s="832" t="s">
        <v>2137</v>
      </c>
      <c r="C1456" s="832" t="s">
        <v>2143</v>
      </c>
      <c r="D1456" s="833" t="s">
        <v>4131</v>
      </c>
      <c r="E1456" s="834" t="s">
        <v>2170</v>
      </c>
      <c r="F1456" s="832" t="s">
        <v>2138</v>
      </c>
      <c r="G1456" s="832" t="s">
        <v>2506</v>
      </c>
      <c r="H1456" s="832" t="s">
        <v>638</v>
      </c>
      <c r="I1456" s="832" t="s">
        <v>1856</v>
      </c>
      <c r="J1456" s="832" t="s">
        <v>994</v>
      </c>
      <c r="K1456" s="832" t="s">
        <v>1857</v>
      </c>
      <c r="L1456" s="835">
        <v>0</v>
      </c>
      <c r="M1456" s="835">
        <v>0</v>
      </c>
      <c r="N1456" s="832">
        <v>1</v>
      </c>
      <c r="O1456" s="836">
        <v>1</v>
      </c>
      <c r="P1456" s="835"/>
      <c r="Q1456" s="837"/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11</v>
      </c>
      <c r="B1457" s="832" t="s">
        <v>2137</v>
      </c>
      <c r="C1457" s="832" t="s">
        <v>2143</v>
      </c>
      <c r="D1457" s="833" t="s">
        <v>4131</v>
      </c>
      <c r="E1457" s="834" t="s">
        <v>2170</v>
      </c>
      <c r="F1457" s="832" t="s">
        <v>2138</v>
      </c>
      <c r="G1457" s="832" t="s">
        <v>3543</v>
      </c>
      <c r="H1457" s="832" t="s">
        <v>590</v>
      </c>
      <c r="I1457" s="832" t="s">
        <v>3544</v>
      </c>
      <c r="J1457" s="832" t="s">
        <v>3545</v>
      </c>
      <c r="K1457" s="832" t="s">
        <v>3546</v>
      </c>
      <c r="L1457" s="835">
        <v>32.130000000000003</v>
      </c>
      <c r="M1457" s="835">
        <v>32.130000000000003</v>
      </c>
      <c r="N1457" s="832">
        <v>1</v>
      </c>
      <c r="O1457" s="836">
        <v>1</v>
      </c>
      <c r="P1457" s="835">
        <v>32.130000000000003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11</v>
      </c>
      <c r="B1458" s="832" t="s">
        <v>2137</v>
      </c>
      <c r="C1458" s="832" t="s">
        <v>2143</v>
      </c>
      <c r="D1458" s="833" t="s">
        <v>4131</v>
      </c>
      <c r="E1458" s="834" t="s">
        <v>2170</v>
      </c>
      <c r="F1458" s="832" t="s">
        <v>2138</v>
      </c>
      <c r="G1458" s="832" t="s">
        <v>2243</v>
      </c>
      <c r="H1458" s="832" t="s">
        <v>590</v>
      </c>
      <c r="I1458" s="832" t="s">
        <v>2437</v>
      </c>
      <c r="J1458" s="832" t="s">
        <v>985</v>
      </c>
      <c r="K1458" s="832" t="s">
        <v>2438</v>
      </c>
      <c r="L1458" s="835">
        <v>33.549999999999997</v>
      </c>
      <c r="M1458" s="835">
        <v>100.64999999999999</v>
      </c>
      <c r="N1458" s="832">
        <v>3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11</v>
      </c>
      <c r="B1459" s="832" t="s">
        <v>2137</v>
      </c>
      <c r="C1459" s="832" t="s">
        <v>2143</v>
      </c>
      <c r="D1459" s="833" t="s">
        <v>4131</v>
      </c>
      <c r="E1459" s="834" t="s">
        <v>2170</v>
      </c>
      <c r="F1459" s="832" t="s">
        <v>2138</v>
      </c>
      <c r="G1459" s="832" t="s">
        <v>2243</v>
      </c>
      <c r="H1459" s="832" t="s">
        <v>590</v>
      </c>
      <c r="I1459" s="832" t="s">
        <v>2347</v>
      </c>
      <c r="J1459" s="832" t="s">
        <v>985</v>
      </c>
      <c r="K1459" s="832" t="s">
        <v>2311</v>
      </c>
      <c r="L1459" s="835">
        <v>50.32</v>
      </c>
      <c r="M1459" s="835">
        <v>50.32</v>
      </c>
      <c r="N1459" s="832">
        <v>1</v>
      </c>
      <c r="O1459" s="836">
        <v>1</v>
      </c>
      <c r="P1459" s="835">
        <v>50.32</v>
      </c>
      <c r="Q1459" s="837">
        <v>1</v>
      </c>
      <c r="R1459" s="832">
        <v>1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11</v>
      </c>
      <c r="B1460" s="832" t="s">
        <v>2137</v>
      </c>
      <c r="C1460" s="832" t="s">
        <v>2143</v>
      </c>
      <c r="D1460" s="833" t="s">
        <v>4131</v>
      </c>
      <c r="E1460" s="834" t="s">
        <v>2170</v>
      </c>
      <c r="F1460" s="832" t="s">
        <v>2138</v>
      </c>
      <c r="G1460" s="832" t="s">
        <v>2243</v>
      </c>
      <c r="H1460" s="832" t="s">
        <v>590</v>
      </c>
      <c r="I1460" s="832" t="s">
        <v>2307</v>
      </c>
      <c r="J1460" s="832" t="s">
        <v>2308</v>
      </c>
      <c r="K1460" s="832" t="s">
        <v>2309</v>
      </c>
      <c r="L1460" s="835">
        <v>99.94</v>
      </c>
      <c r="M1460" s="835">
        <v>99.94</v>
      </c>
      <c r="N1460" s="832">
        <v>1</v>
      </c>
      <c r="O1460" s="836">
        <v>1</v>
      </c>
      <c r="P1460" s="835">
        <v>99.94</v>
      </c>
      <c r="Q1460" s="837">
        <v>1</v>
      </c>
      <c r="R1460" s="832">
        <v>1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11</v>
      </c>
      <c r="B1461" s="832" t="s">
        <v>2137</v>
      </c>
      <c r="C1461" s="832" t="s">
        <v>2143</v>
      </c>
      <c r="D1461" s="833" t="s">
        <v>4131</v>
      </c>
      <c r="E1461" s="834" t="s">
        <v>2170</v>
      </c>
      <c r="F1461" s="832" t="s">
        <v>2138</v>
      </c>
      <c r="G1461" s="832" t="s">
        <v>2243</v>
      </c>
      <c r="H1461" s="832" t="s">
        <v>590</v>
      </c>
      <c r="I1461" s="832" t="s">
        <v>2348</v>
      </c>
      <c r="J1461" s="832" t="s">
        <v>985</v>
      </c>
      <c r="K1461" s="832" t="s">
        <v>2349</v>
      </c>
      <c r="L1461" s="835">
        <v>50.32</v>
      </c>
      <c r="M1461" s="835">
        <v>100.64</v>
      </c>
      <c r="N1461" s="832">
        <v>2</v>
      </c>
      <c r="O1461" s="836">
        <v>1.5</v>
      </c>
      <c r="P1461" s="835">
        <v>50.32</v>
      </c>
      <c r="Q1461" s="837">
        <v>0.5</v>
      </c>
      <c r="R1461" s="832">
        <v>1</v>
      </c>
      <c r="S1461" s="837">
        <v>0.5</v>
      </c>
      <c r="T1461" s="836">
        <v>1</v>
      </c>
      <c r="U1461" s="838">
        <v>0.66666666666666663</v>
      </c>
    </row>
    <row r="1462" spans="1:21" ht="14.4" customHeight="1" x14ac:dyDescent="0.3">
      <c r="A1462" s="831">
        <v>11</v>
      </c>
      <c r="B1462" s="832" t="s">
        <v>2137</v>
      </c>
      <c r="C1462" s="832" t="s">
        <v>2143</v>
      </c>
      <c r="D1462" s="833" t="s">
        <v>4131</v>
      </c>
      <c r="E1462" s="834" t="s">
        <v>2170</v>
      </c>
      <c r="F1462" s="832" t="s">
        <v>2138</v>
      </c>
      <c r="G1462" s="832" t="s">
        <v>3080</v>
      </c>
      <c r="H1462" s="832" t="s">
        <v>590</v>
      </c>
      <c r="I1462" s="832" t="s">
        <v>3081</v>
      </c>
      <c r="J1462" s="832" t="s">
        <v>3082</v>
      </c>
      <c r="K1462" s="832" t="s">
        <v>3083</v>
      </c>
      <c r="L1462" s="835">
        <v>0</v>
      </c>
      <c r="M1462" s="835">
        <v>0</v>
      </c>
      <c r="N1462" s="832">
        <v>5</v>
      </c>
      <c r="O1462" s="836">
        <v>2</v>
      </c>
      <c r="P1462" s="835"/>
      <c r="Q1462" s="837"/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11</v>
      </c>
      <c r="B1463" s="832" t="s">
        <v>2137</v>
      </c>
      <c r="C1463" s="832" t="s">
        <v>2143</v>
      </c>
      <c r="D1463" s="833" t="s">
        <v>4131</v>
      </c>
      <c r="E1463" s="834" t="s">
        <v>2170</v>
      </c>
      <c r="F1463" s="832" t="s">
        <v>2140</v>
      </c>
      <c r="G1463" s="832" t="s">
        <v>2191</v>
      </c>
      <c r="H1463" s="832" t="s">
        <v>590</v>
      </c>
      <c r="I1463" s="832" t="s">
        <v>2602</v>
      </c>
      <c r="J1463" s="832" t="s">
        <v>2603</v>
      </c>
      <c r="K1463" s="832" t="s">
        <v>2604</v>
      </c>
      <c r="L1463" s="835">
        <v>0</v>
      </c>
      <c r="M1463" s="835">
        <v>0</v>
      </c>
      <c r="N1463" s="832">
        <v>20</v>
      </c>
      <c r="O1463" s="836">
        <v>20</v>
      </c>
      <c r="P1463" s="835">
        <v>0</v>
      </c>
      <c r="Q1463" s="837"/>
      <c r="R1463" s="832">
        <v>1</v>
      </c>
      <c r="S1463" s="837">
        <v>0.05</v>
      </c>
      <c r="T1463" s="836">
        <v>1</v>
      </c>
      <c r="U1463" s="838">
        <v>0.05</v>
      </c>
    </row>
    <row r="1464" spans="1:21" ht="14.4" customHeight="1" x14ac:dyDescent="0.3">
      <c r="A1464" s="831">
        <v>11</v>
      </c>
      <c r="B1464" s="832" t="s">
        <v>2137</v>
      </c>
      <c r="C1464" s="832" t="s">
        <v>2143</v>
      </c>
      <c r="D1464" s="833" t="s">
        <v>4131</v>
      </c>
      <c r="E1464" s="834" t="s">
        <v>2170</v>
      </c>
      <c r="F1464" s="832" t="s">
        <v>2140</v>
      </c>
      <c r="G1464" s="832" t="s">
        <v>2191</v>
      </c>
      <c r="H1464" s="832" t="s">
        <v>590</v>
      </c>
      <c r="I1464" s="832" t="s">
        <v>2942</v>
      </c>
      <c r="J1464" s="832" t="s">
        <v>2943</v>
      </c>
      <c r="K1464" s="832" t="s">
        <v>2944</v>
      </c>
      <c r="L1464" s="835">
        <v>0</v>
      </c>
      <c r="M1464" s="835">
        <v>0</v>
      </c>
      <c r="N1464" s="832">
        <v>2</v>
      </c>
      <c r="O1464" s="836">
        <v>2</v>
      </c>
      <c r="P1464" s="835"/>
      <c r="Q1464" s="837"/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11</v>
      </c>
      <c r="B1465" s="832" t="s">
        <v>2137</v>
      </c>
      <c r="C1465" s="832" t="s">
        <v>2143</v>
      </c>
      <c r="D1465" s="833" t="s">
        <v>4131</v>
      </c>
      <c r="E1465" s="834" t="s">
        <v>2170</v>
      </c>
      <c r="F1465" s="832" t="s">
        <v>2140</v>
      </c>
      <c r="G1465" s="832" t="s">
        <v>2191</v>
      </c>
      <c r="H1465" s="832" t="s">
        <v>590</v>
      </c>
      <c r="I1465" s="832" t="s">
        <v>3547</v>
      </c>
      <c r="J1465" s="832" t="s">
        <v>3548</v>
      </c>
      <c r="K1465" s="832" t="s">
        <v>2944</v>
      </c>
      <c r="L1465" s="835">
        <v>0</v>
      </c>
      <c r="M1465" s="835">
        <v>0</v>
      </c>
      <c r="N1465" s="832">
        <v>2</v>
      </c>
      <c r="O1465" s="836">
        <v>2</v>
      </c>
      <c r="P1465" s="835"/>
      <c r="Q1465" s="837"/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11</v>
      </c>
      <c r="B1466" s="832" t="s">
        <v>2137</v>
      </c>
      <c r="C1466" s="832" t="s">
        <v>2143</v>
      </c>
      <c r="D1466" s="833" t="s">
        <v>4131</v>
      </c>
      <c r="E1466" s="834" t="s">
        <v>2170</v>
      </c>
      <c r="F1466" s="832" t="s">
        <v>2140</v>
      </c>
      <c r="G1466" s="832" t="s">
        <v>2205</v>
      </c>
      <c r="H1466" s="832" t="s">
        <v>590</v>
      </c>
      <c r="I1466" s="832" t="s">
        <v>2315</v>
      </c>
      <c r="J1466" s="832" t="s">
        <v>2316</v>
      </c>
      <c r="K1466" s="832" t="s">
        <v>2317</v>
      </c>
      <c r="L1466" s="835">
        <v>350</v>
      </c>
      <c r="M1466" s="835">
        <v>700</v>
      </c>
      <c r="N1466" s="832">
        <v>2</v>
      </c>
      <c r="O1466" s="836">
        <v>2</v>
      </c>
      <c r="P1466" s="835">
        <v>700</v>
      </c>
      <c r="Q1466" s="837">
        <v>1</v>
      </c>
      <c r="R1466" s="832">
        <v>2</v>
      </c>
      <c r="S1466" s="837">
        <v>1</v>
      </c>
      <c r="T1466" s="836">
        <v>2</v>
      </c>
      <c r="U1466" s="838">
        <v>1</v>
      </c>
    </row>
    <row r="1467" spans="1:21" ht="14.4" customHeight="1" x14ac:dyDescent="0.3">
      <c r="A1467" s="831">
        <v>11</v>
      </c>
      <c r="B1467" s="832" t="s">
        <v>2137</v>
      </c>
      <c r="C1467" s="832" t="s">
        <v>2143</v>
      </c>
      <c r="D1467" s="833" t="s">
        <v>4131</v>
      </c>
      <c r="E1467" s="834" t="s">
        <v>2170</v>
      </c>
      <c r="F1467" s="832" t="s">
        <v>2140</v>
      </c>
      <c r="G1467" s="832" t="s">
        <v>2205</v>
      </c>
      <c r="H1467" s="832" t="s">
        <v>590</v>
      </c>
      <c r="I1467" s="832" t="s">
        <v>2614</v>
      </c>
      <c r="J1467" s="832" t="s">
        <v>2615</v>
      </c>
      <c r="K1467" s="832" t="s">
        <v>2616</v>
      </c>
      <c r="L1467" s="835">
        <v>180</v>
      </c>
      <c r="M1467" s="835">
        <v>180</v>
      </c>
      <c r="N1467" s="832">
        <v>1</v>
      </c>
      <c r="O1467" s="836">
        <v>1</v>
      </c>
      <c r="P1467" s="835">
        <v>180</v>
      </c>
      <c r="Q1467" s="837">
        <v>1</v>
      </c>
      <c r="R1467" s="832">
        <v>1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11</v>
      </c>
      <c r="B1468" s="832" t="s">
        <v>2137</v>
      </c>
      <c r="C1468" s="832" t="s">
        <v>2143</v>
      </c>
      <c r="D1468" s="833" t="s">
        <v>4131</v>
      </c>
      <c r="E1468" s="834" t="s">
        <v>2170</v>
      </c>
      <c r="F1468" s="832" t="s">
        <v>2140</v>
      </c>
      <c r="G1468" s="832" t="s">
        <v>2205</v>
      </c>
      <c r="H1468" s="832" t="s">
        <v>590</v>
      </c>
      <c r="I1468" s="832" t="s">
        <v>2814</v>
      </c>
      <c r="J1468" s="832" t="s">
        <v>2815</v>
      </c>
      <c r="K1468" s="832" t="s">
        <v>2816</v>
      </c>
      <c r="L1468" s="835">
        <v>249.37</v>
      </c>
      <c r="M1468" s="835">
        <v>249.37</v>
      </c>
      <c r="N1468" s="832">
        <v>1</v>
      </c>
      <c r="O1468" s="836">
        <v>1</v>
      </c>
      <c r="P1468" s="835">
        <v>249.37</v>
      </c>
      <c r="Q1468" s="837">
        <v>1</v>
      </c>
      <c r="R1468" s="832">
        <v>1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11</v>
      </c>
      <c r="B1469" s="832" t="s">
        <v>2137</v>
      </c>
      <c r="C1469" s="832" t="s">
        <v>2143</v>
      </c>
      <c r="D1469" s="833" t="s">
        <v>4131</v>
      </c>
      <c r="E1469" s="834" t="s">
        <v>2170</v>
      </c>
      <c r="F1469" s="832" t="s">
        <v>2140</v>
      </c>
      <c r="G1469" s="832" t="s">
        <v>2205</v>
      </c>
      <c r="H1469" s="832" t="s">
        <v>590</v>
      </c>
      <c r="I1469" s="832" t="s">
        <v>2817</v>
      </c>
      <c r="J1469" s="832" t="s">
        <v>2818</v>
      </c>
      <c r="K1469" s="832" t="s">
        <v>2819</v>
      </c>
      <c r="L1469" s="835">
        <v>350</v>
      </c>
      <c r="M1469" s="835">
        <v>350</v>
      </c>
      <c r="N1469" s="832">
        <v>1</v>
      </c>
      <c r="O1469" s="836">
        <v>1</v>
      </c>
      <c r="P1469" s="835">
        <v>350</v>
      </c>
      <c r="Q1469" s="837">
        <v>1</v>
      </c>
      <c r="R1469" s="832">
        <v>1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11</v>
      </c>
      <c r="B1470" s="832" t="s">
        <v>2137</v>
      </c>
      <c r="C1470" s="832" t="s">
        <v>2143</v>
      </c>
      <c r="D1470" s="833" t="s">
        <v>4131</v>
      </c>
      <c r="E1470" s="834" t="s">
        <v>2170</v>
      </c>
      <c r="F1470" s="832" t="s">
        <v>2140</v>
      </c>
      <c r="G1470" s="832" t="s">
        <v>2205</v>
      </c>
      <c r="H1470" s="832" t="s">
        <v>590</v>
      </c>
      <c r="I1470" s="832" t="s">
        <v>3549</v>
      </c>
      <c r="J1470" s="832" t="s">
        <v>3550</v>
      </c>
      <c r="K1470" s="832" t="s">
        <v>3551</v>
      </c>
      <c r="L1470" s="835">
        <v>680.11</v>
      </c>
      <c r="M1470" s="835">
        <v>680.11</v>
      </c>
      <c r="N1470" s="832">
        <v>1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11</v>
      </c>
      <c r="B1471" s="832" t="s">
        <v>2137</v>
      </c>
      <c r="C1471" s="832" t="s">
        <v>2143</v>
      </c>
      <c r="D1471" s="833" t="s">
        <v>4131</v>
      </c>
      <c r="E1471" s="834" t="s">
        <v>2170</v>
      </c>
      <c r="F1471" s="832" t="s">
        <v>2140</v>
      </c>
      <c r="G1471" s="832" t="s">
        <v>2209</v>
      </c>
      <c r="H1471" s="832" t="s">
        <v>590</v>
      </c>
      <c r="I1471" s="832" t="s">
        <v>2290</v>
      </c>
      <c r="J1471" s="832" t="s">
        <v>2291</v>
      </c>
      <c r="K1471" s="832" t="s">
        <v>2292</v>
      </c>
      <c r="L1471" s="835">
        <v>950</v>
      </c>
      <c r="M1471" s="835">
        <v>1900</v>
      </c>
      <c r="N1471" s="832">
        <v>2</v>
      </c>
      <c r="O1471" s="836">
        <v>2</v>
      </c>
      <c r="P1471" s="835">
        <v>950</v>
      </c>
      <c r="Q1471" s="837">
        <v>0.5</v>
      </c>
      <c r="R1471" s="832">
        <v>1</v>
      </c>
      <c r="S1471" s="837">
        <v>0.5</v>
      </c>
      <c r="T1471" s="836">
        <v>1</v>
      </c>
      <c r="U1471" s="838">
        <v>0.5</v>
      </c>
    </row>
    <row r="1472" spans="1:21" ht="14.4" customHeight="1" x14ac:dyDescent="0.3">
      <c r="A1472" s="831">
        <v>11</v>
      </c>
      <c r="B1472" s="832" t="s">
        <v>2137</v>
      </c>
      <c r="C1472" s="832" t="s">
        <v>2143</v>
      </c>
      <c r="D1472" s="833" t="s">
        <v>4131</v>
      </c>
      <c r="E1472" s="834" t="s">
        <v>2170</v>
      </c>
      <c r="F1472" s="832" t="s">
        <v>2140</v>
      </c>
      <c r="G1472" s="832" t="s">
        <v>2209</v>
      </c>
      <c r="H1472" s="832" t="s">
        <v>590</v>
      </c>
      <c r="I1472" s="832" t="s">
        <v>3552</v>
      </c>
      <c r="J1472" s="832" t="s">
        <v>3553</v>
      </c>
      <c r="K1472" s="832" t="s">
        <v>2292</v>
      </c>
      <c r="L1472" s="835">
        <v>1200</v>
      </c>
      <c r="M1472" s="835">
        <v>1200</v>
      </c>
      <c r="N1472" s="832">
        <v>1</v>
      </c>
      <c r="O1472" s="836">
        <v>1</v>
      </c>
      <c r="P1472" s="835">
        <v>1200</v>
      </c>
      <c r="Q1472" s="837">
        <v>1</v>
      </c>
      <c r="R1472" s="832">
        <v>1</v>
      </c>
      <c r="S1472" s="837">
        <v>1</v>
      </c>
      <c r="T1472" s="836">
        <v>1</v>
      </c>
      <c r="U1472" s="838">
        <v>1</v>
      </c>
    </row>
    <row r="1473" spans="1:21" ht="14.4" customHeight="1" x14ac:dyDescent="0.3">
      <c r="A1473" s="831">
        <v>11</v>
      </c>
      <c r="B1473" s="832" t="s">
        <v>2137</v>
      </c>
      <c r="C1473" s="832" t="s">
        <v>2143</v>
      </c>
      <c r="D1473" s="833" t="s">
        <v>4131</v>
      </c>
      <c r="E1473" s="834" t="s">
        <v>2170</v>
      </c>
      <c r="F1473" s="832" t="s">
        <v>2140</v>
      </c>
      <c r="G1473" s="832" t="s">
        <v>2209</v>
      </c>
      <c r="H1473" s="832" t="s">
        <v>590</v>
      </c>
      <c r="I1473" s="832" t="s">
        <v>2282</v>
      </c>
      <c r="J1473" s="832" t="s">
        <v>2283</v>
      </c>
      <c r="K1473" s="832" t="s">
        <v>2284</v>
      </c>
      <c r="L1473" s="835">
        <v>200</v>
      </c>
      <c r="M1473" s="835">
        <v>9200</v>
      </c>
      <c r="N1473" s="832">
        <v>46</v>
      </c>
      <c r="O1473" s="836">
        <v>23</v>
      </c>
      <c r="P1473" s="835">
        <v>6400</v>
      </c>
      <c r="Q1473" s="837">
        <v>0.69565217391304346</v>
      </c>
      <c r="R1473" s="832">
        <v>32</v>
      </c>
      <c r="S1473" s="837">
        <v>0.69565217391304346</v>
      </c>
      <c r="T1473" s="836">
        <v>16</v>
      </c>
      <c r="U1473" s="838">
        <v>0.69565217391304346</v>
      </c>
    </row>
    <row r="1474" spans="1:21" ht="14.4" customHeight="1" x14ac:dyDescent="0.3">
      <c r="A1474" s="831">
        <v>11</v>
      </c>
      <c r="B1474" s="832" t="s">
        <v>2137</v>
      </c>
      <c r="C1474" s="832" t="s">
        <v>2143</v>
      </c>
      <c r="D1474" s="833" t="s">
        <v>4131</v>
      </c>
      <c r="E1474" s="834" t="s">
        <v>2170</v>
      </c>
      <c r="F1474" s="832" t="s">
        <v>2140</v>
      </c>
      <c r="G1474" s="832" t="s">
        <v>2209</v>
      </c>
      <c r="H1474" s="832" t="s">
        <v>590</v>
      </c>
      <c r="I1474" s="832" t="s">
        <v>2266</v>
      </c>
      <c r="J1474" s="832" t="s">
        <v>2267</v>
      </c>
      <c r="K1474" s="832" t="s">
        <v>2268</v>
      </c>
      <c r="L1474" s="835">
        <v>278.75</v>
      </c>
      <c r="M1474" s="835">
        <v>8362.5</v>
      </c>
      <c r="N1474" s="832">
        <v>30</v>
      </c>
      <c r="O1474" s="836">
        <v>16</v>
      </c>
      <c r="P1474" s="835">
        <v>6132.5</v>
      </c>
      <c r="Q1474" s="837">
        <v>0.73333333333333328</v>
      </c>
      <c r="R1474" s="832">
        <v>22</v>
      </c>
      <c r="S1474" s="837">
        <v>0.73333333333333328</v>
      </c>
      <c r="T1474" s="836">
        <v>12</v>
      </c>
      <c r="U1474" s="838">
        <v>0.75</v>
      </c>
    </row>
    <row r="1475" spans="1:21" ht="14.4" customHeight="1" x14ac:dyDescent="0.3">
      <c r="A1475" s="831">
        <v>11</v>
      </c>
      <c r="B1475" s="832" t="s">
        <v>2137</v>
      </c>
      <c r="C1475" s="832" t="s">
        <v>2143</v>
      </c>
      <c r="D1475" s="833" t="s">
        <v>4131</v>
      </c>
      <c r="E1475" s="834" t="s">
        <v>2170</v>
      </c>
      <c r="F1475" s="832" t="s">
        <v>2140</v>
      </c>
      <c r="G1475" s="832" t="s">
        <v>2209</v>
      </c>
      <c r="H1475" s="832" t="s">
        <v>590</v>
      </c>
      <c r="I1475" s="832" t="s">
        <v>2664</v>
      </c>
      <c r="J1475" s="832" t="s">
        <v>2665</v>
      </c>
      <c r="K1475" s="832" t="s">
        <v>2666</v>
      </c>
      <c r="L1475" s="835">
        <v>276.45</v>
      </c>
      <c r="M1475" s="835">
        <v>552.9</v>
      </c>
      <c r="N1475" s="832">
        <v>2</v>
      </c>
      <c r="O1475" s="836">
        <v>1</v>
      </c>
      <c r="P1475" s="835">
        <v>552.9</v>
      </c>
      <c r="Q1475" s="837">
        <v>1</v>
      </c>
      <c r="R1475" s="832">
        <v>2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11</v>
      </c>
      <c r="B1476" s="832" t="s">
        <v>2137</v>
      </c>
      <c r="C1476" s="832" t="s">
        <v>2143</v>
      </c>
      <c r="D1476" s="833" t="s">
        <v>4131</v>
      </c>
      <c r="E1476" s="834" t="s">
        <v>2170</v>
      </c>
      <c r="F1476" s="832" t="s">
        <v>2140</v>
      </c>
      <c r="G1476" s="832" t="s">
        <v>2209</v>
      </c>
      <c r="H1476" s="832" t="s">
        <v>590</v>
      </c>
      <c r="I1476" s="832" t="s">
        <v>2667</v>
      </c>
      <c r="J1476" s="832" t="s">
        <v>2668</v>
      </c>
      <c r="K1476" s="832" t="s">
        <v>2669</v>
      </c>
      <c r="L1476" s="835">
        <v>1150</v>
      </c>
      <c r="M1476" s="835">
        <v>1150</v>
      </c>
      <c r="N1476" s="832">
        <v>1</v>
      </c>
      <c r="O1476" s="836">
        <v>1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11</v>
      </c>
      <c r="B1477" s="832" t="s">
        <v>2137</v>
      </c>
      <c r="C1477" s="832" t="s">
        <v>2143</v>
      </c>
      <c r="D1477" s="833" t="s">
        <v>4131</v>
      </c>
      <c r="E1477" s="834" t="s">
        <v>2170</v>
      </c>
      <c r="F1477" s="832" t="s">
        <v>2140</v>
      </c>
      <c r="G1477" s="832" t="s">
        <v>2678</v>
      </c>
      <c r="H1477" s="832" t="s">
        <v>590</v>
      </c>
      <c r="I1477" s="832" t="s">
        <v>2682</v>
      </c>
      <c r="J1477" s="832" t="s">
        <v>2680</v>
      </c>
      <c r="K1477" s="832" t="s">
        <v>2683</v>
      </c>
      <c r="L1477" s="835">
        <v>1659.44</v>
      </c>
      <c r="M1477" s="835">
        <v>59739.840000000026</v>
      </c>
      <c r="N1477" s="832">
        <v>36</v>
      </c>
      <c r="O1477" s="836">
        <v>36</v>
      </c>
      <c r="P1477" s="835">
        <v>58080.400000000023</v>
      </c>
      <c r="Q1477" s="837">
        <v>0.97222222222222221</v>
      </c>
      <c r="R1477" s="832">
        <v>35</v>
      </c>
      <c r="S1477" s="837">
        <v>0.97222222222222221</v>
      </c>
      <c r="T1477" s="836">
        <v>35</v>
      </c>
      <c r="U1477" s="838">
        <v>0.97222222222222221</v>
      </c>
    </row>
    <row r="1478" spans="1:21" ht="14.4" customHeight="1" x14ac:dyDescent="0.3">
      <c r="A1478" s="831">
        <v>11</v>
      </c>
      <c r="B1478" s="832" t="s">
        <v>2137</v>
      </c>
      <c r="C1478" s="832" t="s">
        <v>2143</v>
      </c>
      <c r="D1478" s="833" t="s">
        <v>4131</v>
      </c>
      <c r="E1478" s="834" t="s">
        <v>2170</v>
      </c>
      <c r="F1478" s="832" t="s">
        <v>2140</v>
      </c>
      <c r="G1478" s="832" t="s">
        <v>2678</v>
      </c>
      <c r="H1478" s="832" t="s">
        <v>590</v>
      </c>
      <c r="I1478" s="832" t="s">
        <v>3554</v>
      </c>
      <c r="J1478" s="832" t="s">
        <v>3555</v>
      </c>
      <c r="K1478" s="832" t="s">
        <v>3556</v>
      </c>
      <c r="L1478" s="835">
        <v>2590</v>
      </c>
      <c r="M1478" s="835">
        <v>2590</v>
      </c>
      <c r="N1478" s="832">
        <v>1</v>
      </c>
      <c r="O1478" s="836">
        <v>1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11</v>
      </c>
      <c r="B1479" s="832" t="s">
        <v>2137</v>
      </c>
      <c r="C1479" s="832" t="s">
        <v>2143</v>
      </c>
      <c r="D1479" s="833" t="s">
        <v>4131</v>
      </c>
      <c r="E1479" s="834" t="s">
        <v>2170</v>
      </c>
      <c r="F1479" s="832" t="s">
        <v>2140</v>
      </c>
      <c r="G1479" s="832" t="s">
        <v>2684</v>
      </c>
      <c r="H1479" s="832" t="s">
        <v>590</v>
      </c>
      <c r="I1479" s="832" t="s">
        <v>3557</v>
      </c>
      <c r="J1479" s="832" t="s">
        <v>3558</v>
      </c>
      <c r="K1479" s="832" t="s">
        <v>3559</v>
      </c>
      <c r="L1479" s="835">
        <v>8790</v>
      </c>
      <c r="M1479" s="835">
        <v>17580</v>
      </c>
      <c r="N1479" s="832">
        <v>2</v>
      </c>
      <c r="O1479" s="836">
        <v>2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11</v>
      </c>
      <c r="B1480" s="832" t="s">
        <v>2137</v>
      </c>
      <c r="C1480" s="832" t="s">
        <v>2143</v>
      </c>
      <c r="D1480" s="833" t="s">
        <v>4131</v>
      </c>
      <c r="E1480" s="834" t="s">
        <v>2170</v>
      </c>
      <c r="F1480" s="832" t="s">
        <v>2140</v>
      </c>
      <c r="G1480" s="832" t="s">
        <v>2684</v>
      </c>
      <c r="H1480" s="832" t="s">
        <v>590</v>
      </c>
      <c r="I1480" s="832" t="s">
        <v>3560</v>
      </c>
      <c r="J1480" s="832" t="s">
        <v>3561</v>
      </c>
      <c r="K1480" s="832" t="s">
        <v>3562</v>
      </c>
      <c r="L1480" s="835">
        <v>2444</v>
      </c>
      <c r="M1480" s="835">
        <v>2444</v>
      </c>
      <c r="N1480" s="832">
        <v>1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11</v>
      </c>
      <c r="B1481" s="832" t="s">
        <v>2137</v>
      </c>
      <c r="C1481" s="832" t="s">
        <v>2143</v>
      </c>
      <c r="D1481" s="833" t="s">
        <v>4131</v>
      </c>
      <c r="E1481" s="834" t="s">
        <v>2171</v>
      </c>
      <c r="F1481" s="832" t="s">
        <v>2138</v>
      </c>
      <c r="G1481" s="832" t="s">
        <v>2688</v>
      </c>
      <c r="H1481" s="832" t="s">
        <v>590</v>
      </c>
      <c r="I1481" s="832" t="s">
        <v>2875</v>
      </c>
      <c r="J1481" s="832" t="s">
        <v>2690</v>
      </c>
      <c r="K1481" s="832" t="s">
        <v>2745</v>
      </c>
      <c r="L1481" s="835">
        <v>32.28</v>
      </c>
      <c r="M1481" s="835">
        <v>96.84</v>
      </c>
      <c r="N1481" s="832">
        <v>3</v>
      </c>
      <c r="O1481" s="836">
        <v>1.5</v>
      </c>
      <c r="P1481" s="835">
        <v>96.84</v>
      </c>
      <c r="Q1481" s="837">
        <v>1</v>
      </c>
      <c r="R1481" s="832">
        <v>3</v>
      </c>
      <c r="S1481" s="837">
        <v>1</v>
      </c>
      <c r="T1481" s="836">
        <v>1.5</v>
      </c>
      <c r="U1481" s="838">
        <v>1</v>
      </c>
    </row>
    <row r="1482" spans="1:21" ht="14.4" customHeight="1" x14ac:dyDescent="0.3">
      <c r="A1482" s="831">
        <v>11</v>
      </c>
      <c r="B1482" s="832" t="s">
        <v>2137</v>
      </c>
      <c r="C1482" s="832" t="s">
        <v>2143</v>
      </c>
      <c r="D1482" s="833" t="s">
        <v>4131</v>
      </c>
      <c r="E1482" s="834" t="s">
        <v>2171</v>
      </c>
      <c r="F1482" s="832" t="s">
        <v>2138</v>
      </c>
      <c r="G1482" s="832" t="s">
        <v>2177</v>
      </c>
      <c r="H1482" s="832" t="s">
        <v>638</v>
      </c>
      <c r="I1482" s="832" t="s">
        <v>1927</v>
      </c>
      <c r="J1482" s="832" t="s">
        <v>1225</v>
      </c>
      <c r="K1482" s="832" t="s">
        <v>1928</v>
      </c>
      <c r="L1482" s="835">
        <v>154.36000000000001</v>
      </c>
      <c r="M1482" s="835">
        <v>308.72000000000003</v>
      </c>
      <c r="N1482" s="832">
        <v>2</v>
      </c>
      <c r="O1482" s="836">
        <v>1.5</v>
      </c>
      <c r="P1482" s="835">
        <v>154.36000000000001</v>
      </c>
      <c r="Q1482" s="837">
        <v>0.5</v>
      </c>
      <c r="R1482" s="832">
        <v>1</v>
      </c>
      <c r="S1482" s="837">
        <v>0.5</v>
      </c>
      <c r="T1482" s="836">
        <v>1</v>
      </c>
      <c r="U1482" s="838">
        <v>0.66666666666666663</v>
      </c>
    </row>
    <row r="1483" spans="1:21" ht="14.4" customHeight="1" x14ac:dyDescent="0.3">
      <c r="A1483" s="831">
        <v>11</v>
      </c>
      <c r="B1483" s="832" t="s">
        <v>2137</v>
      </c>
      <c r="C1483" s="832" t="s">
        <v>2143</v>
      </c>
      <c r="D1483" s="833" t="s">
        <v>4131</v>
      </c>
      <c r="E1483" s="834" t="s">
        <v>2171</v>
      </c>
      <c r="F1483" s="832" t="s">
        <v>2138</v>
      </c>
      <c r="G1483" s="832" t="s">
        <v>2177</v>
      </c>
      <c r="H1483" s="832" t="s">
        <v>590</v>
      </c>
      <c r="I1483" s="832" t="s">
        <v>3271</v>
      </c>
      <c r="J1483" s="832" t="s">
        <v>1225</v>
      </c>
      <c r="K1483" s="832" t="s">
        <v>1928</v>
      </c>
      <c r="L1483" s="835">
        <v>154.36000000000001</v>
      </c>
      <c r="M1483" s="835">
        <v>154.36000000000001</v>
      </c>
      <c r="N1483" s="832">
        <v>1</v>
      </c>
      <c r="O1483" s="836">
        <v>1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11</v>
      </c>
      <c r="B1484" s="832" t="s">
        <v>2137</v>
      </c>
      <c r="C1484" s="832" t="s">
        <v>2143</v>
      </c>
      <c r="D1484" s="833" t="s">
        <v>4131</v>
      </c>
      <c r="E1484" s="834" t="s">
        <v>2171</v>
      </c>
      <c r="F1484" s="832" t="s">
        <v>2138</v>
      </c>
      <c r="G1484" s="832" t="s">
        <v>2177</v>
      </c>
      <c r="H1484" s="832" t="s">
        <v>638</v>
      </c>
      <c r="I1484" s="832" t="s">
        <v>1925</v>
      </c>
      <c r="J1484" s="832" t="s">
        <v>1225</v>
      </c>
      <c r="K1484" s="832" t="s">
        <v>1926</v>
      </c>
      <c r="L1484" s="835">
        <v>225.06</v>
      </c>
      <c r="M1484" s="835">
        <v>450.12</v>
      </c>
      <c r="N1484" s="832">
        <v>2</v>
      </c>
      <c r="O1484" s="836">
        <v>2</v>
      </c>
      <c r="P1484" s="835">
        <v>225.06</v>
      </c>
      <c r="Q1484" s="837">
        <v>0.5</v>
      </c>
      <c r="R1484" s="832">
        <v>1</v>
      </c>
      <c r="S1484" s="837">
        <v>0.5</v>
      </c>
      <c r="T1484" s="836">
        <v>1</v>
      </c>
      <c r="U1484" s="838">
        <v>0.5</v>
      </c>
    </row>
    <row r="1485" spans="1:21" ht="14.4" customHeight="1" x14ac:dyDescent="0.3">
      <c r="A1485" s="831">
        <v>11</v>
      </c>
      <c r="B1485" s="832" t="s">
        <v>2137</v>
      </c>
      <c r="C1485" s="832" t="s">
        <v>2143</v>
      </c>
      <c r="D1485" s="833" t="s">
        <v>4131</v>
      </c>
      <c r="E1485" s="834" t="s">
        <v>2171</v>
      </c>
      <c r="F1485" s="832" t="s">
        <v>2138</v>
      </c>
      <c r="G1485" s="832" t="s">
        <v>2390</v>
      </c>
      <c r="H1485" s="832" t="s">
        <v>590</v>
      </c>
      <c r="I1485" s="832" t="s">
        <v>2391</v>
      </c>
      <c r="J1485" s="832" t="s">
        <v>2392</v>
      </c>
      <c r="K1485" s="832" t="s">
        <v>2393</v>
      </c>
      <c r="L1485" s="835">
        <v>159.71</v>
      </c>
      <c r="M1485" s="835">
        <v>958.26</v>
      </c>
      <c r="N1485" s="832">
        <v>6</v>
      </c>
      <c r="O1485" s="836">
        <v>2</v>
      </c>
      <c r="P1485" s="835">
        <v>958.26</v>
      </c>
      <c r="Q1485" s="837">
        <v>1</v>
      </c>
      <c r="R1485" s="832">
        <v>6</v>
      </c>
      <c r="S1485" s="837">
        <v>1</v>
      </c>
      <c r="T1485" s="836">
        <v>2</v>
      </c>
      <c r="U1485" s="838">
        <v>1</v>
      </c>
    </row>
    <row r="1486" spans="1:21" ht="14.4" customHeight="1" x14ac:dyDescent="0.3">
      <c r="A1486" s="831">
        <v>11</v>
      </c>
      <c r="B1486" s="832" t="s">
        <v>2137</v>
      </c>
      <c r="C1486" s="832" t="s">
        <v>2143</v>
      </c>
      <c r="D1486" s="833" t="s">
        <v>4131</v>
      </c>
      <c r="E1486" s="834" t="s">
        <v>2171</v>
      </c>
      <c r="F1486" s="832" t="s">
        <v>2138</v>
      </c>
      <c r="G1486" s="832" t="s">
        <v>2390</v>
      </c>
      <c r="H1486" s="832" t="s">
        <v>590</v>
      </c>
      <c r="I1486" s="832" t="s">
        <v>2532</v>
      </c>
      <c r="J1486" s="832" t="s">
        <v>2392</v>
      </c>
      <c r="K1486" s="832" t="s">
        <v>2393</v>
      </c>
      <c r="L1486" s="835">
        <v>159.71</v>
      </c>
      <c r="M1486" s="835">
        <v>1597.1</v>
      </c>
      <c r="N1486" s="832">
        <v>10</v>
      </c>
      <c r="O1486" s="836">
        <v>3.5</v>
      </c>
      <c r="P1486" s="835">
        <v>798.55</v>
      </c>
      <c r="Q1486" s="837">
        <v>0.5</v>
      </c>
      <c r="R1486" s="832">
        <v>5</v>
      </c>
      <c r="S1486" s="837">
        <v>0.5</v>
      </c>
      <c r="T1486" s="836">
        <v>2</v>
      </c>
      <c r="U1486" s="838">
        <v>0.5714285714285714</v>
      </c>
    </row>
    <row r="1487" spans="1:21" ht="14.4" customHeight="1" x14ac:dyDescent="0.3">
      <c r="A1487" s="831">
        <v>11</v>
      </c>
      <c r="B1487" s="832" t="s">
        <v>2137</v>
      </c>
      <c r="C1487" s="832" t="s">
        <v>2143</v>
      </c>
      <c r="D1487" s="833" t="s">
        <v>4131</v>
      </c>
      <c r="E1487" s="834" t="s">
        <v>2171</v>
      </c>
      <c r="F1487" s="832" t="s">
        <v>2138</v>
      </c>
      <c r="G1487" s="832" t="s">
        <v>2178</v>
      </c>
      <c r="H1487" s="832" t="s">
        <v>590</v>
      </c>
      <c r="I1487" s="832" t="s">
        <v>1793</v>
      </c>
      <c r="J1487" s="832" t="s">
        <v>1794</v>
      </c>
      <c r="K1487" s="832" t="s">
        <v>1795</v>
      </c>
      <c r="L1487" s="835">
        <v>170.52</v>
      </c>
      <c r="M1487" s="835">
        <v>1364.16</v>
      </c>
      <c r="N1487" s="832">
        <v>8</v>
      </c>
      <c r="O1487" s="836">
        <v>3.5</v>
      </c>
      <c r="P1487" s="835">
        <v>170.52</v>
      </c>
      <c r="Q1487" s="837">
        <v>0.125</v>
      </c>
      <c r="R1487" s="832">
        <v>1</v>
      </c>
      <c r="S1487" s="837">
        <v>0.125</v>
      </c>
      <c r="T1487" s="836">
        <v>0.5</v>
      </c>
      <c r="U1487" s="838">
        <v>0.14285714285714285</v>
      </c>
    </row>
    <row r="1488" spans="1:21" ht="14.4" customHeight="1" x14ac:dyDescent="0.3">
      <c r="A1488" s="831">
        <v>11</v>
      </c>
      <c r="B1488" s="832" t="s">
        <v>2137</v>
      </c>
      <c r="C1488" s="832" t="s">
        <v>2143</v>
      </c>
      <c r="D1488" s="833" t="s">
        <v>4131</v>
      </c>
      <c r="E1488" s="834" t="s">
        <v>2171</v>
      </c>
      <c r="F1488" s="832" t="s">
        <v>2138</v>
      </c>
      <c r="G1488" s="832" t="s">
        <v>2967</v>
      </c>
      <c r="H1488" s="832" t="s">
        <v>590</v>
      </c>
      <c r="I1488" s="832" t="s">
        <v>3138</v>
      </c>
      <c r="J1488" s="832" t="s">
        <v>3139</v>
      </c>
      <c r="K1488" s="832" t="s">
        <v>3140</v>
      </c>
      <c r="L1488" s="835">
        <v>508.75</v>
      </c>
      <c r="M1488" s="835">
        <v>6613.75</v>
      </c>
      <c r="N1488" s="832">
        <v>13</v>
      </c>
      <c r="O1488" s="836">
        <v>4</v>
      </c>
      <c r="P1488" s="835">
        <v>5596.25</v>
      </c>
      <c r="Q1488" s="837">
        <v>0.84615384615384615</v>
      </c>
      <c r="R1488" s="832">
        <v>11</v>
      </c>
      <c r="S1488" s="837">
        <v>0.84615384615384615</v>
      </c>
      <c r="T1488" s="836">
        <v>2.5</v>
      </c>
      <c r="U1488" s="838">
        <v>0.625</v>
      </c>
    </row>
    <row r="1489" spans="1:21" ht="14.4" customHeight="1" x14ac:dyDescent="0.3">
      <c r="A1489" s="831">
        <v>11</v>
      </c>
      <c r="B1489" s="832" t="s">
        <v>2137</v>
      </c>
      <c r="C1489" s="832" t="s">
        <v>2143</v>
      </c>
      <c r="D1489" s="833" t="s">
        <v>4131</v>
      </c>
      <c r="E1489" s="834" t="s">
        <v>2171</v>
      </c>
      <c r="F1489" s="832" t="s">
        <v>2138</v>
      </c>
      <c r="G1489" s="832" t="s">
        <v>2967</v>
      </c>
      <c r="H1489" s="832" t="s">
        <v>590</v>
      </c>
      <c r="I1489" s="832" t="s">
        <v>3514</v>
      </c>
      <c r="J1489" s="832" t="s">
        <v>3139</v>
      </c>
      <c r="K1489" s="832" t="s">
        <v>3515</v>
      </c>
      <c r="L1489" s="835">
        <v>254.37</v>
      </c>
      <c r="M1489" s="835">
        <v>1526.22</v>
      </c>
      <c r="N1489" s="832">
        <v>6</v>
      </c>
      <c r="O1489" s="836">
        <v>1</v>
      </c>
      <c r="P1489" s="835">
        <v>1526.22</v>
      </c>
      <c r="Q1489" s="837">
        <v>1</v>
      </c>
      <c r="R1489" s="832">
        <v>6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11</v>
      </c>
      <c r="B1490" s="832" t="s">
        <v>2137</v>
      </c>
      <c r="C1490" s="832" t="s">
        <v>2143</v>
      </c>
      <c r="D1490" s="833" t="s">
        <v>4131</v>
      </c>
      <c r="E1490" s="834" t="s">
        <v>2171</v>
      </c>
      <c r="F1490" s="832" t="s">
        <v>2138</v>
      </c>
      <c r="G1490" s="832" t="s">
        <v>2395</v>
      </c>
      <c r="H1490" s="832" t="s">
        <v>590</v>
      </c>
      <c r="I1490" s="832" t="s">
        <v>3563</v>
      </c>
      <c r="J1490" s="832" t="s">
        <v>3564</v>
      </c>
      <c r="K1490" s="832" t="s">
        <v>1795</v>
      </c>
      <c r="L1490" s="835">
        <v>78.33</v>
      </c>
      <c r="M1490" s="835">
        <v>234.99</v>
      </c>
      <c r="N1490" s="832">
        <v>3</v>
      </c>
      <c r="O1490" s="836">
        <v>1</v>
      </c>
      <c r="P1490" s="835">
        <v>234.99</v>
      </c>
      <c r="Q1490" s="837">
        <v>1</v>
      </c>
      <c r="R1490" s="832">
        <v>3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11</v>
      </c>
      <c r="B1491" s="832" t="s">
        <v>2137</v>
      </c>
      <c r="C1491" s="832" t="s">
        <v>2143</v>
      </c>
      <c r="D1491" s="833" t="s">
        <v>4131</v>
      </c>
      <c r="E1491" s="834" t="s">
        <v>2171</v>
      </c>
      <c r="F1491" s="832" t="s">
        <v>2138</v>
      </c>
      <c r="G1491" s="832" t="s">
        <v>2708</v>
      </c>
      <c r="H1491" s="832" t="s">
        <v>590</v>
      </c>
      <c r="I1491" s="832" t="s">
        <v>3438</v>
      </c>
      <c r="J1491" s="832" t="s">
        <v>2710</v>
      </c>
      <c r="K1491" s="832" t="s">
        <v>2486</v>
      </c>
      <c r="L1491" s="835">
        <v>79.849999999999994</v>
      </c>
      <c r="M1491" s="835">
        <v>4072.3500000000004</v>
      </c>
      <c r="N1491" s="832">
        <v>51</v>
      </c>
      <c r="O1491" s="836">
        <v>14</v>
      </c>
      <c r="P1491" s="835">
        <v>1676.8500000000001</v>
      </c>
      <c r="Q1491" s="837">
        <v>0.41176470588235292</v>
      </c>
      <c r="R1491" s="832">
        <v>21</v>
      </c>
      <c r="S1491" s="837">
        <v>0.41176470588235292</v>
      </c>
      <c r="T1491" s="836">
        <v>6</v>
      </c>
      <c r="U1491" s="838">
        <v>0.42857142857142855</v>
      </c>
    </row>
    <row r="1492" spans="1:21" ht="14.4" customHeight="1" x14ac:dyDescent="0.3">
      <c r="A1492" s="831">
        <v>11</v>
      </c>
      <c r="B1492" s="832" t="s">
        <v>2137</v>
      </c>
      <c r="C1492" s="832" t="s">
        <v>2143</v>
      </c>
      <c r="D1492" s="833" t="s">
        <v>4131</v>
      </c>
      <c r="E1492" s="834" t="s">
        <v>2171</v>
      </c>
      <c r="F1492" s="832" t="s">
        <v>2138</v>
      </c>
      <c r="G1492" s="832" t="s">
        <v>2708</v>
      </c>
      <c r="H1492" s="832" t="s">
        <v>590</v>
      </c>
      <c r="I1492" s="832" t="s">
        <v>2709</v>
      </c>
      <c r="J1492" s="832" t="s">
        <v>2710</v>
      </c>
      <c r="K1492" s="832" t="s">
        <v>2711</v>
      </c>
      <c r="L1492" s="835">
        <v>0</v>
      </c>
      <c r="M1492" s="835">
        <v>0</v>
      </c>
      <c r="N1492" s="832">
        <v>4</v>
      </c>
      <c r="O1492" s="836">
        <v>1</v>
      </c>
      <c r="P1492" s="835"/>
      <c r="Q1492" s="837"/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11</v>
      </c>
      <c r="B1493" s="832" t="s">
        <v>2137</v>
      </c>
      <c r="C1493" s="832" t="s">
        <v>2143</v>
      </c>
      <c r="D1493" s="833" t="s">
        <v>4131</v>
      </c>
      <c r="E1493" s="834" t="s">
        <v>2171</v>
      </c>
      <c r="F1493" s="832" t="s">
        <v>2138</v>
      </c>
      <c r="G1493" s="832" t="s">
        <v>2219</v>
      </c>
      <c r="H1493" s="832" t="s">
        <v>590</v>
      </c>
      <c r="I1493" s="832" t="s">
        <v>2323</v>
      </c>
      <c r="J1493" s="832" t="s">
        <v>2324</v>
      </c>
      <c r="K1493" s="832" t="s">
        <v>2325</v>
      </c>
      <c r="L1493" s="835">
        <v>72.64</v>
      </c>
      <c r="M1493" s="835">
        <v>508.48</v>
      </c>
      <c r="N1493" s="832">
        <v>7</v>
      </c>
      <c r="O1493" s="836">
        <v>5.5</v>
      </c>
      <c r="P1493" s="835">
        <v>145.28</v>
      </c>
      <c r="Q1493" s="837">
        <v>0.2857142857142857</v>
      </c>
      <c r="R1493" s="832">
        <v>2</v>
      </c>
      <c r="S1493" s="837">
        <v>0.2857142857142857</v>
      </c>
      <c r="T1493" s="836">
        <v>2</v>
      </c>
      <c r="U1493" s="838">
        <v>0.36363636363636365</v>
      </c>
    </row>
    <row r="1494" spans="1:21" ht="14.4" customHeight="1" x14ac:dyDescent="0.3">
      <c r="A1494" s="831">
        <v>11</v>
      </c>
      <c r="B1494" s="832" t="s">
        <v>2137</v>
      </c>
      <c r="C1494" s="832" t="s">
        <v>2143</v>
      </c>
      <c r="D1494" s="833" t="s">
        <v>4131</v>
      </c>
      <c r="E1494" s="834" t="s">
        <v>2171</v>
      </c>
      <c r="F1494" s="832" t="s">
        <v>2138</v>
      </c>
      <c r="G1494" s="832" t="s">
        <v>2219</v>
      </c>
      <c r="H1494" s="832" t="s">
        <v>590</v>
      </c>
      <c r="I1494" s="832" t="s">
        <v>3282</v>
      </c>
      <c r="J1494" s="832" t="s">
        <v>3283</v>
      </c>
      <c r="K1494" s="832" t="s">
        <v>3284</v>
      </c>
      <c r="L1494" s="835">
        <v>0</v>
      </c>
      <c r="M1494" s="835">
        <v>0</v>
      </c>
      <c r="N1494" s="832">
        <v>25</v>
      </c>
      <c r="O1494" s="836">
        <v>14.5</v>
      </c>
      <c r="P1494" s="835">
        <v>0</v>
      </c>
      <c r="Q1494" s="837"/>
      <c r="R1494" s="832">
        <v>12</v>
      </c>
      <c r="S1494" s="837">
        <v>0.48</v>
      </c>
      <c r="T1494" s="836">
        <v>7.5</v>
      </c>
      <c r="U1494" s="838">
        <v>0.51724137931034486</v>
      </c>
    </row>
    <row r="1495" spans="1:21" ht="14.4" customHeight="1" x14ac:dyDescent="0.3">
      <c r="A1495" s="831">
        <v>11</v>
      </c>
      <c r="B1495" s="832" t="s">
        <v>2137</v>
      </c>
      <c r="C1495" s="832" t="s">
        <v>2143</v>
      </c>
      <c r="D1495" s="833" t="s">
        <v>4131</v>
      </c>
      <c r="E1495" s="834" t="s">
        <v>2171</v>
      </c>
      <c r="F1495" s="832" t="s">
        <v>2138</v>
      </c>
      <c r="G1495" s="832" t="s">
        <v>2219</v>
      </c>
      <c r="H1495" s="832" t="s">
        <v>590</v>
      </c>
      <c r="I1495" s="832" t="s">
        <v>3565</v>
      </c>
      <c r="J1495" s="832" t="s">
        <v>1216</v>
      </c>
      <c r="K1495" s="832" t="s">
        <v>3566</v>
      </c>
      <c r="L1495" s="835">
        <v>0</v>
      </c>
      <c r="M1495" s="835">
        <v>0</v>
      </c>
      <c r="N1495" s="832">
        <v>1</v>
      </c>
      <c r="O1495" s="836">
        <v>0.5</v>
      </c>
      <c r="P1495" s="835"/>
      <c r="Q1495" s="837"/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11</v>
      </c>
      <c r="B1496" s="832" t="s">
        <v>2137</v>
      </c>
      <c r="C1496" s="832" t="s">
        <v>2143</v>
      </c>
      <c r="D1496" s="833" t="s">
        <v>4131</v>
      </c>
      <c r="E1496" s="834" t="s">
        <v>2171</v>
      </c>
      <c r="F1496" s="832" t="s">
        <v>2138</v>
      </c>
      <c r="G1496" s="832" t="s">
        <v>2219</v>
      </c>
      <c r="H1496" s="832" t="s">
        <v>590</v>
      </c>
      <c r="I1496" s="832" t="s">
        <v>3567</v>
      </c>
      <c r="J1496" s="832" t="s">
        <v>3283</v>
      </c>
      <c r="K1496" s="832" t="s">
        <v>3568</v>
      </c>
      <c r="L1496" s="835">
        <v>0</v>
      </c>
      <c r="M1496" s="835">
        <v>0</v>
      </c>
      <c r="N1496" s="832">
        <v>1</v>
      </c>
      <c r="O1496" s="836">
        <v>0.5</v>
      </c>
      <c r="P1496" s="835">
        <v>0</v>
      </c>
      <c r="Q1496" s="837"/>
      <c r="R1496" s="832">
        <v>1</v>
      </c>
      <c r="S1496" s="837">
        <v>1</v>
      </c>
      <c r="T1496" s="836">
        <v>0.5</v>
      </c>
      <c r="U1496" s="838">
        <v>1</v>
      </c>
    </row>
    <row r="1497" spans="1:21" ht="14.4" customHeight="1" x14ac:dyDescent="0.3">
      <c r="A1497" s="831">
        <v>11</v>
      </c>
      <c r="B1497" s="832" t="s">
        <v>2137</v>
      </c>
      <c r="C1497" s="832" t="s">
        <v>2143</v>
      </c>
      <c r="D1497" s="833" t="s">
        <v>4131</v>
      </c>
      <c r="E1497" s="834" t="s">
        <v>2171</v>
      </c>
      <c r="F1497" s="832" t="s">
        <v>2138</v>
      </c>
      <c r="G1497" s="832" t="s">
        <v>2356</v>
      </c>
      <c r="H1497" s="832" t="s">
        <v>590</v>
      </c>
      <c r="I1497" s="832" t="s">
        <v>2885</v>
      </c>
      <c r="J1497" s="832" t="s">
        <v>2358</v>
      </c>
      <c r="K1497" s="832" t="s">
        <v>2886</v>
      </c>
      <c r="L1497" s="835">
        <v>93.49</v>
      </c>
      <c r="M1497" s="835">
        <v>186.98</v>
      </c>
      <c r="N1497" s="832">
        <v>2</v>
      </c>
      <c r="O1497" s="836">
        <v>1</v>
      </c>
      <c r="P1497" s="835">
        <v>186.98</v>
      </c>
      <c r="Q1497" s="837">
        <v>1</v>
      </c>
      <c r="R1497" s="832">
        <v>2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11</v>
      </c>
      <c r="B1498" s="832" t="s">
        <v>2137</v>
      </c>
      <c r="C1498" s="832" t="s">
        <v>2143</v>
      </c>
      <c r="D1498" s="833" t="s">
        <v>4131</v>
      </c>
      <c r="E1498" s="834" t="s">
        <v>2171</v>
      </c>
      <c r="F1498" s="832" t="s">
        <v>2138</v>
      </c>
      <c r="G1498" s="832" t="s">
        <v>2356</v>
      </c>
      <c r="H1498" s="832" t="s">
        <v>590</v>
      </c>
      <c r="I1498" s="832" t="s">
        <v>3569</v>
      </c>
      <c r="J1498" s="832" t="s">
        <v>3570</v>
      </c>
      <c r="K1498" s="832" t="s">
        <v>3571</v>
      </c>
      <c r="L1498" s="835">
        <v>46.75</v>
      </c>
      <c r="M1498" s="835">
        <v>46.75</v>
      </c>
      <c r="N1498" s="832">
        <v>1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11</v>
      </c>
      <c r="B1499" s="832" t="s">
        <v>2137</v>
      </c>
      <c r="C1499" s="832" t="s">
        <v>2143</v>
      </c>
      <c r="D1499" s="833" t="s">
        <v>4131</v>
      </c>
      <c r="E1499" s="834" t="s">
        <v>2171</v>
      </c>
      <c r="F1499" s="832" t="s">
        <v>2138</v>
      </c>
      <c r="G1499" s="832" t="s">
        <v>3572</v>
      </c>
      <c r="H1499" s="832" t="s">
        <v>638</v>
      </c>
      <c r="I1499" s="832" t="s">
        <v>3573</v>
      </c>
      <c r="J1499" s="832" t="s">
        <v>3574</v>
      </c>
      <c r="K1499" s="832" t="s">
        <v>3575</v>
      </c>
      <c r="L1499" s="835">
        <v>561.76</v>
      </c>
      <c r="M1499" s="835">
        <v>561.76</v>
      </c>
      <c r="N1499" s="832">
        <v>1</v>
      </c>
      <c r="O1499" s="836">
        <v>0.5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11</v>
      </c>
      <c r="B1500" s="832" t="s">
        <v>2137</v>
      </c>
      <c r="C1500" s="832" t="s">
        <v>2143</v>
      </c>
      <c r="D1500" s="833" t="s">
        <v>4131</v>
      </c>
      <c r="E1500" s="834" t="s">
        <v>2171</v>
      </c>
      <c r="F1500" s="832" t="s">
        <v>2138</v>
      </c>
      <c r="G1500" s="832" t="s">
        <v>2854</v>
      </c>
      <c r="H1500" s="832" t="s">
        <v>590</v>
      </c>
      <c r="I1500" s="832" t="s">
        <v>3576</v>
      </c>
      <c r="J1500" s="832" t="s">
        <v>3577</v>
      </c>
      <c r="K1500" s="832" t="s">
        <v>3578</v>
      </c>
      <c r="L1500" s="835">
        <v>0</v>
      </c>
      <c r="M1500" s="835">
        <v>0</v>
      </c>
      <c r="N1500" s="832">
        <v>2</v>
      </c>
      <c r="O1500" s="836">
        <v>0.5</v>
      </c>
      <c r="P1500" s="835">
        <v>0</v>
      </c>
      <c r="Q1500" s="837"/>
      <c r="R1500" s="832">
        <v>2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11</v>
      </c>
      <c r="B1501" s="832" t="s">
        <v>2137</v>
      </c>
      <c r="C1501" s="832" t="s">
        <v>2143</v>
      </c>
      <c r="D1501" s="833" t="s">
        <v>4131</v>
      </c>
      <c r="E1501" s="834" t="s">
        <v>2171</v>
      </c>
      <c r="F1501" s="832" t="s">
        <v>2138</v>
      </c>
      <c r="G1501" s="832" t="s">
        <v>2854</v>
      </c>
      <c r="H1501" s="832" t="s">
        <v>590</v>
      </c>
      <c r="I1501" s="832" t="s">
        <v>3579</v>
      </c>
      <c r="J1501" s="832" t="s">
        <v>3577</v>
      </c>
      <c r="K1501" s="832" t="s">
        <v>3578</v>
      </c>
      <c r="L1501" s="835">
        <v>0</v>
      </c>
      <c r="M1501" s="835">
        <v>0</v>
      </c>
      <c r="N1501" s="832">
        <v>45</v>
      </c>
      <c r="O1501" s="836">
        <v>12.5</v>
      </c>
      <c r="P1501" s="835">
        <v>0</v>
      </c>
      <c r="Q1501" s="837"/>
      <c r="R1501" s="832">
        <v>17</v>
      </c>
      <c r="S1501" s="837">
        <v>0.37777777777777777</v>
      </c>
      <c r="T1501" s="836">
        <v>5</v>
      </c>
      <c r="U1501" s="838">
        <v>0.4</v>
      </c>
    </row>
    <row r="1502" spans="1:21" ht="14.4" customHeight="1" x14ac:dyDescent="0.3">
      <c r="A1502" s="831">
        <v>11</v>
      </c>
      <c r="B1502" s="832" t="s">
        <v>2137</v>
      </c>
      <c r="C1502" s="832" t="s">
        <v>2143</v>
      </c>
      <c r="D1502" s="833" t="s">
        <v>4131</v>
      </c>
      <c r="E1502" s="834" t="s">
        <v>2171</v>
      </c>
      <c r="F1502" s="832" t="s">
        <v>2138</v>
      </c>
      <c r="G1502" s="832" t="s">
        <v>2854</v>
      </c>
      <c r="H1502" s="832" t="s">
        <v>590</v>
      </c>
      <c r="I1502" s="832" t="s">
        <v>3580</v>
      </c>
      <c r="J1502" s="832" t="s">
        <v>3577</v>
      </c>
      <c r="K1502" s="832" t="s">
        <v>3581</v>
      </c>
      <c r="L1502" s="835">
        <v>0</v>
      </c>
      <c r="M1502" s="835">
        <v>0</v>
      </c>
      <c r="N1502" s="832">
        <v>1</v>
      </c>
      <c r="O1502" s="836">
        <v>0.5</v>
      </c>
      <c r="P1502" s="835">
        <v>0</v>
      </c>
      <c r="Q1502" s="837"/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11</v>
      </c>
      <c r="B1503" s="832" t="s">
        <v>2137</v>
      </c>
      <c r="C1503" s="832" t="s">
        <v>2143</v>
      </c>
      <c r="D1503" s="833" t="s">
        <v>4131</v>
      </c>
      <c r="E1503" s="834" t="s">
        <v>2171</v>
      </c>
      <c r="F1503" s="832" t="s">
        <v>2138</v>
      </c>
      <c r="G1503" s="832" t="s">
        <v>2259</v>
      </c>
      <c r="H1503" s="832" t="s">
        <v>590</v>
      </c>
      <c r="I1503" s="832" t="s">
        <v>2260</v>
      </c>
      <c r="J1503" s="832" t="s">
        <v>862</v>
      </c>
      <c r="K1503" s="832" t="s">
        <v>2261</v>
      </c>
      <c r="L1503" s="835">
        <v>107.27</v>
      </c>
      <c r="M1503" s="835">
        <v>750.89</v>
      </c>
      <c r="N1503" s="832">
        <v>7</v>
      </c>
      <c r="O1503" s="836">
        <v>3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11</v>
      </c>
      <c r="B1504" s="832" t="s">
        <v>2137</v>
      </c>
      <c r="C1504" s="832" t="s">
        <v>2143</v>
      </c>
      <c r="D1504" s="833" t="s">
        <v>4131</v>
      </c>
      <c r="E1504" s="834" t="s">
        <v>2171</v>
      </c>
      <c r="F1504" s="832" t="s">
        <v>2138</v>
      </c>
      <c r="G1504" s="832" t="s">
        <v>2554</v>
      </c>
      <c r="H1504" s="832" t="s">
        <v>590</v>
      </c>
      <c r="I1504" s="832" t="s">
        <v>2555</v>
      </c>
      <c r="J1504" s="832" t="s">
        <v>2556</v>
      </c>
      <c r="K1504" s="832" t="s">
        <v>2557</v>
      </c>
      <c r="L1504" s="835">
        <v>159.71</v>
      </c>
      <c r="M1504" s="835">
        <v>12137.960000000001</v>
      </c>
      <c r="N1504" s="832">
        <v>76</v>
      </c>
      <c r="O1504" s="836">
        <v>21</v>
      </c>
      <c r="P1504" s="835">
        <v>3992.7500000000005</v>
      </c>
      <c r="Q1504" s="837">
        <v>0.32894736842105265</v>
      </c>
      <c r="R1504" s="832">
        <v>25</v>
      </c>
      <c r="S1504" s="837">
        <v>0.32894736842105265</v>
      </c>
      <c r="T1504" s="836">
        <v>6.5</v>
      </c>
      <c r="U1504" s="838">
        <v>0.30952380952380953</v>
      </c>
    </row>
    <row r="1505" spans="1:21" ht="14.4" customHeight="1" x14ac:dyDescent="0.3">
      <c r="A1505" s="831">
        <v>11</v>
      </c>
      <c r="B1505" s="832" t="s">
        <v>2137</v>
      </c>
      <c r="C1505" s="832" t="s">
        <v>2143</v>
      </c>
      <c r="D1505" s="833" t="s">
        <v>4131</v>
      </c>
      <c r="E1505" s="834" t="s">
        <v>2171</v>
      </c>
      <c r="F1505" s="832" t="s">
        <v>2138</v>
      </c>
      <c r="G1505" s="832" t="s">
        <v>2554</v>
      </c>
      <c r="H1505" s="832" t="s">
        <v>590</v>
      </c>
      <c r="I1505" s="832" t="s">
        <v>2560</v>
      </c>
      <c r="J1505" s="832" t="s">
        <v>2556</v>
      </c>
      <c r="K1505" s="832" t="s">
        <v>2561</v>
      </c>
      <c r="L1505" s="835">
        <v>0</v>
      </c>
      <c r="M1505" s="835">
        <v>0</v>
      </c>
      <c r="N1505" s="832">
        <v>3</v>
      </c>
      <c r="O1505" s="836">
        <v>1</v>
      </c>
      <c r="P1505" s="835">
        <v>0</v>
      </c>
      <c r="Q1505" s="837"/>
      <c r="R1505" s="832">
        <v>2</v>
      </c>
      <c r="S1505" s="837">
        <v>0.66666666666666663</v>
      </c>
      <c r="T1505" s="836">
        <v>0.5</v>
      </c>
      <c r="U1505" s="838">
        <v>0.5</v>
      </c>
    </row>
    <row r="1506" spans="1:21" ht="14.4" customHeight="1" x14ac:dyDescent="0.3">
      <c r="A1506" s="831">
        <v>11</v>
      </c>
      <c r="B1506" s="832" t="s">
        <v>2137</v>
      </c>
      <c r="C1506" s="832" t="s">
        <v>2143</v>
      </c>
      <c r="D1506" s="833" t="s">
        <v>4131</v>
      </c>
      <c r="E1506" s="834" t="s">
        <v>2171</v>
      </c>
      <c r="F1506" s="832" t="s">
        <v>2138</v>
      </c>
      <c r="G1506" s="832" t="s">
        <v>2554</v>
      </c>
      <c r="H1506" s="832" t="s">
        <v>590</v>
      </c>
      <c r="I1506" s="832" t="s">
        <v>2562</v>
      </c>
      <c r="J1506" s="832" t="s">
        <v>2563</v>
      </c>
      <c r="K1506" s="832" t="s">
        <v>2564</v>
      </c>
      <c r="L1506" s="835">
        <v>0</v>
      </c>
      <c r="M1506" s="835">
        <v>0</v>
      </c>
      <c r="N1506" s="832">
        <v>7</v>
      </c>
      <c r="O1506" s="836">
        <v>2.5</v>
      </c>
      <c r="P1506" s="835"/>
      <c r="Q1506" s="837"/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11</v>
      </c>
      <c r="B1507" s="832" t="s">
        <v>2137</v>
      </c>
      <c r="C1507" s="832" t="s">
        <v>2143</v>
      </c>
      <c r="D1507" s="833" t="s">
        <v>4131</v>
      </c>
      <c r="E1507" s="834" t="s">
        <v>2171</v>
      </c>
      <c r="F1507" s="832" t="s">
        <v>2138</v>
      </c>
      <c r="G1507" s="832" t="s">
        <v>2425</v>
      </c>
      <c r="H1507" s="832" t="s">
        <v>590</v>
      </c>
      <c r="I1507" s="832" t="s">
        <v>3582</v>
      </c>
      <c r="J1507" s="832" t="s">
        <v>3583</v>
      </c>
      <c r="K1507" s="832" t="s">
        <v>3584</v>
      </c>
      <c r="L1507" s="835">
        <v>0</v>
      </c>
      <c r="M1507" s="835">
        <v>0</v>
      </c>
      <c r="N1507" s="832">
        <v>1</v>
      </c>
      <c r="O1507" s="836">
        <v>1</v>
      </c>
      <c r="P1507" s="835">
        <v>0</v>
      </c>
      <c r="Q1507" s="837"/>
      <c r="R1507" s="832">
        <v>1</v>
      </c>
      <c r="S1507" s="837">
        <v>1</v>
      </c>
      <c r="T1507" s="836">
        <v>1</v>
      </c>
      <c r="U1507" s="838">
        <v>1</v>
      </c>
    </row>
    <row r="1508" spans="1:21" ht="14.4" customHeight="1" x14ac:dyDescent="0.3">
      <c r="A1508" s="831">
        <v>11</v>
      </c>
      <c r="B1508" s="832" t="s">
        <v>2137</v>
      </c>
      <c r="C1508" s="832" t="s">
        <v>2143</v>
      </c>
      <c r="D1508" s="833" t="s">
        <v>4131</v>
      </c>
      <c r="E1508" s="834" t="s">
        <v>2171</v>
      </c>
      <c r="F1508" s="832" t="s">
        <v>2138</v>
      </c>
      <c r="G1508" s="832" t="s">
        <v>3296</v>
      </c>
      <c r="H1508" s="832" t="s">
        <v>590</v>
      </c>
      <c r="I1508" s="832" t="s">
        <v>3519</v>
      </c>
      <c r="J1508" s="832" t="s">
        <v>3298</v>
      </c>
      <c r="K1508" s="832"/>
      <c r="L1508" s="835">
        <v>941.26</v>
      </c>
      <c r="M1508" s="835">
        <v>941.26</v>
      </c>
      <c r="N1508" s="832">
        <v>1</v>
      </c>
      <c r="O1508" s="836">
        <v>1</v>
      </c>
      <c r="P1508" s="835">
        <v>941.26</v>
      </c>
      <c r="Q1508" s="837">
        <v>1</v>
      </c>
      <c r="R1508" s="832">
        <v>1</v>
      </c>
      <c r="S1508" s="837">
        <v>1</v>
      </c>
      <c r="T1508" s="836">
        <v>1</v>
      </c>
      <c r="U1508" s="838">
        <v>1</v>
      </c>
    </row>
    <row r="1509" spans="1:21" ht="14.4" customHeight="1" x14ac:dyDescent="0.3">
      <c r="A1509" s="831">
        <v>11</v>
      </c>
      <c r="B1509" s="832" t="s">
        <v>2137</v>
      </c>
      <c r="C1509" s="832" t="s">
        <v>2143</v>
      </c>
      <c r="D1509" s="833" t="s">
        <v>4131</v>
      </c>
      <c r="E1509" s="834" t="s">
        <v>2171</v>
      </c>
      <c r="F1509" s="832" t="s">
        <v>2138</v>
      </c>
      <c r="G1509" s="832" t="s">
        <v>2231</v>
      </c>
      <c r="H1509" s="832" t="s">
        <v>590</v>
      </c>
      <c r="I1509" s="832" t="s">
        <v>2383</v>
      </c>
      <c r="J1509" s="832" t="s">
        <v>635</v>
      </c>
      <c r="K1509" s="832" t="s">
        <v>2384</v>
      </c>
      <c r="L1509" s="835">
        <v>0</v>
      </c>
      <c r="M1509" s="835">
        <v>0</v>
      </c>
      <c r="N1509" s="832">
        <v>3</v>
      </c>
      <c r="O1509" s="836">
        <v>0.5</v>
      </c>
      <c r="P1509" s="835">
        <v>0</v>
      </c>
      <c r="Q1509" s="837"/>
      <c r="R1509" s="832">
        <v>3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11</v>
      </c>
      <c r="B1510" s="832" t="s">
        <v>2137</v>
      </c>
      <c r="C1510" s="832" t="s">
        <v>2143</v>
      </c>
      <c r="D1510" s="833" t="s">
        <v>4131</v>
      </c>
      <c r="E1510" s="834" t="s">
        <v>2171</v>
      </c>
      <c r="F1510" s="832" t="s">
        <v>2138</v>
      </c>
      <c r="G1510" s="832" t="s">
        <v>2231</v>
      </c>
      <c r="H1510" s="832" t="s">
        <v>590</v>
      </c>
      <c r="I1510" s="832" t="s">
        <v>2232</v>
      </c>
      <c r="J1510" s="832" t="s">
        <v>635</v>
      </c>
      <c r="K1510" s="832" t="s">
        <v>2233</v>
      </c>
      <c r="L1510" s="835">
        <v>0</v>
      </c>
      <c r="M1510" s="835">
        <v>0</v>
      </c>
      <c r="N1510" s="832">
        <v>2</v>
      </c>
      <c r="O1510" s="836">
        <v>0.5</v>
      </c>
      <c r="P1510" s="835"/>
      <c r="Q1510" s="837"/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11</v>
      </c>
      <c r="B1511" s="832" t="s">
        <v>2137</v>
      </c>
      <c r="C1511" s="832" t="s">
        <v>2143</v>
      </c>
      <c r="D1511" s="833" t="s">
        <v>4131</v>
      </c>
      <c r="E1511" s="834" t="s">
        <v>2171</v>
      </c>
      <c r="F1511" s="832" t="s">
        <v>2138</v>
      </c>
      <c r="G1511" s="832" t="s">
        <v>2483</v>
      </c>
      <c r="H1511" s="832" t="s">
        <v>590</v>
      </c>
      <c r="I1511" s="832" t="s">
        <v>2484</v>
      </c>
      <c r="J1511" s="832" t="s">
        <v>1371</v>
      </c>
      <c r="K1511" s="832" t="s">
        <v>2180</v>
      </c>
      <c r="L1511" s="835">
        <v>98.75</v>
      </c>
      <c r="M1511" s="835">
        <v>197.5</v>
      </c>
      <c r="N1511" s="832">
        <v>2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11</v>
      </c>
      <c r="B1512" s="832" t="s">
        <v>2137</v>
      </c>
      <c r="C1512" s="832" t="s">
        <v>2143</v>
      </c>
      <c r="D1512" s="833" t="s">
        <v>4131</v>
      </c>
      <c r="E1512" s="834" t="s">
        <v>2171</v>
      </c>
      <c r="F1512" s="832" t="s">
        <v>2138</v>
      </c>
      <c r="G1512" s="832" t="s">
        <v>2362</v>
      </c>
      <c r="H1512" s="832" t="s">
        <v>590</v>
      </c>
      <c r="I1512" s="832" t="s">
        <v>2363</v>
      </c>
      <c r="J1512" s="832" t="s">
        <v>2364</v>
      </c>
      <c r="K1512" s="832" t="s">
        <v>2365</v>
      </c>
      <c r="L1512" s="835">
        <v>132.97999999999999</v>
      </c>
      <c r="M1512" s="835">
        <v>797.87999999999988</v>
      </c>
      <c r="N1512" s="832">
        <v>6</v>
      </c>
      <c r="O1512" s="836">
        <v>2</v>
      </c>
      <c r="P1512" s="835">
        <v>531.91999999999996</v>
      </c>
      <c r="Q1512" s="837">
        <v>0.66666666666666674</v>
      </c>
      <c r="R1512" s="832">
        <v>4</v>
      </c>
      <c r="S1512" s="837">
        <v>0.66666666666666663</v>
      </c>
      <c r="T1512" s="836">
        <v>1</v>
      </c>
      <c r="U1512" s="838">
        <v>0.5</v>
      </c>
    </row>
    <row r="1513" spans="1:21" ht="14.4" customHeight="1" x14ac:dyDescent="0.3">
      <c r="A1513" s="831">
        <v>11</v>
      </c>
      <c r="B1513" s="832" t="s">
        <v>2137</v>
      </c>
      <c r="C1513" s="832" t="s">
        <v>2143</v>
      </c>
      <c r="D1513" s="833" t="s">
        <v>4131</v>
      </c>
      <c r="E1513" s="834" t="s">
        <v>2171</v>
      </c>
      <c r="F1513" s="832" t="s">
        <v>2138</v>
      </c>
      <c r="G1513" s="832" t="s">
        <v>2362</v>
      </c>
      <c r="H1513" s="832" t="s">
        <v>590</v>
      </c>
      <c r="I1513" s="832" t="s">
        <v>2398</v>
      </c>
      <c r="J1513" s="832" t="s">
        <v>2364</v>
      </c>
      <c r="K1513" s="832" t="s">
        <v>2365</v>
      </c>
      <c r="L1513" s="835">
        <v>132.97999999999999</v>
      </c>
      <c r="M1513" s="835">
        <v>132.97999999999999</v>
      </c>
      <c r="N1513" s="832">
        <v>1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11</v>
      </c>
      <c r="B1514" s="832" t="s">
        <v>2137</v>
      </c>
      <c r="C1514" s="832" t="s">
        <v>2143</v>
      </c>
      <c r="D1514" s="833" t="s">
        <v>4131</v>
      </c>
      <c r="E1514" s="834" t="s">
        <v>2171</v>
      </c>
      <c r="F1514" s="832" t="s">
        <v>2138</v>
      </c>
      <c r="G1514" s="832" t="s">
        <v>2568</v>
      </c>
      <c r="H1514" s="832" t="s">
        <v>590</v>
      </c>
      <c r="I1514" s="832" t="s">
        <v>2746</v>
      </c>
      <c r="J1514" s="832" t="s">
        <v>2570</v>
      </c>
      <c r="K1514" s="832" t="s">
        <v>2747</v>
      </c>
      <c r="L1514" s="835">
        <v>1222.95</v>
      </c>
      <c r="M1514" s="835">
        <v>4891.8</v>
      </c>
      <c r="N1514" s="832">
        <v>4</v>
      </c>
      <c r="O1514" s="836">
        <v>3</v>
      </c>
      <c r="P1514" s="835">
        <v>4891.8</v>
      </c>
      <c r="Q1514" s="837">
        <v>1</v>
      </c>
      <c r="R1514" s="832">
        <v>4</v>
      </c>
      <c r="S1514" s="837">
        <v>1</v>
      </c>
      <c r="T1514" s="836">
        <v>3</v>
      </c>
      <c r="U1514" s="838">
        <v>1</v>
      </c>
    </row>
    <row r="1515" spans="1:21" ht="14.4" customHeight="1" x14ac:dyDescent="0.3">
      <c r="A1515" s="831">
        <v>11</v>
      </c>
      <c r="B1515" s="832" t="s">
        <v>2137</v>
      </c>
      <c r="C1515" s="832" t="s">
        <v>2143</v>
      </c>
      <c r="D1515" s="833" t="s">
        <v>4131</v>
      </c>
      <c r="E1515" s="834" t="s">
        <v>2171</v>
      </c>
      <c r="F1515" s="832" t="s">
        <v>2138</v>
      </c>
      <c r="G1515" s="832" t="s">
        <v>2568</v>
      </c>
      <c r="H1515" s="832" t="s">
        <v>590</v>
      </c>
      <c r="I1515" s="832" t="s">
        <v>2569</v>
      </c>
      <c r="J1515" s="832" t="s">
        <v>2570</v>
      </c>
      <c r="K1515" s="832" t="s">
        <v>2571</v>
      </c>
      <c r="L1515" s="835">
        <v>1776.68</v>
      </c>
      <c r="M1515" s="835">
        <v>5330.04</v>
      </c>
      <c r="N1515" s="832">
        <v>3</v>
      </c>
      <c r="O1515" s="836">
        <v>2</v>
      </c>
      <c r="P1515" s="835">
        <v>5330.04</v>
      </c>
      <c r="Q1515" s="837">
        <v>1</v>
      </c>
      <c r="R1515" s="832">
        <v>3</v>
      </c>
      <c r="S1515" s="837">
        <v>1</v>
      </c>
      <c r="T1515" s="836">
        <v>2</v>
      </c>
      <c r="U1515" s="838">
        <v>1</v>
      </c>
    </row>
    <row r="1516" spans="1:21" ht="14.4" customHeight="1" x14ac:dyDescent="0.3">
      <c r="A1516" s="831">
        <v>11</v>
      </c>
      <c r="B1516" s="832" t="s">
        <v>2137</v>
      </c>
      <c r="C1516" s="832" t="s">
        <v>2143</v>
      </c>
      <c r="D1516" s="833" t="s">
        <v>4131</v>
      </c>
      <c r="E1516" s="834" t="s">
        <v>2171</v>
      </c>
      <c r="F1516" s="832" t="s">
        <v>2138</v>
      </c>
      <c r="G1516" s="832" t="s">
        <v>3585</v>
      </c>
      <c r="H1516" s="832" t="s">
        <v>638</v>
      </c>
      <c r="I1516" s="832" t="s">
        <v>1920</v>
      </c>
      <c r="J1516" s="832" t="s">
        <v>1785</v>
      </c>
      <c r="K1516" s="832" t="s">
        <v>1921</v>
      </c>
      <c r="L1516" s="835">
        <v>94.28</v>
      </c>
      <c r="M1516" s="835">
        <v>94.28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11</v>
      </c>
      <c r="B1517" s="832" t="s">
        <v>2137</v>
      </c>
      <c r="C1517" s="832" t="s">
        <v>2143</v>
      </c>
      <c r="D1517" s="833" t="s">
        <v>4131</v>
      </c>
      <c r="E1517" s="834" t="s">
        <v>2171</v>
      </c>
      <c r="F1517" s="832" t="s">
        <v>2138</v>
      </c>
      <c r="G1517" s="832" t="s">
        <v>2400</v>
      </c>
      <c r="H1517" s="832" t="s">
        <v>590</v>
      </c>
      <c r="I1517" s="832" t="s">
        <v>2401</v>
      </c>
      <c r="J1517" s="832" t="s">
        <v>2402</v>
      </c>
      <c r="K1517" s="832" t="s">
        <v>2403</v>
      </c>
      <c r="L1517" s="835">
        <v>38.56</v>
      </c>
      <c r="M1517" s="835">
        <v>192.8</v>
      </c>
      <c r="N1517" s="832">
        <v>5</v>
      </c>
      <c r="O1517" s="836">
        <v>3.5</v>
      </c>
      <c r="P1517" s="835">
        <v>115.68</v>
      </c>
      <c r="Q1517" s="837">
        <v>0.6</v>
      </c>
      <c r="R1517" s="832">
        <v>3</v>
      </c>
      <c r="S1517" s="837">
        <v>0.6</v>
      </c>
      <c r="T1517" s="836">
        <v>2.5</v>
      </c>
      <c r="U1517" s="838">
        <v>0.7142857142857143</v>
      </c>
    </row>
    <row r="1518" spans="1:21" ht="14.4" customHeight="1" x14ac:dyDescent="0.3">
      <c r="A1518" s="831">
        <v>11</v>
      </c>
      <c r="B1518" s="832" t="s">
        <v>2137</v>
      </c>
      <c r="C1518" s="832" t="s">
        <v>2143</v>
      </c>
      <c r="D1518" s="833" t="s">
        <v>4131</v>
      </c>
      <c r="E1518" s="834" t="s">
        <v>2171</v>
      </c>
      <c r="F1518" s="832" t="s">
        <v>2138</v>
      </c>
      <c r="G1518" s="832" t="s">
        <v>2368</v>
      </c>
      <c r="H1518" s="832" t="s">
        <v>638</v>
      </c>
      <c r="I1518" s="832" t="s">
        <v>2575</v>
      </c>
      <c r="J1518" s="832" t="s">
        <v>2003</v>
      </c>
      <c r="K1518" s="832" t="s">
        <v>2576</v>
      </c>
      <c r="L1518" s="835">
        <v>96.84</v>
      </c>
      <c r="M1518" s="835">
        <v>3679.92</v>
      </c>
      <c r="N1518" s="832">
        <v>38</v>
      </c>
      <c r="O1518" s="836">
        <v>24</v>
      </c>
      <c r="P1518" s="835">
        <v>1258.92</v>
      </c>
      <c r="Q1518" s="837">
        <v>0.34210526315789475</v>
      </c>
      <c r="R1518" s="832">
        <v>13</v>
      </c>
      <c r="S1518" s="837">
        <v>0.34210526315789475</v>
      </c>
      <c r="T1518" s="836">
        <v>8.5</v>
      </c>
      <c r="U1518" s="838">
        <v>0.35416666666666669</v>
      </c>
    </row>
    <row r="1519" spans="1:21" ht="14.4" customHeight="1" x14ac:dyDescent="0.3">
      <c r="A1519" s="831">
        <v>11</v>
      </c>
      <c r="B1519" s="832" t="s">
        <v>2137</v>
      </c>
      <c r="C1519" s="832" t="s">
        <v>2143</v>
      </c>
      <c r="D1519" s="833" t="s">
        <v>4131</v>
      </c>
      <c r="E1519" s="834" t="s">
        <v>2171</v>
      </c>
      <c r="F1519" s="832" t="s">
        <v>2138</v>
      </c>
      <c r="G1519" s="832" t="s">
        <v>2368</v>
      </c>
      <c r="H1519" s="832" t="s">
        <v>638</v>
      </c>
      <c r="I1519" s="832" t="s">
        <v>2369</v>
      </c>
      <c r="J1519" s="832" t="s">
        <v>2003</v>
      </c>
      <c r="K1519" s="832" t="s">
        <v>2370</v>
      </c>
      <c r="L1519" s="835">
        <v>193.68</v>
      </c>
      <c r="M1519" s="835">
        <v>6972.48</v>
      </c>
      <c r="N1519" s="832">
        <v>36</v>
      </c>
      <c r="O1519" s="836">
        <v>25.5</v>
      </c>
      <c r="P1519" s="835">
        <v>2324.1600000000003</v>
      </c>
      <c r="Q1519" s="837">
        <v>0.33333333333333343</v>
      </c>
      <c r="R1519" s="832">
        <v>12</v>
      </c>
      <c r="S1519" s="837">
        <v>0.33333333333333331</v>
      </c>
      <c r="T1519" s="836">
        <v>9.5</v>
      </c>
      <c r="U1519" s="838">
        <v>0.37254901960784315</v>
      </c>
    </row>
    <row r="1520" spans="1:21" ht="14.4" customHeight="1" x14ac:dyDescent="0.3">
      <c r="A1520" s="831">
        <v>11</v>
      </c>
      <c r="B1520" s="832" t="s">
        <v>2137</v>
      </c>
      <c r="C1520" s="832" t="s">
        <v>2143</v>
      </c>
      <c r="D1520" s="833" t="s">
        <v>4131</v>
      </c>
      <c r="E1520" s="834" t="s">
        <v>2171</v>
      </c>
      <c r="F1520" s="832" t="s">
        <v>2138</v>
      </c>
      <c r="G1520" s="832" t="s">
        <v>2368</v>
      </c>
      <c r="H1520" s="832" t="s">
        <v>638</v>
      </c>
      <c r="I1520" s="832" t="s">
        <v>2002</v>
      </c>
      <c r="J1520" s="832" t="s">
        <v>2003</v>
      </c>
      <c r="K1520" s="832" t="s">
        <v>2004</v>
      </c>
      <c r="L1520" s="835">
        <v>64.56</v>
      </c>
      <c r="M1520" s="835">
        <v>64.56</v>
      </c>
      <c r="N1520" s="832">
        <v>1</v>
      </c>
      <c r="O1520" s="836">
        <v>0.5</v>
      </c>
      <c r="P1520" s="835">
        <v>64.56</v>
      </c>
      <c r="Q1520" s="837">
        <v>1</v>
      </c>
      <c r="R1520" s="832">
        <v>1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11</v>
      </c>
      <c r="B1521" s="832" t="s">
        <v>2137</v>
      </c>
      <c r="C1521" s="832" t="s">
        <v>2143</v>
      </c>
      <c r="D1521" s="833" t="s">
        <v>4131</v>
      </c>
      <c r="E1521" s="834" t="s">
        <v>2171</v>
      </c>
      <c r="F1521" s="832" t="s">
        <v>2138</v>
      </c>
      <c r="G1521" s="832" t="s">
        <v>2181</v>
      </c>
      <c r="H1521" s="832" t="s">
        <v>638</v>
      </c>
      <c r="I1521" s="832" t="s">
        <v>2272</v>
      </c>
      <c r="J1521" s="832" t="s">
        <v>757</v>
      </c>
      <c r="K1521" s="832" t="s">
        <v>1686</v>
      </c>
      <c r="L1521" s="835">
        <v>490.89</v>
      </c>
      <c r="M1521" s="835">
        <v>490.89</v>
      </c>
      <c r="N1521" s="832">
        <v>1</v>
      </c>
      <c r="O1521" s="836">
        <v>1</v>
      </c>
      <c r="P1521" s="835">
        <v>490.89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11</v>
      </c>
      <c r="B1522" s="832" t="s">
        <v>2137</v>
      </c>
      <c r="C1522" s="832" t="s">
        <v>2143</v>
      </c>
      <c r="D1522" s="833" t="s">
        <v>4131</v>
      </c>
      <c r="E1522" s="834" t="s">
        <v>2171</v>
      </c>
      <c r="F1522" s="832" t="s">
        <v>2138</v>
      </c>
      <c r="G1522" s="832" t="s">
        <v>2181</v>
      </c>
      <c r="H1522" s="832" t="s">
        <v>638</v>
      </c>
      <c r="I1522" s="832" t="s">
        <v>1687</v>
      </c>
      <c r="J1522" s="832" t="s">
        <v>757</v>
      </c>
      <c r="K1522" s="832" t="s">
        <v>1688</v>
      </c>
      <c r="L1522" s="835">
        <v>147.26</v>
      </c>
      <c r="M1522" s="835">
        <v>294.52</v>
      </c>
      <c r="N1522" s="832">
        <v>2</v>
      </c>
      <c r="O1522" s="836">
        <v>1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11</v>
      </c>
      <c r="B1523" s="832" t="s">
        <v>2137</v>
      </c>
      <c r="C1523" s="832" t="s">
        <v>2143</v>
      </c>
      <c r="D1523" s="833" t="s">
        <v>4131</v>
      </c>
      <c r="E1523" s="834" t="s">
        <v>2171</v>
      </c>
      <c r="F1523" s="832" t="s">
        <v>2138</v>
      </c>
      <c r="G1523" s="832" t="s">
        <v>2181</v>
      </c>
      <c r="H1523" s="832" t="s">
        <v>638</v>
      </c>
      <c r="I1523" s="832" t="s">
        <v>2182</v>
      </c>
      <c r="J1523" s="832" t="s">
        <v>757</v>
      </c>
      <c r="K1523" s="832" t="s">
        <v>1682</v>
      </c>
      <c r="L1523" s="835">
        <v>736.33</v>
      </c>
      <c r="M1523" s="835">
        <v>10308.620000000001</v>
      </c>
      <c r="N1523" s="832">
        <v>14</v>
      </c>
      <c r="O1523" s="836">
        <v>5.5</v>
      </c>
      <c r="P1523" s="835">
        <v>9572.2900000000009</v>
      </c>
      <c r="Q1523" s="837">
        <v>0.9285714285714286</v>
      </c>
      <c r="R1523" s="832">
        <v>13</v>
      </c>
      <c r="S1523" s="837">
        <v>0.9285714285714286</v>
      </c>
      <c r="T1523" s="836">
        <v>4.5</v>
      </c>
      <c r="U1523" s="838">
        <v>0.81818181818181823</v>
      </c>
    </row>
    <row r="1524" spans="1:21" ht="14.4" customHeight="1" x14ac:dyDescent="0.3">
      <c r="A1524" s="831">
        <v>11</v>
      </c>
      <c r="B1524" s="832" t="s">
        <v>2137</v>
      </c>
      <c r="C1524" s="832" t="s">
        <v>2143</v>
      </c>
      <c r="D1524" s="833" t="s">
        <v>4131</v>
      </c>
      <c r="E1524" s="834" t="s">
        <v>2171</v>
      </c>
      <c r="F1524" s="832" t="s">
        <v>2138</v>
      </c>
      <c r="G1524" s="832" t="s">
        <v>2181</v>
      </c>
      <c r="H1524" s="832" t="s">
        <v>638</v>
      </c>
      <c r="I1524" s="832" t="s">
        <v>1689</v>
      </c>
      <c r="J1524" s="832" t="s">
        <v>757</v>
      </c>
      <c r="K1524" s="832" t="s">
        <v>1678</v>
      </c>
      <c r="L1524" s="835">
        <v>923.74</v>
      </c>
      <c r="M1524" s="835">
        <v>7389.92</v>
      </c>
      <c r="N1524" s="832">
        <v>8</v>
      </c>
      <c r="O1524" s="836">
        <v>3.5</v>
      </c>
      <c r="P1524" s="835">
        <v>7389.92</v>
      </c>
      <c r="Q1524" s="837">
        <v>1</v>
      </c>
      <c r="R1524" s="832">
        <v>8</v>
      </c>
      <c r="S1524" s="837">
        <v>1</v>
      </c>
      <c r="T1524" s="836">
        <v>3.5</v>
      </c>
      <c r="U1524" s="838">
        <v>1</v>
      </c>
    </row>
    <row r="1525" spans="1:21" ht="14.4" customHeight="1" x14ac:dyDescent="0.3">
      <c r="A1525" s="831">
        <v>11</v>
      </c>
      <c r="B1525" s="832" t="s">
        <v>2137</v>
      </c>
      <c r="C1525" s="832" t="s">
        <v>2143</v>
      </c>
      <c r="D1525" s="833" t="s">
        <v>4131</v>
      </c>
      <c r="E1525" s="834" t="s">
        <v>2171</v>
      </c>
      <c r="F1525" s="832" t="s">
        <v>2138</v>
      </c>
      <c r="G1525" s="832" t="s">
        <v>2234</v>
      </c>
      <c r="H1525" s="832" t="s">
        <v>638</v>
      </c>
      <c r="I1525" s="832" t="s">
        <v>1825</v>
      </c>
      <c r="J1525" s="832" t="s">
        <v>653</v>
      </c>
      <c r="K1525" s="832" t="s">
        <v>1826</v>
      </c>
      <c r="L1525" s="835">
        <v>24.22</v>
      </c>
      <c r="M1525" s="835">
        <v>24.22</v>
      </c>
      <c r="N1525" s="832">
        <v>1</v>
      </c>
      <c r="O1525" s="836">
        <v>0.5</v>
      </c>
      <c r="P1525" s="835">
        <v>24.22</v>
      </c>
      <c r="Q1525" s="837">
        <v>1</v>
      </c>
      <c r="R1525" s="832">
        <v>1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11</v>
      </c>
      <c r="B1526" s="832" t="s">
        <v>2137</v>
      </c>
      <c r="C1526" s="832" t="s">
        <v>2143</v>
      </c>
      <c r="D1526" s="833" t="s">
        <v>4131</v>
      </c>
      <c r="E1526" s="834" t="s">
        <v>2171</v>
      </c>
      <c r="F1526" s="832" t="s">
        <v>2138</v>
      </c>
      <c r="G1526" s="832" t="s">
        <v>2234</v>
      </c>
      <c r="H1526" s="832" t="s">
        <v>638</v>
      </c>
      <c r="I1526" s="832" t="s">
        <v>1827</v>
      </c>
      <c r="J1526" s="832" t="s">
        <v>653</v>
      </c>
      <c r="K1526" s="832" t="s">
        <v>646</v>
      </c>
      <c r="L1526" s="835">
        <v>48.42</v>
      </c>
      <c r="M1526" s="835">
        <v>3147.3000000000006</v>
      </c>
      <c r="N1526" s="832">
        <v>65</v>
      </c>
      <c r="O1526" s="836">
        <v>47.5</v>
      </c>
      <c r="P1526" s="835">
        <v>1404.1800000000003</v>
      </c>
      <c r="Q1526" s="837">
        <v>0.44615384615384618</v>
      </c>
      <c r="R1526" s="832">
        <v>29</v>
      </c>
      <c r="S1526" s="837">
        <v>0.44615384615384618</v>
      </c>
      <c r="T1526" s="836">
        <v>19.5</v>
      </c>
      <c r="U1526" s="838">
        <v>0.41052631578947368</v>
      </c>
    </row>
    <row r="1527" spans="1:21" ht="14.4" customHeight="1" x14ac:dyDescent="0.3">
      <c r="A1527" s="831">
        <v>11</v>
      </c>
      <c r="B1527" s="832" t="s">
        <v>2137</v>
      </c>
      <c r="C1527" s="832" t="s">
        <v>2143</v>
      </c>
      <c r="D1527" s="833" t="s">
        <v>4131</v>
      </c>
      <c r="E1527" s="834" t="s">
        <v>2171</v>
      </c>
      <c r="F1527" s="832" t="s">
        <v>2138</v>
      </c>
      <c r="G1527" s="832" t="s">
        <v>2234</v>
      </c>
      <c r="H1527" s="832" t="s">
        <v>590</v>
      </c>
      <c r="I1527" s="832" t="s">
        <v>2406</v>
      </c>
      <c r="J1527" s="832" t="s">
        <v>653</v>
      </c>
      <c r="K1527" s="832" t="s">
        <v>2407</v>
      </c>
      <c r="L1527" s="835">
        <v>48.42</v>
      </c>
      <c r="M1527" s="835">
        <v>532.62</v>
      </c>
      <c r="N1527" s="832">
        <v>11</v>
      </c>
      <c r="O1527" s="836">
        <v>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11</v>
      </c>
      <c r="B1528" s="832" t="s">
        <v>2137</v>
      </c>
      <c r="C1528" s="832" t="s">
        <v>2143</v>
      </c>
      <c r="D1528" s="833" t="s">
        <v>4131</v>
      </c>
      <c r="E1528" s="834" t="s">
        <v>2171</v>
      </c>
      <c r="F1528" s="832" t="s">
        <v>2138</v>
      </c>
      <c r="G1528" s="832" t="s">
        <v>2293</v>
      </c>
      <c r="H1528" s="832" t="s">
        <v>590</v>
      </c>
      <c r="I1528" s="832" t="s">
        <v>3442</v>
      </c>
      <c r="J1528" s="832" t="s">
        <v>774</v>
      </c>
      <c r="K1528" s="832" t="s">
        <v>1959</v>
      </c>
      <c r="L1528" s="835">
        <v>93.71</v>
      </c>
      <c r="M1528" s="835">
        <v>187.42</v>
      </c>
      <c r="N1528" s="832">
        <v>2</v>
      </c>
      <c r="O1528" s="836">
        <v>0.5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11</v>
      </c>
      <c r="B1529" s="832" t="s">
        <v>2137</v>
      </c>
      <c r="C1529" s="832" t="s">
        <v>2143</v>
      </c>
      <c r="D1529" s="833" t="s">
        <v>4131</v>
      </c>
      <c r="E1529" s="834" t="s">
        <v>2171</v>
      </c>
      <c r="F1529" s="832" t="s">
        <v>2138</v>
      </c>
      <c r="G1529" s="832" t="s">
        <v>3586</v>
      </c>
      <c r="H1529" s="832" t="s">
        <v>590</v>
      </c>
      <c r="I1529" s="832" t="s">
        <v>3587</v>
      </c>
      <c r="J1529" s="832" t="s">
        <v>3588</v>
      </c>
      <c r="K1529" s="832" t="s">
        <v>3589</v>
      </c>
      <c r="L1529" s="835">
        <v>783.88</v>
      </c>
      <c r="M1529" s="835">
        <v>783.88</v>
      </c>
      <c r="N1529" s="832">
        <v>1</v>
      </c>
      <c r="O1529" s="836">
        <v>1</v>
      </c>
      <c r="P1529" s="835">
        <v>783.88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11</v>
      </c>
      <c r="B1530" s="832" t="s">
        <v>2137</v>
      </c>
      <c r="C1530" s="832" t="s">
        <v>2143</v>
      </c>
      <c r="D1530" s="833" t="s">
        <v>4131</v>
      </c>
      <c r="E1530" s="834" t="s">
        <v>2171</v>
      </c>
      <c r="F1530" s="832" t="s">
        <v>2138</v>
      </c>
      <c r="G1530" s="832" t="s">
        <v>2187</v>
      </c>
      <c r="H1530" s="832" t="s">
        <v>638</v>
      </c>
      <c r="I1530" s="832" t="s">
        <v>1834</v>
      </c>
      <c r="J1530" s="832" t="s">
        <v>1835</v>
      </c>
      <c r="K1530" s="832" t="s">
        <v>1836</v>
      </c>
      <c r="L1530" s="835">
        <v>0</v>
      </c>
      <c r="M1530" s="835">
        <v>0</v>
      </c>
      <c r="N1530" s="832">
        <v>53</v>
      </c>
      <c r="O1530" s="836">
        <v>15.5</v>
      </c>
      <c r="P1530" s="835">
        <v>0</v>
      </c>
      <c r="Q1530" s="837"/>
      <c r="R1530" s="832">
        <v>16</v>
      </c>
      <c r="S1530" s="837">
        <v>0.30188679245283018</v>
      </c>
      <c r="T1530" s="836">
        <v>5</v>
      </c>
      <c r="U1530" s="838">
        <v>0.32258064516129031</v>
      </c>
    </row>
    <row r="1531" spans="1:21" ht="14.4" customHeight="1" x14ac:dyDescent="0.3">
      <c r="A1531" s="831">
        <v>11</v>
      </c>
      <c r="B1531" s="832" t="s">
        <v>2137</v>
      </c>
      <c r="C1531" s="832" t="s">
        <v>2143</v>
      </c>
      <c r="D1531" s="833" t="s">
        <v>4131</v>
      </c>
      <c r="E1531" s="834" t="s">
        <v>2171</v>
      </c>
      <c r="F1531" s="832" t="s">
        <v>2138</v>
      </c>
      <c r="G1531" s="832" t="s">
        <v>2586</v>
      </c>
      <c r="H1531" s="832" t="s">
        <v>590</v>
      </c>
      <c r="I1531" s="832" t="s">
        <v>3493</v>
      </c>
      <c r="J1531" s="832" t="s">
        <v>2588</v>
      </c>
      <c r="K1531" s="832" t="s">
        <v>2049</v>
      </c>
      <c r="L1531" s="835">
        <v>38.56</v>
      </c>
      <c r="M1531" s="835">
        <v>38.56</v>
      </c>
      <c r="N1531" s="832">
        <v>1</v>
      </c>
      <c r="O1531" s="836">
        <v>0.5</v>
      </c>
      <c r="P1531" s="835">
        <v>38.56</v>
      </c>
      <c r="Q1531" s="837">
        <v>1</v>
      </c>
      <c r="R1531" s="832">
        <v>1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11</v>
      </c>
      <c r="B1532" s="832" t="s">
        <v>2137</v>
      </c>
      <c r="C1532" s="832" t="s">
        <v>2143</v>
      </c>
      <c r="D1532" s="833" t="s">
        <v>4131</v>
      </c>
      <c r="E1532" s="834" t="s">
        <v>2171</v>
      </c>
      <c r="F1532" s="832" t="s">
        <v>2138</v>
      </c>
      <c r="G1532" s="832" t="s">
        <v>2586</v>
      </c>
      <c r="H1532" s="832" t="s">
        <v>590</v>
      </c>
      <c r="I1532" s="832" t="s">
        <v>2587</v>
      </c>
      <c r="J1532" s="832" t="s">
        <v>2588</v>
      </c>
      <c r="K1532" s="832" t="s">
        <v>1896</v>
      </c>
      <c r="L1532" s="835">
        <v>77.13</v>
      </c>
      <c r="M1532" s="835">
        <v>77.13</v>
      </c>
      <c r="N1532" s="832">
        <v>1</v>
      </c>
      <c r="O1532" s="836">
        <v>0.5</v>
      </c>
      <c r="P1532" s="835">
        <v>77.13</v>
      </c>
      <c r="Q1532" s="837">
        <v>1</v>
      </c>
      <c r="R1532" s="832">
        <v>1</v>
      </c>
      <c r="S1532" s="837">
        <v>1</v>
      </c>
      <c r="T1532" s="836">
        <v>0.5</v>
      </c>
      <c r="U1532" s="838">
        <v>1</v>
      </c>
    </row>
    <row r="1533" spans="1:21" ht="14.4" customHeight="1" x14ac:dyDescent="0.3">
      <c r="A1533" s="831">
        <v>11</v>
      </c>
      <c r="B1533" s="832" t="s">
        <v>2137</v>
      </c>
      <c r="C1533" s="832" t="s">
        <v>2143</v>
      </c>
      <c r="D1533" s="833" t="s">
        <v>4131</v>
      </c>
      <c r="E1533" s="834" t="s">
        <v>2171</v>
      </c>
      <c r="F1533" s="832" t="s">
        <v>2138</v>
      </c>
      <c r="G1533" s="832" t="s">
        <v>2300</v>
      </c>
      <c r="H1533" s="832" t="s">
        <v>590</v>
      </c>
      <c r="I1533" s="832" t="s">
        <v>2922</v>
      </c>
      <c r="J1533" s="832" t="s">
        <v>2923</v>
      </c>
      <c r="K1533" s="832" t="s">
        <v>2522</v>
      </c>
      <c r="L1533" s="835">
        <v>31.32</v>
      </c>
      <c r="M1533" s="835">
        <v>62.64</v>
      </c>
      <c r="N1533" s="832">
        <v>2</v>
      </c>
      <c r="O1533" s="836">
        <v>1.5</v>
      </c>
      <c r="P1533" s="835">
        <v>62.64</v>
      </c>
      <c r="Q1533" s="837">
        <v>1</v>
      </c>
      <c r="R1533" s="832">
        <v>2</v>
      </c>
      <c r="S1533" s="837">
        <v>1</v>
      </c>
      <c r="T1533" s="836">
        <v>1.5</v>
      </c>
      <c r="U1533" s="838">
        <v>1</v>
      </c>
    </row>
    <row r="1534" spans="1:21" ht="14.4" customHeight="1" x14ac:dyDescent="0.3">
      <c r="A1534" s="831">
        <v>11</v>
      </c>
      <c r="B1534" s="832" t="s">
        <v>2137</v>
      </c>
      <c r="C1534" s="832" t="s">
        <v>2143</v>
      </c>
      <c r="D1534" s="833" t="s">
        <v>4131</v>
      </c>
      <c r="E1534" s="834" t="s">
        <v>2171</v>
      </c>
      <c r="F1534" s="832" t="s">
        <v>2138</v>
      </c>
      <c r="G1534" s="832" t="s">
        <v>2300</v>
      </c>
      <c r="H1534" s="832" t="s">
        <v>590</v>
      </c>
      <c r="I1534" s="832" t="s">
        <v>3590</v>
      </c>
      <c r="J1534" s="832" t="s">
        <v>3591</v>
      </c>
      <c r="K1534" s="832" t="s">
        <v>3535</v>
      </c>
      <c r="L1534" s="835">
        <v>140.94999999999999</v>
      </c>
      <c r="M1534" s="835">
        <v>281.89999999999998</v>
      </c>
      <c r="N1534" s="832">
        <v>2</v>
      </c>
      <c r="O1534" s="836">
        <v>1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11</v>
      </c>
      <c r="B1535" s="832" t="s">
        <v>2137</v>
      </c>
      <c r="C1535" s="832" t="s">
        <v>2143</v>
      </c>
      <c r="D1535" s="833" t="s">
        <v>4131</v>
      </c>
      <c r="E1535" s="834" t="s">
        <v>2171</v>
      </c>
      <c r="F1535" s="832" t="s">
        <v>2138</v>
      </c>
      <c r="G1535" s="832" t="s">
        <v>2300</v>
      </c>
      <c r="H1535" s="832" t="s">
        <v>590</v>
      </c>
      <c r="I1535" s="832" t="s">
        <v>2432</v>
      </c>
      <c r="J1535" s="832" t="s">
        <v>950</v>
      </c>
      <c r="K1535" s="832" t="s">
        <v>2431</v>
      </c>
      <c r="L1535" s="835">
        <v>93.96</v>
      </c>
      <c r="M1535" s="835">
        <v>187.92</v>
      </c>
      <c r="N1535" s="832">
        <v>2</v>
      </c>
      <c r="O1535" s="836">
        <v>1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11</v>
      </c>
      <c r="B1536" s="832" t="s">
        <v>2137</v>
      </c>
      <c r="C1536" s="832" t="s">
        <v>2143</v>
      </c>
      <c r="D1536" s="833" t="s">
        <v>4131</v>
      </c>
      <c r="E1536" s="834" t="s">
        <v>2171</v>
      </c>
      <c r="F1536" s="832" t="s">
        <v>2138</v>
      </c>
      <c r="G1536" s="832" t="s">
        <v>2300</v>
      </c>
      <c r="H1536" s="832" t="s">
        <v>590</v>
      </c>
      <c r="I1536" s="832" t="s">
        <v>3451</v>
      </c>
      <c r="J1536" s="832" t="s">
        <v>950</v>
      </c>
      <c r="K1536" s="832" t="s">
        <v>2542</v>
      </c>
      <c r="L1536" s="835">
        <v>156.61000000000001</v>
      </c>
      <c r="M1536" s="835">
        <v>156.61000000000001</v>
      </c>
      <c r="N1536" s="832">
        <v>1</v>
      </c>
      <c r="O1536" s="836">
        <v>0.5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11</v>
      </c>
      <c r="B1537" s="832" t="s">
        <v>2137</v>
      </c>
      <c r="C1537" s="832" t="s">
        <v>2143</v>
      </c>
      <c r="D1537" s="833" t="s">
        <v>4131</v>
      </c>
      <c r="E1537" s="834" t="s">
        <v>2171</v>
      </c>
      <c r="F1537" s="832" t="s">
        <v>2138</v>
      </c>
      <c r="G1537" s="832" t="s">
        <v>2300</v>
      </c>
      <c r="H1537" s="832" t="s">
        <v>590</v>
      </c>
      <c r="I1537" s="832" t="s">
        <v>3592</v>
      </c>
      <c r="J1537" s="832" t="s">
        <v>2923</v>
      </c>
      <c r="K1537" s="832" t="s">
        <v>3593</v>
      </c>
      <c r="L1537" s="835">
        <v>300.68</v>
      </c>
      <c r="M1537" s="835">
        <v>3307.48</v>
      </c>
      <c r="N1537" s="832">
        <v>11</v>
      </c>
      <c r="O1537" s="836">
        <v>4.5</v>
      </c>
      <c r="P1537" s="835">
        <v>1804.08</v>
      </c>
      <c r="Q1537" s="837">
        <v>0.54545454545454541</v>
      </c>
      <c r="R1537" s="832">
        <v>6</v>
      </c>
      <c r="S1537" s="837">
        <v>0.54545454545454541</v>
      </c>
      <c r="T1537" s="836">
        <v>2</v>
      </c>
      <c r="U1537" s="838">
        <v>0.44444444444444442</v>
      </c>
    </row>
    <row r="1538" spans="1:21" ht="14.4" customHeight="1" x14ac:dyDescent="0.3">
      <c r="A1538" s="831">
        <v>11</v>
      </c>
      <c r="B1538" s="832" t="s">
        <v>2137</v>
      </c>
      <c r="C1538" s="832" t="s">
        <v>2143</v>
      </c>
      <c r="D1538" s="833" t="s">
        <v>4131</v>
      </c>
      <c r="E1538" s="834" t="s">
        <v>2171</v>
      </c>
      <c r="F1538" s="832" t="s">
        <v>2138</v>
      </c>
      <c r="G1538" s="832" t="s">
        <v>2300</v>
      </c>
      <c r="H1538" s="832" t="s">
        <v>590</v>
      </c>
      <c r="I1538" s="832" t="s">
        <v>2590</v>
      </c>
      <c r="J1538" s="832" t="s">
        <v>2591</v>
      </c>
      <c r="K1538" s="832" t="s">
        <v>2592</v>
      </c>
      <c r="L1538" s="835">
        <v>93.96</v>
      </c>
      <c r="M1538" s="835">
        <v>93.96</v>
      </c>
      <c r="N1538" s="832">
        <v>1</v>
      </c>
      <c r="O1538" s="836">
        <v>0.5</v>
      </c>
      <c r="P1538" s="835">
        <v>93.96</v>
      </c>
      <c r="Q1538" s="837">
        <v>1</v>
      </c>
      <c r="R1538" s="832">
        <v>1</v>
      </c>
      <c r="S1538" s="837">
        <v>1</v>
      </c>
      <c r="T1538" s="836">
        <v>0.5</v>
      </c>
      <c r="U1538" s="838">
        <v>1</v>
      </c>
    </row>
    <row r="1539" spans="1:21" ht="14.4" customHeight="1" x14ac:dyDescent="0.3">
      <c r="A1539" s="831">
        <v>11</v>
      </c>
      <c r="B1539" s="832" t="s">
        <v>2137</v>
      </c>
      <c r="C1539" s="832" t="s">
        <v>2143</v>
      </c>
      <c r="D1539" s="833" t="s">
        <v>4131</v>
      </c>
      <c r="E1539" s="834" t="s">
        <v>2171</v>
      </c>
      <c r="F1539" s="832" t="s">
        <v>2138</v>
      </c>
      <c r="G1539" s="832" t="s">
        <v>2300</v>
      </c>
      <c r="H1539" s="832" t="s">
        <v>590</v>
      </c>
      <c r="I1539" s="832" t="s">
        <v>3594</v>
      </c>
      <c r="J1539" s="832" t="s">
        <v>2591</v>
      </c>
      <c r="K1539" s="832" t="s">
        <v>3595</v>
      </c>
      <c r="L1539" s="835">
        <v>187.92</v>
      </c>
      <c r="M1539" s="835">
        <v>187.92</v>
      </c>
      <c r="N1539" s="832">
        <v>1</v>
      </c>
      <c r="O1539" s="836">
        <v>0.5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11</v>
      </c>
      <c r="B1540" s="832" t="s">
        <v>2137</v>
      </c>
      <c r="C1540" s="832" t="s">
        <v>2143</v>
      </c>
      <c r="D1540" s="833" t="s">
        <v>4131</v>
      </c>
      <c r="E1540" s="834" t="s">
        <v>2171</v>
      </c>
      <c r="F1540" s="832" t="s">
        <v>2138</v>
      </c>
      <c r="G1540" s="832" t="s">
        <v>3596</v>
      </c>
      <c r="H1540" s="832" t="s">
        <v>590</v>
      </c>
      <c r="I1540" s="832" t="s">
        <v>3597</v>
      </c>
      <c r="J1540" s="832" t="s">
        <v>3598</v>
      </c>
      <c r="K1540" s="832" t="s">
        <v>3599</v>
      </c>
      <c r="L1540" s="835">
        <v>941.26</v>
      </c>
      <c r="M1540" s="835">
        <v>1882.52</v>
      </c>
      <c r="N1540" s="832">
        <v>2</v>
      </c>
      <c r="O1540" s="836">
        <v>2</v>
      </c>
      <c r="P1540" s="835">
        <v>1882.52</v>
      </c>
      <c r="Q1540" s="837">
        <v>1</v>
      </c>
      <c r="R1540" s="832">
        <v>2</v>
      </c>
      <c r="S1540" s="837">
        <v>1</v>
      </c>
      <c r="T1540" s="836">
        <v>2</v>
      </c>
      <c r="U1540" s="838">
        <v>1</v>
      </c>
    </row>
    <row r="1541" spans="1:21" ht="14.4" customHeight="1" x14ac:dyDescent="0.3">
      <c r="A1541" s="831">
        <v>11</v>
      </c>
      <c r="B1541" s="832" t="s">
        <v>2137</v>
      </c>
      <c r="C1541" s="832" t="s">
        <v>2143</v>
      </c>
      <c r="D1541" s="833" t="s">
        <v>4131</v>
      </c>
      <c r="E1541" s="834" t="s">
        <v>2171</v>
      </c>
      <c r="F1541" s="832" t="s">
        <v>2138</v>
      </c>
      <c r="G1541" s="832" t="s">
        <v>2506</v>
      </c>
      <c r="H1541" s="832" t="s">
        <v>638</v>
      </c>
      <c r="I1541" s="832" t="s">
        <v>1856</v>
      </c>
      <c r="J1541" s="832" t="s">
        <v>994</v>
      </c>
      <c r="K1541" s="832" t="s">
        <v>1857</v>
      </c>
      <c r="L1541" s="835">
        <v>0</v>
      </c>
      <c r="M1541" s="835">
        <v>0</v>
      </c>
      <c r="N1541" s="832">
        <v>2</v>
      </c>
      <c r="O1541" s="836">
        <v>2</v>
      </c>
      <c r="P1541" s="835"/>
      <c r="Q1541" s="837"/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11</v>
      </c>
      <c r="B1542" s="832" t="s">
        <v>2137</v>
      </c>
      <c r="C1542" s="832" t="s">
        <v>2143</v>
      </c>
      <c r="D1542" s="833" t="s">
        <v>4131</v>
      </c>
      <c r="E1542" s="834" t="s">
        <v>2171</v>
      </c>
      <c r="F1542" s="832" t="s">
        <v>2138</v>
      </c>
      <c r="G1542" s="832" t="s">
        <v>3600</v>
      </c>
      <c r="H1542" s="832" t="s">
        <v>590</v>
      </c>
      <c r="I1542" s="832" t="s">
        <v>3601</v>
      </c>
      <c r="J1542" s="832" t="s">
        <v>1159</v>
      </c>
      <c r="K1542" s="832" t="s">
        <v>3602</v>
      </c>
      <c r="L1542" s="835">
        <v>0</v>
      </c>
      <c r="M1542" s="835">
        <v>0</v>
      </c>
      <c r="N1542" s="832">
        <v>5</v>
      </c>
      <c r="O1542" s="836">
        <v>1</v>
      </c>
      <c r="P1542" s="835">
        <v>0</v>
      </c>
      <c r="Q1542" s="837"/>
      <c r="R1542" s="832">
        <v>5</v>
      </c>
      <c r="S1542" s="837">
        <v>1</v>
      </c>
      <c r="T1542" s="836">
        <v>1</v>
      </c>
      <c r="U1542" s="838">
        <v>1</v>
      </c>
    </row>
    <row r="1543" spans="1:21" ht="14.4" customHeight="1" x14ac:dyDescent="0.3">
      <c r="A1543" s="831">
        <v>11</v>
      </c>
      <c r="B1543" s="832" t="s">
        <v>2137</v>
      </c>
      <c r="C1543" s="832" t="s">
        <v>2143</v>
      </c>
      <c r="D1543" s="833" t="s">
        <v>4131</v>
      </c>
      <c r="E1543" s="834" t="s">
        <v>2171</v>
      </c>
      <c r="F1543" s="832" t="s">
        <v>2138</v>
      </c>
      <c r="G1543" s="832" t="s">
        <v>2243</v>
      </c>
      <c r="H1543" s="832" t="s">
        <v>590</v>
      </c>
      <c r="I1543" s="832" t="s">
        <v>2437</v>
      </c>
      <c r="J1543" s="832" t="s">
        <v>985</v>
      </c>
      <c r="K1543" s="832" t="s">
        <v>2438</v>
      </c>
      <c r="L1543" s="835">
        <v>33.549999999999997</v>
      </c>
      <c r="M1543" s="835">
        <v>33.549999999999997</v>
      </c>
      <c r="N1543" s="832">
        <v>1</v>
      </c>
      <c r="O1543" s="836">
        <v>1</v>
      </c>
      <c r="P1543" s="835">
        <v>33.549999999999997</v>
      </c>
      <c r="Q1543" s="837">
        <v>1</v>
      </c>
      <c r="R1543" s="832">
        <v>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11</v>
      </c>
      <c r="B1544" s="832" t="s">
        <v>2137</v>
      </c>
      <c r="C1544" s="832" t="s">
        <v>2143</v>
      </c>
      <c r="D1544" s="833" t="s">
        <v>4131</v>
      </c>
      <c r="E1544" s="834" t="s">
        <v>2171</v>
      </c>
      <c r="F1544" s="832" t="s">
        <v>2138</v>
      </c>
      <c r="G1544" s="832" t="s">
        <v>2243</v>
      </c>
      <c r="H1544" s="832" t="s">
        <v>590</v>
      </c>
      <c r="I1544" s="832" t="s">
        <v>2310</v>
      </c>
      <c r="J1544" s="832" t="s">
        <v>985</v>
      </c>
      <c r="K1544" s="832" t="s">
        <v>2311</v>
      </c>
      <c r="L1544" s="835">
        <v>50.32</v>
      </c>
      <c r="M1544" s="835">
        <v>301.92</v>
      </c>
      <c r="N1544" s="832">
        <v>6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11</v>
      </c>
      <c r="B1545" s="832" t="s">
        <v>2137</v>
      </c>
      <c r="C1545" s="832" t="s">
        <v>2143</v>
      </c>
      <c r="D1545" s="833" t="s">
        <v>4131</v>
      </c>
      <c r="E1545" s="834" t="s">
        <v>2171</v>
      </c>
      <c r="F1545" s="832" t="s">
        <v>2140</v>
      </c>
      <c r="G1545" s="832" t="s">
        <v>2191</v>
      </c>
      <c r="H1545" s="832" t="s">
        <v>590</v>
      </c>
      <c r="I1545" s="832" t="s">
        <v>2192</v>
      </c>
      <c r="J1545" s="832" t="s">
        <v>2193</v>
      </c>
      <c r="K1545" s="832"/>
      <c r="L1545" s="835">
        <v>0</v>
      </c>
      <c r="M1545" s="835">
        <v>0</v>
      </c>
      <c r="N1545" s="832">
        <v>2</v>
      </c>
      <c r="O1545" s="836">
        <v>2</v>
      </c>
      <c r="P1545" s="835"/>
      <c r="Q1545" s="837"/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11</v>
      </c>
      <c r="B1546" s="832" t="s">
        <v>2137</v>
      </c>
      <c r="C1546" s="832" t="s">
        <v>2143</v>
      </c>
      <c r="D1546" s="833" t="s">
        <v>4131</v>
      </c>
      <c r="E1546" s="834" t="s">
        <v>2171</v>
      </c>
      <c r="F1546" s="832" t="s">
        <v>2140</v>
      </c>
      <c r="G1546" s="832" t="s">
        <v>2191</v>
      </c>
      <c r="H1546" s="832" t="s">
        <v>590</v>
      </c>
      <c r="I1546" s="832" t="s">
        <v>2602</v>
      </c>
      <c r="J1546" s="832" t="s">
        <v>2603</v>
      </c>
      <c r="K1546" s="832" t="s">
        <v>2604</v>
      </c>
      <c r="L1546" s="835">
        <v>0</v>
      </c>
      <c r="M1546" s="835">
        <v>0</v>
      </c>
      <c r="N1546" s="832">
        <v>17</v>
      </c>
      <c r="O1546" s="836">
        <v>17</v>
      </c>
      <c r="P1546" s="835"/>
      <c r="Q1546" s="837"/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11</v>
      </c>
      <c r="B1547" s="832" t="s">
        <v>2137</v>
      </c>
      <c r="C1547" s="832" t="s">
        <v>2143</v>
      </c>
      <c r="D1547" s="833" t="s">
        <v>4131</v>
      </c>
      <c r="E1547" s="834" t="s">
        <v>2171</v>
      </c>
      <c r="F1547" s="832" t="s">
        <v>2140</v>
      </c>
      <c r="G1547" s="832" t="s">
        <v>2194</v>
      </c>
      <c r="H1547" s="832" t="s">
        <v>590</v>
      </c>
      <c r="I1547" s="832" t="s">
        <v>3603</v>
      </c>
      <c r="J1547" s="832" t="s">
        <v>3604</v>
      </c>
      <c r="K1547" s="832" t="s">
        <v>3605</v>
      </c>
      <c r="L1547" s="835">
        <v>100</v>
      </c>
      <c r="M1547" s="835">
        <v>500</v>
      </c>
      <c r="N1547" s="832">
        <v>5</v>
      </c>
      <c r="O1547" s="836">
        <v>1</v>
      </c>
      <c r="P1547" s="835">
        <v>500</v>
      </c>
      <c r="Q1547" s="837">
        <v>1</v>
      </c>
      <c r="R1547" s="832">
        <v>5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11</v>
      </c>
      <c r="B1548" s="832" t="s">
        <v>2137</v>
      </c>
      <c r="C1548" s="832" t="s">
        <v>2143</v>
      </c>
      <c r="D1548" s="833" t="s">
        <v>4131</v>
      </c>
      <c r="E1548" s="834" t="s">
        <v>2171</v>
      </c>
      <c r="F1548" s="832" t="s">
        <v>2140</v>
      </c>
      <c r="G1548" s="832" t="s">
        <v>2194</v>
      </c>
      <c r="H1548" s="832" t="s">
        <v>590</v>
      </c>
      <c r="I1548" s="832" t="s">
        <v>2195</v>
      </c>
      <c r="J1548" s="832" t="s">
        <v>2196</v>
      </c>
      <c r="K1548" s="832" t="s">
        <v>2197</v>
      </c>
      <c r="L1548" s="835">
        <v>128</v>
      </c>
      <c r="M1548" s="835">
        <v>2560</v>
      </c>
      <c r="N1548" s="832">
        <v>20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11</v>
      </c>
      <c r="B1549" s="832" t="s">
        <v>2137</v>
      </c>
      <c r="C1549" s="832" t="s">
        <v>2143</v>
      </c>
      <c r="D1549" s="833" t="s">
        <v>4131</v>
      </c>
      <c r="E1549" s="834" t="s">
        <v>2171</v>
      </c>
      <c r="F1549" s="832" t="s">
        <v>2140</v>
      </c>
      <c r="G1549" s="832" t="s">
        <v>2194</v>
      </c>
      <c r="H1549" s="832" t="s">
        <v>590</v>
      </c>
      <c r="I1549" s="832" t="s">
        <v>3606</v>
      </c>
      <c r="J1549" s="832" t="s">
        <v>3607</v>
      </c>
      <c r="K1549" s="832" t="s">
        <v>3608</v>
      </c>
      <c r="L1549" s="835">
        <v>30</v>
      </c>
      <c r="M1549" s="835">
        <v>90</v>
      </c>
      <c r="N1549" s="832">
        <v>3</v>
      </c>
      <c r="O1549" s="836">
        <v>2</v>
      </c>
      <c r="P1549" s="835">
        <v>30</v>
      </c>
      <c r="Q1549" s="837">
        <v>0.33333333333333331</v>
      </c>
      <c r="R1549" s="832">
        <v>1</v>
      </c>
      <c r="S1549" s="837">
        <v>0.33333333333333331</v>
      </c>
      <c r="T1549" s="836">
        <v>1</v>
      </c>
      <c r="U1549" s="838">
        <v>0.5</v>
      </c>
    </row>
    <row r="1550" spans="1:21" ht="14.4" customHeight="1" x14ac:dyDescent="0.3">
      <c r="A1550" s="831">
        <v>11</v>
      </c>
      <c r="B1550" s="832" t="s">
        <v>2137</v>
      </c>
      <c r="C1550" s="832" t="s">
        <v>2143</v>
      </c>
      <c r="D1550" s="833" t="s">
        <v>4131</v>
      </c>
      <c r="E1550" s="834" t="s">
        <v>2171</v>
      </c>
      <c r="F1550" s="832" t="s">
        <v>2140</v>
      </c>
      <c r="G1550" s="832" t="s">
        <v>2205</v>
      </c>
      <c r="H1550" s="832" t="s">
        <v>590</v>
      </c>
      <c r="I1550" s="832" t="s">
        <v>2350</v>
      </c>
      <c r="J1550" s="832" t="s">
        <v>2351</v>
      </c>
      <c r="K1550" s="832" t="s">
        <v>2352</v>
      </c>
      <c r="L1550" s="835">
        <v>492.18</v>
      </c>
      <c r="M1550" s="835">
        <v>492.18</v>
      </c>
      <c r="N1550" s="832">
        <v>1</v>
      </c>
      <c r="O1550" s="836">
        <v>1</v>
      </c>
      <c r="P1550" s="835">
        <v>492.18</v>
      </c>
      <c r="Q1550" s="837">
        <v>1</v>
      </c>
      <c r="R1550" s="832">
        <v>1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11</v>
      </c>
      <c r="B1551" s="832" t="s">
        <v>2137</v>
      </c>
      <c r="C1551" s="832" t="s">
        <v>2143</v>
      </c>
      <c r="D1551" s="833" t="s">
        <v>4131</v>
      </c>
      <c r="E1551" s="834" t="s">
        <v>2171</v>
      </c>
      <c r="F1551" s="832" t="s">
        <v>2140</v>
      </c>
      <c r="G1551" s="832" t="s">
        <v>2205</v>
      </c>
      <c r="H1551" s="832" t="s">
        <v>590</v>
      </c>
      <c r="I1551" s="832" t="s">
        <v>2315</v>
      </c>
      <c r="J1551" s="832" t="s">
        <v>2316</v>
      </c>
      <c r="K1551" s="832" t="s">
        <v>2317</v>
      </c>
      <c r="L1551" s="835">
        <v>350</v>
      </c>
      <c r="M1551" s="835">
        <v>350</v>
      </c>
      <c r="N1551" s="832">
        <v>1</v>
      </c>
      <c r="O1551" s="836">
        <v>1</v>
      </c>
      <c r="P1551" s="835">
        <v>350</v>
      </c>
      <c r="Q1551" s="837">
        <v>1</v>
      </c>
      <c r="R1551" s="832">
        <v>1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11</v>
      </c>
      <c r="B1552" s="832" t="s">
        <v>2137</v>
      </c>
      <c r="C1552" s="832" t="s">
        <v>2143</v>
      </c>
      <c r="D1552" s="833" t="s">
        <v>4131</v>
      </c>
      <c r="E1552" s="834" t="s">
        <v>2171</v>
      </c>
      <c r="F1552" s="832" t="s">
        <v>2140</v>
      </c>
      <c r="G1552" s="832" t="s">
        <v>2205</v>
      </c>
      <c r="H1552" s="832" t="s">
        <v>590</v>
      </c>
      <c r="I1552" s="832" t="s">
        <v>2206</v>
      </c>
      <c r="J1552" s="832" t="s">
        <v>2207</v>
      </c>
      <c r="K1552" s="832" t="s">
        <v>2208</v>
      </c>
      <c r="L1552" s="835">
        <v>500</v>
      </c>
      <c r="M1552" s="835">
        <v>1000</v>
      </c>
      <c r="N1552" s="832">
        <v>2</v>
      </c>
      <c r="O1552" s="836">
        <v>2</v>
      </c>
      <c r="P1552" s="835">
        <v>1000</v>
      </c>
      <c r="Q1552" s="837">
        <v>1</v>
      </c>
      <c r="R1552" s="832">
        <v>2</v>
      </c>
      <c r="S1552" s="837">
        <v>1</v>
      </c>
      <c r="T1552" s="836">
        <v>2</v>
      </c>
      <c r="U1552" s="838">
        <v>1</v>
      </c>
    </row>
    <row r="1553" spans="1:21" ht="14.4" customHeight="1" x14ac:dyDescent="0.3">
      <c r="A1553" s="831">
        <v>11</v>
      </c>
      <c r="B1553" s="832" t="s">
        <v>2137</v>
      </c>
      <c r="C1553" s="832" t="s">
        <v>2143</v>
      </c>
      <c r="D1553" s="833" t="s">
        <v>4131</v>
      </c>
      <c r="E1553" s="834" t="s">
        <v>2171</v>
      </c>
      <c r="F1553" s="832" t="s">
        <v>2140</v>
      </c>
      <c r="G1553" s="832" t="s">
        <v>2205</v>
      </c>
      <c r="H1553" s="832" t="s">
        <v>590</v>
      </c>
      <c r="I1553" s="832" t="s">
        <v>3090</v>
      </c>
      <c r="J1553" s="832" t="s">
        <v>3091</v>
      </c>
      <c r="K1553" s="832" t="s">
        <v>2639</v>
      </c>
      <c r="L1553" s="835">
        <v>969.57</v>
      </c>
      <c r="M1553" s="835">
        <v>1939.14</v>
      </c>
      <c r="N1553" s="832">
        <v>2</v>
      </c>
      <c r="O1553" s="836">
        <v>2</v>
      </c>
      <c r="P1553" s="835">
        <v>1939.14</v>
      </c>
      <c r="Q1553" s="837">
        <v>1</v>
      </c>
      <c r="R1553" s="832">
        <v>2</v>
      </c>
      <c r="S1553" s="837">
        <v>1</v>
      </c>
      <c r="T1553" s="836">
        <v>2</v>
      </c>
      <c r="U1553" s="838">
        <v>1</v>
      </c>
    </row>
    <row r="1554" spans="1:21" ht="14.4" customHeight="1" x14ac:dyDescent="0.3">
      <c r="A1554" s="831">
        <v>11</v>
      </c>
      <c r="B1554" s="832" t="s">
        <v>2137</v>
      </c>
      <c r="C1554" s="832" t="s">
        <v>2143</v>
      </c>
      <c r="D1554" s="833" t="s">
        <v>4131</v>
      </c>
      <c r="E1554" s="834" t="s">
        <v>2171</v>
      </c>
      <c r="F1554" s="832" t="s">
        <v>2140</v>
      </c>
      <c r="G1554" s="832" t="s">
        <v>2205</v>
      </c>
      <c r="H1554" s="832" t="s">
        <v>590</v>
      </c>
      <c r="I1554" s="832" t="s">
        <v>2608</v>
      </c>
      <c r="J1554" s="832" t="s">
        <v>2609</v>
      </c>
      <c r="K1554" s="832" t="s">
        <v>2610</v>
      </c>
      <c r="L1554" s="835">
        <v>1600</v>
      </c>
      <c r="M1554" s="835">
        <v>3200</v>
      </c>
      <c r="N1554" s="832">
        <v>2</v>
      </c>
      <c r="O1554" s="836">
        <v>2</v>
      </c>
      <c r="P1554" s="835">
        <v>3200</v>
      </c>
      <c r="Q1554" s="837">
        <v>1</v>
      </c>
      <c r="R1554" s="832">
        <v>2</v>
      </c>
      <c r="S1554" s="837">
        <v>1</v>
      </c>
      <c r="T1554" s="836">
        <v>2</v>
      </c>
      <c r="U1554" s="838">
        <v>1</v>
      </c>
    </row>
    <row r="1555" spans="1:21" ht="14.4" customHeight="1" x14ac:dyDescent="0.3">
      <c r="A1555" s="831">
        <v>11</v>
      </c>
      <c r="B1555" s="832" t="s">
        <v>2137</v>
      </c>
      <c r="C1555" s="832" t="s">
        <v>2143</v>
      </c>
      <c r="D1555" s="833" t="s">
        <v>4131</v>
      </c>
      <c r="E1555" s="834" t="s">
        <v>2171</v>
      </c>
      <c r="F1555" s="832" t="s">
        <v>2140</v>
      </c>
      <c r="G1555" s="832" t="s">
        <v>2205</v>
      </c>
      <c r="H1555" s="832" t="s">
        <v>590</v>
      </c>
      <c r="I1555" s="832" t="s">
        <v>3609</v>
      </c>
      <c r="J1555" s="832" t="s">
        <v>2488</v>
      </c>
      <c r="K1555" s="832" t="s">
        <v>3610</v>
      </c>
      <c r="L1555" s="835">
        <v>58.5</v>
      </c>
      <c r="M1555" s="835">
        <v>58.5</v>
      </c>
      <c r="N1555" s="832">
        <v>1</v>
      </c>
      <c r="O1555" s="836">
        <v>1</v>
      </c>
      <c r="P1555" s="835">
        <v>58.5</v>
      </c>
      <c r="Q1555" s="837">
        <v>1</v>
      </c>
      <c r="R1555" s="832">
        <v>1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11</v>
      </c>
      <c r="B1556" s="832" t="s">
        <v>2137</v>
      </c>
      <c r="C1556" s="832" t="s">
        <v>2143</v>
      </c>
      <c r="D1556" s="833" t="s">
        <v>4131</v>
      </c>
      <c r="E1556" s="834" t="s">
        <v>2171</v>
      </c>
      <c r="F1556" s="832" t="s">
        <v>2140</v>
      </c>
      <c r="G1556" s="832" t="s">
        <v>2205</v>
      </c>
      <c r="H1556" s="832" t="s">
        <v>590</v>
      </c>
      <c r="I1556" s="832" t="s">
        <v>2276</v>
      </c>
      <c r="J1556" s="832" t="s">
        <v>2277</v>
      </c>
      <c r="K1556" s="832" t="s">
        <v>2278</v>
      </c>
      <c r="L1556" s="835">
        <v>971.25</v>
      </c>
      <c r="M1556" s="835">
        <v>4856.25</v>
      </c>
      <c r="N1556" s="832">
        <v>5</v>
      </c>
      <c r="O1556" s="836">
        <v>5</v>
      </c>
      <c r="P1556" s="835">
        <v>4856.25</v>
      </c>
      <c r="Q1556" s="837">
        <v>1</v>
      </c>
      <c r="R1556" s="832">
        <v>5</v>
      </c>
      <c r="S1556" s="837">
        <v>1</v>
      </c>
      <c r="T1556" s="836">
        <v>5</v>
      </c>
      <c r="U1556" s="838">
        <v>1</v>
      </c>
    </row>
    <row r="1557" spans="1:21" ht="14.4" customHeight="1" x14ac:dyDescent="0.3">
      <c r="A1557" s="831">
        <v>11</v>
      </c>
      <c r="B1557" s="832" t="s">
        <v>2137</v>
      </c>
      <c r="C1557" s="832" t="s">
        <v>2143</v>
      </c>
      <c r="D1557" s="833" t="s">
        <v>4131</v>
      </c>
      <c r="E1557" s="834" t="s">
        <v>2171</v>
      </c>
      <c r="F1557" s="832" t="s">
        <v>2140</v>
      </c>
      <c r="G1557" s="832" t="s">
        <v>2205</v>
      </c>
      <c r="H1557" s="832" t="s">
        <v>590</v>
      </c>
      <c r="I1557" s="832" t="s">
        <v>2614</v>
      </c>
      <c r="J1557" s="832" t="s">
        <v>2615</v>
      </c>
      <c r="K1557" s="832" t="s">
        <v>2616</v>
      </c>
      <c r="L1557" s="835">
        <v>180</v>
      </c>
      <c r="M1557" s="835">
        <v>900</v>
      </c>
      <c r="N1557" s="832">
        <v>5</v>
      </c>
      <c r="O1557" s="836">
        <v>4</v>
      </c>
      <c r="P1557" s="835">
        <v>720</v>
      </c>
      <c r="Q1557" s="837">
        <v>0.8</v>
      </c>
      <c r="R1557" s="832">
        <v>4</v>
      </c>
      <c r="S1557" s="837">
        <v>0.8</v>
      </c>
      <c r="T1557" s="836">
        <v>3</v>
      </c>
      <c r="U1557" s="838">
        <v>0.75</v>
      </c>
    </row>
    <row r="1558" spans="1:21" ht="14.4" customHeight="1" x14ac:dyDescent="0.3">
      <c r="A1558" s="831">
        <v>11</v>
      </c>
      <c r="B1558" s="832" t="s">
        <v>2137</v>
      </c>
      <c r="C1558" s="832" t="s">
        <v>2143</v>
      </c>
      <c r="D1558" s="833" t="s">
        <v>4131</v>
      </c>
      <c r="E1558" s="834" t="s">
        <v>2171</v>
      </c>
      <c r="F1558" s="832" t="s">
        <v>2140</v>
      </c>
      <c r="G1558" s="832" t="s">
        <v>2205</v>
      </c>
      <c r="H1558" s="832" t="s">
        <v>590</v>
      </c>
      <c r="I1558" s="832" t="s">
        <v>2617</v>
      </c>
      <c r="J1558" s="832" t="s">
        <v>2618</v>
      </c>
      <c r="K1558" s="832"/>
      <c r="L1558" s="835">
        <v>600</v>
      </c>
      <c r="M1558" s="835">
        <v>1200</v>
      </c>
      <c r="N1558" s="832">
        <v>2</v>
      </c>
      <c r="O1558" s="836">
        <v>2</v>
      </c>
      <c r="P1558" s="835">
        <v>600</v>
      </c>
      <c r="Q1558" s="837">
        <v>0.5</v>
      </c>
      <c r="R1558" s="832">
        <v>1</v>
      </c>
      <c r="S1558" s="837">
        <v>0.5</v>
      </c>
      <c r="T1558" s="836">
        <v>1</v>
      </c>
      <c r="U1558" s="838">
        <v>0.5</v>
      </c>
    </row>
    <row r="1559" spans="1:21" ht="14.4" customHeight="1" x14ac:dyDescent="0.3">
      <c r="A1559" s="831">
        <v>11</v>
      </c>
      <c r="B1559" s="832" t="s">
        <v>2137</v>
      </c>
      <c r="C1559" s="832" t="s">
        <v>2143</v>
      </c>
      <c r="D1559" s="833" t="s">
        <v>4131</v>
      </c>
      <c r="E1559" s="834" t="s">
        <v>2171</v>
      </c>
      <c r="F1559" s="832" t="s">
        <v>2140</v>
      </c>
      <c r="G1559" s="832" t="s">
        <v>2205</v>
      </c>
      <c r="H1559" s="832" t="s">
        <v>590</v>
      </c>
      <c r="I1559" s="832" t="s">
        <v>2817</v>
      </c>
      <c r="J1559" s="832" t="s">
        <v>2818</v>
      </c>
      <c r="K1559" s="832" t="s">
        <v>2819</v>
      </c>
      <c r="L1559" s="835">
        <v>350</v>
      </c>
      <c r="M1559" s="835">
        <v>350</v>
      </c>
      <c r="N1559" s="832">
        <v>1</v>
      </c>
      <c r="O1559" s="836">
        <v>1</v>
      </c>
      <c r="P1559" s="835">
        <v>350</v>
      </c>
      <c r="Q1559" s="837">
        <v>1</v>
      </c>
      <c r="R1559" s="832">
        <v>1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11</v>
      </c>
      <c r="B1560" s="832" t="s">
        <v>2137</v>
      </c>
      <c r="C1560" s="832" t="s">
        <v>2143</v>
      </c>
      <c r="D1560" s="833" t="s">
        <v>4131</v>
      </c>
      <c r="E1560" s="834" t="s">
        <v>2171</v>
      </c>
      <c r="F1560" s="832" t="s">
        <v>2140</v>
      </c>
      <c r="G1560" s="832" t="s">
        <v>2205</v>
      </c>
      <c r="H1560" s="832" t="s">
        <v>590</v>
      </c>
      <c r="I1560" s="832" t="s">
        <v>3611</v>
      </c>
      <c r="J1560" s="832" t="s">
        <v>3612</v>
      </c>
      <c r="K1560" s="832" t="s">
        <v>2642</v>
      </c>
      <c r="L1560" s="835">
        <v>696.93</v>
      </c>
      <c r="M1560" s="835">
        <v>696.93</v>
      </c>
      <c r="N1560" s="832">
        <v>1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11</v>
      </c>
      <c r="B1561" s="832" t="s">
        <v>2137</v>
      </c>
      <c r="C1561" s="832" t="s">
        <v>2143</v>
      </c>
      <c r="D1561" s="833" t="s">
        <v>4131</v>
      </c>
      <c r="E1561" s="834" t="s">
        <v>2171</v>
      </c>
      <c r="F1561" s="832" t="s">
        <v>2140</v>
      </c>
      <c r="G1561" s="832" t="s">
        <v>2205</v>
      </c>
      <c r="H1561" s="832" t="s">
        <v>590</v>
      </c>
      <c r="I1561" s="832" t="s">
        <v>3613</v>
      </c>
      <c r="J1561" s="832" t="s">
        <v>3614</v>
      </c>
      <c r="K1561" s="832" t="s">
        <v>3615</v>
      </c>
      <c r="L1561" s="835">
        <v>1000</v>
      </c>
      <c r="M1561" s="835">
        <v>1000</v>
      </c>
      <c r="N1561" s="832">
        <v>1</v>
      </c>
      <c r="O1561" s="836">
        <v>1</v>
      </c>
      <c r="P1561" s="835">
        <v>1000</v>
      </c>
      <c r="Q1561" s="837">
        <v>1</v>
      </c>
      <c r="R1561" s="832">
        <v>1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11</v>
      </c>
      <c r="B1562" s="832" t="s">
        <v>2137</v>
      </c>
      <c r="C1562" s="832" t="s">
        <v>2143</v>
      </c>
      <c r="D1562" s="833" t="s">
        <v>4131</v>
      </c>
      <c r="E1562" s="834" t="s">
        <v>2171</v>
      </c>
      <c r="F1562" s="832" t="s">
        <v>2140</v>
      </c>
      <c r="G1562" s="832" t="s">
        <v>2205</v>
      </c>
      <c r="H1562" s="832" t="s">
        <v>590</v>
      </c>
      <c r="I1562" s="832" t="s">
        <v>3104</v>
      </c>
      <c r="J1562" s="832" t="s">
        <v>2609</v>
      </c>
      <c r="K1562" s="832" t="s">
        <v>3105</v>
      </c>
      <c r="L1562" s="835">
        <v>2200</v>
      </c>
      <c r="M1562" s="835">
        <v>2200</v>
      </c>
      <c r="N1562" s="832">
        <v>1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11</v>
      </c>
      <c r="B1563" s="832" t="s">
        <v>2137</v>
      </c>
      <c r="C1563" s="832" t="s">
        <v>2143</v>
      </c>
      <c r="D1563" s="833" t="s">
        <v>4131</v>
      </c>
      <c r="E1563" s="834" t="s">
        <v>2171</v>
      </c>
      <c r="F1563" s="832" t="s">
        <v>2140</v>
      </c>
      <c r="G1563" s="832" t="s">
        <v>2205</v>
      </c>
      <c r="H1563" s="832" t="s">
        <v>590</v>
      </c>
      <c r="I1563" s="832" t="s">
        <v>3111</v>
      </c>
      <c r="J1563" s="832" t="s">
        <v>3112</v>
      </c>
      <c r="K1563" s="832" t="s">
        <v>3113</v>
      </c>
      <c r="L1563" s="835">
        <v>276.62</v>
      </c>
      <c r="M1563" s="835">
        <v>276.62</v>
      </c>
      <c r="N1563" s="832">
        <v>1</v>
      </c>
      <c r="O1563" s="836">
        <v>1</v>
      </c>
      <c r="P1563" s="835">
        <v>276.62</v>
      </c>
      <c r="Q1563" s="837">
        <v>1</v>
      </c>
      <c r="R1563" s="832">
        <v>1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11</v>
      </c>
      <c r="B1564" s="832" t="s">
        <v>2137</v>
      </c>
      <c r="C1564" s="832" t="s">
        <v>2143</v>
      </c>
      <c r="D1564" s="833" t="s">
        <v>4131</v>
      </c>
      <c r="E1564" s="834" t="s">
        <v>2171</v>
      </c>
      <c r="F1564" s="832" t="s">
        <v>2140</v>
      </c>
      <c r="G1564" s="832" t="s">
        <v>2205</v>
      </c>
      <c r="H1564" s="832" t="s">
        <v>590</v>
      </c>
      <c r="I1564" s="832" t="s">
        <v>3181</v>
      </c>
      <c r="J1564" s="832" t="s">
        <v>3182</v>
      </c>
      <c r="K1564" s="832" t="s">
        <v>3183</v>
      </c>
      <c r="L1564" s="835">
        <v>100</v>
      </c>
      <c r="M1564" s="835">
        <v>200</v>
      </c>
      <c r="N1564" s="832">
        <v>2</v>
      </c>
      <c r="O1564" s="836">
        <v>1</v>
      </c>
      <c r="P1564" s="835">
        <v>200</v>
      </c>
      <c r="Q1564" s="837">
        <v>1</v>
      </c>
      <c r="R1564" s="832">
        <v>2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11</v>
      </c>
      <c r="B1565" s="832" t="s">
        <v>2137</v>
      </c>
      <c r="C1565" s="832" t="s">
        <v>2143</v>
      </c>
      <c r="D1565" s="833" t="s">
        <v>4131</v>
      </c>
      <c r="E1565" s="834" t="s">
        <v>2171</v>
      </c>
      <c r="F1565" s="832" t="s">
        <v>2140</v>
      </c>
      <c r="G1565" s="832" t="s">
        <v>2205</v>
      </c>
      <c r="H1565" s="832" t="s">
        <v>590</v>
      </c>
      <c r="I1565" s="832" t="s">
        <v>3616</v>
      </c>
      <c r="J1565" s="832" t="s">
        <v>3617</v>
      </c>
      <c r="K1565" s="832" t="s">
        <v>3618</v>
      </c>
      <c r="L1565" s="835">
        <v>180</v>
      </c>
      <c r="M1565" s="835">
        <v>180</v>
      </c>
      <c r="N1565" s="832">
        <v>1</v>
      </c>
      <c r="O1565" s="836">
        <v>1</v>
      </c>
      <c r="P1565" s="835">
        <v>180</v>
      </c>
      <c r="Q1565" s="837">
        <v>1</v>
      </c>
      <c r="R1565" s="832">
        <v>1</v>
      </c>
      <c r="S1565" s="837">
        <v>1</v>
      </c>
      <c r="T1565" s="836">
        <v>1</v>
      </c>
      <c r="U1565" s="838">
        <v>1</v>
      </c>
    </row>
    <row r="1566" spans="1:21" ht="14.4" customHeight="1" x14ac:dyDescent="0.3">
      <c r="A1566" s="831">
        <v>11</v>
      </c>
      <c r="B1566" s="832" t="s">
        <v>2137</v>
      </c>
      <c r="C1566" s="832" t="s">
        <v>2143</v>
      </c>
      <c r="D1566" s="833" t="s">
        <v>4131</v>
      </c>
      <c r="E1566" s="834" t="s">
        <v>2171</v>
      </c>
      <c r="F1566" s="832" t="s">
        <v>2140</v>
      </c>
      <c r="G1566" s="832" t="s">
        <v>2205</v>
      </c>
      <c r="H1566" s="832" t="s">
        <v>590</v>
      </c>
      <c r="I1566" s="832" t="s">
        <v>3488</v>
      </c>
      <c r="J1566" s="832" t="s">
        <v>3489</v>
      </c>
      <c r="K1566" s="832" t="s">
        <v>3490</v>
      </c>
      <c r="L1566" s="835">
        <v>350</v>
      </c>
      <c r="M1566" s="835">
        <v>350</v>
      </c>
      <c r="N1566" s="832">
        <v>1</v>
      </c>
      <c r="O1566" s="836">
        <v>1</v>
      </c>
      <c r="P1566" s="835">
        <v>350</v>
      </c>
      <c r="Q1566" s="837">
        <v>1</v>
      </c>
      <c r="R1566" s="832">
        <v>1</v>
      </c>
      <c r="S1566" s="837">
        <v>1</v>
      </c>
      <c r="T1566" s="836">
        <v>1</v>
      </c>
      <c r="U1566" s="838">
        <v>1</v>
      </c>
    </row>
    <row r="1567" spans="1:21" ht="14.4" customHeight="1" x14ac:dyDescent="0.3">
      <c r="A1567" s="831">
        <v>11</v>
      </c>
      <c r="B1567" s="832" t="s">
        <v>2137</v>
      </c>
      <c r="C1567" s="832" t="s">
        <v>2143</v>
      </c>
      <c r="D1567" s="833" t="s">
        <v>4131</v>
      </c>
      <c r="E1567" s="834" t="s">
        <v>2171</v>
      </c>
      <c r="F1567" s="832" t="s">
        <v>2140</v>
      </c>
      <c r="G1567" s="832" t="s">
        <v>2209</v>
      </c>
      <c r="H1567" s="832" t="s">
        <v>590</v>
      </c>
      <c r="I1567" s="832" t="s">
        <v>2869</v>
      </c>
      <c r="J1567" s="832" t="s">
        <v>2870</v>
      </c>
      <c r="K1567" s="832" t="s">
        <v>2871</v>
      </c>
      <c r="L1567" s="835">
        <v>190</v>
      </c>
      <c r="M1567" s="835">
        <v>380</v>
      </c>
      <c r="N1567" s="832">
        <v>2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11</v>
      </c>
      <c r="B1568" s="832" t="s">
        <v>2137</v>
      </c>
      <c r="C1568" s="832" t="s">
        <v>2143</v>
      </c>
      <c r="D1568" s="833" t="s">
        <v>4131</v>
      </c>
      <c r="E1568" s="834" t="s">
        <v>2171</v>
      </c>
      <c r="F1568" s="832" t="s">
        <v>2140</v>
      </c>
      <c r="G1568" s="832" t="s">
        <v>2209</v>
      </c>
      <c r="H1568" s="832" t="s">
        <v>590</v>
      </c>
      <c r="I1568" s="832" t="s">
        <v>3619</v>
      </c>
      <c r="J1568" s="832" t="s">
        <v>3620</v>
      </c>
      <c r="K1568" s="832" t="s">
        <v>3621</v>
      </c>
      <c r="L1568" s="835">
        <v>7000</v>
      </c>
      <c r="M1568" s="835">
        <v>7000</v>
      </c>
      <c r="N1568" s="832">
        <v>1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11</v>
      </c>
      <c r="B1569" s="832" t="s">
        <v>2137</v>
      </c>
      <c r="C1569" s="832" t="s">
        <v>2143</v>
      </c>
      <c r="D1569" s="833" t="s">
        <v>4131</v>
      </c>
      <c r="E1569" s="834" t="s">
        <v>2171</v>
      </c>
      <c r="F1569" s="832" t="s">
        <v>2140</v>
      </c>
      <c r="G1569" s="832" t="s">
        <v>2209</v>
      </c>
      <c r="H1569" s="832" t="s">
        <v>590</v>
      </c>
      <c r="I1569" s="832" t="s">
        <v>3622</v>
      </c>
      <c r="J1569" s="832" t="s">
        <v>3623</v>
      </c>
      <c r="K1569" s="832" t="s">
        <v>3624</v>
      </c>
      <c r="L1569" s="835">
        <v>2640</v>
      </c>
      <c r="M1569" s="835">
        <v>2640</v>
      </c>
      <c r="N1569" s="832">
        <v>1</v>
      </c>
      <c r="O1569" s="836">
        <v>1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11</v>
      </c>
      <c r="B1570" s="832" t="s">
        <v>2137</v>
      </c>
      <c r="C1570" s="832" t="s">
        <v>2143</v>
      </c>
      <c r="D1570" s="833" t="s">
        <v>4131</v>
      </c>
      <c r="E1570" s="834" t="s">
        <v>2171</v>
      </c>
      <c r="F1570" s="832" t="s">
        <v>2140</v>
      </c>
      <c r="G1570" s="832" t="s">
        <v>2209</v>
      </c>
      <c r="H1570" s="832" t="s">
        <v>590</v>
      </c>
      <c r="I1570" s="832" t="s">
        <v>2282</v>
      </c>
      <c r="J1570" s="832" t="s">
        <v>2283</v>
      </c>
      <c r="K1570" s="832" t="s">
        <v>2284</v>
      </c>
      <c r="L1570" s="835">
        <v>200</v>
      </c>
      <c r="M1570" s="835">
        <v>6000</v>
      </c>
      <c r="N1570" s="832">
        <v>30</v>
      </c>
      <c r="O1570" s="836">
        <v>15</v>
      </c>
      <c r="P1570" s="835">
        <v>5600</v>
      </c>
      <c r="Q1570" s="837">
        <v>0.93333333333333335</v>
      </c>
      <c r="R1570" s="832">
        <v>28</v>
      </c>
      <c r="S1570" s="837">
        <v>0.93333333333333335</v>
      </c>
      <c r="T1570" s="836">
        <v>14</v>
      </c>
      <c r="U1570" s="838">
        <v>0.93333333333333335</v>
      </c>
    </row>
    <row r="1571" spans="1:21" ht="14.4" customHeight="1" x14ac:dyDescent="0.3">
      <c r="A1571" s="831">
        <v>11</v>
      </c>
      <c r="B1571" s="832" t="s">
        <v>2137</v>
      </c>
      <c r="C1571" s="832" t="s">
        <v>2143</v>
      </c>
      <c r="D1571" s="833" t="s">
        <v>4131</v>
      </c>
      <c r="E1571" s="834" t="s">
        <v>2171</v>
      </c>
      <c r="F1571" s="832" t="s">
        <v>2140</v>
      </c>
      <c r="G1571" s="832" t="s">
        <v>2209</v>
      </c>
      <c r="H1571" s="832" t="s">
        <v>590</v>
      </c>
      <c r="I1571" s="832" t="s">
        <v>2266</v>
      </c>
      <c r="J1571" s="832" t="s">
        <v>2267</v>
      </c>
      <c r="K1571" s="832" t="s">
        <v>2268</v>
      </c>
      <c r="L1571" s="835">
        <v>278.75</v>
      </c>
      <c r="M1571" s="835">
        <v>20627.5</v>
      </c>
      <c r="N1571" s="832">
        <v>74</v>
      </c>
      <c r="O1571" s="836">
        <v>37</v>
      </c>
      <c r="P1571" s="835">
        <v>20070</v>
      </c>
      <c r="Q1571" s="837">
        <v>0.97297297297297303</v>
      </c>
      <c r="R1571" s="832">
        <v>72</v>
      </c>
      <c r="S1571" s="837">
        <v>0.97297297297297303</v>
      </c>
      <c r="T1571" s="836">
        <v>36</v>
      </c>
      <c r="U1571" s="838">
        <v>0.97297297297297303</v>
      </c>
    </row>
    <row r="1572" spans="1:21" ht="14.4" customHeight="1" x14ac:dyDescent="0.3">
      <c r="A1572" s="831">
        <v>11</v>
      </c>
      <c r="B1572" s="832" t="s">
        <v>2137</v>
      </c>
      <c r="C1572" s="832" t="s">
        <v>2143</v>
      </c>
      <c r="D1572" s="833" t="s">
        <v>4131</v>
      </c>
      <c r="E1572" s="834" t="s">
        <v>2171</v>
      </c>
      <c r="F1572" s="832" t="s">
        <v>2140</v>
      </c>
      <c r="G1572" s="832" t="s">
        <v>2209</v>
      </c>
      <c r="H1572" s="832" t="s">
        <v>590</v>
      </c>
      <c r="I1572" s="832" t="s">
        <v>3122</v>
      </c>
      <c r="J1572" s="832" t="s">
        <v>3123</v>
      </c>
      <c r="K1572" s="832" t="s">
        <v>3124</v>
      </c>
      <c r="L1572" s="835">
        <v>296.48</v>
      </c>
      <c r="M1572" s="835">
        <v>592.96</v>
      </c>
      <c r="N1572" s="832">
        <v>2</v>
      </c>
      <c r="O1572" s="836">
        <v>1</v>
      </c>
      <c r="P1572" s="835">
        <v>592.96</v>
      </c>
      <c r="Q1572" s="837">
        <v>1</v>
      </c>
      <c r="R1572" s="832">
        <v>2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11</v>
      </c>
      <c r="B1573" s="832" t="s">
        <v>2137</v>
      </c>
      <c r="C1573" s="832" t="s">
        <v>2143</v>
      </c>
      <c r="D1573" s="833" t="s">
        <v>4131</v>
      </c>
      <c r="E1573" s="834" t="s">
        <v>2171</v>
      </c>
      <c r="F1573" s="832" t="s">
        <v>2140</v>
      </c>
      <c r="G1573" s="832" t="s">
        <v>2209</v>
      </c>
      <c r="H1573" s="832" t="s">
        <v>590</v>
      </c>
      <c r="I1573" s="832" t="s">
        <v>2664</v>
      </c>
      <c r="J1573" s="832" t="s">
        <v>2665</v>
      </c>
      <c r="K1573" s="832" t="s">
        <v>2666</v>
      </c>
      <c r="L1573" s="835">
        <v>276.45</v>
      </c>
      <c r="M1573" s="835">
        <v>552.9</v>
      </c>
      <c r="N1573" s="832">
        <v>2</v>
      </c>
      <c r="O1573" s="836">
        <v>1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11</v>
      </c>
      <c r="B1574" s="832" t="s">
        <v>2137</v>
      </c>
      <c r="C1574" s="832" t="s">
        <v>2143</v>
      </c>
      <c r="D1574" s="833" t="s">
        <v>4131</v>
      </c>
      <c r="E1574" s="834" t="s">
        <v>2171</v>
      </c>
      <c r="F1574" s="832" t="s">
        <v>2140</v>
      </c>
      <c r="G1574" s="832" t="s">
        <v>2209</v>
      </c>
      <c r="H1574" s="832" t="s">
        <v>590</v>
      </c>
      <c r="I1574" s="832" t="s">
        <v>3313</v>
      </c>
      <c r="J1574" s="832" t="s">
        <v>3314</v>
      </c>
      <c r="K1574" s="832" t="s">
        <v>3315</v>
      </c>
      <c r="L1574" s="835">
        <v>2000</v>
      </c>
      <c r="M1574" s="835">
        <v>2000</v>
      </c>
      <c r="N1574" s="832">
        <v>1</v>
      </c>
      <c r="O1574" s="836">
        <v>1</v>
      </c>
      <c r="P1574" s="835">
        <v>2000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11</v>
      </c>
      <c r="B1575" s="832" t="s">
        <v>2137</v>
      </c>
      <c r="C1575" s="832" t="s">
        <v>2143</v>
      </c>
      <c r="D1575" s="833" t="s">
        <v>4131</v>
      </c>
      <c r="E1575" s="834" t="s">
        <v>2171</v>
      </c>
      <c r="F1575" s="832" t="s">
        <v>2140</v>
      </c>
      <c r="G1575" s="832" t="s">
        <v>2213</v>
      </c>
      <c r="H1575" s="832" t="s">
        <v>590</v>
      </c>
      <c r="I1575" s="832" t="s">
        <v>3625</v>
      </c>
      <c r="J1575" s="832" t="s">
        <v>3626</v>
      </c>
      <c r="K1575" s="832" t="s">
        <v>3627</v>
      </c>
      <c r="L1575" s="835">
        <v>0</v>
      </c>
      <c r="M1575" s="835">
        <v>0</v>
      </c>
      <c r="N1575" s="832">
        <v>2</v>
      </c>
      <c r="O1575" s="836">
        <v>2</v>
      </c>
      <c r="P1575" s="835"/>
      <c r="Q1575" s="837"/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11</v>
      </c>
      <c r="B1576" s="832" t="s">
        <v>2137</v>
      </c>
      <c r="C1576" s="832" t="s">
        <v>2143</v>
      </c>
      <c r="D1576" s="833" t="s">
        <v>4131</v>
      </c>
      <c r="E1576" s="834" t="s">
        <v>2171</v>
      </c>
      <c r="F1576" s="832" t="s">
        <v>2140</v>
      </c>
      <c r="G1576" s="832" t="s">
        <v>2213</v>
      </c>
      <c r="H1576" s="832" t="s">
        <v>590</v>
      </c>
      <c r="I1576" s="832" t="s">
        <v>3628</v>
      </c>
      <c r="J1576" s="832" t="s">
        <v>3629</v>
      </c>
      <c r="K1576" s="832" t="s">
        <v>3630</v>
      </c>
      <c r="L1576" s="835">
        <v>70000</v>
      </c>
      <c r="M1576" s="835">
        <v>70000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11</v>
      </c>
      <c r="B1577" s="832" t="s">
        <v>2137</v>
      </c>
      <c r="C1577" s="832" t="s">
        <v>2143</v>
      </c>
      <c r="D1577" s="833" t="s">
        <v>4131</v>
      </c>
      <c r="E1577" s="834" t="s">
        <v>2171</v>
      </c>
      <c r="F1577" s="832" t="s">
        <v>2140</v>
      </c>
      <c r="G1577" s="832" t="s">
        <v>2678</v>
      </c>
      <c r="H1577" s="832" t="s">
        <v>590</v>
      </c>
      <c r="I1577" s="832" t="s">
        <v>3631</v>
      </c>
      <c r="J1577" s="832" t="s">
        <v>3632</v>
      </c>
      <c r="K1577" s="832" t="s">
        <v>3633</v>
      </c>
      <c r="L1577" s="835">
        <v>3000</v>
      </c>
      <c r="M1577" s="835">
        <v>3000</v>
      </c>
      <c r="N1577" s="832">
        <v>1</v>
      </c>
      <c r="O1577" s="836">
        <v>1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11</v>
      </c>
      <c r="B1578" s="832" t="s">
        <v>2137</v>
      </c>
      <c r="C1578" s="832" t="s">
        <v>2143</v>
      </c>
      <c r="D1578" s="833" t="s">
        <v>4131</v>
      </c>
      <c r="E1578" s="834" t="s">
        <v>2171</v>
      </c>
      <c r="F1578" s="832" t="s">
        <v>2140</v>
      </c>
      <c r="G1578" s="832" t="s">
        <v>2678</v>
      </c>
      <c r="H1578" s="832" t="s">
        <v>590</v>
      </c>
      <c r="I1578" s="832" t="s">
        <v>2679</v>
      </c>
      <c r="J1578" s="832" t="s">
        <v>2680</v>
      </c>
      <c r="K1578" s="832" t="s">
        <v>2681</v>
      </c>
      <c r="L1578" s="835">
        <v>553.15</v>
      </c>
      <c r="M1578" s="835">
        <v>14935.05</v>
      </c>
      <c r="N1578" s="832">
        <v>27</v>
      </c>
      <c r="O1578" s="836">
        <v>6</v>
      </c>
      <c r="P1578" s="835">
        <v>13275.599999999999</v>
      </c>
      <c r="Q1578" s="837">
        <v>0.88888888888888884</v>
      </c>
      <c r="R1578" s="832">
        <v>24</v>
      </c>
      <c r="S1578" s="837">
        <v>0.88888888888888884</v>
      </c>
      <c r="T1578" s="836">
        <v>5</v>
      </c>
      <c r="U1578" s="838">
        <v>0.83333333333333337</v>
      </c>
    </row>
    <row r="1579" spans="1:21" ht="14.4" customHeight="1" x14ac:dyDescent="0.3">
      <c r="A1579" s="831">
        <v>11</v>
      </c>
      <c r="B1579" s="832" t="s">
        <v>2137</v>
      </c>
      <c r="C1579" s="832" t="s">
        <v>2143</v>
      </c>
      <c r="D1579" s="833" t="s">
        <v>4131</v>
      </c>
      <c r="E1579" s="834" t="s">
        <v>2171</v>
      </c>
      <c r="F1579" s="832" t="s">
        <v>2140</v>
      </c>
      <c r="G1579" s="832" t="s">
        <v>2678</v>
      </c>
      <c r="H1579" s="832" t="s">
        <v>590</v>
      </c>
      <c r="I1579" s="832" t="s">
        <v>2682</v>
      </c>
      <c r="J1579" s="832" t="s">
        <v>2680</v>
      </c>
      <c r="K1579" s="832" t="s">
        <v>2683</v>
      </c>
      <c r="L1579" s="835">
        <v>1659.44</v>
      </c>
      <c r="M1579" s="835">
        <v>56420.960000000021</v>
      </c>
      <c r="N1579" s="832">
        <v>34</v>
      </c>
      <c r="O1579" s="836">
        <v>30</v>
      </c>
      <c r="P1579" s="835">
        <v>41486.000000000015</v>
      </c>
      <c r="Q1579" s="837">
        <v>0.73529411764705876</v>
      </c>
      <c r="R1579" s="832">
        <v>25</v>
      </c>
      <c r="S1579" s="837">
        <v>0.73529411764705888</v>
      </c>
      <c r="T1579" s="836">
        <v>21</v>
      </c>
      <c r="U1579" s="838">
        <v>0.7</v>
      </c>
    </row>
    <row r="1580" spans="1:21" ht="14.4" customHeight="1" x14ac:dyDescent="0.3">
      <c r="A1580" s="831">
        <v>11</v>
      </c>
      <c r="B1580" s="832" t="s">
        <v>2137</v>
      </c>
      <c r="C1580" s="832" t="s">
        <v>2143</v>
      </c>
      <c r="D1580" s="833" t="s">
        <v>4131</v>
      </c>
      <c r="E1580" s="834" t="s">
        <v>2171</v>
      </c>
      <c r="F1580" s="832" t="s">
        <v>2140</v>
      </c>
      <c r="G1580" s="832" t="s">
        <v>2678</v>
      </c>
      <c r="H1580" s="832" t="s">
        <v>590</v>
      </c>
      <c r="I1580" s="832" t="s">
        <v>2845</v>
      </c>
      <c r="J1580" s="832" t="s">
        <v>2846</v>
      </c>
      <c r="K1580" s="832" t="s">
        <v>2847</v>
      </c>
      <c r="L1580" s="835">
        <v>553.15</v>
      </c>
      <c r="M1580" s="835">
        <v>6637.7999999999993</v>
      </c>
      <c r="N1580" s="832">
        <v>12</v>
      </c>
      <c r="O1580" s="836">
        <v>4</v>
      </c>
      <c r="P1580" s="835">
        <v>6637.7999999999993</v>
      </c>
      <c r="Q1580" s="837">
        <v>1</v>
      </c>
      <c r="R1580" s="832">
        <v>12</v>
      </c>
      <c r="S1580" s="837">
        <v>1</v>
      </c>
      <c r="T1580" s="836">
        <v>4</v>
      </c>
      <c r="U1580" s="838">
        <v>1</v>
      </c>
    </row>
    <row r="1581" spans="1:21" ht="14.4" customHeight="1" x14ac:dyDescent="0.3">
      <c r="A1581" s="831">
        <v>11</v>
      </c>
      <c r="B1581" s="832" t="s">
        <v>2137</v>
      </c>
      <c r="C1581" s="832" t="s">
        <v>2143</v>
      </c>
      <c r="D1581" s="833" t="s">
        <v>4131</v>
      </c>
      <c r="E1581" s="834" t="s">
        <v>2171</v>
      </c>
      <c r="F1581" s="832" t="s">
        <v>2140</v>
      </c>
      <c r="G1581" s="832" t="s">
        <v>2678</v>
      </c>
      <c r="H1581" s="832" t="s">
        <v>590</v>
      </c>
      <c r="I1581" s="832" t="s">
        <v>3131</v>
      </c>
      <c r="J1581" s="832" t="s">
        <v>3132</v>
      </c>
      <c r="K1581" s="832" t="s">
        <v>3133</v>
      </c>
      <c r="L1581" s="835">
        <v>1659.44</v>
      </c>
      <c r="M1581" s="835">
        <v>1659.44</v>
      </c>
      <c r="N1581" s="832">
        <v>1</v>
      </c>
      <c r="O1581" s="836">
        <v>1</v>
      </c>
      <c r="P1581" s="835">
        <v>1659.44</v>
      </c>
      <c r="Q1581" s="837">
        <v>1</v>
      </c>
      <c r="R1581" s="832">
        <v>1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11</v>
      </c>
      <c r="B1582" s="832" t="s">
        <v>2137</v>
      </c>
      <c r="C1582" s="832" t="s">
        <v>2143</v>
      </c>
      <c r="D1582" s="833" t="s">
        <v>4131</v>
      </c>
      <c r="E1582" s="834" t="s">
        <v>2171</v>
      </c>
      <c r="F1582" s="832" t="s">
        <v>2140</v>
      </c>
      <c r="G1582" s="832" t="s">
        <v>2678</v>
      </c>
      <c r="H1582" s="832" t="s">
        <v>590</v>
      </c>
      <c r="I1582" s="832" t="s">
        <v>3418</v>
      </c>
      <c r="J1582" s="832" t="s">
        <v>3419</v>
      </c>
      <c r="K1582" s="832" t="s">
        <v>3420</v>
      </c>
      <c r="L1582" s="835">
        <v>1659.44</v>
      </c>
      <c r="M1582" s="835">
        <v>6637.76</v>
      </c>
      <c r="N1582" s="832">
        <v>4</v>
      </c>
      <c r="O1582" s="836">
        <v>4</v>
      </c>
      <c r="P1582" s="835">
        <v>6637.76</v>
      </c>
      <c r="Q1582" s="837">
        <v>1</v>
      </c>
      <c r="R1582" s="832">
        <v>4</v>
      </c>
      <c r="S1582" s="837">
        <v>1</v>
      </c>
      <c r="T1582" s="836">
        <v>4</v>
      </c>
      <c r="U1582" s="838">
        <v>1</v>
      </c>
    </row>
    <row r="1583" spans="1:21" ht="14.4" customHeight="1" x14ac:dyDescent="0.3">
      <c r="A1583" s="831">
        <v>11</v>
      </c>
      <c r="B1583" s="832" t="s">
        <v>2137</v>
      </c>
      <c r="C1583" s="832" t="s">
        <v>2143</v>
      </c>
      <c r="D1583" s="833" t="s">
        <v>4131</v>
      </c>
      <c r="E1583" s="834" t="s">
        <v>2171</v>
      </c>
      <c r="F1583" s="832" t="s">
        <v>2140</v>
      </c>
      <c r="G1583" s="832" t="s">
        <v>2678</v>
      </c>
      <c r="H1583" s="832" t="s">
        <v>590</v>
      </c>
      <c r="I1583" s="832" t="s">
        <v>3421</v>
      </c>
      <c r="J1583" s="832" t="s">
        <v>3422</v>
      </c>
      <c r="K1583" s="832" t="s">
        <v>3423</v>
      </c>
      <c r="L1583" s="835">
        <v>553.15</v>
      </c>
      <c r="M1583" s="835">
        <v>4425.2</v>
      </c>
      <c r="N1583" s="832">
        <v>8</v>
      </c>
      <c r="O1583" s="836">
        <v>3</v>
      </c>
      <c r="P1583" s="835">
        <v>3318.8999999999996</v>
      </c>
      <c r="Q1583" s="837">
        <v>0.75</v>
      </c>
      <c r="R1583" s="832">
        <v>6</v>
      </c>
      <c r="S1583" s="837">
        <v>0.75</v>
      </c>
      <c r="T1583" s="836">
        <v>2</v>
      </c>
      <c r="U1583" s="838">
        <v>0.66666666666666663</v>
      </c>
    </row>
    <row r="1584" spans="1:21" ht="14.4" customHeight="1" x14ac:dyDescent="0.3">
      <c r="A1584" s="831">
        <v>11</v>
      </c>
      <c r="B1584" s="832" t="s">
        <v>2137</v>
      </c>
      <c r="C1584" s="832" t="s">
        <v>2143</v>
      </c>
      <c r="D1584" s="833" t="s">
        <v>4131</v>
      </c>
      <c r="E1584" s="834" t="s">
        <v>2172</v>
      </c>
      <c r="F1584" s="832" t="s">
        <v>2138</v>
      </c>
      <c r="G1584" s="832" t="s">
        <v>3634</v>
      </c>
      <c r="H1584" s="832" t="s">
        <v>638</v>
      </c>
      <c r="I1584" s="832" t="s">
        <v>3635</v>
      </c>
      <c r="J1584" s="832" t="s">
        <v>645</v>
      </c>
      <c r="K1584" s="832" t="s">
        <v>3636</v>
      </c>
      <c r="L1584" s="835">
        <v>85.7</v>
      </c>
      <c r="M1584" s="835">
        <v>171.4</v>
      </c>
      <c r="N1584" s="832">
        <v>2</v>
      </c>
      <c r="O1584" s="836">
        <v>2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11</v>
      </c>
      <c r="B1585" s="832" t="s">
        <v>2137</v>
      </c>
      <c r="C1585" s="832" t="s">
        <v>2143</v>
      </c>
      <c r="D1585" s="833" t="s">
        <v>4131</v>
      </c>
      <c r="E1585" s="834" t="s">
        <v>2172</v>
      </c>
      <c r="F1585" s="832" t="s">
        <v>2138</v>
      </c>
      <c r="G1585" s="832" t="s">
        <v>2177</v>
      </c>
      <c r="H1585" s="832" t="s">
        <v>638</v>
      </c>
      <c r="I1585" s="832" t="s">
        <v>1927</v>
      </c>
      <c r="J1585" s="832" t="s">
        <v>1225</v>
      </c>
      <c r="K1585" s="832" t="s">
        <v>1928</v>
      </c>
      <c r="L1585" s="835">
        <v>154.36000000000001</v>
      </c>
      <c r="M1585" s="835">
        <v>771.80000000000007</v>
      </c>
      <c r="N1585" s="832">
        <v>5</v>
      </c>
      <c r="O1585" s="836">
        <v>3</v>
      </c>
      <c r="P1585" s="835">
        <v>771.80000000000007</v>
      </c>
      <c r="Q1585" s="837">
        <v>1</v>
      </c>
      <c r="R1585" s="832">
        <v>5</v>
      </c>
      <c r="S1585" s="837">
        <v>1</v>
      </c>
      <c r="T1585" s="836">
        <v>3</v>
      </c>
      <c r="U1585" s="838">
        <v>1</v>
      </c>
    </row>
    <row r="1586" spans="1:21" ht="14.4" customHeight="1" x14ac:dyDescent="0.3">
      <c r="A1586" s="831">
        <v>11</v>
      </c>
      <c r="B1586" s="832" t="s">
        <v>2137</v>
      </c>
      <c r="C1586" s="832" t="s">
        <v>2143</v>
      </c>
      <c r="D1586" s="833" t="s">
        <v>4131</v>
      </c>
      <c r="E1586" s="834" t="s">
        <v>2172</v>
      </c>
      <c r="F1586" s="832" t="s">
        <v>2138</v>
      </c>
      <c r="G1586" s="832" t="s">
        <v>2178</v>
      </c>
      <c r="H1586" s="832" t="s">
        <v>590</v>
      </c>
      <c r="I1586" s="832" t="s">
        <v>2449</v>
      </c>
      <c r="J1586" s="832" t="s">
        <v>1794</v>
      </c>
      <c r="K1586" s="832" t="s">
        <v>2434</v>
      </c>
      <c r="L1586" s="835">
        <v>85.27</v>
      </c>
      <c r="M1586" s="835">
        <v>170.54</v>
      </c>
      <c r="N1586" s="832">
        <v>2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11</v>
      </c>
      <c r="B1587" s="832" t="s">
        <v>2137</v>
      </c>
      <c r="C1587" s="832" t="s">
        <v>2143</v>
      </c>
      <c r="D1587" s="833" t="s">
        <v>4131</v>
      </c>
      <c r="E1587" s="834" t="s">
        <v>2172</v>
      </c>
      <c r="F1587" s="832" t="s">
        <v>2138</v>
      </c>
      <c r="G1587" s="832" t="s">
        <v>2178</v>
      </c>
      <c r="H1587" s="832" t="s">
        <v>590</v>
      </c>
      <c r="I1587" s="832" t="s">
        <v>1793</v>
      </c>
      <c r="J1587" s="832" t="s">
        <v>1794</v>
      </c>
      <c r="K1587" s="832" t="s">
        <v>1795</v>
      </c>
      <c r="L1587" s="835">
        <v>170.52</v>
      </c>
      <c r="M1587" s="835">
        <v>341.04</v>
      </c>
      <c r="N1587" s="832">
        <v>2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11</v>
      </c>
      <c r="B1588" s="832" t="s">
        <v>2137</v>
      </c>
      <c r="C1588" s="832" t="s">
        <v>2143</v>
      </c>
      <c r="D1588" s="833" t="s">
        <v>4131</v>
      </c>
      <c r="E1588" s="834" t="s">
        <v>2172</v>
      </c>
      <c r="F1588" s="832" t="s">
        <v>2138</v>
      </c>
      <c r="G1588" s="832" t="s">
        <v>2178</v>
      </c>
      <c r="H1588" s="832" t="s">
        <v>590</v>
      </c>
      <c r="I1588" s="832" t="s">
        <v>3637</v>
      </c>
      <c r="J1588" s="832" t="s">
        <v>1794</v>
      </c>
      <c r="K1588" s="832" t="s">
        <v>3638</v>
      </c>
      <c r="L1588" s="835">
        <v>55.41</v>
      </c>
      <c r="M1588" s="835">
        <v>55.41</v>
      </c>
      <c r="N1588" s="832">
        <v>1</v>
      </c>
      <c r="O1588" s="836">
        <v>1</v>
      </c>
      <c r="P1588" s="835">
        <v>55.41</v>
      </c>
      <c r="Q1588" s="837">
        <v>1</v>
      </c>
      <c r="R1588" s="832">
        <v>1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11</v>
      </c>
      <c r="B1589" s="832" t="s">
        <v>2137</v>
      </c>
      <c r="C1589" s="832" t="s">
        <v>2143</v>
      </c>
      <c r="D1589" s="833" t="s">
        <v>4131</v>
      </c>
      <c r="E1589" s="834" t="s">
        <v>2172</v>
      </c>
      <c r="F1589" s="832" t="s">
        <v>2138</v>
      </c>
      <c r="G1589" s="832" t="s">
        <v>2178</v>
      </c>
      <c r="H1589" s="832" t="s">
        <v>638</v>
      </c>
      <c r="I1589" s="832" t="s">
        <v>1931</v>
      </c>
      <c r="J1589" s="832" t="s">
        <v>1932</v>
      </c>
      <c r="K1589" s="832" t="s">
        <v>1795</v>
      </c>
      <c r="L1589" s="835">
        <v>170.52</v>
      </c>
      <c r="M1589" s="835">
        <v>341.04</v>
      </c>
      <c r="N1589" s="832">
        <v>2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11</v>
      </c>
      <c r="B1590" s="832" t="s">
        <v>2137</v>
      </c>
      <c r="C1590" s="832" t="s">
        <v>2143</v>
      </c>
      <c r="D1590" s="833" t="s">
        <v>4131</v>
      </c>
      <c r="E1590" s="834" t="s">
        <v>2172</v>
      </c>
      <c r="F1590" s="832" t="s">
        <v>2138</v>
      </c>
      <c r="G1590" s="832" t="s">
        <v>2967</v>
      </c>
      <c r="H1590" s="832" t="s">
        <v>590</v>
      </c>
      <c r="I1590" s="832" t="s">
        <v>3138</v>
      </c>
      <c r="J1590" s="832" t="s">
        <v>3139</v>
      </c>
      <c r="K1590" s="832" t="s">
        <v>3140</v>
      </c>
      <c r="L1590" s="835">
        <v>508.75</v>
      </c>
      <c r="M1590" s="835">
        <v>508.75</v>
      </c>
      <c r="N1590" s="832">
        <v>1</v>
      </c>
      <c r="O1590" s="836">
        <v>0.5</v>
      </c>
      <c r="P1590" s="835">
        <v>508.75</v>
      </c>
      <c r="Q1590" s="837">
        <v>1</v>
      </c>
      <c r="R1590" s="832">
        <v>1</v>
      </c>
      <c r="S1590" s="837">
        <v>1</v>
      </c>
      <c r="T1590" s="836">
        <v>0.5</v>
      </c>
      <c r="U1590" s="838">
        <v>1</v>
      </c>
    </row>
    <row r="1591" spans="1:21" ht="14.4" customHeight="1" x14ac:dyDescent="0.3">
      <c r="A1591" s="831">
        <v>11</v>
      </c>
      <c r="B1591" s="832" t="s">
        <v>2137</v>
      </c>
      <c r="C1591" s="832" t="s">
        <v>2143</v>
      </c>
      <c r="D1591" s="833" t="s">
        <v>4131</v>
      </c>
      <c r="E1591" s="834" t="s">
        <v>2172</v>
      </c>
      <c r="F1591" s="832" t="s">
        <v>2138</v>
      </c>
      <c r="G1591" s="832" t="s">
        <v>3639</v>
      </c>
      <c r="H1591" s="832" t="s">
        <v>590</v>
      </c>
      <c r="I1591" s="832" t="s">
        <v>3640</v>
      </c>
      <c r="J1591" s="832" t="s">
        <v>1398</v>
      </c>
      <c r="K1591" s="832" t="s">
        <v>3641</v>
      </c>
      <c r="L1591" s="835">
        <v>0</v>
      </c>
      <c r="M1591" s="835">
        <v>0</v>
      </c>
      <c r="N1591" s="832">
        <v>1</v>
      </c>
      <c r="O1591" s="836">
        <v>0.5</v>
      </c>
      <c r="P1591" s="835">
        <v>0</v>
      </c>
      <c r="Q1591" s="837"/>
      <c r="R1591" s="832">
        <v>1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11</v>
      </c>
      <c r="B1592" s="832" t="s">
        <v>2137</v>
      </c>
      <c r="C1592" s="832" t="s">
        <v>2143</v>
      </c>
      <c r="D1592" s="833" t="s">
        <v>4131</v>
      </c>
      <c r="E1592" s="834" t="s">
        <v>2172</v>
      </c>
      <c r="F1592" s="832" t="s">
        <v>2138</v>
      </c>
      <c r="G1592" s="832" t="s">
        <v>2219</v>
      </c>
      <c r="H1592" s="832" t="s">
        <v>590</v>
      </c>
      <c r="I1592" s="832" t="s">
        <v>2323</v>
      </c>
      <c r="J1592" s="832" t="s">
        <v>2324</v>
      </c>
      <c r="K1592" s="832" t="s">
        <v>2325</v>
      </c>
      <c r="L1592" s="835">
        <v>72.64</v>
      </c>
      <c r="M1592" s="835">
        <v>1016.96</v>
      </c>
      <c r="N1592" s="832">
        <v>14</v>
      </c>
      <c r="O1592" s="836">
        <v>12.5</v>
      </c>
      <c r="P1592" s="835">
        <v>581.12</v>
      </c>
      <c r="Q1592" s="837">
        <v>0.5714285714285714</v>
      </c>
      <c r="R1592" s="832">
        <v>8</v>
      </c>
      <c r="S1592" s="837">
        <v>0.5714285714285714</v>
      </c>
      <c r="T1592" s="836">
        <v>7</v>
      </c>
      <c r="U1592" s="838">
        <v>0.56000000000000005</v>
      </c>
    </row>
    <row r="1593" spans="1:21" ht="14.4" customHeight="1" x14ac:dyDescent="0.3">
      <c r="A1593" s="831">
        <v>11</v>
      </c>
      <c r="B1593" s="832" t="s">
        <v>2137</v>
      </c>
      <c r="C1593" s="832" t="s">
        <v>2143</v>
      </c>
      <c r="D1593" s="833" t="s">
        <v>4131</v>
      </c>
      <c r="E1593" s="834" t="s">
        <v>2172</v>
      </c>
      <c r="F1593" s="832" t="s">
        <v>2138</v>
      </c>
      <c r="G1593" s="832" t="s">
        <v>2219</v>
      </c>
      <c r="H1593" s="832" t="s">
        <v>590</v>
      </c>
      <c r="I1593" s="832" t="s">
        <v>3642</v>
      </c>
      <c r="J1593" s="832" t="s">
        <v>3280</v>
      </c>
      <c r="K1593" s="832" t="s">
        <v>3162</v>
      </c>
      <c r="L1593" s="835">
        <v>0</v>
      </c>
      <c r="M1593" s="835">
        <v>0</v>
      </c>
      <c r="N1593" s="832">
        <v>1</v>
      </c>
      <c r="O1593" s="836">
        <v>0.5</v>
      </c>
      <c r="P1593" s="835">
        <v>0</v>
      </c>
      <c r="Q1593" s="837"/>
      <c r="R1593" s="832">
        <v>1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11</v>
      </c>
      <c r="B1594" s="832" t="s">
        <v>2137</v>
      </c>
      <c r="C1594" s="832" t="s">
        <v>2143</v>
      </c>
      <c r="D1594" s="833" t="s">
        <v>4131</v>
      </c>
      <c r="E1594" s="834" t="s">
        <v>2172</v>
      </c>
      <c r="F1594" s="832" t="s">
        <v>2138</v>
      </c>
      <c r="G1594" s="832" t="s">
        <v>2219</v>
      </c>
      <c r="H1594" s="832" t="s">
        <v>590</v>
      </c>
      <c r="I1594" s="832" t="s">
        <v>2984</v>
      </c>
      <c r="J1594" s="832" t="s">
        <v>2985</v>
      </c>
      <c r="K1594" s="832" t="s">
        <v>2986</v>
      </c>
      <c r="L1594" s="835">
        <v>0</v>
      </c>
      <c r="M1594" s="835">
        <v>0</v>
      </c>
      <c r="N1594" s="832">
        <v>1</v>
      </c>
      <c r="O1594" s="836">
        <v>1</v>
      </c>
      <c r="P1594" s="835">
        <v>0</v>
      </c>
      <c r="Q1594" s="837"/>
      <c r="R1594" s="832">
        <v>1</v>
      </c>
      <c r="S1594" s="837">
        <v>1</v>
      </c>
      <c r="T1594" s="836">
        <v>1</v>
      </c>
      <c r="U1594" s="838">
        <v>1</v>
      </c>
    </row>
    <row r="1595" spans="1:21" ht="14.4" customHeight="1" x14ac:dyDescent="0.3">
      <c r="A1595" s="831">
        <v>11</v>
      </c>
      <c r="B1595" s="832" t="s">
        <v>2137</v>
      </c>
      <c r="C1595" s="832" t="s">
        <v>2143</v>
      </c>
      <c r="D1595" s="833" t="s">
        <v>4131</v>
      </c>
      <c r="E1595" s="834" t="s">
        <v>2172</v>
      </c>
      <c r="F1595" s="832" t="s">
        <v>2138</v>
      </c>
      <c r="G1595" s="832" t="s">
        <v>2219</v>
      </c>
      <c r="H1595" s="832" t="s">
        <v>590</v>
      </c>
      <c r="I1595" s="832" t="s">
        <v>2473</v>
      </c>
      <c r="J1595" s="832" t="s">
        <v>2474</v>
      </c>
      <c r="K1595" s="832" t="s">
        <v>2475</v>
      </c>
      <c r="L1595" s="835">
        <v>64.56</v>
      </c>
      <c r="M1595" s="835">
        <v>258.24</v>
      </c>
      <c r="N1595" s="832">
        <v>4</v>
      </c>
      <c r="O1595" s="836">
        <v>2.5</v>
      </c>
      <c r="P1595" s="835">
        <v>193.68</v>
      </c>
      <c r="Q1595" s="837">
        <v>0.75</v>
      </c>
      <c r="R1595" s="832">
        <v>3</v>
      </c>
      <c r="S1595" s="837">
        <v>0.75</v>
      </c>
      <c r="T1595" s="836">
        <v>1.5</v>
      </c>
      <c r="U1595" s="838">
        <v>0.6</v>
      </c>
    </row>
    <row r="1596" spans="1:21" ht="14.4" customHeight="1" x14ac:dyDescent="0.3">
      <c r="A1596" s="831">
        <v>11</v>
      </c>
      <c r="B1596" s="832" t="s">
        <v>2137</v>
      </c>
      <c r="C1596" s="832" t="s">
        <v>2143</v>
      </c>
      <c r="D1596" s="833" t="s">
        <v>4131</v>
      </c>
      <c r="E1596" s="834" t="s">
        <v>2172</v>
      </c>
      <c r="F1596" s="832" t="s">
        <v>2138</v>
      </c>
      <c r="G1596" s="832" t="s">
        <v>2219</v>
      </c>
      <c r="H1596" s="832" t="s">
        <v>590</v>
      </c>
      <c r="I1596" s="832" t="s">
        <v>2541</v>
      </c>
      <c r="J1596" s="832" t="s">
        <v>2474</v>
      </c>
      <c r="K1596" s="832" t="s">
        <v>2542</v>
      </c>
      <c r="L1596" s="835">
        <v>161.4</v>
      </c>
      <c r="M1596" s="835">
        <v>322.8</v>
      </c>
      <c r="N1596" s="832">
        <v>2</v>
      </c>
      <c r="O1596" s="836">
        <v>2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11</v>
      </c>
      <c r="B1597" s="832" t="s">
        <v>2137</v>
      </c>
      <c r="C1597" s="832" t="s">
        <v>2143</v>
      </c>
      <c r="D1597" s="833" t="s">
        <v>4131</v>
      </c>
      <c r="E1597" s="834" t="s">
        <v>2172</v>
      </c>
      <c r="F1597" s="832" t="s">
        <v>2138</v>
      </c>
      <c r="G1597" s="832" t="s">
        <v>2219</v>
      </c>
      <c r="H1597" s="832" t="s">
        <v>590</v>
      </c>
      <c r="I1597" s="832" t="s">
        <v>3145</v>
      </c>
      <c r="J1597" s="832" t="s">
        <v>2883</v>
      </c>
      <c r="K1597" s="832" t="s">
        <v>2884</v>
      </c>
      <c r="L1597" s="835">
        <v>64.56</v>
      </c>
      <c r="M1597" s="835">
        <v>64.56</v>
      </c>
      <c r="N1597" s="832">
        <v>1</v>
      </c>
      <c r="O1597" s="836">
        <v>1</v>
      </c>
      <c r="P1597" s="835">
        <v>64.56</v>
      </c>
      <c r="Q1597" s="837">
        <v>1</v>
      </c>
      <c r="R1597" s="832">
        <v>1</v>
      </c>
      <c r="S1597" s="837">
        <v>1</v>
      </c>
      <c r="T1597" s="836">
        <v>1</v>
      </c>
      <c r="U1597" s="838">
        <v>1</v>
      </c>
    </row>
    <row r="1598" spans="1:21" ht="14.4" customHeight="1" x14ac:dyDescent="0.3">
      <c r="A1598" s="831">
        <v>11</v>
      </c>
      <c r="B1598" s="832" t="s">
        <v>2137</v>
      </c>
      <c r="C1598" s="832" t="s">
        <v>2143</v>
      </c>
      <c r="D1598" s="833" t="s">
        <v>4131</v>
      </c>
      <c r="E1598" s="834" t="s">
        <v>2172</v>
      </c>
      <c r="F1598" s="832" t="s">
        <v>2138</v>
      </c>
      <c r="G1598" s="832" t="s">
        <v>2219</v>
      </c>
      <c r="H1598" s="832" t="s">
        <v>590</v>
      </c>
      <c r="I1598" s="832" t="s">
        <v>3285</v>
      </c>
      <c r="J1598" s="832" t="s">
        <v>3286</v>
      </c>
      <c r="K1598" s="832" t="s">
        <v>3287</v>
      </c>
      <c r="L1598" s="835">
        <v>39.020000000000003</v>
      </c>
      <c r="M1598" s="835">
        <v>39.020000000000003</v>
      </c>
      <c r="N1598" s="832">
        <v>1</v>
      </c>
      <c r="O1598" s="836">
        <v>0.5</v>
      </c>
      <c r="P1598" s="835">
        <v>39.020000000000003</v>
      </c>
      <c r="Q1598" s="837">
        <v>1</v>
      </c>
      <c r="R1598" s="832">
        <v>1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11</v>
      </c>
      <c r="B1599" s="832" t="s">
        <v>2137</v>
      </c>
      <c r="C1599" s="832" t="s">
        <v>2143</v>
      </c>
      <c r="D1599" s="833" t="s">
        <v>4131</v>
      </c>
      <c r="E1599" s="834" t="s">
        <v>2172</v>
      </c>
      <c r="F1599" s="832" t="s">
        <v>2138</v>
      </c>
      <c r="G1599" s="832" t="s">
        <v>2219</v>
      </c>
      <c r="H1599" s="832" t="s">
        <v>590</v>
      </c>
      <c r="I1599" s="832" t="s">
        <v>2994</v>
      </c>
      <c r="J1599" s="832" t="s">
        <v>2985</v>
      </c>
      <c r="K1599" s="832" t="s">
        <v>2995</v>
      </c>
      <c r="L1599" s="835">
        <v>0</v>
      </c>
      <c r="M1599" s="835">
        <v>0</v>
      </c>
      <c r="N1599" s="832">
        <v>1</v>
      </c>
      <c r="O1599" s="836">
        <v>1</v>
      </c>
      <c r="P1599" s="835"/>
      <c r="Q1599" s="837"/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11</v>
      </c>
      <c r="B1600" s="832" t="s">
        <v>2137</v>
      </c>
      <c r="C1600" s="832" t="s">
        <v>2143</v>
      </c>
      <c r="D1600" s="833" t="s">
        <v>4131</v>
      </c>
      <c r="E1600" s="834" t="s">
        <v>2172</v>
      </c>
      <c r="F1600" s="832" t="s">
        <v>2138</v>
      </c>
      <c r="G1600" s="832" t="s">
        <v>2219</v>
      </c>
      <c r="H1600" s="832" t="s">
        <v>590</v>
      </c>
      <c r="I1600" s="832" t="s">
        <v>3643</v>
      </c>
      <c r="J1600" s="832" t="s">
        <v>973</v>
      </c>
      <c r="K1600" s="832" t="s">
        <v>3644</v>
      </c>
      <c r="L1600" s="835">
        <v>0</v>
      </c>
      <c r="M1600" s="835">
        <v>0</v>
      </c>
      <c r="N1600" s="832">
        <v>1</v>
      </c>
      <c r="O1600" s="836">
        <v>1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11</v>
      </c>
      <c r="B1601" s="832" t="s">
        <v>2137</v>
      </c>
      <c r="C1601" s="832" t="s">
        <v>2143</v>
      </c>
      <c r="D1601" s="833" t="s">
        <v>4131</v>
      </c>
      <c r="E1601" s="834" t="s">
        <v>2172</v>
      </c>
      <c r="F1601" s="832" t="s">
        <v>2138</v>
      </c>
      <c r="G1601" s="832" t="s">
        <v>2329</v>
      </c>
      <c r="H1601" s="832" t="s">
        <v>590</v>
      </c>
      <c r="I1601" s="832" t="s">
        <v>2381</v>
      </c>
      <c r="J1601" s="832" t="s">
        <v>689</v>
      </c>
      <c r="K1601" s="832" t="s">
        <v>2382</v>
      </c>
      <c r="L1601" s="835">
        <v>91.11</v>
      </c>
      <c r="M1601" s="835">
        <v>273.33</v>
      </c>
      <c r="N1601" s="832">
        <v>3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11</v>
      </c>
      <c r="B1602" s="832" t="s">
        <v>2137</v>
      </c>
      <c r="C1602" s="832" t="s">
        <v>2143</v>
      </c>
      <c r="D1602" s="833" t="s">
        <v>4131</v>
      </c>
      <c r="E1602" s="834" t="s">
        <v>2172</v>
      </c>
      <c r="F1602" s="832" t="s">
        <v>2138</v>
      </c>
      <c r="G1602" s="832" t="s">
        <v>3645</v>
      </c>
      <c r="H1602" s="832" t="s">
        <v>590</v>
      </c>
      <c r="I1602" s="832" t="s">
        <v>3646</v>
      </c>
      <c r="J1602" s="832" t="s">
        <v>3647</v>
      </c>
      <c r="K1602" s="832" t="s">
        <v>3648</v>
      </c>
      <c r="L1602" s="835">
        <v>37.68</v>
      </c>
      <c r="M1602" s="835">
        <v>37.68</v>
      </c>
      <c r="N1602" s="832">
        <v>1</v>
      </c>
      <c r="O1602" s="836">
        <v>1</v>
      </c>
      <c r="P1602" s="835">
        <v>37.68</v>
      </c>
      <c r="Q1602" s="837">
        <v>1</v>
      </c>
      <c r="R1602" s="832">
        <v>1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11</v>
      </c>
      <c r="B1603" s="832" t="s">
        <v>2137</v>
      </c>
      <c r="C1603" s="832" t="s">
        <v>2143</v>
      </c>
      <c r="D1603" s="833" t="s">
        <v>4131</v>
      </c>
      <c r="E1603" s="834" t="s">
        <v>2172</v>
      </c>
      <c r="F1603" s="832" t="s">
        <v>2138</v>
      </c>
      <c r="G1603" s="832" t="s">
        <v>3649</v>
      </c>
      <c r="H1603" s="832" t="s">
        <v>590</v>
      </c>
      <c r="I1603" s="832" t="s">
        <v>3650</v>
      </c>
      <c r="J1603" s="832" t="s">
        <v>980</v>
      </c>
      <c r="K1603" s="832" t="s">
        <v>3651</v>
      </c>
      <c r="L1603" s="835">
        <v>34.15</v>
      </c>
      <c r="M1603" s="835">
        <v>34.15</v>
      </c>
      <c r="N1603" s="832">
        <v>1</v>
      </c>
      <c r="O1603" s="836">
        <v>1</v>
      </c>
      <c r="P1603" s="835">
        <v>34.15</v>
      </c>
      <c r="Q1603" s="837">
        <v>1</v>
      </c>
      <c r="R1603" s="832">
        <v>1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11</v>
      </c>
      <c r="B1604" s="832" t="s">
        <v>2137</v>
      </c>
      <c r="C1604" s="832" t="s">
        <v>2143</v>
      </c>
      <c r="D1604" s="833" t="s">
        <v>4131</v>
      </c>
      <c r="E1604" s="834" t="s">
        <v>2172</v>
      </c>
      <c r="F1604" s="832" t="s">
        <v>2138</v>
      </c>
      <c r="G1604" s="832" t="s">
        <v>2554</v>
      </c>
      <c r="H1604" s="832" t="s">
        <v>590</v>
      </c>
      <c r="I1604" s="832" t="s">
        <v>2555</v>
      </c>
      <c r="J1604" s="832" t="s">
        <v>2556</v>
      </c>
      <c r="K1604" s="832" t="s">
        <v>2557</v>
      </c>
      <c r="L1604" s="835">
        <v>159.71</v>
      </c>
      <c r="M1604" s="835">
        <v>3673.33</v>
      </c>
      <c r="N1604" s="832">
        <v>23</v>
      </c>
      <c r="O1604" s="836">
        <v>7</v>
      </c>
      <c r="P1604" s="835">
        <v>2395.65</v>
      </c>
      <c r="Q1604" s="837">
        <v>0.65217391304347827</v>
      </c>
      <c r="R1604" s="832">
        <v>15</v>
      </c>
      <c r="S1604" s="837">
        <v>0.65217391304347827</v>
      </c>
      <c r="T1604" s="836">
        <v>4</v>
      </c>
      <c r="U1604" s="838">
        <v>0.5714285714285714</v>
      </c>
    </row>
    <row r="1605" spans="1:21" ht="14.4" customHeight="1" x14ac:dyDescent="0.3">
      <c r="A1605" s="831">
        <v>11</v>
      </c>
      <c r="B1605" s="832" t="s">
        <v>2137</v>
      </c>
      <c r="C1605" s="832" t="s">
        <v>2143</v>
      </c>
      <c r="D1605" s="833" t="s">
        <v>4131</v>
      </c>
      <c r="E1605" s="834" t="s">
        <v>2172</v>
      </c>
      <c r="F1605" s="832" t="s">
        <v>2138</v>
      </c>
      <c r="G1605" s="832" t="s">
        <v>3652</v>
      </c>
      <c r="H1605" s="832" t="s">
        <v>590</v>
      </c>
      <c r="I1605" s="832" t="s">
        <v>3653</v>
      </c>
      <c r="J1605" s="832" t="s">
        <v>3654</v>
      </c>
      <c r="K1605" s="832" t="s">
        <v>3655</v>
      </c>
      <c r="L1605" s="835">
        <v>114</v>
      </c>
      <c r="M1605" s="835">
        <v>228</v>
      </c>
      <c r="N1605" s="832">
        <v>2</v>
      </c>
      <c r="O1605" s="836">
        <v>1.5</v>
      </c>
      <c r="P1605" s="835">
        <v>228</v>
      </c>
      <c r="Q1605" s="837">
        <v>1</v>
      </c>
      <c r="R1605" s="832">
        <v>2</v>
      </c>
      <c r="S1605" s="837">
        <v>1</v>
      </c>
      <c r="T1605" s="836">
        <v>1.5</v>
      </c>
      <c r="U1605" s="838">
        <v>1</v>
      </c>
    </row>
    <row r="1606" spans="1:21" ht="14.4" customHeight="1" x14ac:dyDescent="0.3">
      <c r="A1606" s="831">
        <v>11</v>
      </c>
      <c r="B1606" s="832" t="s">
        <v>2137</v>
      </c>
      <c r="C1606" s="832" t="s">
        <v>2143</v>
      </c>
      <c r="D1606" s="833" t="s">
        <v>4131</v>
      </c>
      <c r="E1606" s="834" t="s">
        <v>2172</v>
      </c>
      <c r="F1606" s="832" t="s">
        <v>2138</v>
      </c>
      <c r="G1606" s="832" t="s">
        <v>2736</v>
      </c>
      <c r="H1606" s="832" t="s">
        <v>590</v>
      </c>
      <c r="I1606" s="832" t="s">
        <v>2740</v>
      </c>
      <c r="J1606" s="832" t="s">
        <v>2741</v>
      </c>
      <c r="K1606" s="832" t="s">
        <v>2742</v>
      </c>
      <c r="L1606" s="835">
        <v>76.180000000000007</v>
      </c>
      <c r="M1606" s="835">
        <v>76.180000000000007</v>
      </c>
      <c r="N1606" s="832">
        <v>1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11</v>
      </c>
      <c r="B1607" s="832" t="s">
        <v>2137</v>
      </c>
      <c r="C1607" s="832" t="s">
        <v>2143</v>
      </c>
      <c r="D1607" s="833" t="s">
        <v>4131</v>
      </c>
      <c r="E1607" s="834" t="s">
        <v>2172</v>
      </c>
      <c r="F1607" s="832" t="s">
        <v>2138</v>
      </c>
      <c r="G1607" s="832" t="s">
        <v>2362</v>
      </c>
      <c r="H1607" s="832" t="s">
        <v>590</v>
      </c>
      <c r="I1607" s="832" t="s">
        <v>2363</v>
      </c>
      <c r="J1607" s="832" t="s">
        <v>2364</v>
      </c>
      <c r="K1607" s="832" t="s">
        <v>2365</v>
      </c>
      <c r="L1607" s="835">
        <v>132.97999999999999</v>
      </c>
      <c r="M1607" s="835">
        <v>265.95999999999998</v>
      </c>
      <c r="N1607" s="832">
        <v>2</v>
      </c>
      <c r="O1607" s="836">
        <v>1</v>
      </c>
      <c r="P1607" s="835">
        <v>265.95999999999998</v>
      </c>
      <c r="Q1607" s="837">
        <v>1</v>
      </c>
      <c r="R1607" s="832">
        <v>2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11</v>
      </c>
      <c r="B1608" s="832" t="s">
        <v>2137</v>
      </c>
      <c r="C1608" s="832" t="s">
        <v>2143</v>
      </c>
      <c r="D1608" s="833" t="s">
        <v>4131</v>
      </c>
      <c r="E1608" s="834" t="s">
        <v>2172</v>
      </c>
      <c r="F1608" s="832" t="s">
        <v>2138</v>
      </c>
      <c r="G1608" s="832" t="s">
        <v>2568</v>
      </c>
      <c r="H1608" s="832" t="s">
        <v>590</v>
      </c>
      <c r="I1608" s="832" t="s">
        <v>2746</v>
      </c>
      <c r="J1608" s="832" t="s">
        <v>2570</v>
      </c>
      <c r="K1608" s="832" t="s">
        <v>2747</v>
      </c>
      <c r="L1608" s="835">
        <v>1222.95</v>
      </c>
      <c r="M1608" s="835">
        <v>4891.8</v>
      </c>
      <c r="N1608" s="832">
        <v>4</v>
      </c>
      <c r="O1608" s="836">
        <v>3.5</v>
      </c>
      <c r="P1608" s="835">
        <v>3668.8500000000004</v>
      </c>
      <c r="Q1608" s="837">
        <v>0.75</v>
      </c>
      <c r="R1608" s="832">
        <v>3</v>
      </c>
      <c r="S1608" s="837">
        <v>0.75</v>
      </c>
      <c r="T1608" s="836">
        <v>3</v>
      </c>
      <c r="U1608" s="838">
        <v>0.8571428571428571</v>
      </c>
    </row>
    <row r="1609" spans="1:21" ht="14.4" customHeight="1" x14ac:dyDescent="0.3">
      <c r="A1609" s="831">
        <v>11</v>
      </c>
      <c r="B1609" s="832" t="s">
        <v>2137</v>
      </c>
      <c r="C1609" s="832" t="s">
        <v>2143</v>
      </c>
      <c r="D1609" s="833" t="s">
        <v>4131</v>
      </c>
      <c r="E1609" s="834" t="s">
        <v>2172</v>
      </c>
      <c r="F1609" s="832" t="s">
        <v>2138</v>
      </c>
      <c r="G1609" s="832" t="s">
        <v>2568</v>
      </c>
      <c r="H1609" s="832" t="s">
        <v>590</v>
      </c>
      <c r="I1609" s="832" t="s">
        <v>2569</v>
      </c>
      <c r="J1609" s="832" t="s">
        <v>2570</v>
      </c>
      <c r="K1609" s="832" t="s">
        <v>2571</v>
      </c>
      <c r="L1609" s="835">
        <v>1776.68</v>
      </c>
      <c r="M1609" s="835">
        <v>1776.68</v>
      </c>
      <c r="N1609" s="832">
        <v>1</v>
      </c>
      <c r="O1609" s="836">
        <v>1</v>
      </c>
      <c r="P1609" s="835">
        <v>1776.68</v>
      </c>
      <c r="Q1609" s="837">
        <v>1</v>
      </c>
      <c r="R1609" s="832">
        <v>1</v>
      </c>
      <c r="S1609" s="837">
        <v>1</v>
      </c>
      <c r="T1609" s="836">
        <v>1</v>
      </c>
      <c r="U1609" s="838">
        <v>1</v>
      </c>
    </row>
    <row r="1610" spans="1:21" ht="14.4" customHeight="1" x14ac:dyDescent="0.3">
      <c r="A1610" s="831">
        <v>11</v>
      </c>
      <c r="B1610" s="832" t="s">
        <v>2137</v>
      </c>
      <c r="C1610" s="832" t="s">
        <v>2143</v>
      </c>
      <c r="D1610" s="833" t="s">
        <v>4131</v>
      </c>
      <c r="E1610" s="834" t="s">
        <v>2172</v>
      </c>
      <c r="F1610" s="832" t="s">
        <v>2138</v>
      </c>
      <c r="G1610" s="832" t="s">
        <v>2754</v>
      </c>
      <c r="H1610" s="832" t="s">
        <v>638</v>
      </c>
      <c r="I1610" s="832" t="s">
        <v>3656</v>
      </c>
      <c r="J1610" s="832" t="s">
        <v>3657</v>
      </c>
      <c r="K1610" s="832" t="s">
        <v>2757</v>
      </c>
      <c r="L1610" s="835">
        <v>619.6</v>
      </c>
      <c r="M1610" s="835">
        <v>619.6</v>
      </c>
      <c r="N1610" s="832">
        <v>1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11</v>
      </c>
      <c r="B1611" s="832" t="s">
        <v>2137</v>
      </c>
      <c r="C1611" s="832" t="s">
        <v>2143</v>
      </c>
      <c r="D1611" s="833" t="s">
        <v>4131</v>
      </c>
      <c r="E1611" s="834" t="s">
        <v>2172</v>
      </c>
      <c r="F1611" s="832" t="s">
        <v>2138</v>
      </c>
      <c r="G1611" s="832" t="s">
        <v>2400</v>
      </c>
      <c r="H1611" s="832" t="s">
        <v>590</v>
      </c>
      <c r="I1611" s="832" t="s">
        <v>2918</v>
      </c>
      <c r="J1611" s="832" t="s">
        <v>702</v>
      </c>
      <c r="K1611" s="832" t="s">
        <v>2403</v>
      </c>
      <c r="L1611" s="835">
        <v>38.56</v>
      </c>
      <c r="M1611" s="835">
        <v>192.8</v>
      </c>
      <c r="N1611" s="832">
        <v>5</v>
      </c>
      <c r="O1611" s="836">
        <v>3.5</v>
      </c>
      <c r="P1611" s="835">
        <v>77.12</v>
      </c>
      <c r="Q1611" s="837">
        <v>0.4</v>
      </c>
      <c r="R1611" s="832">
        <v>2</v>
      </c>
      <c r="S1611" s="837">
        <v>0.4</v>
      </c>
      <c r="T1611" s="836">
        <v>1.5</v>
      </c>
      <c r="U1611" s="838">
        <v>0.42857142857142855</v>
      </c>
    </row>
    <row r="1612" spans="1:21" ht="14.4" customHeight="1" x14ac:dyDescent="0.3">
      <c r="A1612" s="831">
        <v>11</v>
      </c>
      <c r="B1612" s="832" t="s">
        <v>2137</v>
      </c>
      <c r="C1612" s="832" t="s">
        <v>2143</v>
      </c>
      <c r="D1612" s="833" t="s">
        <v>4131</v>
      </c>
      <c r="E1612" s="834" t="s">
        <v>2172</v>
      </c>
      <c r="F1612" s="832" t="s">
        <v>2138</v>
      </c>
      <c r="G1612" s="832" t="s">
        <v>2368</v>
      </c>
      <c r="H1612" s="832" t="s">
        <v>638</v>
      </c>
      <c r="I1612" s="832" t="s">
        <v>2575</v>
      </c>
      <c r="J1612" s="832" t="s">
        <v>2003</v>
      </c>
      <c r="K1612" s="832" t="s">
        <v>2576</v>
      </c>
      <c r="L1612" s="835">
        <v>96.84</v>
      </c>
      <c r="M1612" s="835">
        <v>581.04</v>
      </c>
      <c r="N1612" s="832">
        <v>6</v>
      </c>
      <c r="O1612" s="836">
        <v>4</v>
      </c>
      <c r="P1612" s="835">
        <v>290.52</v>
      </c>
      <c r="Q1612" s="837">
        <v>0.5</v>
      </c>
      <c r="R1612" s="832">
        <v>3</v>
      </c>
      <c r="S1612" s="837">
        <v>0.5</v>
      </c>
      <c r="T1612" s="836">
        <v>2</v>
      </c>
      <c r="U1612" s="838">
        <v>0.5</v>
      </c>
    </row>
    <row r="1613" spans="1:21" ht="14.4" customHeight="1" x14ac:dyDescent="0.3">
      <c r="A1613" s="831">
        <v>11</v>
      </c>
      <c r="B1613" s="832" t="s">
        <v>2137</v>
      </c>
      <c r="C1613" s="832" t="s">
        <v>2143</v>
      </c>
      <c r="D1613" s="833" t="s">
        <v>4131</v>
      </c>
      <c r="E1613" s="834" t="s">
        <v>2172</v>
      </c>
      <c r="F1613" s="832" t="s">
        <v>2138</v>
      </c>
      <c r="G1613" s="832" t="s">
        <v>2368</v>
      </c>
      <c r="H1613" s="832" t="s">
        <v>638</v>
      </c>
      <c r="I1613" s="832" t="s">
        <v>2369</v>
      </c>
      <c r="J1613" s="832" t="s">
        <v>2003</v>
      </c>
      <c r="K1613" s="832" t="s">
        <v>2370</v>
      </c>
      <c r="L1613" s="835">
        <v>193.68</v>
      </c>
      <c r="M1613" s="835">
        <v>193.68</v>
      </c>
      <c r="N1613" s="832">
        <v>1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11</v>
      </c>
      <c r="B1614" s="832" t="s">
        <v>2137</v>
      </c>
      <c r="C1614" s="832" t="s">
        <v>2143</v>
      </c>
      <c r="D1614" s="833" t="s">
        <v>4131</v>
      </c>
      <c r="E1614" s="834" t="s">
        <v>2172</v>
      </c>
      <c r="F1614" s="832" t="s">
        <v>2138</v>
      </c>
      <c r="G1614" s="832" t="s">
        <v>2368</v>
      </c>
      <c r="H1614" s="832" t="s">
        <v>638</v>
      </c>
      <c r="I1614" s="832" t="s">
        <v>2002</v>
      </c>
      <c r="J1614" s="832" t="s">
        <v>2003</v>
      </c>
      <c r="K1614" s="832" t="s">
        <v>2004</v>
      </c>
      <c r="L1614" s="835">
        <v>64.56</v>
      </c>
      <c r="M1614" s="835">
        <v>774.72</v>
      </c>
      <c r="N1614" s="832">
        <v>12</v>
      </c>
      <c r="O1614" s="836">
        <v>11</v>
      </c>
      <c r="P1614" s="835">
        <v>387.36</v>
      </c>
      <c r="Q1614" s="837">
        <v>0.5</v>
      </c>
      <c r="R1614" s="832">
        <v>6</v>
      </c>
      <c r="S1614" s="837">
        <v>0.5</v>
      </c>
      <c r="T1614" s="836">
        <v>5.5</v>
      </c>
      <c r="U1614" s="838">
        <v>0.5</v>
      </c>
    </row>
    <row r="1615" spans="1:21" ht="14.4" customHeight="1" x14ac:dyDescent="0.3">
      <c r="A1615" s="831">
        <v>11</v>
      </c>
      <c r="B1615" s="832" t="s">
        <v>2137</v>
      </c>
      <c r="C1615" s="832" t="s">
        <v>2143</v>
      </c>
      <c r="D1615" s="833" t="s">
        <v>4131</v>
      </c>
      <c r="E1615" s="834" t="s">
        <v>2172</v>
      </c>
      <c r="F1615" s="832" t="s">
        <v>2138</v>
      </c>
      <c r="G1615" s="832" t="s">
        <v>2181</v>
      </c>
      <c r="H1615" s="832" t="s">
        <v>638</v>
      </c>
      <c r="I1615" s="832" t="s">
        <v>2182</v>
      </c>
      <c r="J1615" s="832" t="s">
        <v>757</v>
      </c>
      <c r="K1615" s="832" t="s">
        <v>1682</v>
      </c>
      <c r="L1615" s="835">
        <v>736.33</v>
      </c>
      <c r="M1615" s="835">
        <v>2945.32</v>
      </c>
      <c r="N1615" s="832">
        <v>4</v>
      </c>
      <c r="O1615" s="836">
        <v>1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11</v>
      </c>
      <c r="B1616" s="832" t="s">
        <v>2137</v>
      </c>
      <c r="C1616" s="832" t="s">
        <v>2143</v>
      </c>
      <c r="D1616" s="833" t="s">
        <v>4131</v>
      </c>
      <c r="E1616" s="834" t="s">
        <v>2172</v>
      </c>
      <c r="F1616" s="832" t="s">
        <v>2138</v>
      </c>
      <c r="G1616" s="832" t="s">
        <v>2234</v>
      </c>
      <c r="H1616" s="832" t="s">
        <v>638</v>
      </c>
      <c r="I1616" s="832" t="s">
        <v>1827</v>
      </c>
      <c r="J1616" s="832" t="s">
        <v>653</v>
      </c>
      <c r="K1616" s="832" t="s">
        <v>646</v>
      </c>
      <c r="L1616" s="835">
        <v>48.42</v>
      </c>
      <c r="M1616" s="835">
        <v>532.62</v>
      </c>
      <c r="N1616" s="832">
        <v>11</v>
      </c>
      <c r="O1616" s="836">
        <v>8</v>
      </c>
      <c r="P1616" s="835">
        <v>484.20000000000005</v>
      </c>
      <c r="Q1616" s="837">
        <v>0.90909090909090917</v>
      </c>
      <c r="R1616" s="832">
        <v>10</v>
      </c>
      <c r="S1616" s="837">
        <v>0.90909090909090906</v>
      </c>
      <c r="T1616" s="836">
        <v>7</v>
      </c>
      <c r="U1616" s="838">
        <v>0.875</v>
      </c>
    </row>
    <row r="1617" spans="1:21" ht="14.4" customHeight="1" x14ac:dyDescent="0.3">
      <c r="A1617" s="831">
        <v>11</v>
      </c>
      <c r="B1617" s="832" t="s">
        <v>2137</v>
      </c>
      <c r="C1617" s="832" t="s">
        <v>2143</v>
      </c>
      <c r="D1617" s="833" t="s">
        <v>4131</v>
      </c>
      <c r="E1617" s="834" t="s">
        <v>2172</v>
      </c>
      <c r="F1617" s="832" t="s">
        <v>2138</v>
      </c>
      <c r="G1617" s="832" t="s">
        <v>2234</v>
      </c>
      <c r="H1617" s="832" t="s">
        <v>590</v>
      </c>
      <c r="I1617" s="832" t="s">
        <v>2406</v>
      </c>
      <c r="J1617" s="832" t="s">
        <v>653</v>
      </c>
      <c r="K1617" s="832" t="s">
        <v>2407</v>
      </c>
      <c r="L1617" s="835">
        <v>48.42</v>
      </c>
      <c r="M1617" s="835">
        <v>96.84</v>
      </c>
      <c r="N1617" s="832">
        <v>2</v>
      </c>
      <c r="O1617" s="836">
        <v>0.5</v>
      </c>
      <c r="P1617" s="835">
        <v>48.42</v>
      </c>
      <c r="Q1617" s="837">
        <v>0.5</v>
      </c>
      <c r="R1617" s="832">
        <v>1</v>
      </c>
      <c r="S1617" s="837">
        <v>0.5</v>
      </c>
      <c r="T1617" s="836"/>
      <c r="U1617" s="838">
        <v>0</v>
      </c>
    </row>
    <row r="1618" spans="1:21" ht="14.4" customHeight="1" x14ac:dyDescent="0.3">
      <c r="A1618" s="831">
        <v>11</v>
      </c>
      <c r="B1618" s="832" t="s">
        <v>2137</v>
      </c>
      <c r="C1618" s="832" t="s">
        <v>2143</v>
      </c>
      <c r="D1618" s="833" t="s">
        <v>4131</v>
      </c>
      <c r="E1618" s="834" t="s">
        <v>2172</v>
      </c>
      <c r="F1618" s="832" t="s">
        <v>2138</v>
      </c>
      <c r="G1618" s="832" t="s">
        <v>2183</v>
      </c>
      <c r="H1618" s="832" t="s">
        <v>590</v>
      </c>
      <c r="I1618" s="832" t="s">
        <v>2289</v>
      </c>
      <c r="J1618" s="832" t="s">
        <v>2185</v>
      </c>
      <c r="K1618" s="832" t="s">
        <v>1730</v>
      </c>
      <c r="L1618" s="835">
        <v>1544.99</v>
      </c>
      <c r="M1618" s="835">
        <v>1544.99</v>
      </c>
      <c r="N1618" s="832">
        <v>1</v>
      </c>
      <c r="O1618" s="836">
        <v>1</v>
      </c>
      <c r="P1618" s="835">
        <v>1544.99</v>
      </c>
      <c r="Q1618" s="837">
        <v>1</v>
      </c>
      <c r="R1618" s="832">
        <v>1</v>
      </c>
      <c r="S1618" s="837">
        <v>1</v>
      </c>
      <c r="T1618" s="836">
        <v>1</v>
      </c>
      <c r="U1618" s="838">
        <v>1</v>
      </c>
    </row>
    <row r="1619" spans="1:21" ht="14.4" customHeight="1" x14ac:dyDescent="0.3">
      <c r="A1619" s="831">
        <v>11</v>
      </c>
      <c r="B1619" s="832" t="s">
        <v>2137</v>
      </c>
      <c r="C1619" s="832" t="s">
        <v>2143</v>
      </c>
      <c r="D1619" s="833" t="s">
        <v>4131</v>
      </c>
      <c r="E1619" s="834" t="s">
        <v>2172</v>
      </c>
      <c r="F1619" s="832" t="s">
        <v>2138</v>
      </c>
      <c r="G1619" s="832" t="s">
        <v>2183</v>
      </c>
      <c r="H1619" s="832" t="s">
        <v>590</v>
      </c>
      <c r="I1619" s="832" t="s">
        <v>2238</v>
      </c>
      <c r="J1619" s="832" t="s">
        <v>2185</v>
      </c>
      <c r="K1619" s="832" t="s">
        <v>2239</v>
      </c>
      <c r="L1619" s="835">
        <v>1321.53</v>
      </c>
      <c r="M1619" s="835">
        <v>1321.53</v>
      </c>
      <c r="N1619" s="832">
        <v>1</v>
      </c>
      <c r="O1619" s="836">
        <v>1</v>
      </c>
      <c r="P1619" s="835">
        <v>1321.53</v>
      </c>
      <c r="Q1619" s="837">
        <v>1</v>
      </c>
      <c r="R1619" s="832">
        <v>1</v>
      </c>
      <c r="S1619" s="837">
        <v>1</v>
      </c>
      <c r="T1619" s="836">
        <v>1</v>
      </c>
      <c r="U1619" s="838">
        <v>1</v>
      </c>
    </row>
    <row r="1620" spans="1:21" ht="14.4" customHeight="1" x14ac:dyDescent="0.3">
      <c r="A1620" s="831">
        <v>11</v>
      </c>
      <c r="B1620" s="832" t="s">
        <v>2137</v>
      </c>
      <c r="C1620" s="832" t="s">
        <v>2143</v>
      </c>
      <c r="D1620" s="833" t="s">
        <v>4131</v>
      </c>
      <c r="E1620" s="834" t="s">
        <v>2172</v>
      </c>
      <c r="F1620" s="832" t="s">
        <v>2138</v>
      </c>
      <c r="G1620" s="832" t="s">
        <v>2187</v>
      </c>
      <c r="H1620" s="832" t="s">
        <v>638</v>
      </c>
      <c r="I1620" s="832" t="s">
        <v>1834</v>
      </c>
      <c r="J1620" s="832" t="s">
        <v>1835</v>
      </c>
      <c r="K1620" s="832" t="s">
        <v>1836</v>
      </c>
      <c r="L1620" s="835">
        <v>0</v>
      </c>
      <c r="M1620" s="835">
        <v>0</v>
      </c>
      <c r="N1620" s="832">
        <v>22</v>
      </c>
      <c r="O1620" s="836">
        <v>14.5</v>
      </c>
      <c r="P1620" s="835">
        <v>0</v>
      </c>
      <c r="Q1620" s="837"/>
      <c r="R1620" s="832">
        <v>9</v>
      </c>
      <c r="S1620" s="837">
        <v>0.40909090909090912</v>
      </c>
      <c r="T1620" s="836">
        <v>6</v>
      </c>
      <c r="U1620" s="838">
        <v>0.41379310344827586</v>
      </c>
    </row>
    <row r="1621" spans="1:21" ht="14.4" customHeight="1" x14ac:dyDescent="0.3">
      <c r="A1621" s="831">
        <v>11</v>
      </c>
      <c r="B1621" s="832" t="s">
        <v>2137</v>
      </c>
      <c r="C1621" s="832" t="s">
        <v>2143</v>
      </c>
      <c r="D1621" s="833" t="s">
        <v>4131</v>
      </c>
      <c r="E1621" s="834" t="s">
        <v>2172</v>
      </c>
      <c r="F1621" s="832" t="s">
        <v>2138</v>
      </c>
      <c r="G1621" s="832" t="s">
        <v>3658</v>
      </c>
      <c r="H1621" s="832" t="s">
        <v>590</v>
      </c>
      <c r="I1621" s="832" t="s">
        <v>3659</v>
      </c>
      <c r="J1621" s="832" t="s">
        <v>3660</v>
      </c>
      <c r="K1621" s="832" t="s">
        <v>3661</v>
      </c>
      <c r="L1621" s="835">
        <v>0</v>
      </c>
      <c r="M1621" s="835">
        <v>0</v>
      </c>
      <c r="N1621" s="832">
        <v>4</v>
      </c>
      <c r="O1621" s="836">
        <v>1</v>
      </c>
      <c r="P1621" s="835">
        <v>0</v>
      </c>
      <c r="Q1621" s="837"/>
      <c r="R1621" s="832">
        <v>4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11</v>
      </c>
      <c r="B1622" s="832" t="s">
        <v>2137</v>
      </c>
      <c r="C1622" s="832" t="s">
        <v>2143</v>
      </c>
      <c r="D1622" s="833" t="s">
        <v>4131</v>
      </c>
      <c r="E1622" s="834" t="s">
        <v>2172</v>
      </c>
      <c r="F1622" s="832" t="s">
        <v>2138</v>
      </c>
      <c r="G1622" s="832" t="s">
        <v>2586</v>
      </c>
      <c r="H1622" s="832" t="s">
        <v>590</v>
      </c>
      <c r="I1622" s="832" t="s">
        <v>3662</v>
      </c>
      <c r="J1622" s="832" t="s">
        <v>2588</v>
      </c>
      <c r="K1622" s="832" t="s">
        <v>3663</v>
      </c>
      <c r="L1622" s="835">
        <v>0</v>
      </c>
      <c r="M1622" s="835">
        <v>0</v>
      </c>
      <c r="N1622" s="832">
        <v>1</v>
      </c>
      <c r="O1622" s="836">
        <v>0.5</v>
      </c>
      <c r="P1622" s="835">
        <v>0</v>
      </c>
      <c r="Q1622" s="837"/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11</v>
      </c>
      <c r="B1623" s="832" t="s">
        <v>2137</v>
      </c>
      <c r="C1623" s="832" t="s">
        <v>2143</v>
      </c>
      <c r="D1623" s="833" t="s">
        <v>4131</v>
      </c>
      <c r="E1623" s="834" t="s">
        <v>2172</v>
      </c>
      <c r="F1623" s="832" t="s">
        <v>2138</v>
      </c>
      <c r="G1623" s="832" t="s">
        <v>2586</v>
      </c>
      <c r="H1623" s="832" t="s">
        <v>590</v>
      </c>
      <c r="I1623" s="832" t="s">
        <v>2587</v>
      </c>
      <c r="J1623" s="832" t="s">
        <v>2588</v>
      </c>
      <c r="K1623" s="832" t="s">
        <v>1896</v>
      </c>
      <c r="L1623" s="835">
        <v>77.13</v>
      </c>
      <c r="M1623" s="835">
        <v>154.26</v>
      </c>
      <c r="N1623" s="832">
        <v>2</v>
      </c>
      <c r="O1623" s="836">
        <v>1</v>
      </c>
      <c r="P1623" s="835">
        <v>154.26</v>
      </c>
      <c r="Q1623" s="837">
        <v>1</v>
      </c>
      <c r="R1623" s="832">
        <v>2</v>
      </c>
      <c r="S1623" s="837">
        <v>1</v>
      </c>
      <c r="T1623" s="836">
        <v>1</v>
      </c>
      <c r="U1623" s="838">
        <v>1</v>
      </c>
    </row>
    <row r="1624" spans="1:21" ht="14.4" customHeight="1" x14ac:dyDescent="0.3">
      <c r="A1624" s="831">
        <v>11</v>
      </c>
      <c r="B1624" s="832" t="s">
        <v>2137</v>
      </c>
      <c r="C1624" s="832" t="s">
        <v>2143</v>
      </c>
      <c r="D1624" s="833" t="s">
        <v>4131</v>
      </c>
      <c r="E1624" s="834" t="s">
        <v>2172</v>
      </c>
      <c r="F1624" s="832" t="s">
        <v>2138</v>
      </c>
      <c r="G1624" s="832" t="s">
        <v>2385</v>
      </c>
      <c r="H1624" s="832" t="s">
        <v>590</v>
      </c>
      <c r="I1624" s="832" t="s">
        <v>2386</v>
      </c>
      <c r="J1624" s="832" t="s">
        <v>2387</v>
      </c>
      <c r="K1624" s="832" t="s">
        <v>1882</v>
      </c>
      <c r="L1624" s="835">
        <v>77.13</v>
      </c>
      <c r="M1624" s="835">
        <v>77.13</v>
      </c>
      <c r="N1624" s="832">
        <v>1</v>
      </c>
      <c r="O1624" s="836">
        <v>1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11</v>
      </c>
      <c r="B1625" s="832" t="s">
        <v>2137</v>
      </c>
      <c r="C1625" s="832" t="s">
        <v>2143</v>
      </c>
      <c r="D1625" s="833" t="s">
        <v>4131</v>
      </c>
      <c r="E1625" s="834" t="s">
        <v>2172</v>
      </c>
      <c r="F1625" s="832" t="s">
        <v>2138</v>
      </c>
      <c r="G1625" s="832" t="s">
        <v>2300</v>
      </c>
      <c r="H1625" s="832" t="s">
        <v>590</v>
      </c>
      <c r="I1625" s="832" t="s">
        <v>2429</v>
      </c>
      <c r="J1625" s="832" t="s">
        <v>2430</v>
      </c>
      <c r="K1625" s="832" t="s">
        <v>2431</v>
      </c>
      <c r="L1625" s="835">
        <v>93.96</v>
      </c>
      <c r="M1625" s="835">
        <v>563.76</v>
      </c>
      <c r="N1625" s="832">
        <v>6</v>
      </c>
      <c r="O1625" s="836">
        <v>3</v>
      </c>
      <c r="P1625" s="835">
        <v>469.79999999999995</v>
      </c>
      <c r="Q1625" s="837">
        <v>0.83333333333333326</v>
      </c>
      <c r="R1625" s="832">
        <v>5</v>
      </c>
      <c r="S1625" s="837">
        <v>0.83333333333333337</v>
      </c>
      <c r="T1625" s="836">
        <v>2</v>
      </c>
      <c r="U1625" s="838">
        <v>0.66666666666666663</v>
      </c>
    </row>
    <row r="1626" spans="1:21" ht="14.4" customHeight="1" x14ac:dyDescent="0.3">
      <c r="A1626" s="831">
        <v>11</v>
      </c>
      <c r="B1626" s="832" t="s">
        <v>2137</v>
      </c>
      <c r="C1626" s="832" t="s">
        <v>2143</v>
      </c>
      <c r="D1626" s="833" t="s">
        <v>4131</v>
      </c>
      <c r="E1626" s="834" t="s">
        <v>2172</v>
      </c>
      <c r="F1626" s="832" t="s">
        <v>2138</v>
      </c>
      <c r="G1626" s="832" t="s">
        <v>2300</v>
      </c>
      <c r="H1626" s="832" t="s">
        <v>590</v>
      </c>
      <c r="I1626" s="832" t="s">
        <v>2344</v>
      </c>
      <c r="J1626" s="832" t="s">
        <v>2345</v>
      </c>
      <c r="K1626" s="832" t="s">
        <v>2346</v>
      </c>
      <c r="L1626" s="835">
        <v>31.32</v>
      </c>
      <c r="M1626" s="835">
        <v>62.64</v>
      </c>
      <c r="N1626" s="832">
        <v>2</v>
      </c>
      <c r="O1626" s="836">
        <v>0.5</v>
      </c>
      <c r="P1626" s="835">
        <v>62.64</v>
      </c>
      <c r="Q1626" s="837">
        <v>1</v>
      </c>
      <c r="R1626" s="832">
        <v>2</v>
      </c>
      <c r="S1626" s="837">
        <v>1</v>
      </c>
      <c r="T1626" s="836">
        <v>0.5</v>
      </c>
      <c r="U1626" s="838">
        <v>1</v>
      </c>
    </row>
    <row r="1627" spans="1:21" ht="14.4" customHeight="1" x14ac:dyDescent="0.3">
      <c r="A1627" s="831">
        <v>11</v>
      </c>
      <c r="B1627" s="832" t="s">
        <v>2137</v>
      </c>
      <c r="C1627" s="832" t="s">
        <v>2143</v>
      </c>
      <c r="D1627" s="833" t="s">
        <v>4131</v>
      </c>
      <c r="E1627" s="834" t="s">
        <v>2172</v>
      </c>
      <c r="F1627" s="832" t="s">
        <v>2138</v>
      </c>
      <c r="G1627" s="832" t="s">
        <v>2300</v>
      </c>
      <c r="H1627" s="832" t="s">
        <v>590</v>
      </c>
      <c r="I1627" s="832" t="s">
        <v>2432</v>
      </c>
      <c r="J1627" s="832" t="s">
        <v>950</v>
      </c>
      <c r="K1627" s="832" t="s">
        <v>2431</v>
      </c>
      <c r="L1627" s="835">
        <v>93.96</v>
      </c>
      <c r="M1627" s="835">
        <v>375.84</v>
      </c>
      <c r="N1627" s="832">
        <v>4</v>
      </c>
      <c r="O1627" s="836">
        <v>3</v>
      </c>
      <c r="P1627" s="835">
        <v>187.92</v>
      </c>
      <c r="Q1627" s="837">
        <v>0.5</v>
      </c>
      <c r="R1627" s="832">
        <v>2</v>
      </c>
      <c r="S1627" s="837">
        <v>0.5</v>
      </c>
      <c r="T1627" s="836">
        <v>1.5</v>
      </c>
      <c r="U1627" s="838">
        <v>0.5</v>
      </c>
    </row>
    <row r="1628" spans="1:21" ht="14.4" customHeight="1" x14ac:dyDescent="0.3">
      <c r="A1628" s="831">
        <v>11</v>
      </c>
      <c r="B1628" s="832" t="s">
        <v>2137</v>
      </c>
      <c r="C1628" s="832" t="s">
        <v>2143</v>
      </c>
      <c r="D1628" s="833" t="s">
        <v>4131</v>
      </c>
      <c r="E1628" s="834" t="s">
        <v>2172</v>
      </c>
      <c r="F1628" s="832" t="s">
        <v>2138</v>
      </c>
      <c r="G1628" s="832" t="s">
        <v>2300</v>
      </c>
      <c r="H1628" s="832" t="s">
        <v>590</v>
      </c>
      <c r="I1628" s="832" t="s">
        <v>2924</v>
      </c>
      <c r="J1628" s="832" t="s">
        <v>2430</v>
      </c>
      <c r="K1628" s="832" t="s">
        <v>2925</v>
      </c>
      <c r="L1628" s="835">
        <v>93.96</v>
      </c>
      <c r="M1628" s="835">
        <v>93.96</v>
      </c>
      <c r="N1628" s="832">
        <v>1</v>
      </c>
      <c r="O1628" s="836">
        <v>0.5</v>
      </c>
      <c r="P1628" s="835">
        <v>93.96</v>
      </c>
      <c r="Q1628" s="837">
        <v>1</v>
      </c>
      <c r="R1628" s="832">
        <v>1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11</v>
      </c>
      <c r="B1629" s="832" t="s">
        <v>2137</v>
      </c>
      <c r="C1629" s="832" t="s">
        <v>2143</v>
      </c>
      <c r="D1629" s="833" t="s">
        <v>4131</v>
      </c>
      <c r="E1629" s="834" t="s">
        <v>2172</v>
      </c>
      <c r="F1629" s="832" t="s">
        <v>2138</v>
      </c>
      <c r="G1629" s="832" t="s">
        <v>2300</v>
      </c>
      <c r="H1629" s="832" t="s">
        <v>590</v>
      </c>
      <c r="I1629" s="832" t="s">
        <v>3533</v>
      </c>
      <c r="J1629" s="832" t="s">
        <v>3534</v>
      </c>
      <c r="K1629" s="832" t="s">
        <v>3535</v>
      </c>
      <c r="L1629" s="835">
        <v>140.94999999999999</v>
      </c>
      <c r="M1629" s="835">
        <v>281.89999999999998</v>
      </c>
      <c r="N1629" s="832">
        <v>2</v>
      </c>
      <c r="O1629" s="836">
        <v>1.5</v>
      </c>
      <c r="P1629" s="835">
        <v>140.94999999999999</v>
      </c>
      <c r="Q1629" s="837">
        <v>0.5</v>
      </c>
      <c r="R1629" s="832">
        <v>1</v>
      </c>
      <c r="S1629" s="837">
        <v>0.5</v>
      </c>
      <c r="T1629" s="836">
        <v>0.5</v>
      </c>
      <c r="U1629" s="838">
        <v>0.33333333333333331</v>
      </c>
    </row>
    <row r="1630" spans="1:21" ht="14.4" customHeight="1" x14ac:dyDescent="0.3">
      <c r="A1630" s="831">
        <v>11</v>
      </c>
      <c r="B1630" s="832" t="s">
        <v>2137</v>
      </c>
      <c r="C1630" s="832" t="s">
        <v>2143</v>
      </c>
      <c r="D1630" s="833" t="s">
        <v>4131</v>
      </c>
      <c r="E1630" s="834" t="s">
        <v>2172</v>
      </c>
      <c r="F1630" s="832" t="s">
        <v>2138</v>
      </c>
      <c r="G1630" s="832" t="s">
        <v>2300</v>
      </c>
      <c r="H1630" s="832" t="s">
        <v>590</v>
      </c>
      <c r="I1630" s="832" t="s">
        <v>2783</v>
      </c>
      <c r="J1630" s="832" t="s">
        <v>2430</v>
      </c>
      <c r="K1630" s="832" t="s">
        <v>2431</v>
      </c>
      <c r="L1630" s="835">
        <v>93.96</v>
      </c>
      <c r="M1630" s="835">
        <v>187.92</v>
      </c>
      <c r="N1630" s="832">
        <v>2</v>
      </c>
      <c r="O1630" s="836">
        <v>2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11</v>
      </c>
      <c r="B1631" s="832" t="s">
        <v>2137</v>
      </c>
      <c r="C1631" s="832" t="s">
        <v>2143</v>
      </c>
      <c r="D1631" s="833" t="s">
        <v>4131</v>
      </c>
      <c r="E1631" s="834" t="s">
        <v>2172</v>
      </c>
      <c r="F1631" s="832" t="s">
        <v>2138</v>
      </c>
      <c r="G1631" s="832" t="s">
        <v>3664</v>
      </c>
      <c r="H1631" s="832" t="s">
        <v>590</v>
      </c>
      <c r="I1631" s="832" t="s">
        <v>3665</v>
      </c>
      <c r="J1631" s="832" t="s">
        <v>3666</v>
      </c>
      <c r="K1631" s="832" t="s">
        <v>3667</v>
      </c>
      <c r="L1631" s="835">
        <v>0</v>
      </c>
      <c r="M1631" s="835">
        <v>0</v>
      </c>
      <c r="N1631" s="832">
        <v>2</v>
      </c>
      <c r="O1631" s="836">
        <v>1</v>
      </c>
      <c r="P1631" s="835">
        <v>0</v>
      </c>
      <c r="Q1631" s="837"/>
      <c r="R1631" s="832">
        <v>2</v>
      </c>
      <c r="S1631" s="837">
        <v>1</v>
      </c>
      <c r="T1631" s="836">
        <v>1</v>
      </c>
      <c r="U1631" s="838">
        <v>1</v>
      </c>
    </row>
    <row r="1632" spans="1:21" ht="14.4" customHeight="1" x14ac:dyDescent="0.3">
      <c r="A1632" s="831">
        <v>11</v>
      </c>
      <c r="B1632" s="832" t="s">
        <v>2137</v>
      </c>
      <c r="C1632" s="832" t="s">
        <v>2143</v>
      </c>
      <c r="D1632" s="833" t="s">
        <v>4131</v>
      </c>
      <c r="E1632" s="834" t="s">
        <v>2172</v>
      </c>
      <c r="F1632" s="832" t="s">
        <v>2138</v>
      </c>
      <c r="G1632" s="832" t="s">
        <v>3668</v>
      </c>
      <c r="H1632" s="832" t="s">
        <v>590</v>
      </c>
      <c r="I1632" s="832" t="s">
        <v>3669</v>
      </c>
      <c r="J1632" s="832" t="s">
        <v>3670</v>
      </c>
      <c r="K1632" s="832" t="s">
        <v>3671</v>
      </c>
      <c r="L1632" s="835">
        <v>0</v>
      </c>
      <c r="M1632" s="835">
        <v>0</v>
      </c>
      <c r="N1632" s="832">
        <v>1</v>
      </c>
      <c r="O1632" s="836">
        <v>0.5</v>
      </c>
      <c r="P1632" s="835"/>
      <c r="Q1632" s="837"/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11</v>
      </c>
      <c r="B1633" s="832" t="s">
        <v>2137</v>
      </c>
      <c r="C1633" s="832" t="s">
        <v>2143</v>
      </c>
      <c r="D1633" s="833" t="s">
        <v>4131</v>
      </c>
      <c r="E1633" s="834" t="s">
        <v>2172</v>
      </c>
      <c r="F1633" s="832" t="s">
        <v>2138</v>
      </c>
      <c r="G1633" s="832" t="s">
        <v>2506</v>
      </c>
      <c r="H1633" s="832" t="s">
        <v>638</v>
      </c>
      <c r="I1633" s="832" t="s">
        <v>1856</v>
      </c>
      <c r="J1633" s="832" t="s">
        <v>994</v>
      </c>
      <c r="K1633" s="832" t="s">
        <v>1857</v>
      </c>
      <c r="L1633" s="835">
        <v>0</v>
      </c>
      <c r="M1633" s="835">
        <v>0</v>
      </c>
      <c r="N1633" s="832">
        <v>7</v>
      </c>
      <c r="O1633" s="836">
        <v>4</v>
      </c>
      <c r="P1633" s="835">
        <v>0</v>
      </c>
      <c r="Q1633" s="837"/>
      <c r="R1633" s="832">
        <v>5</v>
      </c>
      <c r="S1633" s="837">
        <v>0.7142857142857143</v>
      </c>
      <c r="T1633" s="836">
        <v>2.5</v>
      </c>
      <c r="U1633" s="838">
        <v>0.625</v>
      </c>
    </row>
    <row r="1634" spans="1:21" ht="14.4" customHeight="1" x14ac:dyDescent="0.3">
      <c r="A1634" s="831">
        <v>11</v>
      </c>
      <c r="B1634" s="832" t="s">
        <v>2137</v>
      </c>
      <c r="C1634" s="832" t="s">
        <v>2143</v>
      </c>
      <c r="D1634" s="833" t="s">
        <v>4131</v>
      </c>
      <c r="E1634" s="834" t="s">
        <v>2172</v>
      </c>
      <c r="F1634" s="832" t="s">
        <v>2138</v>
      </c>
      <c r="G1634" s="832" t="s">
        <v>3600</v>
      </c>
      <c r="H1634" s="832" t="s">
        <v>590</v>
      </c>
      <c r="I1634" s="832" t="s">
        <v>3672</v>
      </c>
      <c r="J1634" s="832" t="s">
        <v>1159</v>
      </c>
      <c r="K1634" s="832" t="s">
        <v>3673</v>
      </c>
      <c r="L1634" s="835">
        <v>0</v>
      </c>
      <c r="M1634" s="835">
        <v>0</v>
      </c>
      <c r="N1634" s="832">
        <v>2</v>
      </c>
      <c r="O1634" s="836">
        <v>2</v>
      </c>
      <c r="P1634" s="835">
        <v>0</v>
      </c>
      <c r="Q1634" s="837"/>
      <c r="R1634" s="832">
        <v>2</v>
      </c>
      <c r="S1634" s="837">
        <v>1</v>
      </c>
      <c r="T1634" s="836">
        <v>2</v>
      </c>
      <c r="U1634" s="838">
        <v>1</v>
      </c>
    </row>
    <row r="1635" spans="1:21" ht="14.4" customHeight="1" x14ac:dyDescent="0.3">
      <c r="A1635" s="831">
        <v>11</v>
      </c>
      <c r="B1635" s="832" t="s">
        <v>2137</v>
      </c>
      <c r="C1635" s="832" t="s">
        <v>2143</v>
      </c>
      <c r="D1635" s="833" t="s">
        <v>4131</v>
      </c>
      <c r="E1635" s="834" t="s">
        <v>2172</v>
      </c>
      <c r="F1635" s="832" t="s">
        <v>2138</v>
      </c>
      <c r="G1635" s="832" t="s">
        <v>2243</v>
      </c>
      <c r="H1635" s="832" t="s">
        <v>590</v>
      </c>
      <c r="I1635" s="832" t="s">
        <v>2307</v>
      </c>
      <c r="J1635" s="832" t="s">
        <v>2308</v>
      </c>
      <c r="K1635" s="832" t="s">
        <v>2309</v>
      </c>
      <c r="L1635" s="835">
        <v>99.94</v>
      </c>
      <c r="M1635" s="835">
        <v>99.94</v>
      </c>
      <c r="N1635" s="832">
        <v>1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11</v>
      </c>
      <c r="B1636" s="832" t="s">
        <v>2137</v>
      </c>
      <c r="C1636" s="832" t="s">
        <v>2143</v>
      </c>
      <c r="D1636" s="833" t="s">
        <v>4131</v>
      </c>
      <c r="E1636" s="834" t="s">
        <v>2172</v>
      </c>
      <c r="F1636" s="832" t="s">
        <v>2138</v>
      </c>
      <c r="G1636" s="832" t="s">
        <v>2243</v>
      </c>
      <c r="H1636" s="832" t="s">
        <v>590</v>
      </c>
      <c r="I1636" s="832" t="s">
        <v>3458</v>
      </c>
      <c r="J1636" s="832" t="s">
        <v>2308</v>
      </c>
      <c r="K1636" s="832" t="s">
        <v>3459</v>
      </c>
      <c r="L1636" s="835">
        <v>299.83999999999997</v>
      </c>
      <c r="M1636" s="835">
        <v>1199.3599999999999</v>
      </c>
      <c r="N1636" s="832">
        <v>4</v>
      </c>
      <c r="O1636" s="836">
        <v>4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11</v>
      </c>
      <c r="B1637" s="832" t="s">
        <v>2137</v>
      </c>
      <c r="C1637" s="832" t="s">
        <v>2143</v>
      </c>
      <c r="D1637" s="833" t="s">
        <v>4131</v>
      </c>
      <c r="E1637" s="834" t="s">
        <v>2172</v>
      </c>
      <c r="F1637" s="832" t="s">
        <v>2140</v>
      </c>
      <c r="G1637" s="832" t="s">
        <v>2191</v>
      </c>
      <c r="H1637" s="832" t="s">
        <v>590</v>
      </c>
      <c r="I1637" s="832" t="s">
        <v>2192</v>
      </c>
      <c r="J1637" s="832" t="s">
        <v>2193</v>
      </c>
      <c r="K1637" s="832"/>
      <c r="L1637" s="835">
        <v>0</v>
      </c>
      <c r="M1637" s="835">
        <v>0</v>
      </c>
      <c r="N1637" s="832">
        <v>1</v>
      </c>
      <c r="O1637" s="836">
        <v>1</v>
      </c>
      <c r="P1637" s="835"/>
      <c r="Q1637" s="837"/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11</v>
      </c>
      <c r="B1638" s="832" t="s">
        <v>2137</v>
      </c>
      <c r="C1638" s="832" t="s">
        <v>2143</v>
      </c>
      <c r="D1638" s="833" t="s">
        <v>4131</v>
      </c>
      <c r="E1638" s="834" t="s">
        <v>2172</v>
      </c>
      <c r="F1638" s="832" t="s">
        <v>2140</v>
      </c>
      <c r="G1638" s="832" t="s">
        <v>2191</v>
      </c>
      <c r="H1638" s="832" t="s">
        <v>590</v>
      </c>
      <c r="I1638" s="832" t="s">
        <v>2602</v>
      </c>
      <c r="J1638" s="832" t="s">
        <v>2603</v>
      </c>
      <c r="K1638" s="832" t="s">
        <v>2604</v>
      </c>
      <c r="L1638" s="835">
        <v>0</v>
      </c>
      <c r="M1638" s="835">
        <v>0</v>
      </c>
      <c r="N1638" s="832">
        <v>26</v>
      </c>
      <c r="O1638" s="836">
        <v>26</v>
      </c>
      <c r="P1638" s="835"/>
      <c r="Q1638" s="837"/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11</v>
      </c>
      <c r="B1639" s="832" t="s">
        <v>2137</v>
      </c>
      <c r="C1639" s="832" t="s">
        <v>2143</v>
      </c>
      <c r="D1639" s="833" t="s">
        <v>4131</v>
      </c>
      <c r="E1639" s="834" t="s">
        <v>2172</v>
      </c>
      <c r="F1639" s="832" t="s">
        <v>2140</v>
      </c>
      <c r="G1639" s="832" t="s">
        <v>2191</v>
      </c>
      <c r="H1639" s="832" t="s">
        <v>590</v>
      </c>
      <c r="I1639" s="832" t="s">
        <v>2942</v>
      </c>
      <c r="J1639" s="832" t="s">
        <v>2943</v>
      </c>
      <c r="K1639" s="832" t="s">
        <v>2944</v>
      </c>
      <c r="L1639" s="835">
        <v>0</v>
      </c>
      <c r="M1639" s="835">
        <v>0</v>
      </c>
      <c r="N1639" s="832">
        <v>2</v>
      </c>
      <c r="O1639" s="836">
        <v>2</v>
      </c>
      <c r="P1639" s="835"/>
      <c r="Q1639" s="837"/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11</v>
      </c>
      <c r="B1640" s="832" t="s">
        <v>2137</v>
      </c>
      <c r="C1640" s="832" t="s">
        <v>2143</v>
      </c>
      <c r="D1640" s="833" t="s">
        <v>4131</v>
      </c>
      <c r="E1640" s="834" t="s">
        <v>2172</v>
      </c>
      <c r="F1640" s="832" t="s">
        <v>2140</v>
      </c>
      <c r="G1640" s="832" t="s">
        <v>2191</v>
      </c>
      <c r="H1640" s="832" t="s">
        <v>590</v>
      </c>
      <c r="I1640" s="832" t="s">
        <v>3547</v>
      </c>
      <c r="J1640" s="832" t="s">
        <v>3548</v>
      </c>
      <c r="K1640" s="832" t="s">
        <v>2944</v>
      </c>
      <c r="L1640" s="835">
        <v>0</v>
      </c>
      <c r="M1640" s="835">
        <v>0</v>
      </c>
      <c r="N1640" s="832">
        <v>1</v>
      </c>
      <c r="O1640" s="836">
        <v>1</v>
      </c>
      <c r="P1640" s="835"/>
      <c r="Q1640" s="837"/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11</v>
      </c>
      <c r="B1641" s="832" t="s">
        <v>2137</v>
      </c>
      <c r="C1641" s="832" t="s">
        <v>2143</v>
      </c>
      <c r="D1641" s="833" t="s">
        <v>4131</v>
      </c>
      <c r="E1641" s="834" t="s">
        <v>2172</v>
      </c>
      <c r="F1641" s="832" t="s">
        <v>2140</v>
      </c>
      <c r="G1641" s="832" t="s">
        <v>2194</v>
      </c>
      <c r="H1641" s="832" t="s">
        <v>590</v>
      </c>
      <c r="I1641" s="832" t="s">
        <v>3255</v>
      </c>
      <c r="J1641" s="832" t="s">
        <v>3256</v>
      </c>
      <c r="K1641" s="832" t="s">
        <v>3257</v>
      </c>
      <c r="L1641" s="835">
        <v>35.130000000000003</v>
      </c>
      <c r="M1641" s="835">
        <v>35.130000000000003</v>
      </c>
      <c r="N1641" s="832">
        <v>1</v>
      </c>
      <c r="O1641" s="836">
        <v>1</v>
      </c>
      <c r="P1641" s="835">
        <v>35.130000000000003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11</v>
      </c>
      <c r="B1642" s="832" t="s">
        <v>2137</v>
      </c>
      <c r="C1642" s="832" t="s">
        <v>2143</v>
      </c>
      <c r="D1642" s="833" t="s">
        <v>4131</v>
      </c>
      <c r="E1642" s="834" t="s">
        <v>2172</v>
      </c>
      <c r="F1642" s="832" t="s">
        <v>2140</v>
      </c>
      <c r="G1642" s="832" t="s">
        <v>2205</v>
      </c>
      <c r="H1642" s="832" t="s">
        <v>590</v>
      </c>
      <c r="I1642" s="832" t="s">
        <v>2273</v>
      </c>
      <c r="J1642" s="832" t="s">
        <v>2274</v>
      </c>
      <c r="K1642" s="832" t="s">
        <v>2275</v>
      </c>
      <c r="L1642" s="835">
        <v>1000</v>
      </c>
      <c r="M1642" s="835">
        <v>1000</v>
      </c>
      <c r="N1642" s="832">
        <v>1</v>
      </c>
      <c r="O1642" s="836">
        <v>1</v>
      </c>
      <c r="P1642" s="835">
        <v>1000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11</v>
      </c>
      <c r="B1643" s="832" t="s">
        <v>2137</v>
      </c>
      <c r="C1643" s="832" t="s">
        <v>2143</v>
      </c>
      <c r="D1643" s="833" t="s">
        <v>4131</v>
      </c>
      <c r="E1643" s="834" t="s">
        <v>2172</v>
      </c>
      <c r="F1643" s="832" t="s">
        <v>2140</v>
      </c>
      <c r="G1643" s="832" t="s">
        <v>2205</v>
      </c>
      <c r="H1643" s="832" t="s">
        <v>590</v>
      </c>
      <c r="I1643" s="832" t="s">
        <v>2206</v>
      </c>
      <c r="J1643" s="832" t="s">
        <v>2207</v>
      </c>
      <c r="K1643" s="832" t="s">
        <v>2208</v>
      </c>
      <c r="L1643" s="835">
        <v>500</v>
      </c>
      <c r="M1643" s="835">
        <v>500</v>
      </c>
      <c r="N1643" s="832">
        <v>1</v>
      </c>
      <c r="O1643" s="836">
        <v>1</v>
      </c>
      <c r="P1643" s="835">
        <v>500</v>
      </c>
      <c r="Q1643" s="837">
        <v>1</v>
      </c>
      <c r="R1643" s="832">
        <v>1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11</v>
      </c>
      <c r="B1644" s="832" t="s">
        <v>2137</v>
      </c>
      <c r="C1644" s="832" t="s">
        <v>2143</v>
      </c>
      <c r="D1644" s="833" t="s">
        <v>4131</v>
      </c>
      <c r="E1644" s="834" t="s">
        <v>2172</v>
      </c>
      <c r="F1644" s="832" t="s">
        <v>2140</v>
      </c>
      <c r="G1644" s="832" t="s">
        <v>2205</v>
      </c>
      <c r="H1644" s="832" t="s">
        <v>590</v>
      </c>
      <c r="I1644" s="832" t="s">
        <v>2276</v>
      </c>
      <c r="J1644" s="832" t="s">
        <v>2277</v>
      </c>
      <c r="K1644" s="832" t="s">
        <v>2278</v>
      </c>
      <c r="L1644" s="835">
        <v>971.25</v>
      </c>
      <c r="M1644" s="835">
        <v>971.25</v>
      </c>
      <c r="N1644" s="832">
        <v>1</v>
      </c>
      <c r="O1644" s="836">
        <v>1</v>
      </c>
      <c r="P1644" s="835">
        <v>971.25</v>
      </c>
      <c r="Q1644" s="837">
        <v>1</v>
      </c>
      <c r="R1644" s="832">
        <v>1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11</v>
      </c>
      <c r="B1645" s="832" t="s">
        <v>2137</v>
      </c>
      <c r="C1645" s="832" t="s">
        <v>2143</v>
      </c>
      <c r="D1645" s="833" t="s">
        <v>4131</v>
      </c>
      <c r="E1645" s="834" t="s">
        <v>2172</v>
      </c>
      <c r="F1645" s="832" t="s">
        <v>2140</v>
      </c>
      <c r="G1645" s="832" t="s">
        <v>2205</v>
      </c>
      <c r="H1645" s="832" t="s">
        <v>590</v>
      </c>
      <c r="I1645" s="832" t="s">
        <v>2614</v>
      </c>
      <c r="J1645" s="832" t="s">
        <v>2615</v>
      </c>
      <c r="K1645" s="832" t="s">
        <v>2616</v>
      </c>
      <c r="L1645" s="835">
        <v>180</v>
      </c>
      <c r="M1645" s="835">
        <v>1080</v>
      </c>
      <c r="N1645" s="832">
        <v>6</v>
      </c>
      <c r="O1645" s="836">
        <v>5</v>
      </c>
      <c r="P1645" s="835">
        <v>900</v>
      </c>
      <c r="Q1645" s="837">
        <v>0.83333333333333337</v>
      </c>
      <c r="R1645" s="832">
        <v>5</v>
      </c>
      <c r="S1645" s="837">
        <v>0.83333333333333337</v>
      </c>
      <c r="T1645" s="836">
        <v>4</v>
      </c>
      <c r="U1645" s="838">
        <v>0.8</v>
      </c>
    </row>
    <row r="1646" spans="1:21" ht="14.4" customHeight="1" x14ac:dyDescent="0.3">
      <c r="A1646" s="831">
        <v>11</v>
      </c>
      <c r="B1646" s="832" t="s">
        <v>2137</v>
      </c>
      <c r="C1646" s="832" t="s">
        <v>2143</v>
      </c>
      <c r="D1646" s="833" t="s">
        <v>4131</v>
      </c>
      <c r="E1646" s="834" t="s">
        <v>2172</v>
      </c>
      <c r="F1646" s="832" t="s">
        <v>2140</v>
      </c>
      <c r="G1646" s="832" t="s">
        <v>2205</v>
      </c>
      <c r="H1646" s="832" t="s">
        <v>590</v>
      </c>
      <c r="I1646" s="832" t="s">
        <v>2809</v>
      </c>
      <c r="J1646" s="832" t="s">
        <v>2810</v>
      </c>
      <c r="K1646" s="832" t="s">
        <v>2811</v>
      </c>
      <c r="L1646" s="835">
        <v>100</v>
      </c>
      <c r="M1646" s="835">
        <v>600</v>
      </c>
      <c r="N1646" s="832">
        <v>6</v>
      </c>
      <c r="O1646" s="836">
        <v>6</v>
      </c>
      <c r="P1646" s="835">
        <v>600</v>
      </c>
      <c r="Q1646" s="837">
        <v>1</v>
      </c>
      <c r="R1646" s="832">
        <v>6</v>
      </c>
      <c r="S1646" s="837">
        <v>1</v>
      </c>
      <c r="T1646" s="836">
        <v>6</v>
      </c>
      <c r="U1646" s="838">
        <v>1</v>
      </c>
    </row>
    <row r="1647" spans="1:21" ht="14.4" customHeight="1" x14ac:dyDescent="0.3">
      <c r="A1647" s="831">
        <v>11</v>
      </c>
      <c r="B1647" s="832" t="s">
        <v>2137</v>
      </c>
      <c r="C1647" s="832" t="s">
        <v>2143</v>
      </c>
      <c r="D1647" s="833" t="s">
        <v>4131</v>
      </c>
      <c r="E1647" s="834" t="s">
        <v>2172</v>
      </c>
      <c r="F1647" s="832" t="s">
        <v>2140</v>
      </c>
      <c r="G1647" s="832" t="s">
        <v>2205</v>
      </c>
      <c r="H1647" s="832" t="s">
        <v>590</v>
      </c>
      <c r="I1647" s="832" t="s">
        <v>2812</v>
      </c>
      <c r="J1647" s="832" t="s">
        <v>2813</v>
      </c>
      <c r="K1647" s="832"/>
      <c r="L1647" s="835">
        <v>750</v>
      </c>
      <c r="M1647" s="835">
        <v>750</v>
      </c>
      <c r="N1647" s="832">
        <v>1</v>
      </c>
      <c r="O1647" s="836">
        <v>1</v>
      </c>
      <c r="P1647" s="835">
        <v>750</v>
      </c>
      <c r="Q1647" s="837">
        <v>1</v>
      </c>
      <c r="R1647" s="832">
        <v>1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11</v>
      </c>
      <c r="B1648" s="832" t="s">
        <v>2137</v>
      </c>
      <c r="C1648" s="832" t="s">
        <v>2143</v>
      </c>
      <c r="D1648" s="833" t="s">
        <v>4131</v>
      </c>
      <c r="E1648" s="834" t="s">
        <v>2172</v>
      </c>
      <c r="F1648" s="832" t="s">
        <v>2140</v>
      </c>
      <c r="G1648" s="832" t="s">
        <v>2205</v>
      </c>
      <c r="H1648" s="832" t="s">
        <v>590</v>
      </c>
      <c r="I1648" s="832" t="s">
        <v>2617</v>
      </c>
      <c r="J1648" s="832" t="s">
        <v>2618</v>
      </c>
      <c r="K1648" s="832"/>
      <c r="L1648" s="835">
        <v>600</v>
      </c>
      <c r="M1648" s="835">
        <v>1200</v>
      </c>
      <c r="N1648" s="832">
        <v>2</v>
      </c>
      <c r="O1648" s="836">
        <v>2</v>
      </c>
      <c r="P1648" s="835">
        <v>1200</v>
      </c>
      <c r="Q1648" s="837">
        <v>1</v>
      </c>
      <c r="R1648" s="832">
        <v>2</v>
      </c>
      <c r="S1648" s="837">
        <v>1</v>
      </c>
      <c r="T1648" s="836">
        <v>2</v>
      </c>
      <c r="U1648" s="838">
        <v>1</v>
      </c>
    </row>
    <row r="1649" spans="1:21" ht="14.4" customHeight="1" x14ac:dyDescent="0.3">
      <c r="A1649" s="831">
        <v>11</v>
      </c>
      <c r="B1649" s="832" t="s">
        <v>2137</v>
      </c>
      <c r="C1649" s="832" t="s">
        <v>2143</v>
      </c>
      <c r="D1649" s="833" t="s">
        <v>4131</v>
      </c>
      <c r="E1649" s="834" t="s">
        <v>2172</v>
      </c>
      <c r="F1649" s="832" t="s">
        <v>2140</v>
      </c>
      <c r="G1649" s="832" t="s">
        <v>2205</v>
      </c>
      <c r="H1649" s="832" t="s">
        <v>590</v>
      </c>
      <c r="I1649" s="832" t="s">
        <v>3674</v>
      </c>
      <c r="J1649" s="832" t="s">
        <v>3675</v>
      </c>
      <c r="K1649" s="832"/>
      <c r="L1649" s="835">
        <v>80.349999999999994</v>
      </c>
      <c r="M1649" s="835">
        <v>160.69999999999999</v>
      </c>
      <c r="N1649" s="832">
        <v>2</v>
      </c>
      <c r="O1649" s="836">
        <v>2</v>
      </c>
      <c r="P1649" s="835">
        <v>80.349999999999994</v>
      </c>
      <c r="Q1649" s="837">
        <v>0.5</v>
      </c>
      <c r="R1649" s="832">
        <v>1</v>
      </c>
      <c r="S1649" s="837">
        <v>0.5</v>
      </c>
      <c r="T1649" s="836">
        <v>1</v>
      </c>
      <c r="U1649" s="838">
        <v>0.5</v>
      </c>
    </row>
    <row r="1650" spans="1:21" ht="14.4" customHeight="1" x14ac:dyDescent="0.3">
      <c r="A1650" s="831">
        <v>11</v>
      </c>
      <c r="B1650" s="832" t="s">
        <v>2137</v>
      </c>
      <c r="C1650" s="832" t="s">
        <v>2143</v>
      </c>
      <c r="D1650" s="833" t="s">
        <v>4131</v>
      </c>
      <c r="E1650" s="834" t="s">
        <v>2172</v>
      </c>
      <c r="F1650" s="832" t="s">
        <v>2140</v>
      </c>
      <c r="G1650" s="832" t="s">
        <v>2205</v>
      </c>
      <c r="H1650" s="832" t="s">
        <v>590</v>
      </c>
      <c r="I1650" s="832" t="s">
        <v>2814</v>
      </c>
      <c r="J1650" s="832" t="s">
        <v>2815</v>
      </c>
      <c r="K1650" s="832" t="s">
        <v>2816</v>
      </c>
      <c r="L1650" s="835">
        <v>249.37</v>
      </c>
      <c r="M1650" s="835">
        <v>249.37</v>
      </c>
      <c r="N1650" s="832">
        <v>1</v>
      </c>
      <c r="O1650" s="836">
        <v>1</v>
      </c>
      <c r="P1650" s="835">
        <v>249.37</v>
      </c>
      <c r="Q1650" s="837">
        <v>1</v>
      </c>
      <c r="R1650" s="832">
        <v>1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11</v>
      </c>
      <c r="B1651" s="832" t="s">
        <v>2137</v>
      </c>
      <c r="C1651" s="832" t="s">
        <v>2143</v>
      </c>
      <c r="D1651" s="833" t="s">
        <v>4131</v>
      </c>
      <c r="E1651" s="834" t="s">
        <v>2172</v>
      </c>
      <c r="F1651" s="832" t="s">
        <v>2140</v>
      </c>
      <c r="G1651" s="832" t="s">
        <v>2205</v>
      </c>
      <c r="H1651" s="832" t="s">
        <v>590</v>
      </c>
      <c r="I1651" s="832" t="s">
        <v>2622</v>
      </c>
      <c r="J1651" s="832" t="s">
        <v>2623</v>
      </c>
      <c r="K1651" s="832" t="s">
        <v>2624</v>
      </c>
      <c r="L1651" s="835">
        <v>1600</v>
      </c>
      <c r="M1651" s="835">
        <v>1600</v>
      </c>
      <c r="N1651" s="832">
        <v>1</v>
      </c>
      <c r="O1651" s="836">
        <v>1</v>
      </c>
      <c r="P1651" s="835">
        <v>1600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11</v>
      </c>
      <c r="B1652" s="832" t="s">
        <v>2137</v>
      </c>
      <c r="C1652" s="832" t="s">
        <v>2143</v>
      </c>
      <c r="D1652" s="833" t="s">
        <v>4131</v>
      </c>
      <c r="E1652" s="834" t="s">
        <v>2172</v>
      </c>
      <c r="F1652" s="832" t="s">
        <v>2140</v>
      </c>
      <c r="G1652" s="832" t="s">
        <v>2205</v>
      </c>
      <c r="H1652" s="832" t="s">
        <v>590</v>
      </c>
      <c r="I1652" s="832" t="s">
        <v>2817</v>
      </c>
      <c r="J1652" s="832" t="s">
        <v>2818</v>
      </c>
      <c r="K1652" s="832" t="s">
        <v>2819</v>
      </c>
      <c r="L1652" s="835">
        <v>350</v>
      </c>
      <c r="M1652" s="835">
        <v>700</v>
      </c>
      <c r="N1652" s="832">
        <v>2</v>
      </c>
      <c r="O1652" s="836">
        <v>2</v>
      </c>
      <c r="P1652" s="835">
        <v>350</v>
      </c>
      <c r="Q1652" s="837">
        <v>0.5</v>
      </c>
      <c r="R1652" s="832">
        <v>1</v>
      </c>
      <c r="S1652" s="837">
        <v>0.5</v>
      </c>
      <c r="T1652" s="836">
        <v>1</v>
      </c>
      <c r="U1652" s="838">
        <v>0.5</v>
      </c>
    </row>
    <row r="1653" spans="1:21" ht="14.4" customHeight="1" x14ac:dyDescent="0.3">
      <c r="A1653" s="831">
        <v>11</v>
      </c>
      <c r="B1653" s="832" t="s">
        <v>2137</v>
      </c>
      <c r="C1653" s="832" t="s">
        <v>2143</v>
      </c>
      <c r="D1653" s="833" t="s">
        <v>4131</v>
      </c>
      <c r="E1653" s="834" t="s">
        <v>2172</v>
      </c>
      <c r="F1653" s="832" t="s">
        <v>2140</v>
      </c>
      <c r="G1653" s="832" t="s">
        <v>2205</v>
      </c>
      <c r="H1653" s="832" t="s">
        <v>590</v>
      </c>
      <c r="I1653" s="832" t="s">
        <v>2378</v>
      </c>
      <c r="J1653" s="832" t="s">
        <v>2379</v>
      </c>
      <c r="K1653" s="832" t="s">
        <v>2380</v>
      </c>
      <c r="L1653" s="835">
        <v>500</v>
      </c>
      <c r="M1653" s="835">
        <v>500</v>
      </c>
      <c r="N1653" s="832">
        <v>1</v>
      </c>
      <c r="O1653" s="836">
        <v>1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11</v>
      </c>
      <c r="B1654" s="832" t="s">
        <v>2137</v>
      </c>
      <c r="C1654" s="832" t="s">
        <v>2143</v>
      </c>
      <c r="D1654" s="833" t="s">
        <v>4131</v>
      </c>
      <c r="E1654" s="834" t="s">
        <v>2172</v>
      </c>
      <c r="F1654" s="832" t="s">
        <v>2140</v>
      </c>
      <c r="G1654" s="832" t="s">
        <v>2205</v>
      </c>
      <c r="H1654" s="832" t="s">
        <v>590</v>
      </c>
      <c r="I1654" s="832" t="s">
        <v>2820</v>
      </c>
      <c r="J1654" s="832" t="s">
        <v>2821</v>
      </c>
      <c r="K1654" s="832" t="s">
        <v>2822</v>
      </c>
      <c r="L1654" s="835">
        <v>300</v>
      </c>
      <c r="M1654" s="835">
        <v>300</v>
      </c>
      <c r="N1654" s="832">
        <v>1</v>
      </c>
      <c r="O1654" s="836">
        <v>1</v>
      </c>
      <c r="P1654" s="835">
        <v>300</v>
      </c>
      <c r="Q1654" s="837">
        <v>1</v>
      </c>
      <c r="R1654" s="832">
        <v>1</v>
      </c>
      <c r="S1654" s="837">
        <v>1</v>
      </c>
      <c r="T1654" s="836">
        <v>1</v>
      </c>
      <c r="U1654" s="838">
        <v>1</v>
      </c>
    </row>
    <row r="1655" spans="1:21" ht="14.4" customHeight="1" x14ac:dyDescent="0.3">
      <c r="A1655" s="831">
        <v>11</v>
      </c>
      <c r="B1655" s="832" t="s">
        <v>2137</v>
      </c>
      <c r="C1655" s="832" t="s">
        <v>2143</v>
      </c>
      <c r="D1655" s="833" t="s">
        <v>4131</v>
      </c>
      <c r="E1655" s="834" t="s">
        <v>2172</v>
      </c>
      <c r="F1655" s="832" t="s">
        <v>2140</v>
      </c>
      <c r="G1655" s="832" t="s">
        <v>2205</v>
      </c>
      <c r="H1655" s="832" t="s">
        <v>590</v>
      </c>
      <c r="I1655" s="832" t="s">
        <v>2823</v>
      </c>
      <c r="J1655" s="832" t="s">
        <v>2824</v>
      </c>
      <c r="K1655" s="832"/>
      <c r="L1655" s="835">
        <v>250</v>
      </c>
      <c r="M1655" s="835">
        <v>500</v>
      </c>
      <c r="N1655" s="832">
        <v>2</v>
      </c>
      <c r="O1655" s="836">
        <v>1</v>
      </c>
      <c r="P1655" s="835">
        <v>500</v>
      </c>
      <c r="Q1655" s="837">
        <v>1</v>
      </c>
      <c r="R1655" s="832">
        <v>2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11</v>
      </c>
      <c r="B1656" s="832" t="s">
        <v>2137</v>
      </c>
      <c r="C1656" s="832" t="s">
        <v>2143</v>
      </c>
      <c r="D1656" s="833" t="s">
        <v>4131</v>
      </c>
      <c r="E1656" s="834" t="s">
        <v>2172</v>
      </c>
      <c r="F1656" s="832" t="s">
        <v>2140</v>
      </c>
      <c r="G1656" s="832" t="s">
        <v>2205</v>
      </c>
      <c r="H1656" s="832" t="s">
        <v>590</v>
      </c>
      <c r="I1656" s="832" t="s">
        <v>3676</v>
      </c>
      <c r="J1656" s="832" t="s">
        <v>3677</v>
      </c>
      <c r="K1656" s="832" t="s">
        <v>3678</v>
      </c>
      <c r="L1656" s="835">
        <v>679.94</v>
      </c>
      <c r="M1656" s="835">
        <v>679.94</v>
      </c>
      <c r="N1656" s="832">
        <v>1</v>
      </c>
      <c r="O1656" s="836">
        <v>1</v>
      </c>
      <c r="P1656" s="835">
        <v>679.94</v>
      </c>
      <c r="Q1656" s="837">
        <v>1</v>
      </c>
      <c r="R1656" s="832">
        <v>1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11</v>
      </c>
      <c r="B1657" s="832" t="s">
        <v>2137</v>
      </c>
      <c r="C1657" s="832" t="s">
        <v>2143</v>
      </c>
      <c r="D1657" s="833" t="s">
        <v>4131</v>
      </c>
      <c r="E1657" s="834" t="s">
        <v>2172</v>
      </c>
      <c r="F1657" s="832" t="s">
        <v>2140</v>
      </c>
      <c r="G1657" s="832" t="s">
        <v>2205</v>
      </c>
      <c r="H1657" s="832" t="s">
        <v>590</v>
      </c>
      <c r="I1657" s="832" t="s">
        <v>3679</v>
      </c>
      <c r="J1657" s="832" t="s">
        <v>3680</v>
      </c>
      <c r="K1657" s="832" t="s">
        <v>3681</v>
      </c>
      <c r="L1657" s="835">
        <v>590</v>
      </c>
      <c r="M1657" s="835">
        <v>590</v>
      </c>
      <c r="N1657" s="832">
        <v>1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11</v>
      </c>
      <c r="B1658" s="832" t="s">
        <v>2137</v>
      </c>
      <c r="C1658" s="832" t="s">
        <v>2143</v>
      </c>
      <c r="D1658" s="833" t="s">
        <v>4131</v>
      </c>
      <c r="E1658" s="834" t="s">
        <v>2172</v>
      </c>
      <c r="F1658" s="832" t="s">
        <v>2140</v>
      </c>
      <c r="G1658" s="832" t="s">
        <v>2205</v>
      </c>
      <c r="H1658" s="832" t="s">
        <v>590</v>
      </c>
      <c r="I1658" s="832" t="s">
        <v>3098</v>
      </c>
      <c r="J1658" s="832" t="s">
        <v>3099</v>
      </c>
      <c r="K1658" s="832"/>
      <c r="L1658" s="835">
        <v>400</v>
      </c>
      <c r="M1658" s="835">
        <v>400</v>
      </c>
      <c r="N1658" s="832">
        <v>1</v>
      </c>
      <c r="O1658" s="836">
        <v>1</v>
      </c>
      <c r="P1658" s="835">
        <v>400</v>
      </c>
      <c r="Q1658" s="837">
        <v>1</v>
      </c>
      <c r="R1658" s="832">
        <v>1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11</v>
      </c>
      <c r="B1659" s="832" t="s">
        <v>2137</v>
      </c>
      <c r="C1659" s="832" t="s">
        <v>2143</v>
      </c>
      <c r="D1659" s="833" t="s">
        <v>4131</v>
      </c>
      <c r="E1659" s="834" t="s">
        <v>2172</v>
      </c>
      <c r="F1659" s="832" t="s">
        <v>2140</v>
      </c>
      <c r="G1659" s="832" t="s">
        <v>2205</v>
      </c>
      <c r="H1659" s="832" t="s">
        <v>590</v>
      </c>
      <c r="I1659" s="832" t="s">
        <v>2643</v>
      </c>
      <c r="J1659" s="832" t="s">
        <v>2644</v>
      </c>
      <c r="K1659" s="832" t="s">
        <v>2645</v>
      </c>
      <c r="L1659" s="835">
        <v>600</v>
      </c>
      <c r="M1659" s="835">
        <v>5400</v>
      </c>
      <c r="N1659" s="832">
        <v>9</v>
      </c>
      <c r="O1659" s="836">
        <v>7</v>
      </c>
      <c r="P1659" s="835">
        <v>4200</v>
      </c>
      <c r="Q1659" s="837">
        <v>0.77777777777777779</v>
      </c>
      <c r="R1659" s="832">
        <v>7</v>
      </c>
      <c r="S1659" s="837">
        <v>0.77777777777777779</v>
      </c>
      <c r="T1659" s="836">
        <v>6</v>
      </c>
      <c r="U1659" s="838">
        <v>0.8571428571428571</v>
      </c>
    </row>
    <row r="1660" spans="1:21" ht="14.4" customHeight="1" x14ac:dyDescent="0.3">
      <c r="A1660" s="831">
        <v>11</v>
      </c>
      <c r="B1660" s="832" t="s">
        <v>2137</v>
      </c>
      <c r="C1660" s="832" t="s">
        <v>2143</v>
      </c>
      <c r="D1660" s="833" t="s">
        <v>4131</v>
      </c>
      <c r="E1660" s="834" t="s">
        <v>2172</v>
      </c>
      <c r="F1660" s="832" t="s">
        <v>2140</v>
      </c>
      <c r="G1660" s="832" t="s">
        <v>2205</v>
      </c>
      <c r="H1660" s="832" t="s">
        <v>590</v>
      </c>
      <c r="I1660" s="832" t="s">
        <v>3682</v>
      </c>
      <c r="J1660" s="832" t="s">
        <v>3683</v>
      </c>
      <c r="K1660" s="832" t="s">
        <v>3684</v>
      </c>
      <c r="L1660" s="835">
        <v>750</v>
      </c>
      <c r="M1660" s="835">
        <v>750</v>
      </c>
      <c r="N1660" s="832">
        <v>1</v>
      </c>
      <c r="O1660" s="836">
        <v>1</v>
      </c>
      <c r="P1660" s="835">
        <v>750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11</v>
      </c>
      <c r="B1661" s="832" t="s">
        <v>2137</v>
      </c>
      <c r="C1661" s="832" t="s">
        <v>2143</v>
      </c>
      <c r="D1661" s="833" t="s">
        <v>4131</v>
      </c>
      <c r="E1661" s="834" t="s">
        <v>2172</v>
      </c>
      <c r="F1661" s="832" t="s">
        <v>2140</v>
      </c>
      <c r="G1661" s="832" t="s">
        <v>2205</v>
      </c>
      <c r="H1661" s="832" t="s">
        <v>590</v>
      </c>
      <c r="I1661" s="832" t="s">
        <v>3181</v>
      </c>
      <c r="J1661" s="832" t="s">
        <v>3182</v>
      </c>
      <c r="K1661" s="832" t="s">
        <v>3183</v>
      </c>
      <c r="L1661" s="835">
        <v>100</v>
      </c>
      <c r="M1661" s="835">
        <v>100</v>
      </c>
      <c r="N1661" s="832">
        <v>1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11</v>
      </c>
      <c r="B1662" s="832" t="s">
        <v>2137</v>
      </c>
      <c r="C1662" s="832" t="s">
        <v>2143</v>
      </c>
      <c r="D1662" s="833" t="s">
        <v>4131</v>
      </c>
      <c r="E1662" s="834" t="s">
        <v>2172</v>
      </c>
      <c r="F1662" s="832" t="s">
        <v>2140</v>
      </c>
      <c r="G1662" s="832" t="s">
        <v>2205</v>
      </c>
      <c r="H1662" s="832" t="s">
        <v>590</v>
      </c>
      <c r="I1662" s="832" t="s">
        <v>3685</v>
      </c>
      <c r="J1662" s="832" t="s">
        <v>2826</v>
      </c>
      <c r="K1662" s="832" t="s">
        <v>3686</v>
      </c>
      <c r="L1662" s="835">
        <v>350</v>
      </c>
      <c r="M1662" s="835">
        <v>700</v>
      </c>
      <c r="N1662" s="832">
        <v>2</v>
      </c>
      <c r="O1662" s="836">
        <v>2</v>
      </c>
      <c r="P1662" s="835">
        <v>350</v>
      </c>
      <c r="Q1662" s="837">
        <v>0.5</v>
      </c>
      <c r="R1662" s="832">
        <v>1</v>
      </c>
      <c r="S1662" s="837">
        <v>0.5</v>
      </c>
      <c r="T1662" s="836">
        <v>1</v>
      </c>
      <c r="U1662" s="838">
        <v>0.5</v>
      </c>
    </row>
    <row r="1663" spans="1:21" ht="14.4" customHeight="1" x14ac:dyDescent="0.3">
      <c r="A1663" s="831">
        <v>11</v>
      </c>
      <c r="B1663" s="832" t="s">
        <v>2137</v>
      </c>
      <c r="C1663" s="832" t="s">
        <v>2143</v>
      </c>
      <c r="D1663" s="833" t="s">
        <v>4131</v>
      </c>
      <c r="E1663" s="834" t="s">
        <v>2172</v>
      </c>
      <c r="F1663" s="832" t="s">
        <v>2140</v>
      </c>
      <c r="G1663" s="832" t="s">
        <v>2205</v>
      </c>
      <c r="H1663" s="832" t="s">
        <v>590</v>
      </c>
      <c r="I1663" s="832" t="s">
        <v>3479</v>
      </c>
      <c r="J1663" s="832" t="s">
        <v>3480</v>
      </c>
      <c r="K1663" s="832" t="s">
        <v>3481</v>
      </c>
      <c r="L1663" s="835">
        <v>180</v>
      </c>
      <c r="M1663" s="835">
        <v>360</v>
      </c>
      <c r="N1663" s="832">
        <v>2</v>
      </c>
      <c r="O1663" s="836">
        <v>2</v>
      </c>
      <c r="P1663" s="835">
        <v>180</v>
      </c>
      <c r="Q1663" s="837">
        <v>0.5</v>
      </c>
      <c r="R1663" s="832">
        <v>1</v>
      </c>
      <c r="S1663" s="837">
        <v>0.5</v>
      </c>
      <c r="T1663" s="836">
        <v>1</v>
      </c>
      <c r="U1663" s="838">
        <v>0.5</v>
      </c>
    </row>
    <row r="1664" spans="1:21" ht="14.4" customHeight="1" x14ac:dyDescent="0.3">
      <c r="A1664" s="831">
        <v>11</v>
      </c>
      <c r="B1664" s="832" t="s">
        <v>2137</v>
      </c>
      <c r="C1664" s="832" t="s">
        <v>2143</v>
      </c>
      <c r="D1664" s="833" t="s">
        <v>4131</v>
      </c>
      <c r="E1664" s="834" t="s">
        <v>2172</v>
      </c>
      <c r="F1664" s="832" t="s">
        <v>2140</v>
      </c>
      <c r="G1664" s="832" t="s">
        <v>2205</v>
      </c>
      <c r="H1664" s="832" t="s">
        <v>590</v>
      </c>
      <c r="I1664" s="832" t="s">
        <v>2250</v>
      </c>
      <c r="J1664" s="832" t="s">
        <v>2251</v>
      </c>
      <c r="K1664" s="832" t="s">
        <v>2252</v>
      </c>
      <c r="L1664" s="835">
        <v>498.75</v>
      </c>
      <c r="M1664" s="835">
        <v>498.75</v>
      </c>
      <c r="N1664" s="832">
        <v>1</v>
      </c>
      <c r="O1664" s="836">
        <v>1</v>
      </c>
      <c r="P1664" s="835">
        <v>498.75</v>
      </c>
      <c r="Q1664" s="837">
        <v>1</v>
      </c>
      <c r="R1664" s="832">
        <v>1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11</v>
      </c>
      <c r="B1665" s="832" t="s">
        <v>2137</v>
      </c>
      <c r="C1665" s="832" t="s">
        <v>2143</v>
      </c>
      <c r="D1665" s="833" t="s">
        <v>4131</v>
      </c>
      <c r="E1665" s="834" t="s">
        <v>2172</v>
      </c>
      <c r="F1665" s="832" t="s">
        <v>2140</v>
      </c>
      <c r="G1665" s="832" t="s">
        <v>2205</v>
      </c>
      <c r="H1665" s="832" t="s">
        <v>590</v>
      </c>
      <c r="I1665" s="832" t="s">
        <v>3409</v>
      </c>
      <c r="J1665" s="832" t="s">
        <v>3410</v>
      </c>
      <c r="K1665" s="832" t="s">
        <v>3411</v>
      </c>
      <c r="L1665" s="835">
        <v>250</v>
      </c>
      <c r="M1665" s="835">
        <v>1250</v>
      </c>
      <c r="N1665" s="832">
        <v>5</v>
      </c>
      <c r="O1665" s="836">
        <v>5</v>
      </c>
      <c r="P1665" s="835">
        <v>1000</v>
      </c>
      <c r="Q1665" s="837">
        <v>0.8</v>
      </c>
      <c r="R1665" s="832">
        <v>4</v>
      </c>
      <c r="S1665" s="837">
        <v>0.8</v>
      </c>
      <c r="T1665" s="836">
        <v>4</v>
      </c>
      <c r="U1665" s="838">
        <v>0.8</v>
      </c>
    </row>
    <row r="1666" spans="1:21" ht="14.4" customHeight="1" x14ac:dyDescent="0.3">
      <c r="A1666" s="831">
        <v>11</v>
      </c>
      <c r="B1666" s="832" t="s">
        <v>2137</v>
      </c>
      <c r="C1666" s="832" t="s">
        <v>2143</v>
      </c>
      <c r="D1666" s="833" t="s">
        <v>4131</v>
      </c>
      <c r="E1666" s="834" t="s">
        <v>2172</v>
      </c>
      <c r="F1666" s="832" t="s">
        <v>2140</v>
      </c>
      <c r="G1666" s="832" t="s">
        <v>2205</v>
      </c>
      <c r="H1666" s="832" t="s">
        <v>590</v>
      </c>
      <c r="I1666" s="832" t="s">
        <v>3687</v>
      </c>
      <c r="J1666" s="832" t="s">
        <v>3688</v>
      </c>
      <c r="K1666" s="832" t="s">
        <v>3689</v>
      </c>
      <c r="L1666" s="835">
        <v>400</v>
      </c>
      <c r="M1666" s="835">
        <v>800</v>
      </c>
      <c r="N1666" s="832">
        <v>2</v>
      </c>
      <c r="O1666" s="836">
        <v>2</v>
      </c>
      <c r="P1666" s="835">
        <v>800</v>
      </c>
      <c r="Q1666" s="837">
        <v>1</v>
      </c>
      <c r="R1666" s="832">
        <v>2</v>
      </c>
      <c r="S1666" s="837">
        <v>1</v>
      </c>
      <c r="T1666" s="836">
        <v>2</v>
      </c>
      <c r="U1666" s="838">
        <v>1</v>
      </c>
    </row>
    <row r="1667" spans="1:21" ht="14.4" customHeight="1" x14ac:dyDescent="0.3">
      <c r="A1667" s="831">
        <v>11</v>
      </c>
      <c r="B1667" s="832" t="s">
        <v>2137</v>
      </c>
      <c r="C1667" s="832" t="s">
        <v>2143</v>
      </c>
      <c r="D1667" s="833" t="s">
        <v>4131</v>
      </c>
      <c r="E1667" s="834" t="s">
        <v>2172</v>
      </c>
      <c r="F1667" s="832" t="s">
        <v>2140</v>
      </c>
      <c r="G1667" s="832" t="s">
        <v>2205</v>
      </c>
      <c r="H1667" s="832" t="s">
        <v>590</v>
      </c>
      <c r="I1667" s="832" t="s">
        <v>3690</v>
      </c>
      <c r="J1667" s="832" t="s">
        <v>3691</v>
      </c>
      <c r="K1667" s="832"/>
      <c r="L1667" s="835">
        <v>250</v>
      </c>
      <c r="M1667" s="835">
        <v>250</v>
      </c>
      <c r="N1667" s="832">
        <v>1</v>
      </c>
      <c r="O1667" s="836">
        <v>1</v>
      </c>
      <c r="P1667" s="835">
        <v>250</v>
      </c>
      <c r="Q1667" s="837">
        <v>1</v>
      </c>
      <c r="R1667" s="832">
        <v>1</v>
      </c>
      <c r="S1667" s="837">
        <v>1</v>
      </c>
      <c r="T1667" s="836">
        <v>1</v>
      </c>
      <c r="U1667" s="838">
        <v>1</v>
      </c>
    </row>
    <row r="1668" spans="1:21" ht="14.4" customHeight="1" x14ac:dyDescent="0.3">
      <c r="A1668" s="831">
        <v>11</v>
      </c>
      <c r="B1668" s="832" t="s">
        <v>2137</v>
      </c>
      <c r="C1668" s="832" t="s">
        <v>2143</v>
      </c>
      <c r="D1668" s="833" t="s">
        <v>4131</v>
      </c>
      <c r="E1668" s="834" t="s">
        <v>2172</v>
      </c>
      <c r="F1668" s="832" t="s">
        <v>2140</v>
      </c>
      <c r="G1668" s="832" t="s">
        <v>2205</v>
      </c>
      <c r="H1668" s="832" t="s">
        <v>590</v>
      </c>
      <c r="I1668" s="832" t="s">
        <v>3692</v>
      </c>
      <c r="J1668" s="832" t="s">
        <v>3693</v>
      </c>
      <c r="K1668" s="832" t="s">
        <v>3694</v>
      </c>
      <c r="L1668" s="835">
        <v>1000</v>
      </c>
      <c r="M1668" s="835">
        <v>1000</v>
      </c>
      <c r="N1668" s="832">
        <v>1</v>
      </c>
      <c r="O1668" s="836">
        <v>1</v>
      </c>
      <c r="P1668" s="835">
        <v>1000</v>
      </c>
      <c r="Q1668" s="837">
        <v>1</v>
      </c>
      <c r="R1668" s="832">
        <v>1</v>
      </c>
      <c r="S1668" s="837">
        <v>1</v>
      </c>
      <c r="T1668" s="836">
        <v>1</v>
      </c>
      <c r="U1668" s="838">
        <v>1</v>
      </c>
    </row>
    <row r="1669" spans="1:21" ht="14.4" customHeight="1" x14ac:dyDescent="0.3">
      <c r="A1669" s="831">
        <v>11</v>
      </c>
      <c r="B1669" s="832" t="s">
        <v>2137</v>
      </c>
      <c r="C1669" s="832" t="s">
        <v>2143</v>
      </c>
      <c r="D1669" s="833" t="s">
        <v>4131</v>
      </c>
      <c r="E1669" s="834" t="s">
        <v>2172</v>
      </c>
      <c r="F1669" s="832" t="s">
        <v>2140</v>
      </c>
      <c r="G1669" s="832" t="s">
        <v>2209</v>
      </c>
      <c r="H1669" s="832" t="s">
        <v>590</v>
      </c>
      <c r="I1669" s="832" t="s">
        <v>2371</v>
      </c>
      <c r="J1669" s="832" t="s">
        <v>2372</v>
      </c>
      <c r="K1669" s="832" t="s">
        <v>2373</v>
      </c>
      <c r="L1669" s="835">
        <v>1075</v>
      </c>
      <c r="M1669" s="835">
        <v>1075</v>
      </c>
      <c r="N1669" s="832">
        <v>1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11</v>
      </c>
      <c r="B1670" s="832" t="s">
        <v>2137</v>
      </c>
      <c r="C1670" s="832" t="s">
        <v>2143</v>
      </c>
      <c r="D1670" s="833" t="s">
        <v>4131</v>
      </c>
      <c r="E1670" s="834" t="s">
        <v>2172</v>
      </c>
      <c r="F1670" s="832" t="s">
        <v>2140</v>
      </c>
      <c r="G1670" s="832" t="s">
        <v>2209</v>
      </c>
      <c r="H1670" s="832" t="s">
        <v>590</v>
      </c>
      <c r="I1670" s="832" t="s">
        <v>2282</v>
      </c>
      <c r="J1670" s="832" t="s">
        <v>2283</v>
      </c>
      <c r="K1670" s="832" t="s">
        <v>2284</v>
      </c>
      <c r="L1670" s="835">
        <v>200</v>
      </c>
      <c r="M1670" s="835">
        <v>4200</v>
      </c>
      <c r="N1670" s="832">
        <v>21</v>
      </c>
      <c r="O1670" s="836">
        <v>11</v>
      </c>
      <c r="P1670" s="835">
        <v>3800</v>
      </c>
      <c r="Q1670" s="837">
        <v>0.90476190476190477</v>
      </c>
      <c r="R1670" s="832">
        <v>19</v>
      </c>
      <c r="S1670" s="837">
        <v>0.90476190476190477</v>
      </c>
      <c r="T1670" s="836">
        <v>10</v>
      </c>
      <c r="U1670" s="838">
        <v>0.90909090909090906</v>
      </c>
    </row>
    <row r="1671" spans="1:21" ht="14.4" customHeight="1" x14ac:dyDescent="0.3">
      <c r="A1671" s="831">
        <v>11</v>
      </c>
      <c r="B1671" s="832" t="s">
        <v>2137</v>
      </c>
      <c r="C1671" s="832" t="s">
        <v>2143</v>
      </c>
      <c r="D1671" s="833" t="s">
        <v>4131</v>
      </c>
      <c r="E1671" s="834" t="s">
        <v>2172</v>
      </c>
      <c r="F1671" s="832" t="s">
        <v>2140</v>
      </c>
      <c r="G1671" s="832" t="s">
        <v>2209</v>
      </c>
      <c r="H1671" s="832" t="s">
        <v>590</v>
      </c>
      <c r="I1671" s="832" t="s">
        <v>2266</v>
      </c>
      <c r="J1671" s="832" t="s">
        <v>2267</v>
      </c>
      <c r="K1671" s="832" t="s">
        <v>2268</v>
      </c>
      <c r="L1671" s="835">
        <v>278.75</v>
      </c>
      <c r="M1671" s="835">
        <v>20627.5</v>
      </c>
      <c r="N1671" s="832">
        <v>74</v>
      </c>
      <c r="O1671" s="836">
        <v>39</v>
      </c>
      <c r="P1671" s="835">
        <v>18118.75</v>
      </c>
      <c r="Q1671" s="837">
        <v>0.8783783783783784</v>
      </c>
      <c r="R1671" s="832">
        <v>65</v>
      </c>
      <c r="S1671" s="837">
        <v>0.8783783783783784</v>
      </c>
      <c r="T1671" s="836">
        <v>34</v>
      </c>
      <c r="U1671" s="838">
        <v>0.87179487179487181</v>
      </c>
    </row>
    <row r="1672" spans="1:21" ht="14.4" customHeight="1" x14ac:dyDescent="0.3">
      <c r="A1672" s="831">
        <v>11</v>
      </c>
      <c r="B1672" s="832" t="s">
        <v>2137</v>
      </c>
      <c r="C1672" s="832" t="s">
        <v>2143</v>
      </c>
      <c r="D1672" s="833" t="s">
        <v>4131</v>
      </c>
      <c r="E1672" s="834" t="s">
        <v>2172</v>
      </c>
      <c r="F1672" s="832" t="s">
        <v>2140</v>
      </c>
      <c r="G1672" s="832" t="s">
        <v>2209</v>
      </c>
      <c r="H1672" s="832" t="s">
        <v>590</v>
      </c>
      <c r="I1672" s="832" t="s">
        <v>2839</v>
      </c>
      <c r="J1672" s="832" t="s">
        <v>2840</v>
      </c>
      <c r="K1672" s="832" t="s">
        <v>2841</v>
      </c>
      <c r="L1672" s="835">
        <v>130</v>
      </c>
      <c r="M1672" s="835">
        <v>130</v>
      </c>
      <c r="N1672" s="832">
        <v>1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11</v>
      </c>
      <c r="B1673" s="832" t="s">
        <v>2137</v>
      </c>
      <c r="C1673" s="832" t="s">
        <v>2143</v>
      </c>
      <c r="D1673" s="833" t="s">
        <v>4131</v>
      </c>
      <c r="E1673" s="834" t="s">
        <v>2172</v>
      </c>
      <c r="F1673" s="832" t="s">
        <v>2140</v>
      </c>
      <c r="G1673" s="832" t="s">
        <v>2209</v>
      </c>
      <c r="H1673" s="832" t="s">
        <v>590</v>
      </c>
      <c r="I1673" s="832" t="s">
        <v>3695</v>
      </c>
      <c r="J1673" s="832" t="s">
        <v>3696</v>
      </c>
      <c r="K1673" s="832" t="s">
        <v>3697</v>
      </c>
      <c r="L1673" s="835">
        <v>2565</v>
      </c>
      <c r="M1673" s="835">
        <v>2565</v>
      </c>
      <c r="N1673" s="832">
        <v>1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11</v>
      </c>
      <c r="B1674" s="832" t="s">
        <v>2137</v>
      </c>
      <c r="C1674" s="832" t="s">
        <v>2143</v>
      </c>
      <c r="D1674" s="833" t="s">
        <v>4131</v>
      </c>
      <c r="E1674" s="834" t="s">
        <v>2172</v>
      </c>
      <c r="F1674" s="832" t="s">
        <v>2140</v>
      </c>
      <c r="G1674" s="832" t="s">
        <v>2209</v>
      </c>
      <c r="H1674" s="832" t="s">
        <v>590</v>
      </c>
      <c r="I1674" s="832" t="s">
        <v>3698</v>
      </c>
      <c r="J1674" s="832" t="s">
        <v>3699</v>
      </c>
      <c r="K1674" s="832" t="s">
        <v>3700</v>
      </c>
      <c r="L1674" s="835">
        <v>130</v>
      </c>
      <c r="M1674" s="835">
        <v>130</v>
      </c>
      <c r="N1674" s="832">
        <v>1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11</v>
      </c>
      <c r="B1675" s="832" t="s">
        <v>2137</v>
      </c>
      <c r="C1675" s="832" t="s">
        <v>2143</v>
      </c>
      <c r="D1675" s="833" t="s">
        <v>4131</v>
      </c>
      <c r="E1675" s="834" t="s">
        <v>2172</v>
      </c>
      <c r="F1675" s="832" t="s">
        <v>2140</v>
      </c>
      <c r="G1675" s="832" t="s">
        <v>2678</v>
      </c>
      <c r="H1675" s="832" t="s">
        <v>590</v>
      </c>
      <c r="I1675" s="832" t="s">
        <v>2842</v>
      </c>
      <c r="J1675" s="832" t="s">
        <v>2843</v>
      </c>
      <c r="K1675" s="832" t="s">
        <v>2844</v>
      </c>
      <c r="L1675" s="835">
        <v>1659.44</v>
      </c>
      <c r="M1675" s="835">
        <v>1659.44</v>
      </c>
      <c r="N1675" s="832">
        <v>1</v>
      </c>
      <c r="O1675" s="836">
        <v>1</v>
      </c>
      <c r="P1675" s="835">
        <v>1659.44</v>
      </c>
      <c r="Q1675" s="837">
        <v>1</v>
      </c>
      <c r="R1675" s="832">
        <v>1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11</v>
      </c>
      <c r="B1676" s="832" t="s">
        <v>2137</v>
      </c>
      <c r="C1676" s="832" t="s">
        <v>2143</v>
      </c>
      <c r="D1676" s="833" t="s">
        <v>4131</v>
      </c>
      <c r="E1676" s="834" t="s">
        <v>2172</v>
      </c>
      <c r="F1676" s="832" t="s">
        <v>2140</v>
      </c>
      <c r="G1676" s="832" t="s">
        <v>2678</v>
      </c>
      <c r="H1676" s="832" t="s">
        <v>590</v>
      </c>
      <c r="I1676" s="832" t="s">
        <v>2682</v>
      </c>
      <c r="J1676" s="832" t="s">
        <v>2680</v>
      </c>
      <c r="K1676" s="832" t="s">
        <v>2683</v>
      </c>
      <c r="L1676" s="835">
        <v>1659.44</v>
      </c>
      <c r="M1676" s="835">
        <v>131095.76000000007</v>
      </c>
      <c r="N1676" s="832">
        <v>79</v>
      </c>
      <c r="O1676" s="836">
        <v>67</v>
      </c>
      <c r="P1676" s="835">
        <v>114501.36000000007</v>
      </c>
      <c r="Q1676" s="837">
        <v>0.87341772151898744</v>
      </c>
      <c r="R1676" s="832">
        <v>69</v>
      </c>
      <c r="S1676" s="837">
        <v>0.87341772151898733</v>
      </c>
      <c r="T1676" s="836">
        <v>58</v>
      </c>
      <c r="U1676" s="838">
        <v>0.86567164179104472</v>
      </c>
    </row>
    <row r="1677" spans="1:21" ht="14.4" customHeight="1" x14ac:dyDescent="0.3">
      <c r="A1677" s="831">
        <v>11</v>
      </c>
      <c r="B1677" s="832" t="s">
        <v>2137</v>
      </c>
      <c r="C1677" s="832" t="s">
        <v>2143</v>
      </c>
      <c r="D1677" s="833" t="s">
        <v>4131</v>
      </c>
      <c r="E1677" s="834" t="s">
        <v>2172</v>
      </c>
      <c r="F1677" s="832" t="s">
        <v>2140</v>
      </c>
      <c r="G1677" s="832" t="s">
        <v>2678</v>
      </c>
      <c r="H1677" s="832" t="s">
        <v>590</v>
      </c>
      <c r="I1677" s="832" t="s">
        <v>3701</v>
      </c>
      <c r="J1677" s="832" t="s">
        <v>3702</v>
      </c>
      <c r="K1677" s="832" t="s">
        <v>3703</v>
      </c>
      <c r="L1677" s="835">
        <v>1659.44</v>
      </c>
      <c r="M1677" s="835">
        <v>1659.44</v>
      </c>
      <c r="N1677" s="832">
        <v>1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11</v>
      </c>
      <c r="B1678" s="832" t="s">
        <v>2137</v>
      </c>
      <c r="C1678" s="832" t="s">
        <v>2143</v>
      </c>
      <c r="D1678" s="833" t="s">
        <v>4131</v>
      </c>
      <c r="E1678" s="834" t="s">
        <v>2174</v>
      </c>
      <c r="F1678" s="832" t="s">
        <v>2138</v>
      </c>
      <c r="G1678" s="832" t="s">
        <v>2177</v>
      </c>
      <c r="H1678" s="832" t="s">
        <v>590</v>
      </c>
      <c r="I1678" s="832" t="s">
        <v>2696</v>
      </c>
      <c r="J1678" s="832" t="s">
        <v>1060</v>
      </c>
      <c r="K1678" s="832" t="s">
        <v>2697</v>
      </c>
      <c r="L1678" s="835">
        <v>154.36000000000001</v>
      </c>
      <c r="M1678" s="835">
        <v>308.72000000000003</v>
      </c>
      <c r="N1678" s="832">
        <v>2</v>
      </c>
      <c r="O1678" s="836">
        <v>1.5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11</v>
      </c>
      <c r="B1679" s="832" t="s">
        <v>2137</v>
      </c>
      <c r="C1679" s="832" t="s">
        <v>2143</v>
      </c>
      <c r="D1679" s="833" t="s">
        <v>4131</v>
      </c>
      <c r="E1679" s="834" t="s">
        <v>2174</v>
      </c>
      <c r="F1679" s="832" t="s">
        <v>2138</v>
      </c>
      <c r="G1679" s="832" t="s">
        <v>2177</v>
      </c>
      <c r="H1679" s="832" t="s">
        <v>638</v>
      </c>
      <c r="I1679" s="832" t="s">
        <v>1927</v>
      </c>
      <c r="J1679" s="832" t="s">
        <v>1225</v>
      </c>
      <c r="K1679" s="832" t="s">
        <v>1928</v>
      </c>
      <c r="L1679" s="835">
        <v>154.36000000000001</v>
      </c>
      <c r="M1679" s="835">
        <v>617.44000000000005</v>
      </c>
      <c r="N1679" s="832">
        <v>4</v>
      </c>
      <c r="O1679" s="836">
        <v>3.5</v>
      </c>
      <c r="P1679" s="835">
        <v>308.72000000000003</v>
      </c>
      <c r="Q1679" s="837">
        <v>0.5</v>
      </c>
      <c r="R1679" s="832">
        <v>2</v>
      </c>
      <c r="S1679" s="837">
        <v>0.5</v>
      </c>
      <c r="T1679" s="836">
        <v>2</v>
      </c>
      <c r="U1679" s="838">
        <v>0.5714285714285714</v>
      </c>
    </row>
    <row r="1680" spans="1:21" ht="14.4" customHeight="1" x14ac:dyDescent="0.3">
      <c r="A1680" s="831">
        <v>11</v>
      </c>
      <c r="B1680" s="832" t="s">
        <v>2137</v>
      </c>
      <c r="C1680" s="832" t="s">
        <v>2143</v>
      </c>
      <c r="D1680" s="833" t="s">
        <v>4131</v>
      </c>
      <c r="E1680" s="834" t="s">
        <v>2174</v>
      </c>
      <c r="F1680" s="832" t="s">
        <v>2138</v>
      </c>
      <c r="G1680" s="832" t="s">
        <v>2177</v>
      </c>
      <c r="H1680" s="832" t="s">
        <v>590</v>
      </c>
      <c r="I1680" s="832" t="s">
        <v>3271</v>
      </c>
      <c r="J1680" s="832" t="s">
        <v>1225</v>
      </c>
      <c r="K1680" s="832" t="s">
        <v>1928</v>
      </c>
      <c r="L1680" s="835">
        <v>154.36000000000001</v>
      </c>
      <c r="M1680" s="835">
        <v>308.72000000000003</v>
      </c>
      <c r="N1680" s="832">
        <v>2</v>
      </c>
      <c r="O1680" s="836">
        <v>1.5</v>
      </c>
      <c r="P1680" s="835">
        <v>154.36000000000001</v>
      </c>
      <c r="Q1680" s="837">
        <v>0.5</v>
      </c>
      <c r="R1680" s="832">
        <v>1</v>
      </c>
      <c r="S1680" s="837">
        <v>0.5</v>
      </c>
      <c r="T1680" s="836">
        <v>0.5</v>
      </c>
      <c r="U1680" s="838">
        <v>0.33333333333333331</v>
      </c>
    </row>
    <row r="1681" spans="1:21" ht="14.4" customHeight="1" x14ac:dyDescent="0.3">
      <c r="A1681" s="831">
        <v>11</v>
      </c>
      <c r="B1681" s="832" t="s">
        <v>2137</v>
      </c>
      <c r="C1681" s="832" t="s">
        <v>2143</v>
      </c>
      <c r="D1681" s="833" t="s">
        <v>4131</v>
      </c>
      <c r="E1681" s="834" t="s">
        <v>2174</v>
      </c>
      <c r="F1681" s="832" t="s">
        <v>2138</v>
      </c>
      <c r="G1681" s="832" t="s">
        <v>2390</v>
      </c>
      <c r="H1681" s="832" t="s">
        <v>590</v>
      </c>
      <c r="I1681" s="832" t="s">
        <v>2391</v>
      </c>
      <c r="J1681" s="832" t="s">
        <v>2392</v>
      </c>
      <c r="K1681" s="832" t="s">
        <v>2393</v>
      </c>
      <c r="L1681" s="835">
        <v>159.71</v>
      </c>
      <c r="M1681" s="835">
        <v>479.13</v>
      </c>
      <c r="N1681" s="832">
        <v>3</v>
      </c>
      <c r="O1681" s="836">
        <v>1</v>
      </c>
      <c r="P1681" s="835">
        <v>479.13</v>
      </c>
      <c r="Q1681" s="837">
        <v>1</v>
      </c>
      <c r="R1681" s="832">
        <v>3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11</v>
      </c>
      <c r="B1682" s="832" t="s">
        <v>2137</v>
      </c>
      <c r="C1682" s="832" t="s">
        <v>2143</v>
      </c>
      <c r="D1682" s="833" t="s">
        <v>4131</v>
      </c>
      <c r="E1682" s="834" t="s">
        <v>2174</v>
      </c>
      <c r="F1682" s="832" t="s">
        <v>2138</v>
      </c>
      <c r="G1682" s="832" t="s">
        <v>2390</v>
      </c>
      <c r="H1682" s="832" t="s">
        <v>590</v>
      </c>
      <c r="I1682" s="832" t="s">
        <v>2532</v>
      </c>
      <c r="J1682" s="832" t="s">
        <v>2392</v>
      </c>
      <c r="K1682" s="832" t="s">
        <v>2393</v>
      </c>
      <c r="L1682" s="835">
        <v>159.71</v>
      </c>
      <c r="M1682" s="835">
        <v>479.13</v>
      </c>
      <c r="N1682" s="832">
        <v>3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11</v>
      </c>
      <c r="B1683" s="832" t="s">
        <v>2137</v>
      </c>
      <c r="C1683" s="832" t="s">
        <v>2143</v>
      </c>
      <c r="D1683" s="833" t="s">
        <v>4131</v>
      </c>
      <c r="E1683" s="834" t="s">
        <v>2174</v>
      </c>
      <c r="F1683" s="832" t="s">
        <v>2138</v>
      </c>
      <c r="G1683" s="832" t="s">
        <v>2708</v>
      </c>
      <c r="H1683" s="832" t="s">
        <v>590</v>
      </c>
      <c r="I1683" s="832" t="s">
        <v>2709</v>
      </c>
      <c r="J1683" s="832" t="s">
        <v>2710</v>
      </c>
      <c r="K1683" s="832" t="s">
        <v>2711</v>
      </c>
      <c r="L1683" s="835">
        <v>0</v>
      </c>
      <c r="M1683" s="835">
        <v>0</v>
      </c>
      <c r="N1683" s="832">
        <v>43</v>
      </c>
      <c r="O1683" s="836">
        <v>29</v>
      </c>
      <c r="P1683" s="835">
        <v>0</v>
      </c>
      <c r="Q1683" s="837"/>
      <c r="R1683" s="832">
        <v>14</v>
      </c>
      <c r="S1683" s="837">
        <v>0.32558139534883723</v>
      </c>
      <c r="T1683" s="836">
        <v>9.5</v>
      </c>
      <c r="U1683" s="838">
        <v>0.32758620689655171</v>
      </c>
    </row>
    <row r="1684" spans="1:21" ht="14.4" customHeight="1" x14ac:dyDescent="0.3">
      <c r="A1684" s="831">
        <v>11</v>
      </c>
      <c r="B1684" s="832" t="s">
        <v>2137</v>
      </c>
      <c r="C1684" s="832" t="s">
        <v>2143</v>
      </c>
      <c r="D1684" s="833" t="s">
        <v>4131</v>
      </c>
      <c r="E1684" s="834" t="s">
        <v>2174</v>
      </c>
      <c r="F1684" s="832" t="s">
        <v>2138</v>
      </c>
      <c r="G1684" s="832" t="s">
        <v>2219</v>
      </c>
      <c r="H1684" s="832" t="s">
        <v>590</v>
      </c>
      <c r="I1684" s="832" t="s">
        <v>2323</v>
      </c>
      <c r="J1684" s="832" t="s">
        <v>2324</v>
      </c>
      <c r="K1684" s="832" t="s">
        <v>2325</v>
      </c>
      <c r="L1684" s="835">
        <v>72.64</v>
      </c>
      <c r="M1684" s="835">
        <v>944.31999999999994</v>
      </c>
      <c r="N1684" s="832">
        <v>13</v>
      </c>
      <c r="O1684" s="836">
        <v>9.5</v>
      </c>
      <c r="P1684" s="835">
        <v>217.92000000000002</v>
      </c>
      <c r="Q1684" s="837">
        <v>0.23076923076923081</v>
      </c>
      <c r="R1684" s="832">
        <v>3</v>
      </c>
      <c r="S1684" s="837">
        <v>0.23076923076923078</v>
      </c>
      <c r="T1684" s="836">
        <v>2</v>
      </c>
      <c r="U1684" s="838">
        <v>0.21052631578947367</v>
      </c>
    </row>
    <row r="1685" spans="1:21" ht="14.4" customHeight="1" x14ac:dyDescent="0.3">
      <c r="A1685" s="831">
        <v>11</v>
      </c>
      <c r="B1685" s="832" t="s">
        <v>2137</v>
      </c>
      <c r="C1685" s="832" t="s">
        <v>2143</v>
      </c>
      <c r="D1685" s="833" t="s">
        <v>4131</v>
      </c>
      <c r="E1685" s="834" t="s">
        <v>2174</v>
      </c>
      <c r="F1685" s="832" t="s">
        <v>2138</v>
      </c>
      <c r="G1685" s="832" t="s">
        <v>2219</v>
      </c>
      <c r="H1685" s="832" t="s">
        <v>590</v>
      </c>
      <c r="I1685" s="832" t="s">
        <v>2541</v>
      </c>
      <c r="J1685" s="832" t="s">
        <v>2474</v>
      </c>
      <c r="K1685" s="832" t="s">
        <v>2542</v>
      </c>
      <c r="L1685" s="835">
        <v>161.4</v>
      </c>
      <c r="M1685" s="835">
        <v>161.4</v>
      </c>
      <c r="N1685" s="832">
        <v>1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11</v>
      </c>
      <c r="B1686" s="832" t="s">
        <v>2137</v>
      </c>
      <c r="C1686" s="832" t="s">
        <v>2143</v>
      </c>
      <c r="D1686" s="833" t="s">
        <v>4131</v>
      </c>
      <c r="E1686" s="834" t="s">
        <v>2174</v>
      </c>
      <c r="F1686" s="832" t="s">
        <v>2138</v>
      </c>
      <c r="G1686" s="832" t="s">
        <v>2854</v>
      </c>
      <c r="H1686" s="832" t="s">
        <v>590</v>
      </c>
      <c r="I1686" s="832" t="s">
        <v>2855</v>
      </c>
      <c r="J1686" s="832" t="s">
        <v>2856</v>
      </c>
      <c r="K1686" s="832" t="s">
        <v>2857</v>
      </c>
      <c r="L1686" s="835">
        <v>106.47</v>
      </c>
      <c r="M1686" s="835">
        <v>7239.96</v>
      </c>
      <c r="N1686" s="832">
        <v>68</v>
      </c>
      <c r="O1686" s="836">
        <v>25</v>
      </c>
      <c r="P1686" s="835">
        <v>3832.9200000000005</v>
      </c>
      <c r="Q1686" s="837">
        <v>0.52941176470588247</v>
      </c>
      <c r="R1686" s="832">
        <v>36</v>
      </c>
      <c r="S1686" s="837">
        <v>0.52941176470588236</v>
      </c>
      <c r="T1686" s="836">
        <v>15</v>
      </c>
      <c r="U1686" s="838">
        <v>0.6</v>
      </c>
    </row>
    <row r="1687" spans="1:21" ht="14.4" customHeight="1" x14ac:dyDescent="0.3">
      <c r="A1687" s="831">
        <v>11</v>
      </c>
      <c r="B1687" s="832" t="s">
        <v>2137</v>
      </c>
      <c r="C1687" s="832" t="s">
        <v>2143</v>
      </c>
      <c r="D1687" s="833" t="s">
        <v>4131</v>
      </c>
      <c r="E1687" s="834" t="s">
        <v>2174</v>
      </c>
      <c r="F1687" s="832" t="s">
        <v>2138</v>
      </c>
      <c r="G1687" s="832" t="s">
        <v>2854</v>
      </c>
      <c r="H1687" s="832" t="s">
        <v>590</v>
      </c>
      <c r="I1687" s="832" t="s">
        <v>3704</v>
      </c>
      <c r="J1687" s="832" t="s">
        <v>2856</v>
      </c>
      <c r="K1687" s="832" t="s">
        <v>2857</v>
      </c>
      <c r="L1687" s="835">
        <v>106.47</v>
      </c>
      <c r="M1687" s="835">
        <v>425.88</v>
      </c>
      <c r="N1687" s="832">
        <v>4</v>
      </c>
      <c r="O1687" s="836">
        <v>2</v>
      </c>
      <c r="P1687" s="835">
        <v>212.94</v>
      </c>
      <c r="Q1687" s="837">
        <v>0.5</v>
      </c>
      <c r="R1687" s="832">
        <v>2</v>
      </c>
      <c r="S1687" s="837">
        <v>0.5</v>
      </c>
      <c r="T1687" s="836">
        <v>1</v>
      </c>
      <c r="U1687" s="838">
        <v>0.5</v>
      </c>
    </row>
    <row r="1688" spans="1:21" ht="14.4" customHeight="1" x14ac:dyDescent="0.3">
      <c r="A1688" s="831">
        <v>11</v>
      </c>
      <c r="B1688" s="832" t="s">
        <v>2137</v>
      </c>
      <c r="C1688" s="832" t="s">
        <v>2143</v>
      </c>
      <c r="D1688" s="833" t="s">
        <v>4131</v>
      </c>
      <c r="E1688" s="834" t="s">
        <v>2174</v>
      </c>
      <c r="F1688" s="832" t="s">
        <v>2138</v>
      </c>
      <c r="G1688" s="832" t="s">
        <v>2335</v>
      </c>
      <c r="H1688" s="832" t="s">
        <v>590</v>
      </c>
      <c r="I1688" s="832" t="s">
        <v>2336</v>
      </c>
      <c r="J1688" s="832" t="s">
        <v>2337</v>
      </c>
      <c r="K1688" s="832" t="s">
        <v>2338</v>
      </c>
      <c r="L1688" s="835">
        <v>0</v>
      </c>
      <c r="M1688" s="835">
        <v>0</v>
      </c>
      <c r="N1688" s="832">
        <v>3</v>
      </c>
      <c r="O1688" s="836">
        <v>0.5</v>
      </c>
      <c r="P1688" s="835"/>
      <c r="Q1688" s="837"/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11</v>
      </c>
      <c r="B1689" s="832" t="s">
        <v>2137</v>
      </c>
      <c r="C1689" s="832" t="s">
        <v>2143</v>
      </c>
      <c r="D1689" s="833" t="s">
        <v>4131</v>
      </c>
      <c r="E1689" s="834" t="s">
        <v>2174</v>
      </c>
      <c r="F1689" s="832" t="s">
        <v>2138</v>
      </c>
      <c r="G1689" s="832" t="s">
        <v>2554</v>
      </c>
      <c r="H1689" s="832" t="s">
        <v>590</v>
      </c>
      <c r="I1689" s="832" t="s">
        <v>2555</v>
      </c>
      <c r="J1689" s="832" t="s">
        <v>2556</v>
      </c>
      <c r="K1689" s="832" t="s">
        <v>2557</v>
      </c>
      <c r="L1689" s="835">
        <v>159.71</v>
      </c>
      <c r="M1689" s="835">
        <v>2555.36</v>
      </c>
      <c r="N1689" s="832">
        <v>16</v>
      </c>
      <c r="O1689" s="836">
        <v>4.5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11</v>
      </c>
      <c r="B1690" s="832" t="s">
        <v>2137</v>
      </c>
      <c r="C1690" s="832" t="s">
        <v>2143</v>
      </c>
      <c r="D1690" s="833" t="s">
        <v>4131</v>
      </c>
      <c r="E1690" s="834" t="s">
        <v>2174</v>
      </c>
      <c r="F1690" s="832" t="s">
        <v>2138</v>
      </c>
      <c r="G1690" s="832" t="s">
        <v>2554</v>
      </c>
      <c r="H1690" s="832" t="s">
        <v>590</v>
      </c>
      <c r="I1690" s="832" t="s">
        <v>2558</v>
      </c>
      <c r="J1690" s="832" t="s">
        <v>2556</v>
      </c>
      <c r="K1690" s="832" t="s">
        <v>2559</v>
      </c>
      <c r="L1690" s="835">
        <v>159.71</v>
      </c>
      <c r="M1690" s="835">
        <v>479.13</v>
      </c>
      <c r="N1690" s="832">
        <v>3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11</v>
      </c>
      <c r="B1691" s="832" t="s">
        <v>2137</v>
      </c>
      <c r="C1691" s="832" t="s">
        <v>2143</v>
      </c>
      <c r="D1691" s="833" t="s">
        <v>4131</v>
      </c>
      <c r="E1691" s="834" t="s">
        <v>2174</v>
      </c>
      <c r="F1691" s="832" t="s">
        <v>2138</v>
      </c>
      <c r="G1691" s="832" t="s">
        <v>2554</v>
      </c>
      <c r="H1691" s="832" t="s">
        <v>590</v>
      </c>
      <c r="I1691" s="832" t="s">
        <v>2560</v>
      </c>
      <c r="J1691" s="832" t="s">
        <v>2556</v>
      </c>
      <c r="K1691" s="832" t="s">
        <v>2561</v>
      </c>
      <c r="L1691" s="835">
        <v>0</v>
      </c>
      <c r="M1691" s="835">
        <v>0</v>
      </c>
      <c r="N1691" s="832">
        <v>1</v>
      </c>
      <c r="O1691" s="836">
        <v>1</v>
      </c>
      <c r="P1691" s="835">
        <v>0</v>
      </c>
      <c r="Q1691" s="837"/>
      <c r="R1691" s="832">
        <v>1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11</v>
      </c>
      <c r="B1692" s="832" t="s">
        <v>2137</v>
      </c>
      <c r="C1692" s="832" t="s">
        <v>2143</v>
      </c>
      <c r="D1692" s="833" t="s">
        <v>4131</v>
      </c>
      <c r="E1692" s="834" t="s">
        <v>2174</v>
      </c>
      <c r="F1692" s="832" t="s">
        <v>2138</v>
      </c>
      <c r="G1692" s="832" t="s">
        <v>2262</v>
      </c>
      <c r="H1692" s="832" t="s">
        <v>590</v>
      </c>
      <c r="I1692" s="832" t="s">
        <v>3160</v>
      </c>
      <c r="J1692" s="832" t="s">
        <v>3161</v>
      </c>
      <c r="K1692" s="832" t="s">
        <v>3162</v>
      </c>
      <c r="L1692" s="835">
        <v>0</v>
      </c>
      <c r="M1692" s="835">
        <v>0</v>
      </c>
      <c r="N1692" s="832">
        <v>1</v>
      </c>
      <c r="O1692" s="836">
        <v>1</v>
      </c>
      <c r="P1692" s="835">
        <v>0</v>
      </c>
      <c r="Q1692" s="837"/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11</v>
      </c>
      <c r="B1693" s="832" t="s">
        <v>2137</v>
      </c>
      <c r="C1693" s="832" t="s">
        <v>2143</v>
      </c>
      <c r="D1693" s="833" t="s">
        <v>4131</v>
      </c>
      <c r="E1693" s="834" t="s">
        <v>2174</v>
      </c>
      <c r="F1693" s="832" t="s">
        <v>2138</v>
      </c>
      <c r="G1693" s="832" t="s">
        <v>2262</v>
      </c>
      <c r="H1693" s="832" t="s">
        <v>590</v>
      </c>
      <c r="I1693" s="832" t="s">
        <v>2263</v>
      </c>
      <c r="J1693" s="832" t="s">
        <v>2264</v>
      </c>
      <c r="K1693" s="832" t="s">
        <v>2265</v>
      </c>
      <c r="L1693" s="835">
        <v>60.9</v>
      </c>
      <c r="M1693" s="835">
        <v>426.3</v>
      </c>
      <c r="N1693" s="832">
        <v>7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11</v>
      </c>
      <c r="B1694" s="832" t="s">
        <v>2137</v>
      </c>
      <c r="C1694" s="832" t="s">
        <v>2143</v>
      </c>
      <c r="D1694" s="833" t="s">
        <v>4131</v>
      </c>
      <c r="E1694" s="834" t="s">
        <v>2174</v>
      </c>
      <c r="F1694" s="832" t="s">
        <v>2138</v>
      </c>
      <c r="G1694" s="832" t="s">
        <v>2733</v>
      </c>
      <c r="H1694" s="832" t="s">
        <v>590</v>
      </c>
      <c r="I1694" s="832" t="s">
        <v>3705</v>
      </c>
      <c r="J1694" s="832" t="s">
        <v>3706</v>
      </c>
      <c r="K1694" s="832" t="s">
        <v>3707</v>
      </c>
      <c r="L1694" s="835">
        <v>89.91</v>
      </c>
      <c r="M1694" s="835">
        <v>89.91</v>
      </c>
      <c r="N1694" s="832">
        <v>1</v>
      </c>
      <c r="O1694" s="836">
        <v>1</v>
      </c>
      <c r="P1694" s="835">
        <v>89.91</v>
      </c>
      <c r="Q1694" s="837">
        <v>1</v>
      </c>
      <c r="R1694" s="832">
        <v>1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11</v>
      </c>
      <c r="B1695" s="832" t="s">
        <v>2137</v>
      </c>
      <c r="C1695" s="832" t="s">
        <v>2143</v>
      </c>
      <c r="D1695" s="833" t="s">
        <v>4131</v>
      </c>
      <c r="E1695" s="834" t="s">
        <v>2174</v>
      </c>
      <c r="F1695" s="832" t="s">
        <v>2138</v>
      </c>
      <c r="G1695" s="832" t="s">
        <v>2231</v>
      </c>
      <c r="H1695" s="832" t="s">
        <v>590</v>
      </c>
      <c r="I1695" s="832" t="s">
        <v>2360</v>
      </c>
      <c r="J1695" s="832" t="s">
        <v>635</v>
      </c>
      <c r="K1695" s="832" t="s">
        <v>2361</v>
      </c>
      <c r="L1695" s="835">
        <v>0</v>
      </c>
      <c r="M1695" s="835">
        <v>0</v>
      </c>
      <c r="N1695" s="832">
        <v>3</v>
      </c>
      <c r="O1695" s="836">
        <v>2</v>
      </c>
      <c r="P1695" s="835">
        <v>0</v>
      </c>
      <c r="Q1695" s="837"/>
      <c r="R1695" s="832">
        <v>2</v>
      </c>
      <c r="S1695" s="837">
        <v>0.66666666666666663</v>
      </c>
      <c r="T1695" s="836">
        <v>1.5</v>
      </c>
      <c r="U1695" s="838">
        <v>0.75</v>
      </c>
    </row>
    <row r="1696" spans="1:21" ht="14.4" customHeight="1" x14ac:dyDescent="0.3">
      <c r="A1696" s="831">
        <v>11</v>
      </c>
      <c r="B1696" s="832" t="s">
        <v>2137</v>
      </c>
      <c r="C1696" s="832" t="s">
        <v>2143</v>
      </c>
      <c r="D1696" s="833" t="s">
        <v>4131</v>
      </c>
      <c r="E1696" s="834" t="s">
        <v>2174</v>
      </c>
      <c r="F1696" s="832" t="s">
        <v>2138</v>
      </c>
      <c r="G1696" s="832" t="s">
        <v>2231</v>
      </c>
      <c r="H1696" s="832" t="s">
        <v>590</v>
      </c>
      <c r="I1696" s="832" t="s">
        <v>2232</v>
      </c>
      <c r="J1696" s="832" t="s">
        <v>635</v>
      </c>
      <c r="K1696" s="832" t="s">
        <v>2233</v>
      </c>
      <c r="L1696" s="835">
        <v>0</v>
      </c>
      <c r="M1696" s="835">
        <v>0</v>
      </c>
      <c r="N1696" s="832">
        <v>1</v>
      </c>
      <c r="O1696" s="836">
        <v>1</v>
      </c>
      <c r="P1696" s="835">
        <v>0</v>
      </c>
      <c r="Q1696" s="837"/>
      <c r="R1696" s="832">
        <v>1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11</v>
      </c>
      <c r="B1697" s="832" t="s">
        <v>2137</v>
      </c>
      <c r="C1697" s="832" t="s">
        <v>2143</v>
      </c>
      <c r="D1697" s="833" t="s">
        <v>4131</v>
      </c>
      <c r="E1697" s="834" t="s">
        <v>2174</v>
      </c>
      <c r="F1697" s="832" t="s">
        <v>2138</v>
      </c>
      <c r="G1697" s="832" t="s">
        <v>3021</v>
      </c>
      <c r="H1697" s="832" t="s">
        <v>590</v>
      </c>
      <c r="I1697" s="832" t="s">
        <v>3027</v>
      </c>
      <c r="J1697" s="832" t="s">
        <v>3028</v>
      </c>
      <c r="K1697" s="832" t="s">
        <v>3029</v>
      </c>
      <c r="L1697" s="835">
        <v>619.6</v>
      </c>
      <c r="M1697" s="835">
        <v>619.6</v>
      </c>
      <c r="N1697" s="832">
        <v>1</v>
      </c>
      <c r="O1697" s="836">
        <v>0.5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11</v>
      </c>
      <c r="B1698" s="832" t="s">
        <v>2137</v>
      </c>
      <c r="C1698" s="832" t="s">
        <v>2143</v>
      </c>
      <c r="D1698" s="833" t="s">
        <v>4131</v>
      </c>
      <c r="E1698" s="834" t="s">
        <v>2174</v>
      </c>
      <c r="F1698" s="832" t="s">
        <v>2138</v>
      </c>
      <c r="G1698" s="832" t="s">
        <v>2568</v>
      </c>
      <c r="H1698" s="832" t="s">
        <v>590</v>
      </c>
      <c r="I1698" s="832" t="s">
        <v>2569</v>
      </c>
      <c r="J1698" s="832" t="s">
        <v>2570</v>
      </c>
      <c r="K1698" s="832" t="s">
        <v>2571</v>
      </c>
      <c r="L1698" s="835">
        <v>1776.68</v>
      </c>
      <c r="M1698" s="835">
        <v>7106.72</v>
      </c>
      <c r="N1698" s="832">
        <v>4</v>
      </c>
      <c r="O1698" s="836">
        <v>3.5</v>
      </c>
      <c r="P1698" s="835">
        <v>5330.04</v>
      </c>
      <c r="Q1698" s="837">
        <v>0.75</v>
      </c>
      <c r="R1698" s="832">
        <v>3</v>
      </c>
      <c r="S1698" s="837">
        <v>0.75</v>
      </c>
      <c r="T1698" s="836">
        <v>3</v>
      </c>
      <c r="U1698" s="838">
        <v>0.8571428571428571</v>
      </c>
    </row>
    <row r="1699" spans="1:21" ht="14.4" customHeight="1" x14ac:dyDescent="0.3">
      <c r="A1699" s="831">
        <v>11</v>
      </c>
      <c r="B1699" s="832" t="s">
        <v>2137</v>
      </c>
      <c r="C1699" s="832" t="s">
        <v>2143</v>
      </c>
      <c r="D1699" s="833" t="s">
        <v>4131</v>
      </c>
      <c r="E1699" s="834" t="s">
        <v>2174</v>
      </c>
      <c r="F1699" s="832" t="s">
        <v>2138</v>
      </c>
      <c r="G1699" s="832" t="s">
        <v>3352</v>
      </c>
      <c r="H1699" s="832" t="s">
        <v>590</v>
      </c>
      <c r="I1699" s="832" t="s">
        <v>3353</v>
      </c>
      <c r="J1699" s="832" t="s">
        <v>3354</v>
      </c>
      <c r="K1699" s="832" t="s">
        <v>3355</v>
      </c>
      <c r="L1699" s="835">
        <v>32.28</v>
      </c>
      <c r="M1699" s="835">
        <v>32.28</v>
      </c>
      <c r="N1699" s="832">
        <v>1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11</v>
      </c>
      <c r="B1700" s="832" t="s">
        <v>2137</v>
      </c>
      <c r="C1700" s="832" t="s">
        <v>2143</v>
      </c>
      <c r="D1700" s="833" t="s">
        <v>4131</v>
      </c>
      <c r="E1700" s="834" t="s">
        <v>2174</v>
      </c>
      <c r="F1700" s="832" t="s">
        <v>2138</v>
      </c>
      <c r="G1700" s="832" t="s">
        <v>2181</v>
      </c>
      <c r="H1700" s="832" t="s">
        <v>638</v>
      </c>
      <c r="I1700" s="832" t="s">
        <v>2272</v>
      </c>
      <c r="J1700" s="832" t="s">
        <v>757</v>
      </c>
      <c r="K1700" s="832" t="s">
        <v>1686</v>
      </c>
      <c r="L1700" s="835">
        <v>490.89</v>
      </c>
      <c r="M1700" s="835">
        <v>4908.8999999999996</v>
      </c>
      <c r="N1700" s="832">
        <v>10</v>
      </c>
      <c r="O1700" s="836">
        <v>4.5</v>
      </c>
      <c r="P1700" s="835">
        <v>2454.4499999999998</v>
      </c>
      <c r="Q1700" s="837">
        <v>0.5</v>
      </c>
      <c r="R1700" s="832">
        <v>5</v>
      </c>
      <c r="S1700" s="837">
        <v>0.5</v>
      </c>
      <c r="T1700" s="836">
        <v>3</v>
      </c>
      <c r="U1700" s="838">
        <v>0.66666666666666663</v>
      </c>
    </row>
    <row r="1701" spans="1:21" ht="14.4" customHeight="1" x14ac:dyDescent="0.3">
      <c r="A1701" s="831">
        <v>11</v>
      </c>
      <c r="B1701" s="832" t="s">
        <v>2137</v>
      </c>
      <c r="C1701" s="832" t="s">
        <v>2143</v>
      </c>
      <c r="D1701" s="833" t="s">
        <v>4131</v>
      </c>
      <c r="E1701" s="834" t="s">
        <v>2174</v>
      </c>
      <c r="F1701" s="832" t="s">
        <v>2138</v>
      </c>
      <c r="G1701" s="832" t="s">
        <v>2181</v>
      </c>
      <c r="H1701" s="832" t="s">
        <v>638</v>
      </c>
      <c r="I1701" s="832" t="s">
        <v>2182</v>
      </c>
      <c r="J1701" s="832" t="s">
        <v>757</v>
      </c>
      <c r="K1701" s="832" t="s">
        <v>1682</v>
      </c>
      <c r="L1701" s="835">
        <v>736.33</v>
      </c>
      <c r="M1701" s="835">
        <v>26507.88</v>
      </c>
      <c r="N1701" s="832">
        <v>36</v>
      </c>
      <c r="O1701" s="836">
        <v>11.5</v>
      </c>
      <c r="P1701" s="835">
        <v>23562.560000000001</v>
      </c>
      <c r="Q1701" s="837">
        <v>0.88888888888888895</v>
      </c>
      <c r="R1701" s="832">
        <v>32</v>
      </c>
      <c r="S1701" s="837">
        <v>0.88888888888888884</v>
      </c>
      <c r="T1701" s="836">
        <v>9.5</v>
      </c>
      <c r="U1701" s="838">
        <v>0.82608695652173914</v>
      </c>
    </row>
    <row r="1702" spans="1:21" ht="14.4" customHeight="1" x14ac:dyDescent="0.3">
      <c r="A1702" s="831">
        <v>11</v>
      </c>
      <c r="B1702" s="832" t="s">
        <v>2137</v>
      </c>
      <c r="C1702" s="832" t="s">
        <v>2143</v>
      </c>
      <c r="D1702" s="833" t="s">
        <v>4131</v>
      </c>
      <c r="E1702" s="834" t="s">
        <v>2174</v>
      </c>
      <c r="F1702" s="832" t="s">
        <v>2138</v>
      </c>
      <c r="G1702" s="832" t="s">
        <v>2181</v>
      </c>
      <c r="H1702" s="832" t="s">
        <v>638</v>
      </c>
      <c r="I1702" s="832" t="s">
        <v>1689</v>
      </c>
      <c r="J1702" s="832" t="s">
        <v>757</v>
      </c>
      <c r="K1702" s="832" t="s">
        <v>1678</v>
      </c>
      <c r="L1702" s="835">
        <v>923.74</v>
      </c>
      <c r="M1702" s="835">
        <v>3694.96</v>
      </c>
      <c r="N1702" s="832">
        <v>4</v>
      </c>
      <c r="O1702" s="836">
        <v>1</v>
      </c>
      <c r="P1702" s="835">
        <v>3694.96</v>
      </c>
      <c r="Q1702" s="837">
        <v>1</v>
      </c>
      <c r="R1702" s="832">
        <v>4</v>
      </c>
      <c r="S1702" s="837">
        <v>1</v>
      </c>
      <c r="T1702" s="836">
        <v>1</v>
      </c>
      <c r="U1702" s="838">
        <v>1</v>
      </c>
    </row>
    <row r="1703" spans="1:21" ht="14.4" customHeight="1" x14ac:dyDescent="0.3">
      <c r="A1703" s="831">
        <v>11</v>
      </c>
      <c r="B1703" s="832" t="s">
        <v>2137</v>
      </c>
      <c r="C1703" s="832" t="s">
        <v>2143</v>
      </c>
      <c r="D1703" s="833" t="s">
        <v>4131</v>
      </c>
      <c r="E1703" s="834" t="s">
        <v>2174</v>
      </c>
      <c r="F1703" s="832" t="s">
        <v>2138</v>
      </c>
      <c r="G1703" s="832" t="s">
        <v>2181</v>
      </c>
      <c r="H1703" s="832" t="s">
        <v>638</v>
      </c>
      <c r="I1703" s="832" t="s">
        <v>1681</v>
      </c>
      <c r="J1703" s="832" t="s">
        <v>757</v>
      </c>
      <c r="K1703" s="832" t="s">
        <v>1682</v>
      </c>
      <c r="L1703" s="835">
        <v>736.33</v>
      </c>
      <c r="M1703" s="835">
        <v>2208.9900000000002</v>
      </c>
      <c r="N1703" s="832">
        <v>3</v>
      </c>
      <c r="O1703" s="836">
        <v>1.5</v>
      </c>
      <c r="P1703" s="835">
        <v>1472.66</v>
      </c>
      <c r="Q1703" s="837">
        <v>0.66666666666666663</v>
      </c>
      <c r="R1703" s="832">
        <v>2</v>
      </c>
      <c r="S1703" s="837">
        <v>0.66666666666666663</v>
      </c>
      <c r="T1703" s="836">
        <v>0.5</v>
      </c>
      <c r="U1703" s="838">
        <v>0.33333333333333331</v>
      </c>
    </row>
    <row r="1704" spans="1:21" ht="14.4" customHeight="1" x14ac:dyDescent="0.3">
      <c r="A1704" s="831">
        <v>11</v>
      </c>
      <c r="B1704" s="832" t="s">
        <v>2137</v>
      </c>
      <c r="C1704" s="832" t="s">
        <v>2143</v>
      </c>
      <c r="D1704" s="833" t="s">
        <v>4131</v>
      </c>
      <c r="E1704" s="834" t="s">
        <v>2174</v>
      </c>
      <c r="F1704" s="832" t="s">
        <v>2138</v>
      </c>
      <c r="G1704" s="832" t="s">
        <v>2181</v>
      </c>
      <c r="H1704" s="832" t="s">
        <v>638</v>
      </c>
      <c r="I1704" s="832" t="s">
        <v>1685</v>
      </c>
      <c r="J1704" s="832" t="s">
        <v>757</v>
      </c>
      <c r="K1704" s="832" t="s">
        <v>1686</v>
      </c>
      <c r="L1704" s="835">
        <v>490.89</v>
      </c>
      <c r="M1704" s="835">
        <v>1472.67</v>
      </c>
      <c r="N1704" s="832">
        <v>3</v>
      </c>
      <c r="O1704" s="836">
        <v>1</v>
      </c>
      <c r="P1704" s="835">
        <v>1472.67</v>
      </c>
      <c r="Q1704" s="837">
        <v>1</v>
      </c>
      <c r="R1704" s="832">
        <v>3</v>
      </c>
      <c r="S1704" s="837">
        <v>1</v>
      </c>
      <c r="T1704" s="836">
        <v>1</v>
      </c>
      <c r="U1704" s="838">
        <v>1</v>
      </c>
    </row>
    <row r="1705" spans="1:21" ht="14.4" customHeight="1" x14ac:dyDescent="0.3">
      <c r="A1705" s="831">
        <v>11</v>
      </c>
      <c r="B1705" s="832" t="s">
        <v>2137</v>
      </c>
      <c r="C1705" s="832" t="s">
        <v>2143</v>
      </c>
      <c r="D1705" s="833" t="s">
        <v>4131</v>
      </c>
      <c r="E1705" s="834" t="s">
        <v>2174</v>
      </c>
      <c r="F1705" s="832" t="s">
        <v>2138</v>
      </c>
      <c r="G1705" s="832" t="s">
        <v>2234</v>
      </c>
      <c r="H1705" s="832" t="s">
        <v>638</v>
      </c>
      <c r="I1705" s="832" t="s">
        <v>1827</v>
      </c>
      <c r="J1705" s="832" t="s">
        <v>653</v>
      </c>
      <c r="K1705" s="832" t="s">
        <v>646</v>
      </c>
      <c r="L1705" s="835">
        <v>48.42</v>
      </c>
      <c r="M1705" s="835">
        <v>774.72</v>
      </c>
      <c r="N1705" s="832">
        <v>16</v>
      </c>
      <c r="O1705" s="836">
        <v>8.5</v>
      </c>
      <c r="P1705" s="835">
        <v>193.68</v>
      </c>
      <c r="Q1705" s="837">
        <v>0.25</v>
      </c>
      <c r="R1705" s="832">
        <v>4</v>
      </c>
      <c r="S1705" s="837">
        <v>0.25</v>
      </c>
      <c r="T1705" s="836">
        <v>2</v>
      </c>
      <c r="U1705" s="838">
        <v>0.23529411764705882</v>
      </c>
    </row>
    <row r="1706" spans="1:21" ht="14.4" customHeight="1" x14ac:dyDescent="0.3">
      <c r="A1706" s="831">
        <v>11</v>
      </c>
      <c r="B1706" s="832" t="s">
        <v>2137</v>
      </c>
      <c r="C1706" s="832" t="s">
        <v>2143</v>
      </c>
      <c r="D1706" s="833" t="s">
        <v>4131</v>
      </c>
      <c r="E1706" s="834" t="s">
        <v>2174</v>
      </c>
      <c r="F1706" s="832" t="s">
        <v>2138</v>
      </c>
      <c r="G1706" s="832" t="s">
        <v>2234</v>
      </c>
      <c r="H1706" s="832" t="s">
        <v>590</v>
      </c>
      <c r="I1706" s="832" t="s">
        <v>2406</v>
      </c>
      <c r="J1706" s="832" t="s">
        <v>653</v>
      </c>
      <c r="K1706" s="832" t="s">
        <v>2407</v>
      </c>
      <c r="L1706" s="835">
        <v>48.42</v>
      </c>
      <c r="M1706" s="835">
        <v>48.42</v>
      </c>
      <c r="N1706" s="832">
        <v>1</v>
      </c>
      <c r="O1706" s="836">
        <v>1</v>
      </c>
      <c r="P1706" s="835">
        <v>48.42</v>
      </c>
      <c r="Q1706" s="837">
        <v>1</v>
      </c>
      <c r="R1706" s="832">
        <v>1</v>
      </c>
      <c r="S1706" s="837">
        <v>1</v>
      </c>
      <c r="T1706" s="836">
        <v>1</v>
      </c>
      <c r="U1706" s="838">
        <v>1</v>
      </c>
    </row>
    <row r="1707" spans="1:21" ht="14.4" customHeight="1" x14ac:dyDescent="0.3">
      <c r="A1707" s="831">
        <v>11</v>
      </c>
      <c r="B1707" s="832" t="s">
        <v>2137</v>
      </c>
      <c r="C1707" s="832" t="s">
        <v>2143</v>
      </c>
      <c r="D1707" s="833" t="s">
        <v>4131</v>
      </c>
      <c r="E1707" s="834" t="s">
        <v>2174</v>
      </c>
      <c r="F1707" s="832" t="s">
        <v>2138</v>
      </c>
      <c r="G1707" s="832" t="s">
        <v>2234</v>
      </c>
      <c r="H1707" s="832" t="s">
        <v>590</v>
      </c>
      <c r="I1707" s="832" t="s">
        <v>2519</v>
      </c>
      <c r="J1707" s="832" t="s">
        <v>653</v>
      </c>
      <c r="K1707" s="832" t="s">
        <v>2520</v>
      </c>
      <c r="L1707" s="835">
        <v>24.22</v>
      </c>
      <c r="M1707" s="835">
        <v>24.22</v>
      </c>
      <c r="N1707" s="832">
        <v>1</v>
      </c>
      <c r="O1707" s="836">
        <v>1</v>
      </c>
      <c r="P1707" s="835">
        <v>24.22</v>
      </c>
      <c r="Q1707" s="837">
        <v>1</v>
      </c>
      <c r="R1707" s="832">
        <v>1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11</v>
      </c>
      <c r="B1708" s="832" t="s">
        <v>2137</v>
      </c>
      <c r="C1708" s="832" t="s">
        <v>2143</v>
      </c>
      <c r="D1708" s="833" t="s">
        <v>4131</v>
      </c>
      <c r="E1708" s="834" t="s">
        <v>2174</v>
      </c>
      <c r="F1708" s="832" t="s">
        <v>2138</v>
      </c>
      <c r="G1708" s="832" t="s">
        <v>2235</v>
      </c>
      <c r="H1708" s="832" t="s">
        <v>590</v>
      </c>
      <c r="I1708" s="832" t="s">
        <v>2236</v>
      </c>
      <c r="J1708" s="832" t="s">
        <v>2237</v>
      </c>
      <c r="K1708" s="832" t="s">
        <v>1726</v>
      </c>
      <c r="L1708" s="835">
        <v>82.17</v>
      </c>
      <c r="M1708" s="835">
        <v>82.17</v>
      </c>
      <c r="N1708" s="832">
        <v>1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11</v>
      </c>
      <c r="B1709" s="832" t="s">
        <v>2137</v>
      </c>
      <c r="C1709" s="832" t="s">
        <v>2143</v>
      </c>
      <c r="D1709" s="833" t="s">
        <v>4131</v>
      </c>
      <c r="E1709" s="834" t="s">
        <v>2174</v>
      </c>
      <c r="F1709" s="832" t="s">
        <v>2138</v>
      </c>
      <c r="G1709" s="832" t="s">
        <v>2187</v>
      </c>
      <c r="H1709" s="832" t="s">
        <v>638</v>
      </c>
      <c r="I1709" s="832" t="s">
        <v>1834</v>
      </c>
      <c r="J1709" s="832" t="s">
        <v>1835</v>
      </c>
      <c r="K1709" s="832" t="s">
        <v>1836</v>
      </c>
      <c r="L1709" s="835">
        <v>0</v>
      </c>
      <c r="M1709" s="835">
        <v>0</v>
      </c>
      <c r="N1709" s="832">
        <v>41</v>
      </c>
      <c r="O1709" s="836">
        <v>18.5</v>
      </c>
      <c r="P1709" s="835">
        <v>0</v>
      </c>
      <c r="Q1709" s="837"/>
      <c r="R1709" s="832">
        <v>8</v>
      </c>
      <c r="S1709" s="837">
        <v>0.1951219512195122</v>
      </c>
      <c r="T1709" s="836">
        <v>5</v>
      </c>
      <c r="U1709" s="838">
        <v>0.27027027027027029</v>
      </c>
    </row>
    <row r="1710" spans="1:21" ht="14.4" customHeight="1" x14ac:dyDescent="0.3">
      <c r="A1710" s="831">
        <v>11</v>
      </c>
      <c r="B1710" s="832" t="s">
        <v>2137</v>
      </c>
      <c r="C1710" s="832" t="s">
        <v>2143</v>
      </c>
      <c r="D1710" s="833" t="s">
        <v>4131</v>
      </c>
      <c r="E1710" s="834" t="s">
        <v>2174</v>
      </c>
      <c r="F1710" s="832" t="s">
        <v>2138</v>
      </c>
      <c r="G1710" s="832" t="s">
        <v>3708</v>
      </c>
      <c r="H1710" s="832" t="s">
        <v>638</v>
      </c>
      <c r="I1710" s="832" t="s">
        <v>3709</v>
      </c>
      <c r="J1710" s="832" t="s">
        <v>3710</v>
      </c>
      <c r="K1710" s="832" t="s">
        <v>3711</v>
      </c>
      <c r="L1710" s="835">
        <v>60.39</v>
      </c>
      <c r="M1710" s="835">
        <v>60.39</v>
      </c>
      <c r="N1710" s="832">
        <v>1</v>
      </c>
      <c r="O1710" s="836">
        <v>1</v>
      </c>
      <c r="P1710" s="835">
        <v>60.39</v>
      </c>
      <c r="Q1710" s="837">
        <v>1</v>
      </c>
      <c r="R1710" s="832">
        <v>1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11</v>
      </c>
      <c r="B1711" s="832" t="s">
        <v>2137</v>
      </c>
      <c r="C1711" s="832" t="s">
        <v>2143</v>
      </c>
      <c r="D1711" s="833" t="s">
        <v>4131</v>
      </c>
      <c r="E1711" s="834" t="s">
        <v>2174</v>
      </c>
      <c r="F1711" s="832" t="s">
        <v>2138</v>
      </c>
      <c r="G1711" s="832" t="s">
        <v>2300</v>
      </c>
      <c r="H1711" s="832" t="s">
        <v>590</v>
      </c>
      <c r="I1711" s="832" t="s">
        <v>2429</v>
      </c>
      <c r="J1711" s="832" t="s">
        <v>2430</v>
      </c>
      <c r="K1711" s="832" t="s">
        <v>2431</v>
      </c>
      <c r="L1711" s="835">
        <v>93.96</v>
      </c>
      <c r="M1711" s="835">
        <v>93.96</v>
      </c>
      <c r="N1711" s="832">
        <v>1</v>
      </c>
      <c r="O1711" s="836">
        <v>0.5</v>
      </c>
      <c r="P1711" s="835">
        <v>93.96</v>
      </c>
      <c r="Q1711" s="837">
        <v>1</v>
      </c>
      <c r="R1711" s="832">
        <v>1</v>
      </c>
      <c r="S1711" s="837">
        <v>1</v>
      </c>
      <c r="T1711" s="836">
        <v>0.5</v>
      </c>
      <c r="U1711" s="838">
        <v>1</v>
      </c>
    </row>
    <row r="1712" spans="1:21" ht="14.4" customHeight="1" x14ac:dyDescent="0.3">
      <c r="A1712" s="831">
        <v>11</v>
      </c>
      <c r="B1712" s="832" t="s">
        <v>2137</v>
      </c>
      <c r="C1712" s="832" t="s">
        <v>2143</v>
      </c>
      <c r="D1712" s="833" t="s">
        <v>4131</v>
      </c>
      <c r="E1712" s="834" t="s">
        <v>2174</v>
      </c>
      <c r="F1712" s="832" t="s">
        <v>2138</v>
      </c>
      <c r="G1712" s="832" t="s">
        <v>2593</v>
      </c>
      <c r="H1712" s="832" t="s">
        <v>590</v>
      </c>
      <c r="I1712" s="832" t="s">
        <v>3070</v>
      </c>
      <c r="J1712" s="832" t="s">
        <v>3071</v>
      </c>
      <c r="K1712" s="832" t="s">
        <v>3072</v>
      </c>
      <c r="L1712" s="835">
        <v>0</v>
      </c>
      <c r="M1712" s="835">
        <v>0</v>
      </c>
      <c r="N1712" s="832">
        <v>1</v>
      </c>
      <c r="O1712" s="836">
        <v>1</v>
      </c>
      <c r="P1712" s="835"/>
      <c r="Q1712" s="837"/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11</v>
      </c>
      <c r="B1713" s="832" t="s">
        <v>2137</v>
      </c>
      <c r="C1713" s="832" t="s">
        <v>2143</v>
      </c>
      <c r="D1713" s="833" t="s">
        <v>4131</v>
      </c>
      <c r="E1713" s="834" t="s">
        <v>2174</v>
      </c>
      <c r="F1713" s="832" t="s">
        <v>2138</v>
      </c>
      <c r="G1713" s="832" t="s">
        <v>2243</v>
      </c>
      <c r="H1713" s="832" t="s">
        <v>590</v>
      </c>
      <c r="I1713" s="832" t="s">
        <v>2347</v>
      </c>
      <c r="J1713" s="832" t="s">
        <v>985</v>
      </c>
      <c r="K1713" s="832" t="s">
        <v>2311</v>
      </c>
      <c r="L1713" s="835">
        <v>50.32</v>
      </c>
      <c r="M1713" s="835">
        <v>201.28</v>
      </c>
      <c r="N1713" s="832">
        <v>4</v>
      </c>
      <c r="O1713" s="836">
        <v>1.5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11</v>
      </c>
      <c r="B1714" s="832" t="s">
        <v>2137</v>
      </c>
      <c r="C1714" s="832" t="s">
        <v>2143</v>
      </c>
      <c r="D1714" s="833" t="s">
        <v>4131</v>
      </c>
      <c r="E1714" s="834" t="s">
        <v>2174</v>
      </c>
      <c r="F1714" s="832" t="s">
        <v>2138</v>
      </c>
      <c r="G1714" s="832" t="s">
        <v>2243</v>
      </c>
      <c r="H1714" s="832" t="s">
        <v>590</v>
      </c>
      <c r="I1714" s="832" t="s">
        <v>3712</v>
      </c>
      <c r="J1714" s="832" t="s">
        <v>3713</v>
      </c>
      <c r="K1714" s="832" t="s">
        <v>2797</v>
      </c>
      <c r="L1714" s="835">
        <v>50.32</v>
      </c>
      <c r="M1714" s="835">
        <v>50.32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11</v>
      </c>
      <c r="B1715" s="832" t="s">
        <v>2137</v>
      </c>
      <c r="C1715" s="832" t="s">
        <v>2143</v>
      </c>
      <c r="D1715" s="833" t="s">
        <v>4131</v>
      </c>
      <c r="E1715" s="834" t="s">
        <v>2174</v>
      </c>
      <c r="F1715" s="832" t="s">
        <v>2140</v>
      </c>
      <c r="G1715" s="832" t="s">
        <v>2191</v>
      </c>
      <c r="H1715" s="832" t="s">
        <v>590</v>
      </c>
      <c r="I1715" s="832" t="s">
        <v>2602</v>
      </c>
      <c r="J1715" s="832" t="s">
        <v>2603</v>
      </c>
      <c r="K1715" s="832" t="s">
        <v>2604</v>
      </c>
      <c r="L1715" s="835">
        <v>0</v>
      </c>
      <c r="M1715" s="835">
        <v>0</v>
      </c>
      <c r="N1715" s="832">
        <v>4</v>
      </c>
      <c r="O1715" s="836">
        <v>4</v>
      </c>
      <c r="P1715" s="835"/>
      <c r="Q1715" s="837"/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11</v>
      </c>
      <c r="B1716" s="832" t="s">
        <v>2137</v>
      </c>
      <c r="C1716" s="832" t="s">
        <v>2143</v>
      </c>
      <c r="D1716" s="833" t="s">
        <v>4131</v>
      </c>
      <c r="E1716" s="834" t="s">
        <v>2174</v>
      </c>
      <c r="F1716" s="832" t="s">
        <v>2140</v>
      </c>
      <c r="G1716" s="832" t="s">
        <v>2201</v>
      </c>
      <c r="H1716" s="832" t="s">
        <v>590</v>
      </c>
      <c r="I1716" s="832" t="s">
        <v>3176</v>
      </c>
      <c r="J1716" s="832" t="s">
        <v>3177</v>
      </c>
      <c r="K1716" s="832" t="s">
        <v>2805</v>
      </c>
      <c r="L1716" s="835">
        <v>130</v>
      </c>
      <c r="M1716" s="835">
        <v>130</v>
      </c>
      <c r="N1716" s="832">
        <v>1</v>
      </c>
      <c r="O1716" s="836">
        <v>1</v>
      </c>
      <c r="P1716" s="835">
        <v>130</v>
      </c>
      <c r="Q1716" s="837">
        <v>1</v>
      </c>
      <c r="R1716" s="832">
        <v>1</v>
      </c>
      <c r="S1716" s="837">
        <v>1</v>
      </c>
      <c r="T1716" s="836">
        <v>1</v>
      </c>
      <c r="U1716" s="838">
        <v>1</v>
      </c>
    </row>
    <row r="1717" spans="1:21" ht="14.4" customHeight="1" x14ac:dyDescent="0.3">
      <c r="A1717" s="831">
        <v>11</v>
      </c>
      <c r="B1717" s="832" t="s">
        <v>2137</v>
      </c>
      <c r="C1717" s="832" t="s">
        <v>2143</v>
      </c>
      <c r="D1717" s="833" t="s">
        <v>4131</v>
      </c>
      <c r="E1717" s="834" t="s">
        <v>2174</v>
      </c>
      <c r="F1717" s="832" t="s">
        <v>2140</v>
      </c>
      <c r="G1717" s="832" t="s">
        <v>2205</v>
      </c>
      <c r="H1717" s="832" t="s">
        <v>590</v>
      </c>
      <c r="I1717" s="832" t="s">
        <v>2247</v>
      </c>
      <c r="J1717" s="832" t="s">
        <v>2248</v>
      </c>
      <c r="K1717" s="832" t="s">
        <v>2249</v>
      </c>
      <c r="L1717" s="835">
        <v>245.43</v>
      </c>
      <c r="M1717" s="835">
        <v>245.43</v>
      </c>
      <c r="N1717" s="832">
        <v>1</v>
      </c>
      <c r="O1717" s="836">
        <v>1</v>
      </c>
      <c r="P1717" s="835">
        <v>245.43</v>
      </c>
      <c r="Q1717" s="837">
        <v>1</v>
      </c>
      <c r="R1717" s="832">
        <v>1</v>
      </c>
      <c r="S1717" s="837">
        <v>1</v>
      </c>
      <c r="T1717" s="836">
        <v>1</v>
      </c>
      <c r="U1717" s="838">
        <v>1</v>
      </c>
    </row>
    <row r="1718" spans="1:21" ht="14.4" customHeight="1" x14ac:dyDescent="0.3">
      <c r="A1718" s="831">
        <v>11</v>
      </c>
      <c r="B1718" s="832" t="s">
        <v>2137</v>
      </c>
      <c r="C1718" s="832" t="s">
        <v>2143</v>
      </c>
      <c r="D1718" s="833" t="s">
        <v>4131</v>
      </c>
      <c r="E1718" s="834" t="s">
        <v>2174</v>
      </c>
      <c r="F1718" s="832" t="s">
        <v>2140</v>
      </c>
      <c r="G1718" s="832" t="s">
        <v>2205</v>
      </c>
      <c r="H1718" s="832" t="s">
        <v>590</v>
      </c>
      <c r="I1718" s="832" t="s">
        <v>2312</v>
      </c>
      <c r="J1718" s="832" t="s">
        <v>2417</v>
      </c>
      <c r="K1718" s="832" t="s">
        <v>2418</v>
      </c>
      <c r="L1718" s="835">
        <v>748.12</v>
      </c>
      <c r="M1718" s="835">
        <v>748.12</v>
      </c>
      <c r="N1718" s="832">
        <v>1</v>
      </c>
      <c r="O1718" s="836">
        <v>1</v>
      </c>
      <c r="P1718" s="835">
        <v>748.12</v>
      </c>
      <c r="Q1718" s="837">
        <v>1</v>
      </c>
      <c r="R1718" s="832">
        <v>1</v>
      </c>
      <c r="S1718" s="837">
        <v>1</v>
      </c>
      <c r="T1718" s="836">
        <v>1</v>
      </c>
      <c r="U1718" s="838">
        <v>1</v>
      </c>
    </row>
    <row r="1719" spans="1:21" ht="14.4" customHeight="1" x14ac:dyDescent="0.3">
      <c r="A1719" s="831">
        <v>11</v>
      </c>
      <c r="B1719" s="832" t="s">
        <v>2137</v>
      </c>
      <c r="C1719" s="832" t="s">
        <v>2143</v>
      </c>
      <c r="D1719" s="833" t="s">
        <v>4131</v>
      </c>
      <c r="E1719" s="834" t="s">
        <v>2174</v>
      </c>
      <c r="F1719" s="832" t="s">
        <v>2140</v>
      </c>
      <c r="G1719" s="832" t="s">
        <v>2205</v>
      </c>
      <c r="H1719" s="832" t="s">
        <v>590</v>
      </c>
      <c r="I1719" s="832" t="s">
        <v>2312</v>
      </c>
      <c r="J1719" s="832" t="s">
        <v>2313</v>
      </c>
      <c r="K1719" s="832" t="s">
        <v>2314</v>
      </c>
      <c r="L1719" s="835">
        <v>748.12</v>
      </c>
      <c r="M1719" s="835">
        <v>1496.24</v>
      </c>
      <c r="N1719" s="832">
        <v>2</v>
      </c>
      <c r="O1719" s="836">
        <v>2</v>
      </c>
      <c r="P1719" s="835">
        <v>1496.24</v>
      </c>
      <c r="Q1719" s="837">
        <v>1</v>
      </c>
      <c r="R1719" s="832">
        <v>2</v>
      </c>
      <c r="S1719" s="837">
        <v>1</v>
      </c>
      <c r="T1719" s="836">
        <v>2</v>
      </c>
      <c r="U1719" s="838">
        <v>1</v>
      </c>
    </row>
    <row r="1720" spans="1:21" ht="14.4" customHeight="1" x14ac:dyDescent="0.3">
      <c r="A1720" s="831">
        <v>11</v>
      </c>
      <c r="B1720" s="832" t="s">
        <v>2137</v>
      </c>
      <c r="C1720" s="832" t="s">
        <v>2143</v>
      </c>
      <c r="D1720" s="833" t="s">
        <v>4131</v>
      </c>
      <c r="E1720" s="834" t="s">
        <v>2174</v>
      </c>
      <c r="F1720" s="832" t="s">
        <v>2140</v>
      </c>
      <c r="G1720" s="832" t="s">
        <v>2205</v>
      </c>
      <c r="H1720" s="832" t="s">
        <v>590</v>
      </c>
      <c r="I1720" s="832" t="s">
        <v>2273</v>
      </c>
      <c r="J1720" s="832" t="s">
        <v>2274</v>
      </c>
      <c r="K1720" s="832" t="s">
        <v>2275</v>
      </c>
      <c r="L1720" s="835">
        <v>1000</v>
      </c>
      <c r="M1720" s="835">
        <v>1000</v>
      </c>
      <c r="N1720" s="832">
        <v>1</v>
      </c>
      <c r="O1720" s="836">
        <v>1</v>
      </c>
      <c r="P1720" s="835">
        <v>1000</v>
      </c>
      <c r="Q1720" s="837">
        <v>1</v>
      </c>
      <c r="R1720" s="832">
        <v>1</v>
      </c>
      <c r="S1720" s="837">
        <v>1</v>
      </c>
      <c r="T1720" s="836">
        <v>1</v>
      </c>
      <c r="U1720" s="838">
        <v>1</v>
      </c>
    </row>
    <row r="1721" spans="1:21" ht="14.4" customHeight="1" x14ac:dyDescent="0.3">
      <c r="A1721" s="831">
        <v>11</v>
      </c>
      <c r="B1721" s="832" t="s">
        <v>2137</v>
      </c>
      <c r="C1721" s="832" t="s">
        <v>2143</v>
      </c>
      <c r="D1721" s="833" t="s">
        <v>4131</v>
      </c>
      <c r="E1721" s="834" t="s">
        <v>2174</v>
      </c>
      <c r="F1721" s="832" t="s">
        <v>2140</v>
      </c>
      <c r="G1721" s="832" t="s">
        <v>2205</v>
      </c>
      <c r="H1721" s="832" t="s">
        <v>590</v>
      </c>
      <c r="I1721" s="832" t="s">
        <v>2315</v>
      </c>
      <c r="J1721" s="832" t="s">
        <v>2316</v>
      </c>
      <c r="K1721" s="832" t="s">
        <v>2317</v>
      </c>
      <c r="L1721" s="835">
        <v>350</v>
      </c>
      <c r="M1721" s="835">
        <v>1050</v>
      </c>
      <c r="N1721" s="832">
        <v>3</v>
      </c>
      <c r="O1721" s="836">
        <v>3</v>
      </c>
      <c r="P1721" s="835">
        <v>1050</v>
      </c>
      <c r="Q1721" s="837">
        <v>1</v>
      </c>
      <c r="R1721" s="832">
        <v>3</v>
      </c>
      <c r="S1721" s="837">
        <v>1</v>
      </c>
      <c r="T1721" s="836">
        <v>3</v>
      </c>
      <c r="U1721" s="838">
        <v>1</v>
      </c>
    </row>
    <row r="1722" spans="1:21" ht="14.4" customHeight="1" x14ac:dyDescent="0.3">
      <c r="A1722" s="831">
        <v>11</v>
      </c>
      <c r="B1722" s="832" t="s">
        <v>2137</v>
      </c>
      <c r="C1722" s="832" t="s">
        <v>2143</v>
      </c>
      <c r="D1722" s="833" t="s">
        <v>4131</v>
      </c>
      <c r="E1722" s="834" t="s">
        <v>2174</v>
      </c>
      <c r="F1722" s="832" t="s">
        <v>2140</v>
      </c>
      <c r="G1722" s="832" t="s">
        <v>2205</v>
      </c>
      <c r="H1722" s="832" t="s">
        <v>590</v>
      </c>
      <c r="I1722" s="832" t="s">
        <v>2608</v>
      </c>
      <c r="J1722" s="832" t="s">
        <v>2609</v>
      </c>
      <c r="K1722" s="832" t="s">
        <v>2610</v>
      </c>
      <c r="L1722" s="835">
        <v>1600</v>
      </c>
      <c r="M1722" s="835">
        <v>11200</v>
      </c>
      <c r="N1722" s="832">
        <v>7</v>
      </c>
      <c r="O1722" s="836">
        <v>7</v>
      </c>
      <c r="P1722" s="835">
        <v>6400</v>
      </c>
      <c r="Q1722" s="837">
        <v>0.5714285714285714</v>
      </c>
      <c r="R1722" s="832">
        <v>4</v>
      </c>
      <c r="S1722" s="837">
        <v>0.5714285714285714</v>
      </c>
      <c r="T1722" s="836">
        <v>4</v>
      </c>
      <c r="U1722" s="838">
        <v>0.5714285714285714</v>
      </c>
    </row>
    <row r="1723" spans="1:21" ht="14.4" customHeight="1" x14ac:dyDescent="0.3">
      <c r="A1723" s="831">
        <v>11</v>
      </c>
      <c r="B1723" s="832" t="s">
        <v>2137</v>
      </c>
      <c r="C1723" s="832" t="s">
        <v>2143</v>
      </c>
      <c r="D1723" s="833" t="s">
        <v>4131</v>
      </c>
      <c r="E1723" s="834" t="s">
        <v>2174</v>
      </c>
      <c r="F1723" s="832" t="s">
        <v>2140</v>
      </c>
      <c r="G1723" s="832" t="s">
        <v>2205</v>
      </c>
      <c r="H1723" s="832" t="s">
        <v>590</v>
      </c>
      <c r="I1723" s="832" t="s">
        <v>2276</v>
      </c>
      <c r="J1723" s="832" t="s">
        <v>2277</v>
      </c>
      <c r="K1723" s="832" t="s">
        <v>2278</v>
      </c>
      <c r="L1723" s="835">
        <v>971.25</v>
      </c>
      <c r="M1723" s="835">
        <v>971.25</v>
      </c>
      <c r="N1723" s="832">
        <v>1</v>
      </c>
      <c r="O1723" s="836">
        <v>1</v>
      </c>
      <c r="P1723" s="835">
        <v>971.25</v>
      </c>
      <c r="Q1723" s="837">
        <v>1</v>
      </c>
      <c r="R1723" s="832">
        <v>1</v>
      </c>
      <c r="S1723" s="837">
        <v>1</v>
      </c>
      <c r="T1723" s="836">
        <v>1</v>
      </c>
      <c r="U1723" s="838">
        <v>1</v>
      </c>
    </row>
    <row r="1724" spans="1:21" ht="14.4" customHeight="1" x14ac:dyDescent="0.3">
      <c r="A1724" s="831">
        <v>11</v>
      </c>
      <c r="B1724" s="832" t="s">
        <v>2137</v>
      </c>
      <c r="C1724" s="832" t="s">
        <v>2143</v>
      </c>
      <c r="D1724" s="833" t="s">
        <v>4131</v>
      </c>
      <c r="E1724" s="834" t="s">
        <v>2174</v>
      </c>
      <c r="F1724" s="832" t="s">
        <v>2140</v>
      </c>
      <c r="G1724" s="832" t="s">
        <v>2205</v>
      </c>
      <c r="H1724" s="832" t="s">
        <v>590</v>
      </c>
      <c r="I1724" s="832" t="s">
        <v>2614</v>
      </c>
      <c r="J1724" s="832" t="s">
        <v>2615</v>
      </c>
      <c r="K1724" s="832" t="s">
        <v>2616</v>
      </c>
      <c r="L1724" s="835">
        <v>180</v>
      </c>
      <c r="M1724" s="835">
        <v>540</v>
      </c>
      <c r="N1724" s="832">
        <v>3</v>
      </c>
      <c r="O1724" s="836">
        <v>3</v>
      </c>
      <c r="P1724" s="835">
        <v>360</v>
      </c>
      <c r="Q1724" s="837">
        <v>0.66666666666666663</v>
      </c>
      <c r="R1724" s="832">
        <v>2</v>
      </c>
      <c r="S1724" s="837">
        <v>0.66666666666666663</v>
      </c>
      <c r="T1724" s="836">
        <v>2</v>
      </c>
      <c r="U1724" s="838">
        <v>0.66666666666666663</v>
      </c>
    </row>
    <row r="1725" spans="1:21" ht="14.4" customHeight="1" x14ac:dyDescent="0.3">
      <c r="A1725" s="831">
        <v>11</v>
      </c>
      <c r="B1725" s="832" t="s">
        <v>2137</v>
      </c>
      <c r="C1725" s="832" t="s">
        <v>2143</v>
      </c>
      <c r="D1725" s="833" t="s">
        <v>4131</v>
      </c>
      <c r="E1725" s="834" t="s">
        <v>2174</v>
      </c>
      <c r="F1725" s="832" t="s">
        <v>2140</v>
      </c>
      <c r="G1725" s="832" t="s">
        <v>2205</v>
      </c>
      <c r="H1725" s="832" t="s">
        <v>590</v>
      </c>
      <c r="I1725" s="832" t="s">
        <v>2814</v>
      </c>
      <c r="J1725" s="832" t="s">
        <v>2815</v>
      </c>
      <c r="K1725" s="832" t="s">
        <v>2816</v>
      </c>
      <c r="L1725" s="835">
        <v>249.37</v>
      </c>
      <c r="M1725" s="835">
        <v>498.74</v>
      </c>
      <c r="N1725" s="832">
        <v>2</v>
      </c>
      <c r="O1725" s="836">
        <v>2</v>
      </c>
      <c r="P1725" s="835">
        <v>498.74</v>
      </c>
      <c r="Q1725" s="837">
        <v>1</v>
      </c>
      <c r="R1725" s="832">
        <v>2</v>
      </c>
      <c r="S1725" s="837">
        <v>1</v>
      </c>
      <c r="T1725" s="836">
        <v>2</v>
      </c>
      <c r="U1725" s="838">
        <v>1</v>
      </c>
    </row>
    <row r="1726" spans="1:21" ht="14.4" customHeight="1" x14ac:dyDescent="0.3">
      <c r="A1726" s="831">
        <v>11</v>
      </c>
      <c r="B1726" s="832" t="s">
        <v>2137</v>
      </c>
      <c r="C1726" s="832" t="s">
        <v>2143</v>
      </c>
      <c r="D1726" s="833" t="s">
        <v>4131</v>
      </c>
      <c r="E1726" s="834" t="s">
        <v>2174</v>
      </c>
      <c r="F1726" s="832" t="s">
        <v>2140</v>
      </c>
      <c r="G1726" s="832" t="s">
        <v>2205</v>
      </c>
      <c r="H1726" s="832" t="s">
        <v>590</v>
      </c>
      <c r="I1726" s="832" t="s">
        <v>3395</v>
      </c>
      <c r="J1726" s="832" t="s">
        <v>3396</v>
      </c>
      <c r="K1726" s="832" t="s">
        <v>3397</v>
      </c>
      <c r="L1726" s="835">
        <v>3200</v>
      </c>
      <c r="M1726" s="835">
        <v>6400</v>
      </c>
      <c r="N1726" s="832">
        <v>2</v>
      </c>
      <c r="O1726" s="836">
        <v>2</v>
      </c>
      <c r="P1726" s="835">
        <v>6400</v>
      </c>
      <c r="Q1726" s="837">
        <v>1</v>
      </c>
      <c r="R1726" s="832">
        <v>2</v>
      </c>
      <c r="S1726" s="837">
        <v>1</v>
      </c>
      <c r="T1726" s="836">
        <v>2</v>
      </c>
      <c r="U1726" s="838">
        <v>1</v>
      </c>
    </row>
    <row r="1727" spans="1:21" ht="14.4" customHeight="1" x14ac:dyDescent="0.3">
      <c r="A1727" s="831">
        <v>11</v>
      </c>
      <c r="B1727" s="832" t="s">
        <v>2137</v>
      </c>
      <c r="C1727" s="832" t="s">
        <v>2143</v>
      </c>
      <c r="D1727" s="833" t="s">
        <v>4131</v>
      </c>
      <c r="E1727" s="834" t="s">
        <v>2174</v>
      </c>
      <c r="F1727" s="832" t="s">
        <v>2140</v>
      </c>
      <c r="G1727" s="832" t="s">
        <v>2205</v>
      </c>
      <c r="H1727" s="832" t="s">
        <v>590</v>
      </c>
      <c r="I1727" s="832" t="s">
        <v>2649</v>
      </c>
      <c r="J1727" s="832" t="s">
        <v>2650</v>
      </c>
      <c r="K1727" s="832" t="s">
        <v>2651</v>
      </c>
      <c r="L1727" s="835">
        <v>2140.3000000000002</v>
      </c>
      <c r="M1727" s="835">
        <v>2140.3000000000002</v>
      </c>
      <c r="N1727" s="832">
        <v>1</v>
      </c>
      <c r="O1727" s="836">
        <v>1</v>
      </c>
      <c r="P1727" s="835">
        <v>2140.3000000000002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11</v>
      </c>
      <c r="B1728" s="832" t="s">
        <v>2137</v>
      </c>
      <c r="C1728" s="832" t="s">
        <v>2143</v>
      </c>
      <c r="D1728" s="833" t="s">
        <v>4131</v>
      </c>
      <c r="E1728" s="834" t="s">
        <v>2174</v>
      </c>
      <c r="F1728" s="832" t="s">
        <v>2140</v>
      </c>
      <c r="G1728" s="832" t="s">
        <v>2209</v>
      </c>
      <c r="H1728" s="832" t="s">
        <v>590</v>
      </c>
      <c r="I1728" s="832" t="s">
        <v>2290</v>
      </c>
      <c r="J1728" s="832" t="s">
        <v>2291</v>
      </c>
      <c r="K1728" s="832" t="s">
        <v>2292</v>
      </c>
      <c r="L1728" s="835">
        <v>950</v>
      </c>
      <c r="M1728" s="835">
        <v>950</v>
      </c>
      <c r="N1728" s="832">
        <v>1</v>
      </c>
      <c r="O1728" s="836">
        <v>1</v>
      </c>
      <c r="P1728" s="835">
        <v>950</v>
      </c>
      <c r="Q1728" s="837">
        <v>1</v>
      </c>
      <c r="R1728" s="832">
        <v>1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11</v>
      </c>
      <c r="B1729" s="832" t="s">
        <v>2137</v>
      </c>
      <c r="C1729" s="832" t="s">
        <v>2143</v>
      </c>
      <c r="D1729" s="833" t="s">
        <v>4131</v>
      </c>
      <c r="E1729" s="834" t="s">
        <v>2174</v>
      </c>
      <c r="F1729" s="832" t="s">
        <v>2140</v>
      </c>
      <c r="G1729" s="832" t="s">
        <v>2209</v>
      </c>
      <c r="H1729" s="832" t="s">
        <v>590</v>
      </c>
      <c r="I1729" s="832" t="s">
        <v>3714</v>
      </c>
      <c r="J1729" s="832" t="s">
        <v>3715</v>
      </c>
      <c r="K1729" s="832" t="s">
        <v>3716</v>
      </c>
      <c r="L1729" s="835">
        <v>5000</v>
      </c>
      <c r="M1729" s="835">
        <v>5000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11</v>
      </c>
      <c r="B1730" s="832" t="s">
        <v>2137</v>
      </c>
      <c r="C1730" s="832" t="s">
        <v>2143</v>
      </c>
      <c r="D1730" s="833" t="s">
        <v>4131</v>
      </c>
      <c r="E1730" s="834" t="s">
        <v>2174</v>
      </c>
      <c r="F1730" s="832" t="s">
        <v>2140</v>
      </c>
      <c r="G1730" s="832" t="s">
        <v>2209</v>
      </c>
      <c r="H1730" s="832" t="s">
        <v>590</v>
      </c>
      <c r="I1730" s="832" t="s">
        <v>2282</v>
      </c>
      <c r="J1730" s="832" t="s">
        <v>2283</v>
      </c>
      <c r="K1730" s="832" t="s">
        <v>2284</v>
      </c>
      <c r="L1730" s="835">
        <v>200</v>
      </c>
      <c r="M1730" s="835">
        <v>19000</v>
      </c>
      <c r="N1730" s="832">
        <v>95</v>
      </c>
      <c r="O1730" s="836">
        <v>48</v>
      </c>
      <c r="P1730" s="835">
        <v>17000</v>
      </c>
      <c r="Q1730" s="837">
        <v>0.89473684210526316</v>
      </c>
      <c r="R1730" s="832">
        <v>85</v>
      </c>
      <c r="S1730" s="837">
        <v>0.89473684210526316</v>
      </c>
      <c r="T1730" s="836">
        <v>43</v>
      </c>
      <c r="U1730" s="838">
        <v>0.89583333333333337</v>
      </c>
    </row>
    <row r="1731" spans="1:21" ht="14.4" customHeight="1" x14ac:dyDescent="0.3">
      <c r="A1731" s="831">
        <v>11</v>
      </c>
      <c r="B1731" s="832" t="s">
        <v>2137</v>
      </c>
      <c r="C1731" s="832" t="s">
        <v>2143</v>
      </c>
      <c r="D1731" s="833" t="s">
        <v>4131</v>
      </c>
      <c r="E1731" s="834" t="s">
        <v>2174</v>
      </c>
      <c r="F1731" s="832" t="s">
        <v>2140</v>
      </c>
      <c r="G1731" s="832" t="s">
        <v>2209</v>
      </c>
      <c r="H1731" s="832" t="s">
        <v>590</v>
      </c>
      <c r="I1731" s="832" t="s">
        <v>2266</v>
      </c>
      <c r="J1731" s="832" t="s">
        <v>2267</v>
      </c>
      <c r="K1731" s="832" t="s">
        <v>2268</v>
      </c>
      <c r="L1731" s="835">
        <v>278.75</v>
      </c>
      <c r="M1731" s="835">
        <v>20070</v>
      </c>
      <c r="N1731" s="832">
        <v>72</v>
      </c>
      <c r="O1731" s="836">
        <v>36</v>
      </c>
      <c r="P1731" s="835">
        <v>18955</v>
      </c>
      <c r="Q1731" s="837">
        <v>0.94444444444444442</v>
      </c>
      <c r="R1731" s="832">
        <v>68</v>
      </c>
      <c r="S1731" s="837">
        <v>0.94444444444444442</v>
      </c>
      <c r="T1731" s="836">
        <v>34</v>
      </c>
      <c r="U1731" s="838">
        <v>0.94444444444444442</v>
      </c>
    </row>
    <row r="1732" spans="1:21" ht="14.4" customHeight="1" x14ac:dyDescent="0.3">
      <c r="A1732" s="831">
        <v>11</v>
      </c>
      <c r="B1732" s="832" t="s">
        <v>2137</v>
      </c>
      <c r="C1732" s="832" t="s">
        <v>2143</v>
      </c>
      <c r="D1732" s="833" t="s">
        <v>4131</v>
      </c>
      <c r="E1732" s="834" t="s">
        <v>2174</v>
      </c>
      <c r="F1732" s="832" t="s">
        <v>2140</v>
      </c>
      <c r="G1732" s="832" t="s">
        <v>2209</v>
      </c>
      <c r="H1732" s="832" t="s">
        <v>590</v>
      </c>
      <c r="I1732" s="832" t="s">
        <v>3717</v>
      </c>
      <c r="J1732" s="832" t="s">
        <v>3718</v>
      </c>
      <c r="K1732" s="832" t="s">
        <v>3719</v>
      </c>
      <c r="L1732" s="835">
        <v>2590</v>
      </c>
      <c r="M1732" s="835">
        <v>2590</v>
      </c>
      <c r="N1732" s="832">
        <v>1</v>
      </c>
      <c r="O1732" s="836">
        <v>1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11</v>
      </c>
      <c r="B1733" s="832" t="s">
        <v>2137</v>
      </c>
      <c r="C1733" s="832" t="s">
        <v>2143</v>
      </c>
      <c r="D1733" s="833" t="s">
        <v>4131</v>
      </c>
      <c r="E1733" s="834" t="s">
        <v>2174</v>
      </c>
      <c r="F1733" s="832" t="s">
        <v>2140</v>
      </c>
      <c r="G1733" s="832" t="s">
        <v>2209</v>
      </c>
      <c r="H1733" s="832" t="s">
        <v>590</v>
      </c>
      <c r="I1733" s="832" t="s">
        <v>3720</v>
      </c>
      <c r="J1733" s="832" t="s">
        <v>3721</v>
      </c>
      <c r="K1733" s="832" t="s">
        <v>3722</v>
      </c>
      <c r="L1733" s="835">
        <v>1200</v>
      </c>
      <c r="M1733" s="835">
        <v>1200</v>
      </c>
      <c r="N1733" s="832">
        <v>1</v>
      </c>
      <c r="O1733" s="836">
        <v>1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11</v>
      </c>
      <c r="B1734" s="832" t="s">
        <v>2137</v>
      </c>
      <c r="C1734" s="832" t="s">
        <v>2143</v>
      </c>
      <c r="D1734" s="833" t="s">
        <v>4131</v>
      </c>
      <c r="E1734" s="834" t="s">
        <v>2174</v>
      </c>
      <c r="F1734" s="832" t="s">
        <v>2140</v>
      </c>
      <c r="G1734" s="832" t="s">
        <v>2209</v>
      </c>
      <c r="H1734" s="832" t="s">
        <v>590</v>
      </c>
      <c r="I1734" s="832" t="s">
        <v>2256</v>
      </c>
      <c r="J1734" s="832" t="s">
        <v>2257</v>
      </c>
      <c r="K1734" s="832" t="s">
        <v>2258</v>
      </c>
      <c r="L1734" s="835">
        <v>1200</v>
      </c>
      <c r="M1734" s="835">
        <v>2400</v>
      </c>
      <c r="N1734" s="832">
        <v>2</v>
      </c>
      <c r="O1734" s="836">
        <v>2</v>
      </c>
      <c r="P1734" s="835">
        <v>2400</v>
      </c>
      <c r="Q1734" s="837">
        <v>1</v>
      </c>
      <c r="R1734" s="832">
        <v>2</v>
      </c>
      <c r="S1734" s="837">
        <v>1</v>
      </c>
      <c r="T1734" s="836">
        <v>2</v>
      </c>
      <c r="U1734" s="838">
        <v>1</v>
      </c>
    </row>
    <row r="1735" spans="1:21" ht="14.4" customHeight="1" x14ac:dyDescent="0.3">
      <c r="A1735" s="831">
        <v>11</v>
      </c>
      <c r="B1735" s="832" t="s">
        <v>2137</v>
      </c>
      <c r="C1735" s="832" t="s">
        <v>2143</v>
      </c>
      <c r="D1735" s="833" t="s">
        <v>4131</v>
      </c>
      <c r="E1735" s="834" t="s">
        <v>2174</v>
      </c>
      <c r="F1735" s="832" t="s">
        <v>2140</v>
      </c>
      <c r="G1735" s="832" t="s">
        <v>2209</v>
      </c>
      <c r="H1735" s="832" t="s">
        <v>590</v>
      </c>
      <c r="I1735" s="832" t="s">
        <v>3723</v>
      </c>
      <c r="J1735" s="832" t="s">
        <v>3724</v>
      </c>
      <c r="K1735" s="832" t="s">
        <v>3725</v>
      </c>
      <c r="L1735" s="835">
        <v>190</v>
      </c>
      <c r="M1735" s="835">
        <v>380</v>
      </c>
      <c r="N1735" s="832">
        <v>2</v>
      </c>
      <c r="O1735" s="836">
        <v>1</v>
      </c>
      <c r="P1735" s="835">
        <v>380</v>
      </c>
      <c r="Q1735" s="837">
        <v>1</v>
      </c>
      <c r="R1735" s="832">
        <v>2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11</v>
      </c>
      <c r="B1736" s="832" t="s">
        <v>2137</v>
      </c>
      <c r="C1736" s="832" t="s">
        <v>2143</v>
      </c>
      <c r="D1736" s="833" t="s">
        <v>4131</v>
      </c>
      <c r="E1736" s="834" t="s">
        <v>2174</v>
      </c>
      <c r="F1736" s="832" t="s">
        <v>2140</v>
      </c>
      <c r="G1736" s="832" t="s">
        <v>2678</v>
      </c>
      <c r="H1736" s="832" t="s">
        <v>590</v>
      </c>
      <c r="I1736" s="832" t="s">
        <v>2845</v>
      </c>
      <c r="J1736" s="832" t="s">
        <v>2846</v>
      </c>
      <c r="K1736" s="832" t="s">
        <v>2847</v>
      </c>
      <c r="L1736" s="835">
        <v>553.15</v>
      </c>
      <c r="M1736" s="835">
        <v>133309.14999999988</v>
      </c>
      <c r="N1736" s="832">
        <v>241</v>
      </c>
      <c r="O1736" s="836">
        <v>82</v>
      </c>
      <c r="P1736" s="835">
        <v>114502.04999999989</v>
      </c>
      <c r="Q1736" s="837">
        <v>0.85892116182572609</v>
      </c>
      <c r="R1736" s="832">
        <v>207</v>
      </c>
      <c r="S1736" s="837">
        <v>0.85892116182572609</v>
      </c>
      <c r="T1736" s="836">
        <v>71</v>
      </c>
      <c r="U1736" s="838">
        <v>0.86585365853658536</v>
      </c>
    </row>
    <row r="1737" spans="1:21" ht="14.4" customHeight="1" x14ac:dyDescent="0.3">
      <c r="A1737" s="831">
        <v>11</v>
      </c>
      <c r="B1737" s="832" t="s">
        <v>2137</v>
      </c>
      <c r="C1737" s="832" t="s">
        <v>2143</v>
      </c>
      <c r="D1737" s="833" t="s">
        <v>4131</v>
      </c>
      <c r="E1737" s="834" t="s">
        <v>2174</v>
      </c>
      <c r="F1737" s="832" t="s">
        <v>2140</v>
      </c>
      <c r="G1737" s="832" t="s">
        <v>2678</v>
      </c>
      <c r="H1737" s="832" t="s">
        <v>590</v>
      </c>
      <c r="I1737" s="832" t="s">
        <v>3418</v>
      </c>
      <c r="J1737" s="832" t="s">
        <v>3419</v>
      </c>
      <c r="K1737" s="832" t="s">
        <v>3420</v>
      </c>
      <c r="L1737" s="835">
        <v>1659.44</v>
      </c>
      <c r="M1737" s="835">
        <v>1659.44</v>
      </c>
      <c r="N1737" s="832">
        <v>1</v>
      </c>
      <c r="O1737" s="836">
        <v>1</v>
      </c>
      <c r="P1737" s="835">
        <v>1659.44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11</v>
      </c>
      <c r="B1738" s="832" t="s">
        <v>2137</v>
      </c>
      <c r="C1738" s="832" t="s">
        <v>2143</v>
      </c>
      <c r="D1738" s="833" t="s">
        <v>4131</v>
      </c>
      <c r="E1738" s="834" t="s">
        <v>2174</v>
      </c>
      <c r="F1738" s="832" t="s">
        <v>2140</v>
      </c>
      <c r="G1738" s="832" t="s">
        <v>2684</v>
      </c>
      <c r="H1738" s="832" t="s">
        <v>590</v>
      </c>
      <c r="I1738" s="832" t="s">
        <v>3726</v>
      </c>
      <c r="J1738" s="832" t="s">
        <v>3727</v>
      </c>
      <c r="K1738" s="832" t="s">
        <v>3728</v>
      </c>
      <c r="L1738" s="835">
        <v>11910</v>
      </c>
      <c r="M1738" s="835">
        <v>11910</v>
      </c>
      <c r="N1738" s="832">
        <v>1</v>
      </c>
      <c r="O1738" s="836">
        <v>1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11</v>
      </c>
      <c r="B1739" s="832" t="s">
        <v>2137</v>
      </c>
      <c r="C1739" s="832" t="s">
        <v>2143</v>
      </c>
      <c r="D1739" s="833" t="s">
        <v>4131</v>
      </c>
      <c r="E1739" s="834" t="s">
        <v>2175</v>
      </c>
      <c r="F1739" s="832" t="s">
        <v>2138</v>
      </c>
      <c r="G1739" s="832" t="s">
        <v>2177</v>
      </c>
      <c r="H1739" s="832" t="s">
        <v>638</v>
      </c>
      <c r="I1739" s="832" t="s">
        <v>1927</v>
      </c>
      <c r="J1739" s="832" t="s">
        <v>1225</v>
      </c>
      <c r="K1739" s="832" t="s">
        <v>1928</v>
      </c>
      <c r="L1739" s="835">
        <v>154.36000000000001</v>
      </c>
      <c r="M1739" s="835">
        <v>463.08000000000004</v>
      </c>
      <c r="N1739" s="832">
        <v>3</v>
      </c>
      <c r="O1739" s="836">
        <v>2</v>
      </c>
      <c r="P1739" s="835">
        <v>463.08000000000004</v>
      </c>
      <c r="Q1739" s="837">
        <v>1</v>
      </c>
      <c r="R1739" s="832">
        <v>3</v>
      </c>
      <c r="S1739" s="837">
        <v>1</v>
      </c>
      <c r="T1739" s="836">
        <v>2</v>
      </c>
      <c r="U1739" s="838">
        <v>1</v>
      </c>
    </row>
    <row r="1740" spans="1:21" ht="14.4" customHeight="1" x14ac:dyDescent="0.3">
      <c r="A1740" s="831">
        <v>11</v>
      </c>
      <c r="B1740" s="832" t="s">
        <v>2137</v>
      </c>
      <c r="C1740" s="832" t="s">
        <v>2143</v>
      </c>
      <c r="D1740" s="833" t="s">
        <v>4131</v>
      </c>
      <c r="E1740" s="834" t="s">
        <v>2175</v>
      </c>
      <c r="F1740" s="832" t="s">
        <v>2138</v>
      </c>
      <c r="G1740" s="832" t="s">
        <v>2390</v>
      </c>
      <c r="H1740" s="832" t="s">
        <v>590</v>
      </c>
      <c r="I1740" s="832" t="s">
        <v>2532</v>
      </c>
      <c r="J1740" s="832" t="s">
        <v>2392</v>
      </c>
      <c r="K1740" s="832" t="s">
        <v>2393</v>
      </c>
      <c r="L1740" s="835">
        <v>159.71</v>
      </c>
      <c r="M1740" s="835">
        <v>479.13</v>
      </c>
      <c r="N1740" s="832">
        <v>3</v>
      </c>
      <c r="O1740" s="836">
        <v>1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11</v>
      </c>
      <c r="B1741" s="832" t="s">
        <v>2137</v>
      </c>
      <c r="C1741" s="832" t="s">
        <v>2143</v>
      </c>
      <c r="D1741" s="833" t="s">
        <v>4131</v>
      </c>
      <c r="E1741" s="834" t="s">
        <v>2175</v>
      </c>
      <c r="F1741" s="832" t="s">
        <v>2138</v>
      </c>
      <c r="G1741" s="832" t="s">
        <v>2962</v>
      </c>
      <c r="H1741" s="832" t="s">
        <v>638</v>
      </c>
      <c r="I1741" s="832" t="s">
        <v>1801</v>
      </c>
      <c r="J1741" s="832" t="s">
        <v>1802</v>
      </c>
      <c r="K1741" s="832" t="s">
        <v>1803</v>
      </c>
      <c r="L1741" s="835">
        <v>70.540000000000006</v>
      </c>
      <c r="M1741" s="835">
        <v>141.08000000000001</v>
      </c>
      <c r="N1741" s="832">
        <v>2</v>
      </c>
      <c r="O1741" s="836">
        <v>2</v>
      </c>
      <c r="P1741" s="835">
        <v>141.08000000000001</v>
      </c>
      <c r="Q1741" s="837">
        <v>1</v>
      </c>
      <c r="R1741" s="832">
        <v>2</v>
      </c>
      <c r="S1741" s="837">
        <v>1</v>
      </c>
      <c r="T1741" s="836">
        <v>2</v>
      </c>
      <c r="U1741" s="838">
        <v>1</v>
      </c>
    </row>
    <row r="1742" spans="1:21" ht="14.4" customHeight="1" x14ac:dyDescent="0.3">
      <c r="A1742" s="831">
        <v>11</v>
      </c>
      <c r="B1742" s="832" t="s">
        <v>2137</v>
      </c>
      <c r="C1742" s="832" t="s">
        <v>2143</v>
      </c>
      <c r="D1742" s="833" t="s">
        <v>4131</v>
      </c>
      <c r="E1742" s="834" t="s">
        <v>2175</v>
      </c>
      <c r="F1742" s="832" t="s">
        <v>2138</v>
      </c>
      <c r="G1742" s="832" t="s">
        <v>2178</v>
      </c>
      <c r="H1742" s="832" t="s">
        <v>590</v>
      </c>
      <c r="I1742" s="832" t="s">
        <v>2217</v>
      </c>
      <c r="J1742" s="832" t="s">
        <v>1794</v>
      </c>
      <c r="K1742" s="832" t="s">
        <v>1795</v>
      </c>
      <c r="L1742" s="835">
        <v>170.52</v>
      </c>
      <c r="M1742" s="835">
        <v>341.04</v>
      </c>
      <c r="N1742" s="832">
        <v>2</v>
      </c>
      <c r="O1742" s="836">
        <v>1</v>
      </c>
      <c r="P1742" s="835">
        <v>341.04</v>
      </c>
      <c r="Q1742" s="837">
        <v>1</v>
      </c>
      <c r="R1742" s="832">
        <v>2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11</v>
      </c>
      <c r="B1743" s="832" t="s">
        <v>2137</v>
      </c>
      <c r="C1743" s="832" t="s">
        <v>2143</v>
      </c>
      <c r="D1743" s="833" t="s">
        <v>4131</v>
      </c>
      <c r="E1743" s="834" t="s">
        <v>2175</v>
      </c>
      <c r="F1743" s="832" t="s">
        <v>2138</v>
      </c>
      <c r="G1743" s="832" t="s">
        <v>2967</v>
      </c>
      <c r="H1743" s="832" t="s">
        <v>590</v>
      </c>
      <c r="I1743" s="832" t="s">
        <v>3729</v>
      </c>
      <c r="J1743" s="832" t="s">
        <v>2969</v>
      </c>
      <c r="K1743" s="832" t="s">
        <v>3730</v>
      </c>
      <c r="L1743" s="835">
        <v>1526.23</v>
      </c>
      <c r="M1743" s="835">
        <v>1526.23</v>
      </c>
      <c r="N1743" s="832">
        <v>1</v>
      </c>
      <c r="O1743" s="836">
        <v>1</v>
      </c>
      <c r="P1743" s="835">
        <v>1526.23</v>
      </c>
      <c r="Q1743" s="837">
        <v>1</v>
      </c>
      <c r="R1743" s="832">
        <v>1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11</v>
      </c>
      <c r="B1744" s="832" t="s">
        <v>2137</v>
      </c>
      <c r="C1744" s="832" t="s">
        <v>2143</v>
      </c>
      <c r="D1744" s="833" t="s">
        <v>4131</v>
      </c>
      <c r="E1744" s="834" t="s">
        <v>2175</v>
      </c>
      <c r="F1744" s="832" t="s">
        <v>2138</v>
      </c>
      <c r="G1744" s="832" t="s">
        <v>2973</v>
      </c>
      <c r="H1744" s="832" t="s">
        <v>638</v>
      </c>
      <c r="I1744" s="832" t="s">
        <v>1878</v>
      </c>
      <c r="J1744" s="832" t="s">
        <v>990</v>
      </c>
      <c r="K1744" s="832" t="s">
        <v>1879</v>
      </c>
      <c r="L1744" s="835">
        <v>207.45</v>
      </c>
      <c r="M1744" s="835">
        <v>414.9</v>
      </c>
      <c r="N1744" s="832">
        <v>2</v>
      </c>
      <c r="O1744" s="836">
        <v>1</v>
      </c>
      <c r="P1744" s="835">
        <v>414.9</v>
      </c>
      <c r="Q1744" s="837">
        <v>1</v>
      </c>
      <c r="R1744" s="832">
        <v>2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11</v>
      </c>
      <c r="B1745" s="832" t="s">
        <v>2137</v>
      </c>
      <c r="C1745" s="832" t="s">
        <v>2143</v>
      </c>
      <c r="D1745" s="833" t="s">
        <v>4131</v>
      </c>
      <c r="E1745" s="834" t="s">
        <v>2175</v>
      </c>
      <c r="F1745" s="832" t="s">
        <v>2138</v>
      </c>
      <c r="G1745" s="832" t="s">
        <v>2973</v>
      </c>
      <c r="H1745" s="832" t="s">
        <v>638</v>
      </c>
      <c r="I1745" s="832" t="s">
        <v>1878</v>
      </c>
      <c r="J1745" s="832" t="s">
        <v>990</v>
      </c>
      <c r="K1745" s="832" t="s">
        <v>1879</v>
      </c>
      <c r="L1745" s="835">
        <v>176.32</v>
      </c>
      <c r="M1745" s="835">
        <v>352.64</v>
      </c>
      <c r="N1745" s="832">
        <v>2</v>
      </c>
      <c r="O1745" s="836">
        <v>1.5</v>
      </c>
      <c r="P1745" s="835">
        <v>352.64</v>
      </c>
      <c r="Q1745" s="837">
        <v>1</v>
      </c>
      <c r="R1745" s="832">
        <v>2</v>
      </c>
      <c r="S1745" s="837">
        <v>1</v>
      </c>
      <c r="T1745" s="836">
        <v>1.5</v>
      </c>
      <c r="U1745" s="838">
        <v>1</v>
      </c>
    </row>
    <row r="1746" spans="1:21" ht="14.4" customHeight="1" x14ac:dyDescent="0.3">
      <c r="A1746" s="831">
        <v>11</v>
      </c>
      <c r="B1746" s="832" t="s">
        <v>2137</v>
      </c>
      <c r="C1746" s="832" t="s">
        <v>2143</v>
      </c>
      <c r="D1746" s="833" t="s">
        <v>4131</v>
      </c>
      <c r="E1746" s="834" t="s">
        <v>2175</v>
      </c>
      <c r="F1746" s="832" t="s">
        <v>2138</v>
      </c>
      <c r="G1746" s="832" t="s">
        <v>2395</v>
      </c>
      <c r="H1746" s="832" t="s">
        <v>590</v>
      </c>
      <c r="I1746" s="832" t="s">
        <v>2396</v>
      </c>
      <c r="J1746" s="832" t="s">
        <v>2397</v>
      </c>
      <c r="K1746" s="832" t="s">
        <v>1795</v>
      </c>
      <c r="L1746" s="835">
        <v>78.33</v>
      </c>
      <c r="M1746" s="835">
        <v>313.32</v>
      </c>
      <c r="N1746" s="832">
        <v>4</v>
      </c>
      <c r="O1746" s="836">
        <v>2</v>
      </c>
      <c r="P1746" s="835">
        <v>313.32</v>
      </c>
      <c r="Q1746" s="837">
        <v>1</v>
      </c>
      <c r="R1746" s="832">
        <v>4</v>
      </c>
      <c r="S1746" s="837">
        <v>1</v>
      </c>
      <c r="T1746" s="836">
        <v>2</v>
      </c>
      <c r="U1746" s="838">
        <v>1</v>
      </c>
    </row>
    <row r="1747" spans="1:21" ht="14.4" customHeight="1" x14ac:dyDescent="0.3">
      <c r="A1747" s="831">
        <v>11</v>
      </c>
      <c r="B1747" s="832" t="s">
        <v>2137</v>
      </c>
      <c r="C1747" s="832" t="s">
        <v>2143</v>
      </c>
      <c r="D1747" s="833" t="s">
        <v>4131</v>
      </c>
      <c r="E1747" s="834" t="s">
        <v>2175</v>
      </c>
      <c r="F1747" s="832" t="s">
        <v>2138</v>
      </c>
      <c r="G1747" s="832" t="s">
        <v>2395</v>
      </c>
      <c r="H1747" s="832" t="s">
        <v>590</v>
      </c>
      <c r="I1747" s="832" t="s">
        <v>3731</v>
      </c>
      <c r="J1747" s="832" t="s">
        <v>2397</v>
      </c>
      <c r="K1747" s="832" t="s">
        <v>2434</v>
      </c>
      <c r="L1747" s="835">
        <v>39.17</v>
      </c>
      <c r="M1747" s="835">
        <v>156.68</v>
      </c>
      <c r="N1747" s="832">
        <v>4</v>
      </c>
      <c r="O1747" s="836">
        <v>2</v>
      </c>
      <c r="P1747" s="835">
        <v>156.68</v>
      </c>
      <c r="Q1747" s="837">
        <v>1</v>
      </c>
      <c r="R1747" s="832">
        <v>4</v>
      </c>
      <c r="S1747" s="837">
        <v>1</v>
      </c>
      <c r="T1747" s="836">
        <v>2</v>
      </c>
      <c r="U1747" s="838">
        <v>1</v>
      </c>
    </row>
    <row r="1748" spans="1:21" ht="14.4" customHeight="1" x14ac:dyDescent="0.3">
      <c r="A1748" s="831">
        <v>11</v>
      </c>
      <c r="B1748" s="832" t="s">
        <v>2137</v>
      </c>
      <c r="C1748" s="832" t="s">
        <v>2143</v>
      </c>
      <c r="D1748" s="833" t="s">
        <v>4131</v>
      </c>
      <c r="E1748" s="834" t="s">
        <v>2175</v>
      </c>
      <c r="F1748" s="832" t="s">
        <v>2138</v>
      </c>
      <c r="G1748" s="832" t="s">
        <v>2219</v>
      </c>
      <c r="H1748" s="832" t="s">
        <v>590</v>
      </c>
      <c r="I1748" s="832" t="s">
        <v>2323</v>
      </c>
      <c r="J1748" s="832" t="s">
        <v>2324</v>
      </c>
      <c r="K1748" s="832" t="s">
        <v>2325</v>
      </c>
      <c r="L1748" s="835">
        <v>72.64</v>
      </c>
      <c r="M1748" s="835">
        <v>435.84000000000003</v>
      </c>
      <c r="N1748" s="832">
        <v>6</v>
      </c>
      <c r="O1748" s="836">
        <v>3</v>
      </c>
      <c r="P1748" s="835">
        <v>363.20000000000005</v>
      </c>
      <c r="Q1748" s="837">
        <v>0.83333333333333337</v>
      </c>
      <c r="R1748" s="832">
        <v>5</v>
      </c>
      <c r="S1748" s="837">
        <v>0.83333333333333337</v>
      </c>
      <c r="T1748" s="836">
        <v>2</v>
      </c>
      <c r="U1748" s="838">
        <v>0.66666666666666663</v>
      </c>
    </row>
    <row r="1749" spans="1:21" ht="14.4" customHeight="1" x14ac:dyDescent="0.3">
      <c r="A1749" s="831">
        <v>11</v>
      </c>
      <c r="B1749" s="832" t="s">
        <v>2137</v>
      </c>
      <c r="C1749" s="832" t="s">
        <v>2143</v>
      </c>
      <c r="D1749" s="833" t="s">
        <v>4131</v>
      </c>
      <c r="E1749" s="834" t="s">
        <v>2175</v>
      </c>
      <c r="F1749" s="832" t="s">
        <v>2138</v>
      </c>
      <c r="G1749" s="832" t="s">
        <v>2219</v>
      </c>
      <c r="H1749" s="832" t="s">
        <v>590</v>
      </c>
      <c r="I1749" s="832" t="s">
        <v>2464</v>
      </c>
      <c r="J1749" s="832" t="s">
        <v>2324</v>
      </c>
      <c r="K1749" s="832" t="s">
        <v>2465</v>
      </c>
      <c r="L1749" s="835">
        <v>0</v>
      </c>
      <c r="M1749" s="835">
        <v>0</v>
      </c>
      <c r="N1749" s="832">
        <v>6</v>
      </c>
      <c r="O1749" s="836">
        <v>3</v>
      </c>
      <c r="P1749" s="835">
        <v>0</v>
      </c>
      <c r="Q1749" s="837"/>
      <c r="R1749" s="832">
        <v>4</v>
      </c>
      <c r="S1749" s="837">
        <v>0.66666666666666663</v>
      </c>
      <c r="T1749" s="836">
        <v>2</v>
      </c>
      <c r="U1749" s="838">
        <v>0.66666666666666663</v>
      </c>
    </row>
    <row r="1750" spans="1:21" ht="14.4" customHeight="1" x14ac:dyDescent="0.3">
      <c r="A1750" s="831">
        <v>11</v>
      </c>
      <c r="B1750" s="832" t="s">
        <v>2137</v>
      </c>
      <c r="C1750" s="832" t="s">
        <v>2143</v>
      </c>
      <c r="D1750" s="833" t="s">
        <v>4131</v>
      </c>
      <c r="E1750" s="834" t="s">
        <v>2175</v>
      </c>
      <c r="F1750" s="832" t="s">
        <v>2138</v>
      </c>
      <c r="G1750" s="832" t="s">
        <v>2329</v>
      </c>
      <c r="H1750" s="832" t="s">
        <v>590</v>
      </c>
      <c r="I1750" s="832" t="s">
        <v>2333</v>
      </c>
      <c r="J1750" s="832" t="s">
        <v>689</v>
      </c>
      <c r="K1750" s="832" t="s">
        <v>2334</v>
      </c>
      <c r="L1750" s="835">
        <v>182.22</v>
      </c>
      <c r="M1750" s="835">
        <v>182.22</v>
      </c>
      <c r="N1750" s="832">
        <v>1</v>
      </c>
      <c r="O1750" s="836">
        <v>0.5</v>
      </c>
      <c r="P1750" s="835">
        <v>182.22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" customHeight="1" x14ac:dyDescent="0.3">
      <c r="A1751" s="831">
        <v>11</v>
      </c>
      <c r="B1751" s="832" t="s">
        <v>2137</v>
      </c>
      <c r="C1751" s="832" t="s">
        <v>2143</v>
      </c>
      <c r="D1751" s="833" t="s">
        <v>4131</v>
      </c>
      <c r="E1751" s="834" t="s">
        <v>2175</v>
      </c>
      <c r="F1751" s="832" t="s">
        <v>2138</v>
      </c>
      <c r="G1751" s="832" t="s">
        <v>2335</v>
      </c>
      <c r="H1751" s="832" t="s">
        <v>590</v>
      </c>
      <c r="I1751" s="832" t="s">
        <v>2336</v>
      </c>
      <c r="J1751" s="832" t="s">
        <v>2337</v>
      </c>
      <c r="K1751" s="832" t="s">
        <v>2338</v>
      </c>
      <c r="L1751" s="835">
        <v>0</v>
      </c>
      <c r="M1751" s="835">
        <v>0</v>
      </c>
      <c r="N1751" s="832">
        <v>1</v>
      </c>
      <c r="O1751" s="836">
        <v>1</v>
      </c>
      <c r="P1751" s="835"/>
      <c r="Q1751" s="837"/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11</v>
      </c>
      <c r="B1752" s="832" t="s">
        <v>2137</v>
      </c>
      <c r="C1752" s="832" t="s">
        <v>2143</v>
      </c>
      <c r="D1752" s="833" t="s">
        <v>4131</v>
      </c>
      <c r="E1752" s="834" t="s">
        <v>2175</v>
      </c>
      <c r="F1752" s="832" t="s">
        <v>2138</v>
      </c>
      <c r="G1752" s="832" t="s">
        <v>2554</v>
      </c>
      <c r="H1752" s="832" t="s">
        <v>590</v>
      </c>
      <c r="I1752" s="832" t="s">
        <v>2555</v>
      </c>
      <c r="J1752" s="832" t="s">
        <v>2556</v>
      </c>
      <c r="K1752" s="832" t="s">
        <v>2557</v>
      </c>
      <c r="L1752" s="835">
        <v>159.71</v>
      </c>
      <c r="M1752" s="835">
        <v>2395.6499999999996</v>
      </c>
      <c r="N1752" s="832">
        <v>15</v>
      </c>
      <c r="O1752" s="836">
        <v>5</v>
      </c>
      <c r="P1752" s="835">
        <v>958.26</v>
      </c>
      <c r="Q1752" s="837">
        <v>0.40000000000000008</v>
      </c>
      <c r="R1752" s="832">
        <v>6</v>
      </c>
      <c r="S1752" s="837">
        <v>0.4</v>
      </c>
      <c r="T1752" s="836">
        <v>2</v>
      </c>
      <c r="U1752" s="838">
        <v>0.4</v>
      </c>
    </row>
    <row r="1753" spans="1:21" ht="14.4" customHeight="1" x14ac:dyDescent="0.3">
      <c r="A1753" s="831">
        <v>11</v>
      </c>
      <c r="B1753" s="832" t="s">
        <v>2137</v>
      </c>
      <c r="C1753" s="832" t="s">
        <v>2143</v>
      </c>
      <c r="D1753" s="833" t="s">
        <v>4131</v>
      </c>
      <c r="E1753" s="834" t="s">
        <v>2175</v>
      </c>
      <c r="F1753" s="832" t="s">
        <v>2138</v>
      </c>
      <c r="G1753" s="832" t="s">
        <v>2554</v>
      </c>
      <c r="H1753" s="832" t="s">
        <v>590</v>
      </c>
      <c r="I1753" s="832" t="s">
        <v>2558</v>
      </c>
      <c r="J1753" s="832" t="s">
        <v>2556</v>
      </c>
      <c r="K1753" s="832" t="s">
        <v>2559</v>
      </c>
      <c r="L1753" s="835">
        <v>159.71</v>
      </c>
      <c r="M1753" s="835">
        <v>319.42</v>
      </c>
      <c r="N1753" s="832">
        <v>2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11</v>
      </c>
      <c r="B1754" s="832" t="s">
        <v>2137</v>
      </c>
      <c r="C1754" s="832" t="s">
        <v>2143</v>
      </c>
      <c r="D1754" s="833" t="s">
        <v>4131</v>
      </c>
      <c r="E1754" s="834" t="s">
        <v>2175</v>
      </c>
      <c r="F1754" s="832" t="s">
        <v>2138</v>
      </c>
      <c r="G1754" s="832" t="s">
        <v>2554</v>
      </c>
      <c r="H1754" s="832" t="s">
        <v>590</v>
      </c>
      <c r="I1754" s="832" t="s">
        <v>2725</v>
      </c>
      <c r="J1754" s="832" t="s">
        <v>2563</v>
      </c>
      <c r="K1754" s="832" t="s">
        <v>2726</v>
      </c>
      <c r="L1754" s="835">
        <v>0</v>
      </c>
      <c r="M1754" s="835">
        <v>0</v>
      </c>
      <c r="N1754" s="832">
        <v>1</v>
      </c>
      <c r="O1754" s="836">
        <v>1</v>
      </c>
      <c r="P1754" s="835"/>
      <c r="Q1754" s="837"/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11</v>
      </c>
      <c r="B1755" s="832" t="s">
        <v>2137</v>
      </c>
      <c r="C1755" s="832" t="s">
        <v>2143</v>
      </c>
      <c r="D1755" s="833" t="s">
        <v>4131</v>
      </c>
      <c r="E1755" s="834" t="s">
        <v>2175</v>
      </c>
      <c r="F1755" s="832" t="s">
        <v>2138</v>
      </c>
      <c r="G1755" s="832" t="s">
        <v>2262</v>
      </c>
      <c r="H1755" s="832" t="s">
        <v>590</v>
      </c>
      <c r="I1755" s="832" t="s">
        <v>2494</v>
      </c>
      <c r="J1755" s="832" t="s">
        <v>2264</v>
      </c>
      <c r="K1755" s="832" t="s">
        <v>2495</v>
      </c>
      <c r="L1755" s="835">
        <v>30.46</v>
      </c>
      <c r="M1755" s="835">
        <v>60.92</v>
      </c>
      <c r="N1755" s="832">
        <v>2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11</v>
      </c>
      <c r="B1756" s="832" t="s">
        <v>2137</v>
      </c>
      <c r="C1756" s="832" t="s">
        <v>2143</v>
      </c>
      <c r="D1756" s="833" t="s">
        <v>4131</v>
      </c>
      <c r="E1756" s="834" t="s">
        <v>2175</v>
      </c>
      <c r="F1756" s="832" t="s">
        <v>2138</v>
      </c>
      <c r="G1756" s="832" t="s">
        <v>2262</v>
      </c>
      <c r="H1756" s="832" t="s">
        <v>590</v>
      </c>
      <c r="I1756" s="832" t="s">
        <v>2263</v>
      </c>
      <c r="J1756" s="832" t="s">
        <v>2264</v>
      </c>
      <c r="K1756" s="832" t="s">
        <v>2265</v>
      </c>
      <c r="L1756" s="835">
        <v>60.9</v>
      </c>
      <c r="M1756" s="835">
        <v>426.3</v>
      </c>
      <c r="N1756" s="832">
        <v>7</v>
      </c>
      <c r="O1756" s="836">
        <v>1.5</v>
      </c>
      <c r="P1756" s="835">
        <v>426.3</v>
      </c>
      <c r="Q1756" s="837">
        <v>1</v>
      </c>
      <c r="R1756" s="832">
        <v>7</v>
      </c>
      <c r="S1756" s="837">
        <v>1</v>
      </c>
      <c r="T1756" s="836">
        <v>1.5</v>
      </c>
      <c r="U1756" s="838">
        <v>1</v>
      </c>
    </row>
    <row r="1757" spans="1:21" ht="14.4" customHeight="1" x14ac:dyDescent="0.3">
      <c r="A1757" s="831">
        <v>11</v>
      </c>
      <c r="B1757" s="832" t="s">
        <v>2137</v>
      </c>
      <c r="C1757" s="832" t="s">
        <v>2143</v>
      </c>
      <c r="D1757" s="833" t="s">
        <v>4131</v>
      </c>
      <c r="E1757" s="834" t="s">
        <v>2175</v>
      </c>
      <c r="F1757" s="832" t="s">
        <v>2138</v>
      </c>
      <c r="G1757" s="832" t="s">
        <v>2733</v>
      </c>
      <c r="H1757" s="832" t="s">
        <v>590</v>
      </c>
      <c r="I1757" s="832" t="s">
        <v>2734</v>
      </c>
      <c r="J1757" s="832" t="s">
        <v>1232</v>
      </c>
      <c r="K1757" s="832" t="s">
        <v>2735</v>
      </c>
      <c r="L1757" s="835">
        <v>48.09</v>
      </c>
      <c r="M1757" s="835">
        <v>96.18</v>
      </c>
      <c r="N1757" s="832">
        <v>2</v>
      </c>
      <c r="O1757" s="836">
        <v>2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11</v>
      </c>
      <c r="B1758" s="832" t="s">
        <v>2137</v>
      </c>
      <c r="C1758" s="832" t="s">
        <v>2143</v>
      </c>
      <c r="D1758" s="833" t="s">
        <v>4131</v>
      </c>
      <c r="E1758" s="834" t="s">
        <v>2175</v>
      </c>
      <c r="F1758" s="832" t="s">
        <v>2138</v>
      </c>
      <c r="G1758" s="832" t="s">
        <v>2231</v>
      </c>
      <c r="H1758" s="832" t="s">
        <v>590</v>
      </c>
      <c r="I1758" s="832" t="s">
        <v>2232</v>
      </c>
      <c r="J1758" s="832" t="s">
        <v>635</v>
      </c>
      <c r="K1758" s="832" t="s">
        <v>2233</v>
      </c>
      <c r="L1758" s="835">
        <v>0</v>
      </c>
      <c r="M1758" s="835">
        <v>0</v>
      </c>
      <c r="N1758" s="832">
        <v>6</v>
      </c>
      <c r="O1758" s="836">
        <v>3.5</v>
      </c>
      <c r="P1758" s="835">
        <v>0</v>
      </c>
      <c r="Q1758" s="837"/>
      <c r="R1758" s="832">
        <v>2</v>
      </c>
      <c r="S1758" s="837">
        <v>0.33333333333333331</v>
      </c>
      <c r="T1758" s="836">
        <v>1.5</v>
      </c>
      <c r="U1758" s="838">
        <v>0.42857142857142855</v>
      </c>
    </row>
    <row r="1759" spans="1:21" ht="14.4" customHeight="1" x14ac:dyDescent="0.3">
      <c r="A1759" s="831">
        <v>11</v>
      </c>
      <c r="B1759" s="832" t="s">
        <v>2137</v>
      </c>
      <c r="C1759" s="832" t="s">
        <v>2143</v>
      </c>
      <c r="D1759" s="833" t="s">
        <v>4131</v>
      </c>
      <c r="E1759" s="834" t="s">
        <v>2175</v>
      </c>
      <c r="F1759" s="832" t="s">
        <v>2138</v>
      </c>
      <c r="G1759" s="832" t="s">
        <v>2736</v>
      </c>
      <c r="H1759" s="832" t="s">
        <v>590</v>
      </c>
      <c r="I1759" s="832" t="s">
        <v>2740</v>
      </c>
      <c r="J1759" s="832" t="s">
        <v>2741</v>
      </c>
      <c r="K1759" s="832" t="s">
        <v>2742</v>
      </c>
      <c r="L1759" s="835">
        <v>76.180000000000007</v>
      </c>
      <c r="M1759" s="835">
        <v>76.180000000000007</v>
      </c>
      <c r="N1759" s="832">
        <v>1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11</v>
      </c>
      <c r="B1760" s="832" t="s">
        <v>2137</v>
      </c>
      <c r="C1760" s="832" t="s">
        <v>2143</v>
      </c>
      <c r="D1760" s="833" t="s">
        <v>4131</v>
      </c>
      <c r="E1760" s="834" t="s">
        <v>2175</v>
      </c>
      <c r="F1760" s="832" t="s">
        <v>2138</v>
      </c>
      <c r="G1760" s="832" t="s">
        <v>2362</v>
      </c>
      <c r="H1760" s="832" t="s">
        <v>590</v>
      </c>
      <c r="I1760" s="832" t="s">
        <v>2363</v>
      </c>
      <c r="J1760" s="832" t="s">
        <v>2364</v>
      </c>
      <c r="K1760" s="832" t="s">
        <v>2365</v>
      </c>
      <c r="L1760" s="835">
        <v>132.97999999999999</v>
      </c>
      <c r="M1760" s="835">
        <v>398.93999999999994</v>
      </c>
      <c r="N1760" s="832">
        <v>3</v>
      </c>
      <c r="O1760" s="836">
        <v>2</v>
      </c>
      <c r="P1760" s="835">
        <v>398.93999999999994</v>
      </c>
      <c r="Q1760" s="837">
        <v>1</v>
      </c>
      <c r="R1760" s="832">
        <v>3</v>
      </c>
      <c r="S1760" s="837">
        <v>1</v>
      </c>
      <c r="T1760" s="836">
        <v>2</v>
      </c>
      <c r="U1760" s="838">
        <v>1</v>
      </c>
    </row>
    <row r="1761" spans="1:21" ht="14.4" customHeight="1" x14ac:dyDescent="0.3">
      <c r="A1761" s="831">
        <v>11</v>
      </c>
      <c r="B1761" s="832" t="s">
        <v>2137</v>
      </c>
      <c r="C1761" s="832" t="s">
        <v>2143</v>
      </c>
      <c r="D1761" s="833" t="s">
        <v>4131</v>
      </c>
      <c r="E1761" s="834" t="s">
        <v>2175</v>
      </c>
      <c r="F1761" s="832" t="s">
        <v>2138</v>
      </c>
      <c r="G1761" s="832" t="s">
        <v>3018</v>
      </c>
      <c r="H1761" s="832" t="s">
        <v>590</v>
      </c>
      <c r="I1761" s="832" t="s">
        <v>3732</v>
      </c>
      <c r="J1761" s="832" t="s">
        <v>3733</v>
      </c>
      <c r="K1761" s="832" t="s">
        <v>3734</v>
      </c>
      <c r="L1761" s="835">
        <v>58.63</v>
      </c>
      <c r="M1761" s="835">
        <v>58.63</v>
      </c>
      <c r="N1761" s="832">
        <v>1</v>
      </c>
      <c r="O1761" s="836">
        <v>0.5</v>
      </c>
      <c r="P1761" s="835">
        <v>58.63</v>
      </c>
      <c r="Q1761" s="837">
        <v>1</v>
      </c>
      <c r="R1761" s="832">
        <v>1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11</v>
      </c>
      <c r="B1762" s="832" t="s">
        <v>2137</v>
      </c>
      <c r="C1762" s="832" t="s">
        <v>2143</v>
      </c>
      <c r="D1762" s="833" t="s">
        <v>4131</v>
      </c>
      <c r="E1762" s="834" t="s">
        <v>2175</v>
      </c>
      <c r="F1762" s="832" t="s">
        <v>2138</v>
      </c>
      <c r="G1762" s="832" t="s">
        <v>3021</v>
      </c>
      <c r="H1762" s="832" t="s">
        <v>590</v>
      </c>
      <c r="I1762" s="832" t="s">
        <v>3027</v>
      </c>
      <c r="J1762" s="832" t="s">
        <v>3028</v>
      </c>
      <c r="K1762" s="832" t="s">
        <v>3029</v>
      </c>
      <c r="L1762" s="835">
        <v>619.6</v>
      </c>
      <c r="M1762" s="835">
        <v>1858.8000000000002</v>
      </c>
      <c r="N1762" s="832">
        <v>3</v>
      </c>
      <c r="O1762" s="836">
        <v>3</v>
      </c>
      <c r="P1762" s="835">
        <v>619.6</v>
      </c>
      <c r="Q1762" s="837">
        <v>0.33333333333333331</v>
      </c>
      <c r="R1762" s="832">
        <v>1</v>
      </c>
      <c r="S1762" s="837">
        <v>0.33333333333333331</v>
      </c>
      <c r="T1762" s="836">
        <v>1</v>
      </c>
      <c r="U1762" s="838">
        <v>0.33333333333333331</v>
      </c>
    </row>
    <row r="1763" spans="1:21" ht="14.4" customHeight="1" x14ac:dyDescent="0.3">
      <c r="A1763" s="831">
        <v>11</v>
      </c>
      <c r="B1763" s="832" t="s">
        <v>2137</v>
      </c>
      <c r="C1763" s="832" t="s">
        <v>2143</v>
      </c>
      <c r="D1763" s="833" t="s">
        <v>4131</v>
      </c>
      <c r="E1763" s="834" t="s">
        <v>2175</v>
      </c>
      <c r="F1763" s="832" t="s">
        <v>2138</v>
      </c>
      <c r="G1763" s="832" t="s">
        <v>2568</v>
      </c>
      <c r="H1763" s="832" t="s">
        <v>590</v>
      </c>
      <c r="I1763" s="832" t="s">
        <v>2569</v>
      </c>
      <c r="J1763" s="832" t="s">
        <v>2570</v>
      </c>
      <c r="K1763" s="832" t="s">
        <v>2571</v>
      </c>
      <c r="L1763" s="835">
        <v>1776.68</v>
      </c>
      <c r="M1763" s="835">
        <v>40863.64</v>
      </c>
      <c r="N1763" s="832">
        <v>23</v>
      </c>
      <c r="O1763" s="836">
        <v>23</v>
      </c>
      <c r="P1763" s="835">
        <v>24873.52</v>
      </c>
      <c r="Q1763" s="837">
        <v>0.60869565217391308</v>
      </c>
      <c r="R1763" s="832">
        <v>14</v>
      </c>
      <c r="S1763" s="837">
        <v>0.60869565217391308</v>
      </c>
      <c r="T1763" s="836">
        <v>14</v>
      </c>
      <c r="U1763" s="838">
        <v>0.60869565217391308</v>
      </c>
    </row>
    <row r="1764" spans="1:21" ht="14.4" customHeight="1" x14ac:dyDescent="0.3">
      <c r="A1764" s="831">
        <v>11</v>
      </c>
      <c r="B1764" s="832" t="s">
        <v>2137</v>
      </c>
      <c r="C1764" s="832" t="s">
        <v>2143</v>
      </c>
      <c r="D1764" s="833" t="s">
        <v>4131</v>
      </c>
      <c r="E1764" s="834" t="s">
        <v>2175</v>
      </c>
      <c r="F1764" s="832" t="s">
        <v>2138</v>
      </c>
      <c r="G1764" s="832" t="s">
        <v>2285</v>
      </c>
      <c r="H1764" s="832" t="s">
        <v>590</v>
      </c>
      <c r="I1764" s="832" t="s">
        <v>2455</v>
      </c>
      <c r="J1764" s="832" t="s">
        <v>2456</v>
      </c>
      <c r="K1764" s="832" t="s">
        <v>2457</v>
      </c>
      <c r="L1764" s="835">
        <v>49.96</v>
      </c>
      <c r="M1764" s="835">
        <v>49.96</v>
      </c>
      <c r="N1764" s="832">
        <v>1</v>
      </c>
      <c r="O1764" s="836">
        <v>0.5</v>
      </c>
      <c r="P1764" s="835">
        <v>49.96</v>
      </c>
      <c r="Q1764" s="837">
        <v>1</v>
      </c>
      <c r="R1764" s="832">
        <v>1</v>
      </c>
      <c r="S1764" s="837">
        <v>1</v>
      </c>
      <c r="T1764" s="836">
        <v>0.5</v>
      </c>
      <c r="U1764" s="838">
        <v>1</v>
      </c>
    </row>
    <row r="1765" spans="1:21" ht="14.4" customHeight="1" x14ac:dyDescent="0.3">
      <c r="A1765" s="831">
        <v>11</v>
      </c>
      <c r="B1765" s="832" t="s">
        <v>2137</v>
      </c>
      <c r="C1765" s="832" t="s">
        <v>2143</v>
      </c>
      <c r="D1765" s="833" t="s">
        <v>4131</v>
      </c>
      <c r="E1765" s="834" t="s">
        <v>2175</v>
      </c>
      <c r="F1765" s="832" t="s">
        <v>2138</v>
      </c>
      <c r="G1765" s="832" t="s">
        <v>2181</v>
      </c>
      <c r="H1765" s="832" t="s">
        <v>638</v>
      </c>
      <c r="I1765" s="832" t="s">
        <v>2272</v>
      </c>
      <c r="J1765" s="832" t="s">
        <v>757</v>
      </c>
      <c r="K1765" s="832" t="s">
        <v>1686</v>
      </c>
      <c r="L1765" s="835">
        <v>490.89</v>
      </c>
      <c r="M1765" s="835">
        <v>3927.12</v>
      </c>
      <c r="N1765" s="832">
        <v>8</v>
      </c>
      <c r="O1765" s="836">
        <v>2</v>
      </c>
      <c r="P1765" s="835">
        <v>3927.12</v>
      </c>
      <c r="Q1765" s="837">
        <v>1</v>
      </c>
      <c r="R1765" s="832">
        <v>8</v>
      </c>
      <c r="S1765" s="837">
        <v>1</v>
      </c>
      <c r="T1765" s="836">
        <v>2</v>
      </c>
      <c r="U1765" s="838">
        <v>1</v>
      </c>
    </row>
    <row r="1766" spans="1:21" ht="14.4" customHeight="1" x14ac:dyDescent="0.3">
      <c r="A1766" s="831">
        <v>11</v>
      </c>
      <c r="B1766" s="832" t="s">
        <v>2137</v>
      </c>
      <c r="C1766" s="832" t="s">
        <v>2143</v>
      </c>
      <c r="D1766" s="833" t="s">
        <v>4131</v>
      </c>
      <c r="E1766" s="834" t="s">
        <v>2175</v>
      </c>
      <c r="F1766" s="832" t="s">
        <v>2138</v>
      </c>
      <c r="G1766" s="832" t="s">
        <v>2181</v>
      </c>
      <c r="H1766" s="832" t="s">
        <v>638</v>
      </c>
      <c r="I1766" s="832" t="s">
        <v>2182</v>
      </c>
      <c r="J1766" s="832" t="s">
        <v>757</v>
      </c>
      <c r="K1766" s="832" t="s">
        <v>1682</v>
      </c>
      <c r="L1766" s="835">
        <v>736.33</v>
      </c>
      <c r="M1766" s="835">
        <v>144320.68000000011</v>
      </c>
      <c r="N1766" s="832">
        <v>196</v>
      </c>
      <c r="O1766" s="836">
        <v>65</v>
      </c>
      <c r="P1766" s="835">
        <v>125176.10000000012</v>
      </c>
      <c r="Q1766" s="837">
        <v>0.86734693877551039</v>
      </c>
      <c r="R1766" s="832">
        <v>170</v>
      </c>
      <c r="S1766" s="837">
        <v>0.86734693877551017</v>
      </c>
      <c r="T1766" s="836">
        <v>56</v>
      </c>
      <c r="U1766" s="838">
        <v>0.86153846153846159</v>
      </c>
    </row>
    <row r="1767" spans="1:21" ht="14.4" customHeight="1" x14ac:dyDescent="0.3">
      <c r="A1767" s="831">
        <v>11</v>
      </c>
      <c r="B1767" s="832" t="s">
        <v>2137</v>
      </c>
      <c r="C1767" s="832" t="s">
        <v>2143</v>
      </c>
      <c r="D1767" s="833" t="s">
        <v>4131</v>
      </c>
      <c r="E1767" s="834" t="s">
        <v>2175</v>
      </c>
      <c r="F1767" s="832" t="s">
        <v>2138</v>
      </c>
      <c r="G1767" s="832" t="s">
        <v>2181</v>
      </c>
      <c r="H1767" s="832" t="s">
        <v>638</v>
      </c>
      <c r="I1767" s="832" t="s">
        <v>2404</v>
      </c>
      <c r="J1767" s="832" t="s">
        <v>757</v>
      </c>
      <c r="K1767" s="832" t="s">
        <v>1684</v>
      </c>
      <c r="L1767" s="835">
        <v>1154.68</v>
      </c>
      <c r="M1767" s="835">
        <v>8082.76</v>
      </c>
      <c r="N1767" s="832">
        <v>7</v>
      </c>
      <c r="O1767" s="836">
        <v>0.5</v>
      </c>
      <c r="P1767" s="835">
        <v>8082.76</v>
      </c>
      <c r="Q1767" s="837">
        <v>1</v>
      </c>
      <c r="R1767" s="832">
        <v>7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11</v>
      </c>
      <c r="B1768" s="832" t="s">
        <v>2137</v>
      </c>
      <c r="C1768" s="832" t="s">
        <v>2143</v>
      </c>
      <c r="D1768" s="833" t="s">
        <v>4131</v>
      </c>
      <c r="E1768" s="834" t="s">
        <v>2175</v>
      </c>
      <c r="F1768" s="832" t="s">
        <v>2138</v>
      </c>
      <c r="G1768" s="832" t="s">
        <v>2181</v>
      </c>
      <c r="H1768" s="832" t="s">
        <v>638</v>
      </c>
      <c r="I1768" s="832" t="s">
        <v>1681</v>
      </c>
      <c r="J1768" s="832" t="s">
        <v>757</v>
      </c>
      <c r="K1768" s="832" t="s">
        <v>1682</v>
      </c>
      <c r="L1768" s="835">
        <v>736.33</v>
      </c>
      <c r="M1768" s="835">
        <v>3681.6500000000005</v>
      </c>
      <c r="N1768" s="832">
        <v>5</v>
      </c>
      <c r="O1768" s="836">
        <v>2</v>
      </c>
      <c r="P1768" s="835">
        <v>2208.9900000000002</v>
      </c>
      <c r="Q1768" s="837">
        <v>0.6</v>
      </c>
      <c r="R1768" s="832">
        <v>3</v>
      </c>
      <c r="S1768" s="837">
        <v>0.6</v>
      </c>
      <c r="T1768" s="836">
        <v>1</v>
      </c>
      <c r="U1768" s="838">
        <v>0.5</v>
      </c>
    </row>
    <row r="1769" spans="1:21" ht="14.4" customHeight="1" x14ac:dyDescent="0.3">
      <c r="A1769" s="831">
        <v>11</v>
      </c>
      <c r="B1769" s="832" t="s">
        <v>2137</v>
      </c>
      <c r="C1769" s="832" t="s">
        <v>2143</v>
      </c>
      <c r="D1769" s="833" t="s">
        <v>4131</v>
      </c>
      <c r="E1769" s="834" t="s">
        <v>2175</v>
      </c>
      <c r="F1769" s="832" t="s">
        <v>2138</v>
      </c>
      <c r="G1769" s="832" t="s">
        <v>2234</v>
      </c>
      <c r="H1769" s="832" t="s">
        <v>638</v>
      </c>
      <c r="I1769" s="832" t="s">
        <v>1825</v>
      </c>
      <c r="J1769" s="832" t="s">
        <v>653</v>
      </c>
      <c r="K1769" s="832" t="s">
        <v>1826</v>
      </c>
      <c r="L1769" s="835">
        <v>24.22</v>
      </c>
      <c r="M1769" s="835">
        <v>72.66</v>
      </c>
      <c r="N1769" s="832">
        <v>3</v>
      </c>
      <c r="O1769" s="836">
        <v>1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11</v>
      </c>
      <c r="B1770" s="832" t="s">
        <v>2137</v>
      </c>
      <c r="C1770" s="832" t="s">
        <v>2143</v>
      </c>
      <c r="D1770" s="833" t="s">
        <v>4131</v>
      </c>
      <c r="E1770" s="834" t="s">
        <v>2175</v>
      </c>
      <c r="F1770" s="832" t="s">
        <v>2138</v>
      </c>
      <c r="G1770" s="832" t="s">
        <v>2234</v>
      </c>
      <c r="H1770" s="832" t="s">
        <v>638</v>
      </c>
      <c r="I1770" s="832" t="s">
        <v>1827</v>
      </c>
      <c r="J1770" s="832" t="s">
        <v>653</v>
      </c>
      <c r="K1770" s="832" t="s">
        <v>646</v>
      </c>
      <c r="L1770" s="835">
        <v>48.42</v>
      </c>
      <c r="M1770" s="835">
        <v>2808.3599999999997</v>
      </c>
      <c r="N1770" s="832">
        <v>58</v>
      </c>
      <c r="O1770" s="836">
        <v>40</v>
      </c>
      <c r="P1770" s="835">
        <v>1258.92</v>
      </c>
      <c r="Q1770" s="837">
        <v>0.44827586206896558</v>
      </c>
      <c r="R1770" s="832">
        <v>26</v>
      </c>
      <c r="S1770" s="837">
        <v>0.44827586206896552</v>
      </c>
      <c r="T1770" s="836">
        <v>17</v>
      </c>
      <c r="U1770" s="838">
        <v>0.42499999999999999</v>
      </c>
    </row>
    <row r="1771" spans="1:21" ht="14.4" customHeight="1" x14ac:dyDescent="0.3">
      <c r="A1771" s="831">
        <v>11</v>
      </c>
      <c r="B1771" s="832" t="s">
        <v>2137</v>
      </c>
      <c r="C1771" s="832" t="s">
        <v>2143</v>
      </c>
      <c r="D1771" s="833" t="s">
        <v>4131</v>
      </c>
      <c r="E1771" s="834" t="s">
        <v>2175</v>
      </c>
      <c r="F1771" s="832" t="s">
        <v>2138</v>
      </c>
      <c r="G1771" s="832" t="s">
        <v>2187</v>
      </c>
      <c r="H1771" s="832" t="s">
        <v>638</v>
      </c>
      <c r="I1771" s="832" t="s">
        <v>1834</v>
      </c>
      <c r="J1771" s="832" t="s">
        <v>1835</v>
      </c>
      <c r="K1771" s="832" t="s">
        <v>1836</v>
      </c>
      <c r="L1771" s="835">
        <v>0</v>
      </c>
      <c r="M1771" s="835">
        <v>0</v>
      </c>
      <c r="N1771" s="832">
        <v>4</v>
      </c>
      <c r="O1771" s="836">
        <v>2</v>
      </c>
      <c r="P1771" s="835">
        <v>0</v>
      </c>
      <c r="Q1771" s="837"/>
      <c r="R1771" s="832">
        <v>4</v>
      </c>
      <c r="S1771" s="837">
        <v>1</v>
      </c>
      <c r="T1771" s="836">
        <v>2</v>
      </c>
      <c r="U1771" s="838">
        <v>1</v>
      </c>
    </row>
    <row r="1772" spans="1:21" ht="14.4" customHeight="1" x14ac:dyDescent="0.3">
      <c r="A1772" s="831">
        <v>11</v>
      </c>
      <c r="B1772" s="832" t="s">
        <v>2137</v>
      </c>
      <c r="C1772" s="832" t="s">
        <v>2143</v>
      </c>
      <c r="D1772" s="833" t="s">
        <v>4131</v>
      </c>
      <c r="E1772" s="834" t="s">
        <v>2175</v>
      </c>
      <c r="F1772" s="832" t="s">
        <v>2138</v>
      </c>
      <c r="G1772" s="832" t="s">
        <v>2593</v>
      </c>
      <c r="H1772" s="832" t="s">
        <v>590</v>
      </c>
      <c r="I1772" s="832" t="s">
        <v>3735</v>
      </c>
      <c r="J1772" s="832" t="s">
        <v>3736</v>
      </c>
      <c r="K1772" s="832" t="s">
        <v>3737</v>
      </c>
      <c r="L1772" s="835">
        <v>317.8</v>
      </c>
      <c r="M1772" s="835">
        <v>317.8</v>
      </c>
      <c r="N1772" s="832">
        <v>1</v>
      </c>
      <c r="O1772" s="836">
        <v>1</v>
      </c>
      <c r="P1772" s="835">
        <v>317.8</v>
      </c>
      <c r="Q1772" s="837">
        <v>1</v>
      </c>
      <c r="R1772" s="832">
        <v>1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11</v>
      </c>
      <c r="B1773" s="832" t="s">
        <v>2137</v>
      </c>
      <c r="C1773" s="832" t="s">
        <v>2143</v>
      </c>
      <c r="D1773" s="833" t="s">
        <v>4131</v>
      </c>
      <c r="E1773" s="834" t="s">
        <v>2175</v>
      </c>
      <c r="F1773" s="832" t="s">
        <v>2138</v>
      </c>
      <c r="G1773" s="832" t="s">
        <v>2243</v>
      </c>
      <c r="H1773" s="832" t="s">
        <v>590</v>
      </c>
      <c r="I1773" s="832" t="s">
        <v>2347</v>
      </c>
      <c r="J1773" s="832" t="s">
        <v>985</v>
      </c>
      <c r="K1773" s="832" t="s">
        <v>2311</v>
      </c>
      <c r="L1773" s="835">
        <v>50.32</v>
      </c>
      <c r="M1773" s="835">
        <v>50.32</v>
      </c>
      <c r="N1773" s="832">
        <v>1</v>
      </c>
      <c r="O1773" s="836">
        <v>0.5</v>
      </c>
      <c r="P1773" s="835">
        <v>50.32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11</v>
      </c>
      <c r="B1774" s="832" t="s">
        <v>2137</v>
      </c>
      <c r="C1774" s="832" t="s">
        <v>2143</v>
      </c>
      <c r="D1774" s="833" t="s">
        <v>4131</v>
      </c>
      <c r="E1774" s="834" t="s">
        <v>2175</v>
      </c>
      <c r="F1774" s="832" t="s">
        <v>2138</v>
      </c>
      <c r="G1774" s="832" t="s">
        <v>2243</v>
      </c>
      <c r="H1774" s="832" t="s">
        <v>590</v>
      </c>
      <c r="I1774" s="832" t="s">
        <v>2244</v>
      </c>
      <c r="J1774" s="832" t="s">
        <v>2245</v>
      </c>
      <c r="K1774" s="832" t="s">
        <v>2246</v>
      </c>
      <c r="L1774" s="835">
        <v>95.29</v>
      </c>
      <c r="M1774" s="835">
        <v>95.29</v>
      </c>
      <c r="N1774" s="832">
        <v>1</v>
      </c>
      <c r="O1774" s="836">
        <v>1</v>
      </c>
      <c r="P1774" s="835">
        <v>95.29</v>
      </c>
      <c r="Q1774" s="837">
        <v>1</v>
      </c>
      <c r="R1774" s="832">
        <v>1</v>
      </c>
      <c r="S1774" s="837">
        <v>1</v>
      </c>
      <c r="T1774" s="836">
        <v>1</v>
      </c>
      <c r="U1774" s="838">
        <v>1</v>
      </c>
    </row>
    <row r="1775" spans="1:21" ht="14.4" customHeight="1" x14ac:dyDescent="0.3">
      <c r="A1775" s="831">
        <v>11</v>
      </c>
      <c r="B1775" s="832" t="s">
        <v>2137</v>
      </c>
      <c r="C1775" s="832" t="s">
        <v>2143</v>
      </c>
      <c r="D1775" s="833" t="s">
        <v>4131</v>
      </c>
      <c r="E1775" s="834" t="s">
        <v>2175</v>
      </c>
      <c r="F1775" s="832" t="s">
        <v>2138</v>
      </c>
      <c r="G1775" s="832" t="s">
        <v>2243</v>
      </c>
      <c r="H1775" s="832" t="s">
        <v>590</v>
      </c>
      <c r="I1775" s="832" t="s">
        <v>3738</v>
      </c>
      <c r="J1775" s="832" t="s">
        <v>2308</v>
      </c>
      <c r="K1775" s="832" t="s">
        <v>3739</v>
      </c>
      <c r="L1775" s="835">
        <v>0</v>
      </c>
      <c r="M1775" s="835">
        <v>0</v>
      </c>
      <c r="N1775" s="832">
        <v>2</v>
      </c>
      <c r="O1775" s="836">
        <v>1</v>
      </c>
      <c r="P1775" s="835"/>
      <c r="Q1775" s="837"/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11</v>
      </c>
      <c r="B1776" s="832" t="s">
        <v>2137</v>
      </c>
      <c r="C1776" s="832" t="s">
        <v>2143</v>
      </c>
      <c r="D1776" s="833" t="s">
        <v>4131</v>
      </c>
      <c r="E1776" s="834" t="s">
        <v>2175</v>
      </c>
      <c r="F1776" s="832" t="s">
        <v>2140</v>
      </c>
      <c r="G1776" s="832" t="s">
        <v>3296</v>
      </c>
      <c r="H1776" s="832" t="s">
        <v>590</v>
      </c>
      <c r="I1776" s="832" t="s">
        <v>3740</v>
      </c>
      <c r="J1776" s="832" t="s">
        <v>3298</v>
      </c>
      <c r="K1776" s="832"/>
      <c r="L1776" s="835">
        <v>1915</v>
      </c>
      <c r="M1776" s="835">
        <v>1915</v>
      </c>
      <c r="N1776" s="832">
        <v>1</v>
      </c>
      <c r="O1776" s="836">
        <v>1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11</v>
      </c>
      <c r="B1777" s="832" t="s">
        <v>2137</v>
      </c>
      <c r="C1777" s="832" t="s">
        <v>2143</v>
      </c>
      <c r="D1777" s="833" t="s">
        <v>4131</v>
      </c>
      <c r="E1777" s="834" t="s">
        <v>2175</v>
      </c>
      <c r="F1777" s="832" t="s">
        <v>2140</v>
      </c>
      <c r="G1777" s="832" t="s">
        <v>2191</v>
      </c>
      <c r="H1777" s="832" t="s">
        <v>590</v>
      </c>
      <c r="I1777" s="832" t="s">
        <v>3239</v>
      </c>
      <c r="J1777" s="832" t="s">
        <v>3240</v>
      </c>
      <c r="K1777" s="832" t="s">
        <v>3241</v>
      </c>
      <c r="L1777" s="835">
        <v>300</v>
      </c>
      <c r="M1777" s="835">
        <v>300</v>
      </c>
      <c r="N1777" s="832">
        <v>1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11</v>
      </c>
      <c r="B1778" s="832" t="s">
        <v>2137</v>
      </c>
      <c r="C1778" s="832" t="s">
        <v>2143</v>
      </c>
      <c r="D1778" s="833" t="s">
        <v>4131</v>
      </c>
      <c r="E1778" s="834" t="s">
        <v>2175</v>
      </c>
      <c r="F1778" s="832" t="s">
        <v>2140</v>
      </c>
      <c r="G1778" s="832" t="s">
        <v>2191</v>
      </c>
      <c r="H1778" s="832" t="s">
        <v>590</v>
      </c>
      <c r="I1778" s="832" t="s">
        <v>2192</v>
      </c>
      <c r="J1778" s="832" t="s">
        <v>2193</v>
      </c>
      <c r="K1778" s="832"/>
      <c r="L1778" s="835">
        <v>0</v>
      </c>
      <c r="M1778" s="835">
        <v>0</v>
      </c>
      <c r="N1778" s="832">
        <v>3</v>
      </c>
      <c r="O1778" s="836">
        <v>3</v>
      </c>
      <c r="P1778" s="835"/>
      <c r="Q1778" s="837"/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11</v>
      </c>
      <c r="B1779" s="832" t="s">
        <v>2137</v>
      </c>
      <c r="C1779" s="832" t="s">
        <v>2143</v>
      </c>
      <c r="D1779" s="833" t="s">
        <v>4131</v>
      </c>
      <c r="E1779" s="834" t="s">
        <v>2175</v>
      </c>
      <c r="F1779" s="832" t="s">
        <v>2140</v>
      </c>
      <c r="G1779" s="832" t="s">
        <v>2191</v>
      </c>
      <c r="H1779" s="832" t="s">
        <v>590</v>
      </c>
      <c r="I1779" s="832" t="s">
        <v>2602</v>
      </c>
      <c r="J1779" s="832" t="s">
        <v>2603</v>
      </c>
      <c r="K1779" s="832" t="s">
        <v>2604</v>
      </c>
      <c r="L1779" s="835">
        <v>0</v>
      </c>
      <c r="M1779" s="835">
        <v>0</v>
      </c>
      <c r="N1779" s="832">
        <v>251</v>
      </c>
      <c r="O1779" s="836">
        <v>250</v>
      </c>
      <c r="P1779" s="835">
        <v>0</v>
      </c>
      <c r="Q1779" s="837"/>
      <c r="R1779" s="832">
        <v>5</v>
      </c>
      <c r="S1779" s="837">
        <v>1.9920318725099601E-2</v>
      </c>
      <c r="T1779" s="836">
        <v>5</v>
      </c>
      <c r="U1779" s="838">
        <v>0.02</v>
      </c>
    </row>
    <row r="1780" spans="1:21" ht="14.4" customHeight="1" x14ac:dyDescent="0.3">
      <c r="A1780" s="831">
        <v>11</v>
      </c>
      <c r="B1780" s="832" t="s">
        <v>2137</v>
      </c>
      <c r="C1780" s="832" t="s">
        <v>2143</v>
      </c>
      <c r="D1780" s="833" t="s">
        <v>4131</v>
      </c>
      <c r="E1780" s="834" t="s">
        <v>2175</v>
      </c>
      <c r="F1780" s="832" t="s">
        <v>2140</v>
      </c>
      <c r="G1780" s="832" t="s">
        <v>2191</v>
      </c>
      <c r="H1780" s="832" t="s">
        <v>590</v>
      </c>
      <c r="I1780" s="832" t="s">
        <v>2942</v>
      </c>
      <c r="J1780" s="832" t="s">
        <v>2943</v>
      </c>
      <c r="K1780" s="832" t="s">
        <v>2944</v>
      </c>
      <c r="L1780" s="835">
        <v>0</v>
      </c>
      <c r="M1780" s="835">
        <v>0</v>
      </c>
      <c r="N1780" s="832">
        <v>1</v>
      </c>
      <c r="O1780" s="836">
        <v>1</v>
      </c>
      <c r="P1780" s="835"/>
      <c r="Q1780" s="837"/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11</v>
      </c>
      <c r="B1781" s="832" t="s">
        <v>2137</v>
      </c>
      <c r="C1781" s="832" t="s">
        <v>2143</v>
      </c>
      <c r="D1781" s="833" t="s">
        <v>4131</v>
      </c>
      <c r="E1781" s="834" t="s">
        <v>2175</v>
      </c>
      <c r="F1781" s="832" t="s">
        <v>2140</v>
      </c>
      <c r="G1781" s="832" t="s">
        <v>2191</v>
      </c>
      <c r="H1781" s="832" t="s">
        <v>590</v>
      </c>
      <c r="I1781" s="832" t="s">
        <v>3547</v>
      </c>
      <c r="J1781" s="832" t="s">
        <v>3548</v>
      </c>
      <c r="K1781" s="832" t="s">
        <v>2944</v>
      </c>
      <c r="L1781" s="835">
        <v>0</v>
      </c>
      <c r="M1781" s="835">
        <v>0</v>
      </c>
      <c r="N1781" s="832">
        <v>1</v>
      </c>
      <c r="O1781" s="836">
        <v>1</v>
      </c>
      <c r="P1781" s="835"/>
      <c r="Q1781" s="837"/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11</v>
      </c>
      <c r="B1782" s="832" t="s">
        <v>2137</v>
      </c>
      <c r="C1782" s="832" t="s">
        <v>2143</v>
      </c>
      <c r="D1782" s="833" t="s">
        <v>4131</v>
      </c>
      <c r="E1782" s="834" t="s">
        <v>2175</v>
      </c>
      <c r="F1782" s="832" t="s">
        <v>2140</v>
      </c>
      <c r="G1782" s="832" t="s">
        <v>2205</v>
      </c>
      <c r="H1782" s="832" t="s">
        <v>590</v>
      </c>
      <c r="I1782" s="832" t="s">
        <v>2315</v>
      </c>
      <c r="J1782" s="832" t="s">
        <v>2316</v>
      </c>
      <c r="K1782" s="832" t="s">
        <v>2317</v>
      </c>
      <c r="L1782" s="835">
        <v>350</v>
      </c>
      <c r="M1782" s="835">
        <v>350</v>
      </c>
      <c r="N1782" s="832">
        <v>1</v>
      </c>
      <c r="O1782" s="836">
        <v>1</v>
      </c>
      <c r="P1782" s="835">
        <v>350</v>
      </c>
      <c r="Q1782" s="837">
        <v>1</v>
      </c>
      <c r="R1782" s="832">
        <v>1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11</v>
      </c>
      <c r="B1783" s="832" t="s">
        <v>2137</v>
      </c>
      <c r="C1783" s="832" t="s">
        <v>2143</v>
      </c>
      <c r="D1783" s="833" t="s">
        <v>4131</v>
      </c>
      <c r="E1783" s="834" t="s">
        <v>2175</v>
      </c>
      <c r="F1783" s="832" t="s">
        <v>2140</v>
      </c>
      <c r="G1783" s="832" t="s">
        <v>2205</v>
      </c>
      <c r="H1783" s="832" t="s">
        <v>590</v>
      </c>
      <c r="I1783" s="832" t="s">
        <v>2276</v>
      </c>
      <c r="J1783" s="832" t="s">
        <v>2277</v>
      </c>
      <c r="K1783" s="832" t="s">
        <v>2278</v>
      </c>
      <c r="L1783" s="835">
        <v>971.25</v>
      </c>
      <c r="M1783" s="835">
        <v>971.25</v>
      </c>
      <c r="N1783" s="832">
        <v>1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11</v>
      </c>
      <c r="B1784" s="832" t="s">
        <v>2137</v>
      </c>
      <c r="C1784" s="832" t="s">
        <v>2143</v>
      </c>
      <c r="D1784" s="833" t="s">
        <v>4131</v>
      </c>
      <c r="E1784" s="834" t="s">
        <v>2175</v>
      </c>
      <c r="F1784" s="832" t="s">
        <v>2140</v>
      </c>
      <c r="G1784" s="832" t="s">
        <v>2205</v>
      </c>
      <c r="H1784" s="832" t="s">
        <v>590</v>
      </c>
      <c r="I1784" s="832" t="s">
        <v>2622</v>
      </c>
      <c r="J1784" s="832" t="s">
        <v>2623</v>
      </c>
      <c r="K1784" s="832" t="s">
        <v>2624</v>
      </c>
      <c r="L1784" s="835">
        <v>1600</v>
      </c>
      <c r="M1784" s="835">
        <v>1600</v>
      </c>
      <c r="N1784" s="832">
        <v>1</v>
      </c>
      <c r="O1784" s="836">
        <v>1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11</v>
      </c>
      <c r="B1785" s="832" t="s">
        <v>2137</v>
      </c>
      <c r="C1785" s="832" t="s">
        <v>2143</v>
      </c>
      <c r="D1785" s="833" t="s">
        <v>4131</v>
      </c>
      <c r="E1785" s="834" t="s">
        <v>2175</v>
      </c>
      <c r="F1785" s="832" t="s">
        <v>2140</v>
      </c>
      <c r="G1785" s="832" t="s">
        <v>2205</v>
      </c>
      <c r="H1785" s="832" t="s">
        <v>590</v>
      </c>
      <c r="I1785" s="832" t="s">
        <v>3741</v>
      </c>
      <c r="J1785" s="832" t="s">
        <v>3742</v>
      </c>
      <c r="K1785" s="832" t="s">
        <v>3743</v>
      </c>
      <c r="L1785" s="835">
        <v>350</v>
      </c>
      <c r="M1785" s="835">
        <v>350</v>
      </c>
      <c r="N1785" s="832">
        <v>1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11</v>
      </c>
      <c r="B1786" s="832" t="s">
        <v>2137</v>
      </c>
      <c r="C1786" s="832" t="s">
        <v>2143</v>
      </c>
      <c r="D1786" s="833" t="s">
        <v>4131</v>
      </c>
      <c r="E1786" s="834" t="s">
        <v>2175</v>
      </c>
      <c r="F1786" s="832" t="s">
        <v>2140</v>
      </c>
      <c r="G1786" s="832" t="s">
        <v>2205</v>
      </c>
      <c r="H1786" s="832" t="s">
        <v>590</v>
      </c>
      <c r="I1786" s="832" t="s">
        <v>3415</v>
      </c>
      <c r="J1786" s="832" t="s">
        <v>3416</v>
      </c>
      <c r="K1786" s="832" t="s">
        <v>3417</v>
      </c>
      <c r="L1786" s="835">
        <v>1600</v>
      </c>
      <c r="M1786" s="835">
        <v>1600</v>
      </c>
      <c r="N1786" s="832">
        <v>1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11</v>
      </c>
      <c r="B1787" s="832" t="s">
        <v>2137</v>
      </c>
      <c r="C1787" s="832" t="s">
        <v>2143</v>
      </c>
      <c r="D1787" s="833" t="s">
        <v>4131</v>
      </c>
      <c r="E1787" s="834" t="s">
        <v>2175</v>
      </c>
      <c r="F1787" s="832" t="s">
        <v>2140</v>
      </c>
      <c r="G1787" s="832" t="s">
        <v>2205</v>
      </c>
      <c r="H1787" s="832" t="s">
        <v>590</v>
      </c>
      <c r="I1787" s="832" t="s">
        <v>3744</v>
      </c>
      <c r="J1787" s="832" t="s">
        <v>3745</v>
      </c>
      <c r="K1787" s="832" t="s">
        <v>3746</v>
      </c>
      <c r="L1787" s="835">
        <v>725.94</v>
      </c>
      <c r="M1787" s="835">
        <v>725.94</v>
      </c>
      <c r="N1787" s="832">
        <v>1</v>
      </c>
      <c r="O1787" s="836">
        <v>1</v>
      </c>
      <c r="P1787" s="835">
        <v>725.94</v>
      </c>
      <c r="Q1787" s="837">
        <v>1</v>
      </c>
      <c r="R1787" s="832">
        <v>1</v>
      </c>
      <c r="S1787" s="837">
        <v>1</v>
      </c>
      <c r="T1787" s="836">
        <v>1</v>
      </c>
      <c r="U1787" s="838">
        <v>1</v>
      </c>
    </row>
    <row r="1788" spans="1:21" ht="14.4" customHeight="1" x14ac:dyDescent="0.3">
      <c r="A1788" s="831">
        <v>11</v>
      </c>
      <c r="B1788" s="832" t="s">
        <v>2137</v>
      </c>
      <c r="C1788" s="832" t="s">
        <v>2143</v>
      </c>
      <c r="D1788" s="833" t="s">
        <v>4131</v>
      </c>
      <c r="E1788" s="834" t="s">
        <v>2175</v>
      </c>
      <c r="F1788" s="832" t="s">
        <v>2140</v>
      </c>
      <c r="G1788" s="832" t="s">
        <v>2209</v>
      </c>
      <c r="H1788" s="832" t="s">
        <v>590</v>
      </c>
      <c r="I1788" s="832" t="s">
        <v>2661</v>
      </c>
      <c r="J1788" s="832" t="s">
        <v>2662</v>
      </c>
      <c r="K1788" s="832" t="s">
        <v>2663</v>
      </c>
      <c r="L1788" s="835">
        <v>3990</v>
      </c>
      <c r="M1788" s="835">
        <v>3990</v>
      </c>
      <c r="N1788" s="832">
        <v>1</v>
      </c>
      <c r="O1788" s="836">
        <v>1</v>
      </c>
      <c r="P1788" s="835">
        <v>3990</v>
      </c>
      <c r="Q1788" s="837">
        <v>1</v>
      </c>
      <c r="R1788" s="832">
        <v>1</v>
      </c>
      <c r="S1788" s="837">
        <v>1</v>
      </c>
      <c r="T1788" s="836">
        <v>1</v>
      </c>
      <c r="U1788" s="838">
        <v>1</v>
      </c>
    </row>
    <row r="1789" spans="1:21" ht="14.4" customHeight="1" x14ac:dyDescent="0.3">
      <c r="A1789" s="831">
        <v>11</v>
      </c>
      <c r="B1789" s="832" t="s">
        <v>2137</v>
      </c>
      <c r="C1789" s="832" t="s">
        <v>2143</v>
      </c>
      <c r="D1789" s="833" t="s">
        <v>4131</v>
      </c>
      <c r="E1789" s="834" t="s">
        <v>2175</v>
      </c>
      <c r="F1789" s="832" t="s">
        <v>2140</v>
      </c>
      <c r="G1789" s="832" t="s">
        <v>2209</v>
      </c>
      <c r="H1789" s="832" t="s">
        <v>590</v>
      </c>
      <c r="I1789" s="832" t="s">
        <v>2371</v>
      </c>
      <c r="J1789" s="832" t="s">
        <v>2372</v>
      </c>
      <c r="K1789" s="832" t="s">
        <v>2373</v>
      </c>
      <c r="L1789" s="835">
        <v>1075</v>
      </c>
      <c r="M1789" s="835">
        <v>1075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11</v>
      </c>
      <c r="B1790" s="832" t="s">
        <v>2137</v>
      </c>
      <c r="C1790" s="832" t="s">
        <v>2143</v>
      </c>
      <c r="D1790" s="833" t="s">
        <v>4131</v>
      </c>
      <c r="E1790" s="834" t="s">
        <v>2175</v>
      </c>
      <c r="F1790" s="832" t="s">
        <v>2140</v>
      </c>
      <c r="G1790" s="832" t="s">
        <v>2209</v>
      </c>
      <c r="H1790" s="832" t="s">
        <v>590</v>
      </c>
      <c r="I1790" s="832" t="s">
        <v>2282</v>
      </c>
      <c r="J1790" s="832" t="s">
        <v>2283</v>
      </c>
      <c r="K1790" s="832" t="s">
        <v>2284</v>
      </c>
      <c r="L1790" s="835">
        <v>200</v>
      </c>
      <c r="M1790" s="835">
        <v>13400</v>
      </c>
      <c r="N1790" s="832">
        <v>67</v>
      </c>
      <c r="O1790" s="836">
        <v>34</v>
      </c>
      <c r="P1790" s="835">
        <v>10400</v>
      </c>
      <c r="Q1790" s="837">
        <v>0.77611940298507465</v>
      </c>
      <c r="R1790" s="832">
        <v>52</v>
      </c>
      <c r="S1790" s="837">
        <v>0.77611940298507465</v>
      </c>
      <c r="T1790" s="836">
        <v>26</v>
      </c>
      <c r="U1790" s="838">
        <v>0.76470588235294112</v>
      </c>
    </row>
    <row r="1791" spans="1:21" ht="14.4" customHeight="1" x14ac:dyDescent="0.3">
      <c r="A1791" s="831">
        <v>11</v>
      </c>
      <c r="B1791" s="832" t="s">
        <v>2137</v>
      </c>
      <c r="C1791" s="832" t="s">
        <v>2143</v>
      </c>
      <c r="D1791" s="833" t="s">
        <v>4131</v>
      </c>
      <c r="E1791" s="834" t="s">
        <v>2175</v>
      </c>
      <c r="F1791" s="832" t="s">
        <v>2140</v>
      </c>
      <c r="G1791" s="832" t="s">
        <v>2209</v>
      </c>
      <c r="H1791" s="832" t="s">
        <v>590</v>
      </c>
      <c r="I1791" s="832" t="s">
        <v>2266</v>
      </c>
      <c r="J1791" s="832" t="s">
        <v>2267</v>
      </c>
      <c r="K1791" s="832" t="s">
        <v>2268</v>
      </c>
      <c r="L1791" s="835">
        <v>278.75</v>
      </c>
      <c r="M1791" s="835">
        <v>26481.25</v>
      </c>
      <c r="N1791" s="832">
        <v>95</v>
      </c>
      <c r="O1791" s="836">
        <v>50</v>
      </c>
      <c r="P1791" s="835">
        <v>18676.25</v>
      </c>
      <c r="Q1791" s="837">
        <v>0.70526315789473681</v>
      </c>
      <c r="R1791" s="832">
        <v>67</v>
      </c>
      <c r="S1791" s="837">
        <v>0.70526315789473681</v>
      </c>
      <c r="T1791" s="836">
        <v>36</v>
      </c>
      <c r="U1791" s="838">
        <v>0.72</v>
      </c>
    </row>
    <row r="1792" spans="1:21" ht="14.4" customHeight="1" x14ac:dyDescent="0.3">
      <c r="A1792" s="831">
        <v>11</v>
      </c>
      <c r="B1792" s="832" t="s">
        <v>2137</v>
      </c>
      <c r="C1792" s="832" t="s">
        <v>2143</v>
      </c>
      <c r="D1792" s="833" t="s">
        <v>4131</v>
      </c>
      <c r="E1792" s="834" t="s">
        <v>2175</v>
      </c>
      <c r="F1792" s="832" t="s">
        <v>2140</v>
      </c>
      <c r="G1792" s="832" t="s">
        <v>2209</v>
      </c>
      <c r="H1792" s="832" t="s">
        <v>590</v>
      </c>
      <c r="I1792" s="832" t="s">
        <v>3497</v>
      </c>
      <c r="J1792" s="832" t="s">
        <v>3498</v>
      </c>
      <c r="K1792" s="832" t="s">
        <v>3499</v>
      </c>
      <c r="L1792" s="835">
        <v>1110</v>
      </c>
      <c r="M1792" s="835">
        <v>1110</v>
      </c>
      <c r="N1792" s="832">
        <v>1</v>
      </c>
      <c r="O1792" s="836">
        <v>1</v>
      </c>
      <c r="P1792" s="835">
        <v>1110</v>
      </c>
      <c r="Q1792" s="837">
        <v>1</v>
      </c>
      <c r="R1792" s="832">
        <v>1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11</v>
      </c>
      <c r="B1793" s="832" t="s">
        <v>2137</v>
      </c>
      <c r="C1793" s="832" t="s">
        <v>2143</v>
      </c>
      <c r="D1793" s="833" t="s">
        <v>4131</v>
      </c>
      <c r="E1793" s="834" t="s">
        <v>2175</v>
      </c>
      <c r="F1793" s="832" t="s">
        <v>2140</v>
      </c>
      <c r="G1793" s="832" t="s">
        <v>2209</v>
      </c>
      <c r="H1793" s="832" t="s">
        <v>590</v>
      </c>
      <c r="I1793" s="832" t="s">
        <v>2256</v>
      </c>
      <c r="J1793" s="832" t="s">
        <v>2257</v>
      </c>
      <c r="K1793" s="832" t="s">
        <v>2258</v>
      </c>
      <c r="L1793" s="835">
        <v>1200</v>
      </c>
      <c r="M1793" s="835">
        <v>1200</v>
      </c>
      <c r="N1793" s="832">
        <v>1</v>
      </c>
      <c r="O1793" s="836">
        <v>1</v>
      </c>
      <c r="P1793" s="835">
        <v>1200</v>
      </c>
      <c r="Q1793" s="837">
        <v>1</v>
      </c>
      <c r="R1793" s="832">
        <v>1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11</v>
      </c>
      <c r="B1794" s="832" t="s">
        <v>2137</v>
      </c>
      <c r="C1794" s="832" t="s">
        <v>2143</v>
      </c>
      <c r="D1794" s="833" t="s">
        <v>4131</v>
      </c>
      <c r="E1794" s="834" t="s">
        <v>2175</v>
      </c>
      <c r="F1794" s="832" t="s">
        <v>2140</v>
      </c>
      <c r="G1794" s="832" t="s">
        <v>2209</v>
      </c>
      <c r="H1794" s="832" t="s">
        <v>590</v>
      </c>
      <c r="I1794" s="832" t="s">
        <v>3747</v>
      </c>
      <c r="J1794" s="832" t="s">
        <v>3748</v>
      </c>
      <c r="K1794" s="832" t="s">
        <v>3749</v>
      </c>
      <c r="L1794" s="835">
        <v>300</v>
      </c>
      <c r="M1794" s="835">
        <v>600</v>
      </c>
      <c r="N1794" s="832">
        <v>2</v>
      </c>
      <c r="O1794" s="836">
        <v>1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11</v>
      </c>
      <c r="B1795" s="832" t="s">
        <v>2137</v>
      </c>
      <c r="C1795" s="832" t="s">
        <v>2143</v>
      </c>
      <c r="D1795" s="833" t="s">
        <v>4131</v>
      </c>
      <c r="E1795" s="834" t="s">
        <v>2175</v>
      </c>
      <c r="F1795" s="832" t="s">
        <v>2140</v>
      </c>
      <c r="G1795" s="832" t="s">
        <v>2678</v>
      </c>
      <c r="H1795" s="832" t="s">
        <v>590</v>
      </c>
      <c r="I1795" s="832" t="s">
        <v>2682</v>
      </c>
      <c r="J1795" s="832" t="s">
        <v>2680</v>
      </c>
      <c r="K1795" s="832" t="s">
        <v>2683</v>
      </c>
      <c r="L1795" s="835">
        <v>1659.44</v>
      </c>
      <c r="M1795" s="835">
        <v>1659.44</v>
      </c>
      <c r="N1795" s="832">
        <v>1</v>
      </c>
      <c r="O1795" s="836">
        <v>1</v>
      </c>
      <c r="P1795" s="835">
        <v>1659.44</v>
      </c>
      <c r="Q1795" s="837">
        <v>1</v>
      </c>
      <c r="R1795" s="832">
        <v>1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11</v>
      </c>
      <c r="B1796" s="832" t="s">
        <v>2137</v>
      </c>
      <c r="C1796" s="832" t="s">
        <v>2143</v>
      </c>
      <c r="D1796" s="833" t="s">
        <v>4131</v>
      </c>
      <c r="E1796" s="834" t="s">
        <v>2175</v>
      </c>
      <c r="F1796" s="832" t="s">
        <v>2140</v>
      </c>
      <c r="G1796" s="832" t="s">
        <v>2678</v>
      </c>
      <c r="H1796" s="832" t="s">
        <v>590</v>
      </c>
      <c r="I1796" s="832" t="s">
        <v>3750</v>
      </c>
      <c r="J1796" s="832" t="s">
        <v>3317</v>
      </c>
      <c r="K1796" s="832" t="s">
        <v>3751</v>
      </c>
      <c r="L1796" s="835">
        <v>995.67</v>
      </c>
      <c r="M1796" s="835">
        <v>995.67</v>
      </c>
      <c r="N1796" s="832">
        <v>1</v>
      </c>
      <c r="O1796" s="836">
        <v>1</v>
      </c>
      <c r="P1796" s="835">
        <v>995.67</v>
      </c>
      <c r="Q1796" s="837">
        <v>1</v>
      </c>
      <c r="R1796" s="832">
        <v>1</v>
      </c>
      <c r="S1796" s="837">
        <v>1</v>
      </c>
      <c r="T1796" s="836">
        <v>1</v>
      </c>
      <c r="U1796" s="838">
        <v>1</v>
      </c>
    </row>
    <row r="1797" spans="1:21" ht="14.4" customHeight="1" x14ac:dyDescent="0.3">
      <c r="A1797" s="831">
        <v>11</v>
      </c>
      <c r="B1797" s="832" t="s">
        <v>2137</v>
      </c>
      <c r="C1797" s="832" t="s">
        <v>2143</v>
      </c>
      <c r="D1797" s="833" t="s">
        <v>4131</v>
      </c>
      <c r="E1797" s="834" t="s">
        <v>2176</v>
      </c>
      <c r="F1797" s="832" t="s">
        <v>2138</v>
      </c>
      <c r="G1797" s="832" t="s">
        <v>2177</v>
      </c>
      <c r="H1797" s="832" t="s">
        <v>590</v>
      </c>
      <c r="I1797" s="832" t="s">
        <v>2696</v>
      </c>
      <c r="J1797" s="832" t="s">
        <v>1060</v>
      </c>
      <c r="K1797" s="832" t="s">
        <v>2697</v>
      </c>
      <c r="L1797" s="835">
        <v>154.36000000000001</v>
      </c>
      <c r="M1797" s="835">
        <v>154.36000000000001</v>
      </c>
      <c r="N1797" s="832">
        <v>1</v>
      </c>
      <c r="O1797" s="836">
        <v>1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11</v>
      </c>
      <c r="B1798" s="832" t="s">
        <v>2137</v>
      </c>
      <c r="C1798" s="832" t="s">
        <v>2143</v>
      </c>
      <c r="D1798" s="833" t="s">
        <v>4131</v>
      </c>
      <c r="E1798" s="834" t="s">
        <v>2176</v>
      </c>
      <c r="F1798" s="832" t="s">
        <v>2138</v>
      </c>
      <c r="G1798" s="832" t="s">
        <v>2178</v>
      </c>
      <c r="H1798" s="832" t="s">
        <v>590</v>
      </c>
      <c r="I1798" s="832" t="s">
        <v>1793</v>
      </c>
      <c r="J1798" s="832" t="s">
        <v>1794</v>
      </c>
      <c r="K1798" s="832" t="s">
        <v>1795</v>
      </c>
      <c r="L1798" s="835">
        <v>170.52</v>
      </c>
      <c r="M1798" s="835">
        <v>170.52</v>
      </c>
      <c r="N1798" s="832">
        <v>1</v>
      </c>
      <c r="O1798" s="836">
        <v>0.5</v>
      </c>
      <c r="P1798" s="835">
        <v>170.52</v>
      </c>
      <c r="Q1798" s="837">
        <v>1</v>
      </c>
      <c r="R1798" s="832">
        <v>1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11</v>
      </c>
      <c r="B1799" s="832" t="s">
        <v>2137</v>
      </c>
      <c r="C1799" s="832" t="s">
        <v>2143</v>
      </c>
      <c r="D1799" s="833" t="s">
        <v>4131</v>
      </c>
      <c r="E1799" s="834" t="s">
        <v>2176</v>
      </c>
      <c r="F1799" s="832" t="s">
        <v>2138</v>
      </c>
      <c r="G1799" s="832" t="s">
        <v>2178</v>
      </c>
      <c r="H1799" s="832" t="s">
        <v>590</v>
      </c>
      <c r="I1799" s="832" t="s">
        <v>2179</v>
      </c>
      <c r="J1799" s="832" t="s">
        <v>1794</v>
      </c>
      <c r="K1799" s="832" t="s">
        <v>2180</v>
      </c>
      <c r="L1799" s="835">
        <v>238.72</v>
      </c>
      <c r="M1799" s="835">
        <v>238.72</v>
      </c>
      <c r="N1799" s="832">
        <v>1</v>
      </c>
      <c r="O1799" s="836">
        <v>1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11</v>
      </c>
      <c r="B1800" s="832" t="s">
        <v>2137</v>
      </c>
      <c r="C1800" s="832" t="s">
        <v>2143</v>
      </c>
      <c r="D1800" s="833" t="s">
        <v>4131</v>
      </c>
      <c r="E1800" s="834" t="s">
        <v>2176</v>
      </c>
      <c r="F1800" s="832" t="s">
        <v>2138</v>
      </c>
      <c r="G1800" s="832" t="s">
        <v>2219</v>
      </c>
      <c r="H1800" s="832" t="s">
        <v>590</v>
      </c>
      <c r="I1800" s="832" t="s">
        <v>3752</v>
      </c>
      <c r="J1800" s="832" t="s">
        <v>2451</v>
      </c>
      <c r="K1800" s="832" t="s">
        <v>3753</v>
      </c>
      <c r="L1800" s="835">
        <v>80.7</v>
      </c>
      <c r="M1800" s="835">
        <v>161.4</v>
      </c>
      <c r="N1800" s="832">
        <v>2</v>
      </c>
      <c r="O1800" s="836">
        <v>2</v>
      </c>
      <c r="P1800" s="835">
        <v>80.7</v>
      </c>
      <c r="Q1800" s="837">
        <v>0.5</v>
      </c>
      <c r="R1800" s="832">
        <v>1</v>
      </c>
      <c r="S1800" s="837">
        <v>0.5</v>
      </c>
      <c r="T1800" s="836">
        <v>1</v>
      </c>
      <c r="U1800" s="838">
        <v>0.5</v>
      </c>
    </row>
    <row r="1801" spans="1:21" ht="14.4" customHeight="1" x14ac:dyDescent="0.3">
      <c r="A1801" s="831">
        <v>11</v>
      </c>
      <c r="B1801" s="832" t="s">
        <v>2137</v>
      </c>
      <c r="C1801" s="832" t="s">
        <v>2143</v>
      </c>
      <c r="D1801" s="833" t="s">
        <v>4131</v>
      </c>
      <c r="E1801" s="834" t="s">
        <v>2176</v>
      </c>
      <c r="F1801" s="832" t="s">
        <v>2138</v>
      </c>
      <c r="G1801" s="832" t="s">
        <v>2219</v>
      </c>
      <c r="H1801" s="832" t="s">
        <v>590</v>
      </c>
      <c r="I1801" s="832" t="s">
        <v>3754</v>
      </c>
      <c r="J1801" s="832" t="s">
        <v>3755</v>
      </c>
      <c r="K1801" s="832" t="s">
        <v>3756</v>
      </c>
      <c r="L1801" s="835">
        <v>0</v>
      </c>
      <c r="M1801" s="835">
        <v>0</v>
      </c>
      <c r="N1801" s="832">
        <v>1</v>
      </c>
      <c r="O1801" s="836">
        <v>1</v>
      </c>
      <c r="P1801" s="835"/>
      <c r="Q1801" s="837"/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11</v>
      </c>
      <c r="B1802" s="832" t="s">
        <v>2137</v>
      </c>
      <c r="C1802" s="832" t="s">
        <v>2143</v>
      </c>
      <c r="D1802" s="833" t="s">
        <v>4131</v>
      </c>
      <c r="E1802" s="834" t="s">
        <v>2176</v>
      </c>
      <c r="F1802" s="832" t="s">
        <v>2138</v>
      </c>
      <c r="G1802" s="832" t="s">
        <v>2854</v>
      </c>
      <c r="H1802" s="832" t="s">
        <v>590</v>
      </c>
      <c r="I1802" s="832" t="s">
        <v>2855</v>
      </c>
      <c r="J1802" s="832" t="s">
        <v>2856</v>
      </c>
      <c r="K1802" s="832" t="s">
        <v>2857</v>
      </c>
      <c r="L1802" s="835">
        <v>106.47</v>
      </c>
      <c r="M1802" s="835">
        <v>319.40999999999997</v>
      </c>
      <c r="N1802" s="832">
        <v>3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11</v>
      </c>
      <c r="B1803" s="832" t="s">
        <v>2137</v>
      </c>
      <c r="C1803" s="832" t="s">
        <v>2143</v>
      </c>
      <c r="D1803" s="833" t="s">
        <v>4131</v>
      </c>
      <c r="E1803" s="834" t="s">
        <v>2176</v>
      </c>
      <c r="F1803" s="832" t="s">
        <v>2138</v>
      </c>
      <c r="G1803" s="832" t="s">
        <v>3649</v>
      </c>
      <c r="H1803" s="832" t="s">
        <v>590</v>
      </c>
      <c r="I1803" s="832" t="s">
        <v>3757</v>
      </c>
      <c r="J1803" s="832" t="s">
        <v>980</v>
      </c>
      <c r="K1803" s="832" t="s">
        <v>3651</v>
      </c>
      <c r="L1803" s="835">
        <v>34.15</v>
      </c>
      <c r="M1803" s="835">
        <v>34.15</v>
      </c>
      <c r="N1803" s="832">
        <v>1</v>
      </c>
      <c r="O1803" s="836">
        <v>1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11</v>
      </c>
      <c r="B1804" s="832" t="s">
        <v>2137</v>
      </c>
      <c r="C1804" s="832" t="s">
        <v>2143</v>
      </c>
      <c r="D1804" s="833" t="s">
        <v>4131</v>
      </c>
      <c r="E1804" s="834" t="s">
        <v>2176</v>
      </c>
      <c r="F1804" s="832" t="s">
        <v>2138</v>
      </c>
      <c r="G1804" s="832" t="s">
        <v>2554</v>
      </c>
      <c r="H1804" s="832" t="s">
        <v>590</v>
      </c>
      <c r="I1804" s="832" t="s">
        <v>2555</v>
      </c>
      <c r="J1804" s="832" t="s">
        <v>2556</v>
      </c>
      <c r="K1804" s="832" t="s">
        <v>2557</v>
      </c>
      <c r="L1804" s="835">
        <v>159.71</v>
      </c>
      <c r="M1804" s="835">
        <v>159.71</v>
      </c>
      <c r="N1804" s="832">
        <v>1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11</v>
      </c>
      <c r="B1805" s="832" t="s">
        <v>2137</v>
      </c>
      <c r="C1805" s="832" t="s">
        <v>2143</v>
      </c>
      <c r="D1805" s="833" t="s">
        <v>4131</v>
      </c>
      <c r="E1805" s="834" t="s">
        <v>2176</v>
      </c>
      <c r="F1805" s="832" t="s">
        <v>2138</v>
      </c>
      <c r="G1805" s="832" t="s">
        <v>2368</v>
      </c>
      <c r="H1805" s="832" t="s">
        <v>590</v>
      </c>
      <c r="I1805" s="832" t="s">
        <v>2517</v>
      </c>
      <c r="J1805" s="832" t="s">
        <v>2518</v>
      </c>
      <c r="K1805" s="832" t="s">
        <v>2004</v>
      </c>
      <c r="L1805" s="835">
        <v>64.56</v>
      </c>
      <c r="M1805" s="835">
        <v>129.12</v>
      </c>
      <c r="N1805" s="832">
        <v>2</v>
      </c>
      <c r="O1805" s="836">
        <v>2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11</v>
      </c>
      <c r="B1806" s="832" t="s">
        <v>2137</v>
      </c>
      <c r="C1806" s="832" t="s">
        <v>2143</v>
      </c>
      <c r="D1806" s="833" t="s">
        <v>4131</v>
      </c>
      <c r="E1806" s="834" t="s">
        <v>2176</v>
      </c>
      <c r="F1806" s="832" t="s">
        <v>2138</v>
      </c>
      <c r="G1806" s="832" t="s">
        <v>2368</v>
      </c>
      <c r="H1806" s="832" t="s">
        <v>638</v>
      </c>
      <c r="I1806" s="832" t="s">
        <v>3758</v>
      </c>
      <c r="J1806" s="832" t="s">
        <v>2003</v>
      </c>
      <c r="K1806" s="832" t="s">
        <v>3523</v>
      </c>
      <c r="L1806" s="835">
        <v>0</v>
      </c>
      <c r="M1806" s="835">
        <v>0</v>
      </c>
      <c r="N1806" s="832">
        <v>1</v>
      </c>
      <c r="O1806" s="836">
        <v>1</v>
      </c>
      <c r="P1806" s="835"/>
      <c r="Q1806" s="837"/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11</v>
      </c>
      <c r="B1807" s="832" t="s">
        <v>2137</v>
      </c>
      <c r="C1807" s="832" t="s">
        <v>2143</v>
      </c>
      <c r="D1807" s="833" t="s">
        <v>4131</v>
      </c>
      <c r="E1807" s="834" t="s">
        <v>2176</v>
      </c>
      <c r="F1807" s="832" t="s">
        <v>2138</v>
      </c>
      <c r="G1807" s="832" t="s">
        <v>2181</v>
      </c>
      <c r="H1807" s="832" t="s">
        <v>638</v>
      </c>
      <c r="I1807" s="832" t="s">
        <v>1687</v>
      </c>
      <c r="J1807" s="832" t="s">
        <v>757</v>
      </c>
      <c r="K1807" s="832" t="s">
        <v>1688</v>
      </c>
      <c r="L1807" s="835">
        <v>147.26</v>
      </c>
      <c r="M1807" s="835">
        <v>147.26</v>
      </c>
      <c r="N1807" s="832">
        <v>1</v>
      </c>
      <c r="O1807" s="836">
        <v>1</v>
      </c>
      <c r="P1807" s="835">
        <v>147.26</v>
      </c>
      <c r="Q1807" s="837">
        <v>1</v>
      </c>
      <c r="R1807" s="832">
        <v>1</v>
      </c>
      <c r="S1807" s="837">
        <v>1</v>
      </c>
      <c r="T1807" s="836">
        <v>1</v>
      </c>
      <c r="U1807" s="838">
        <v>1</v>
      </c>
    </row>
    <row r="1808" spans="1:21" ht="14.4" customHeight="1" x14ac:dyDescent="0.3">
      <c r="A1808" s="831">
        <v>11</v>
      </c>
      <c r="B1808" s="832" t="s">
        <v>2137</v>
      </c>
      <c r="C1808" s="832" t="s">
        <v>2143</v>
      </c>
      <c r="D1808" s="833" t="s">
        <v>4131</v>
      </c>
      <c r="E1808" s="834" t="s">
        <v>2176</v>
      </c>
      <c r="F1808" s="832" t="s">
        <v>2138</v>
      </c>
      <c r="G1808" s="832" t="s">
        <v>2181</v>
      </c>
      <c r="H1808" s="832" t="s">
        <v>638</v>
      </c>
      <c r="I1808" s="832" t="s">
        <v>2182</v>
      </c>
      <c r="J1808" s="832" t="s">
        <v>757</v>
      </c>
      <c r="K1808" s="832" t="s">
        <v>1682</v>
      </c>
      <c r="L1808" s="835">
        <v>736.33</v>
      </c>
      <c r="M1808" s="835">
        <v>736.33</v>
      </c>
      <c r="N1808" s="832">
        <v>1</v>
      </c>
      <c r="O1808" s="836">
        <v>1</v>
      </c>
      <c r="P1808" s="835">
        <v>736.33</v>
      </c>
      <c r="Q1808" s="837">
        <v>1</v>
      </c>
      <c r="R1808" s="832">
        <v>1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11</v>
      </c>
      <c r="B1809" s="832" t="s">
        <v>2137</v>
      </c>
      <c r="C1809" s="832" t="s">
        <v>2143</v>
      </c>
      <c r="D1809" s="833" t="s">
        <v>4131</v>
      </c>
      <c r="E1809" s="834" t="s">
        <v>2176</v>
      </c>
      <c r="F1809" s="832" t="s">
        <v>2138</v>
      </c>
      <c r="G1809" s="832" t="s">
        <v>2181</v>
      </c>
      <c r="H1809" s="832" t="s">
        <v>638</v>
      </c>
      <c r="I1809" s="832" t="s">
        <v>1681</v>
      </c>
      <c r="J1809" s="832" t="s">
        <v>757</v>
      </c>
      <c r="K1809" s="832" t="s">
        <v>1682</v>
      </c>
      <c r="L1809" s="835">
        <v>736.33</v>
      </c>
      <c r="M1809" s="835">
        <v>1472.66</v>
      </c>
      <c r="N1809" s="832">
        <v>2</v>
      </c>
      <c r="O1809" s="836">
        <v>2</v>
      </c>
      <c r="P1809" s="835">
        <v>736.33</v>
      </c>
      <c r="Q1809" s="837">
        <v>0.5</v>
      </c>
      <c r="R1809" s="832">
        <v>1</v>
      </c>
      <c r="S1809" s="837">
        <v>0.5</v>
      </c>
      <c r="T1809" s="836">
        <v>1</v>
      </c>
      <c r="U1809" s="838">
        <v>0.5</v>
      </c>
    </row>
    <row r="1810" spans="1:21" ht="14.4" customHeight="1" x14ac:dyDescent="0.3">
      <c r="A1810" s="831">
        <v>11</v>
      </c>
      <c r="B1810" s="832" t="s">
        <v>2137</v>
      </c>
      <c r="C1810" s="832" t="s">
        <v>2143</v>
      </c>
      <c r="D1810" s="833" t="s">
        <v>4131</v>
      </c>
      <c r="E1810" s="834" t="s">
        <v>2176</v>
      </c>
      <c r="F1810" s="832" t="s">
        <v>2138</v>
      </c>
      <c r="G1810" s="832" t="s">
        <v>2234</v>
      </c>
      <c r="H1810" s="832" t="s">
        <v>638</v>
      </c>
      <c r="I1810" s="832" t="s">
        <v>1825</v>
      </c>
      <c r="J1810" s="832" t="s">
        <v>653</v>
      </c>
      <c r="K1810" s="832" t="s">
        <v>1826</v>
      </c>
      <c r="L1810" s="835">
        <v>24.22</v>
      </c>
      <c r="M1810" s="835">
        <v>96.88</v>
      </c>
      <c r="N1810" s="832">
        <v>4</v>
      </c>
      <c r="O1810" s="836">
        <v>4</v>
      </c>
      <c r="P1810" s="835">
        <v>72.66</v>
      </c>
      <c r="Q1810" s="837">
        <v>0.75</v>
      </c>
      <c r="R1810" s="832">
        <v>3</v>
      </c>
      <c r="S1810" s="837">
        <v>0.75</v>
      </c>
      <c r="T1810" s="836">
        <v>3</v>
      </c>
      <c r="U1810" s="838">
        <v>0.75</v>
      </c>
    </row>
    <row r="1811" spans="1:21" ht="14.4" customHeight="1" x14ac:dyDescent="0.3">
      <c r="A1811" s="831">
        <v>11</v>
      </c>
      <c r="B1811" s="832" t="s">
        <v>2137</v>
      </c>
      <c r="C1811" s="832" t="s">
        <v>2143</v>
      </c>
      <c r="D1811" s="833" t="s">
        <v>4131</v>
      </c>
      <c r="E1811" s="834" t="s">
        <v>2176</v>
      </c>
      <c r="F1811" s="832" t="s">
        <v>2138</v>
      </c>
      <c r="G1811" s="832" t="s">
        <v>2234</v>
      </c>
      <c r="H1811" s="832" t="s">
        <v>638</v>
      </c>
      <c r="I1811" s="832" t="s">
        <v>1827</v>
      </c>
      <c r="J1811" s="832" t="s">
        <v>653</v>
      </c>
      <c r="K1811" s="832" t="s">
        <v>646</v>
      </c>
      <c r="L1811" s="835">
        <v>48.42</v>
      </c>
      <c r="M1811" s="835">
        <v>290.52</v>
      </c>
      <c r="N1811" s="832">
        <v>6</v>
      </c>
      <c r="O1811" s="836">
        <v>5</v>
      </c>
      <c r="P1811" s="835">
        <v>145.26</v>
      </c>
      <c r="Q1811" s="837">
        <v>0.5</v>
      </c>
      <c r="R1811" s="832">
        <v>3</v>
      </c>
      <c r="S1811" s="837">
        <v>0.5</v>
      </c>
      <c r="T1811" s="836">
        <v>3</v>
      </c>
      <c r="U1811" s="838">
        <v>0.6</v>
      </c>
    </row>
    <row r="1812" spans="1:21" ht="14.4" customHeight="1" x14ac:dyDescent="0.3">
      <c r="A1812" s="831">
        <v>11</v>
      </c>
      <c r="B1812" s="832" t="s">
        <v>2137</v>
      </c>
      <c r="C1812" s="832" t="s">
        <v>2143</v>
      </c>
      <c r="D1812" s="833" t="s">
        <v>4131</v>
      </c>
      <c r="E1812" s="834" t="s">
        <v>2176</v>
      </c>
      <c r="F1812" s="832" t="s">
        <v>2138</v>
      </c>
      <c r="G1812" s="832" t="s">
        <v>2234</v>
      </c>
      <c r="H1812" s="832" t="s">
        <v>590</v>
      </c>
      <c r="I1812" s="832" t="s">
        <v>2406</v>
      </c>
      <c r="J1812" s="832" t="s">
        <v>653</v>
      </c>
      <c r="K1812" s="832" t="s">
        <v>2407</v>
      </c>
      <c r="L1812" s="835">
        <v>48.42</v>
      </c>
      <c r="M1812" s="835">
        <v>48.42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11</v>
      </c>
      <c r="B1813" s="832" t="s">
        <v>2137</v>
      </c>
      <c r="C1813" s="832" t="s">
        <v>2143</v>
      </c>
      <c r="D1813" s="833" t="s">
        <v>4131</v>
      </c>
      <c r="E1813" s="834" t="s">
        <v>2176</v>
      </c>
      <c r="F1813" s="832" t="s">
        <v>2138</v>
      </c>
      <c r="G1813" s="832" t="s">
        <v>2234</v>
      </c>
      <c r="H1813" s="832" t="s">
        <v>590</v>
      </c>
      <c r="I1813" s="832" t="s">
        <v>2519</v>
      </c>
      <c r="J1813" s="832" t="s">
        <v>653</v>
      </c>
      <c r="K1813" s="832" t="s">
        <v>2520</v>
      </c>
      <c r="L1813" s="835">
        <v>24.22</v>
      </c>
      <c r="M1813" s="835">
        <v>24.22</v>
      </c>
      <c r="N1813" s="832">
        <v>1</v>
      </c>
      <c r="O1813" s="836">
        <v>1</v>
      </c>
      <c r="P1813" s="835">
        <v>24.22</v>
      </c>
      <c r="Q1813" s="837">
        <v>1</v>
      </c>
      <c r="R1813" s="832">
        <v>1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11</v>
      </c>
      <c r="B1814" s="832" t="s">
        <v>2137</v>
      </c>
      <c r="C1814" s="832" t="s">
        <v>2143</v>
      </c>
      <c r="D1814" s="833" t="s">
        <v>4131</v>
      </c>
      <c r="E1814" s="834" t="s">
        <v>2176</v>
      </c>
      <c r="F1814" s="832" t="s">
        <v>2138</v>
      </c>
      <c r="G1814" s="832" t="s">
        <v>3759</v>
      </c>
      <c r="H1814" s="832" t="s">
        <v>590</v>
      </c>
      <c r="I1814" s="832" t="s">
        <v>3760</v>
      </c>
      <c r="J1814" s="832" t="s">
        <v>3761</v>
      </c>
      <c r="K1814" s="832" t="s">
        <v>3762</v>
      </c>
      <c r="L1814" s="835">
        <v>0</v>
      </c>
      <c r="M1814" s="835">
        <v>0</v>
      </c>
      <c r="N1814" s="832">
        <v>1</v>
      </c>
      <c r="O1814" s="836">
        <v>1</v>
      </c>
      <c r="P1814" s="835">
        <v>0</v>
      </c>
      <c r="Q1814" s="837"/>
      <c r="R1814" s="832">
        <v>1</v>
      </c>
      <c r="S1814" s="837">
        <v>1</v>
      </c>
      <c r="T1814" s="836">
        <v>1</v>
      </c>
      <c r="U1814" s="838">
        <v>1</v>
      </c>
    </row>
    <row r="1815" spans="1:21" ht="14.4" customHeight="1" x14ac:dyDescent="0.3">
      <c r="A1815" s="831">
        <v>11</v>
      </c>
      <c r="B1815" s="832" t="s">
        <v>2137</v>
      </c>
      <c r="C1815" s="832" t="s">
        <v>2143</v>
      </c>
      <c r="D1815" s="833" t="s">
        <v>4131</v>
      </c>
      <c r="E1815" s="834" t="s">
        <v>2176</v>
      </c>
      <c r="F1815" s="832" t="s">
        <v>2138</v>
      </c>
      <c r="G1815" s="832" t="s">
        <v>2187</v>
      </c>
      <c r="H1815" s="832" t="s">
        <v>638</v>
      </c>
      <c r="I1815" s="832" t="s">
        <v>1834</v>
      </c>
      <c r="J1815" s="832" t="s">
        <v>1835</v>
      </c>
      <c r="K1815" s="832" t="s">
        <v>1836</v>
      </c>
      <c r="L1815" s="835">
        <v>0</v>
      </c>
      <c r="M1815" s="835">
        <v>0</v>
      </c>
      <c r="N1815" s="832">
        <v>1</v>
      </c>
      <c r="O1815" s="836">
        <v>0.5</v>
      </c>
      <c r="P1815" s="835">
        <v>0</v>
      </c>
      <c r="Q1815" s="837"/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11</v>
      </c>
      <c r="B1816" s="832" t="s">
        <v>2137</v>
      </c>
      <c r="C1816" s="832" t="s">
        <v>2143</v>
      </c>
      <c r="D1816" s="833" t="s">
        <v>4131</v>
      </c>
      <c r="E1816" s="834" t="s">
        <v>2176</v>
      </c>
      <c r="F1816" s="832" t="s">
        <v>2138</v>
      </c>
      <c r="G1816" s="832" t="s">
        <v>2300</v>
      </c>
      <c r="H1816" s="832" t="s">
        <v>590</v>
      </c>
      <c r="I1816" s="832" t="s">
        <v>2429</v>
      </c>
      <c r="J1816" s="832" t="s">
        <v>2430</v>
      </c>
      <c r="K1816" s="832" t="s">
        <v>2431</v>
      </c>
      <c r="L1816" s="835">
        <v>93.96</v>
      </c>
      <c r="M1816" s="835">
        <v>93.96</v>
      </c>
      <c r="N1816" s="832">
        <v>1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11</v>
      </c>
      <c r="B1817" s="832" t="s">
        <v>2137</v>
      </c>
      <c r="C1817" s="832" t="s">
        <v>2143</v>
      </c>
      <c r="D1817" s="833" t="s">
        <v>4131</v>
      </c>
      <c r="E1817" s="834" t="s">
        <v>2176</v>
      </c>
      <c r="F1817" s="832" t="s">
        <v>2138</v>
      </c>
      <c r="G1817" s="832" t="s">
        <v>2300</v>
      </c>
      <c r="H1817" s="832" t="s">
        <v>590</v>
      </c>
      <c r="I1817" s="832" t="s">
        <v>2344</v>
      </c>
      <c r="J1817" s="832" t="s">
        <v>2345</v>
      </c>
      <c r="K1817" s="832" t="s">
        <v>2346</v>
      </c>
      <c r="L1817" s="835">
        <v>31.32</v>
      </c>
      <c r="M1817" s="835">
        <v>31.32</v>
      </c>
      <c r="N1817" s="832">
        <v>1</v>
      </c>
      <c r="O1817" s="836">
        <v>1</v>
      </c>
      <c r="P1817" s="835">
        <v>31.32</v>
      </c>
      <c r="Q1817" s="837">
        <v>1</v>
      </c>
      <c r="R1817" s="832">
        <v>1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11</v>
      </c>
      <c r="B1818" s="832" t="s">
        <v>2137</v>
      </c>
      <c r="C1818" s="832" t="s">
        <v>2143</v>
      </c>
      <c r="D1818" s="833" t="s">
        <v>4131</v>
      </c>
      <c r="E1818" s="834" t="s">
        <v>2176</v>
      </c>
      <c r="F1818" s="832" t="s">
        <v>2138</v>
      </c>
      <c r="G1818" s="832" t="s">
        <v>2243</v>
      </c>
      <c r="H1818" s="832" t="s">
        <v>590</v>
      </c>
      <c r="I1818" s="832" t="s">
        <v>2307</v>
      </c>
      <c r="J1818" s="832" t="s">
        <v>2308</v>
      </c>
      <c r="K1818" s="832" t="s">
        <v>2309</v>
      </c>
      <c r="L1818" s="835">
        <v>99.94</v>
      </c>
      <c r="M1818" s="835">
        <v>299.82</v>
      </c>
      <c r="N1818" s="832">
        <v>3</v>
      </c>
      <c r="O1818" s="836">
        <v>3</v>
      </c>
      <c r="P1818" s="835">
        <v>99.94</v>
      </c>
      <c r="Q1818" s="837">
        <v>0.33333333333333331</v>
      </c>
      <c r="R1818" s="832">
        <v>1</v>
      </c>
      <c r="S1818" s="837">
        <v>0.33333333333333331</v>
      </c>
      <c r="T1818" s="836">
        <v>1</v>
      </c>
      <c r="U1818" s="838">
        <v>0.33333333333333331</v>
      </c>
    </row>
    <row r="1819" spans="1:21" ht="14.4" customHeight="1" x14ac:dyDescent="0.3">
      <c r="A1819" s="831">
        <v>11</v>
      </c>
      <c r="B1819" s="832" t="s">
        <v>2137</v>
      </c>
      <c r="C1819" s="832" t="s">
        <v>2143</v>
      </c>
      <c r="D1819" s="833" t="s">
        <v>4131</v>
      </c>
      <c r="E1819" s="834" t="s">
        <v>2176</v>
      </c>
      <c r="F1819" s="832" t="s">
        <v>2138</v>
      </c>
      <c r="G1819" s="832" t="s">
        <v>2243</v>
      </c>
      <c r="H1819" s="832" t="s">
        <v>590</v>
      </c>
      <c r="I1819" s="832" t="s">
        <v>3763</v>
      </c>
      <c r="J1819" s="832" t="s">
        <v>985</v>
      </c>
      <c r="K1819" s="832" t="s">
        <v>3764</v>
      </c>
      <c r="L1819" s="835">
        <v>33.549999999999997</v>
      </c>
      <c r="M1819" s="835">
        <v>33.549999999999997</v>
      </c>
      <c r="N1819" s="832">
        <v>1</v>
      </c>
      <c r="O1819" s="836">
        <v>1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11</v>
      </c>
      <c r="B1820" s="832" t="s">
        <v>2137</v>
      </c>
      <c r="C1820" s="832" t="s">
        <v>2143</v>
      </c>
      <c r="D1820" s="833" t="s">
        <v>4131</v>
      </c>
      <c r="E1820" s="834" t="s">
        <v>2176</v>
      </c>
      <c r="F1820" s="832" t="s">
        <v>2140</v>
      </c>
      <c r="G1820" s="832" t="s">
        <v>2525</v>
      </c>
      <c r="H1820" s="832" t="s">
        <v>590</v>
      </c>
      <c r="I1820" s="832" t="s">
        <v>3087</v>
      </c>
      <c r="J1820" s="832" t="s">
        <v>3088</v>
      </c>
      <c r="K1820" s="832" t="s">
        <v>3089</v>
      </c>
      <c r="L1820" s="835">
        <v>1668</v>
      </c>
      <c r="M1820" s="835">
        <v>3336</v>
      </c>
      <c r="N1820" s="832">
        <v>2</v>
      </c>
      <c r="O1820" s="836">
        <v>1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11</v>
      </c>
      <c r="B1821" s="832" t="s">
        <v>2137</v>
      </c>
      <c r="C1821" s="832" t="s">
        <v>2143</v>
      </c>
      <c r="D1821" s="833" t="s">
        <v>4131</v>
      </c>
      <c r="E1821" s="834" t="s">
        <v>2176</v>
      </c>
      <c r="F1821" s="832" t="s">
        <v>2140</v>
      </c>
      <c r="G1821" s="832" t="s">
        <v>2191</v>
      </c>
      <c r="H1821" s="832" t="s">
        <v>590</v>
      </c>
      <c r="I1821" s="832" t="s">
        <v>3239</v>
      </c>
      <c r="J1821" s="832" t="s">
        <v>3240</v>
      </c>
      <c r="K1821" s="832" t="s">
        <v>3241</v>
      </c>
      <c r="L1821" s="835">
        <v>300</v>
      </c>
      <c r="M1821" s="835">
        <v>300</v>
      </c>
      <c r="N1821" s="832">
        <v>1</v>
      </c>
      <c r="O1821" s="836">
        <v>1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11</v>
      </c>
      <c r="B1822" s="832" t="s">
        <v>2137</v>
      </c>
      <c r="C1822" s="832" t="s">
        <v>2143</v>
      </c>
      <c r="D1822" s="833" t="s">
        <v>4131</v>
      </c>
      <c r="E1822" s="834" t="s">
        <v>2176</v>
      </c>
      <c r="F1822" s="832" t="s">
        <v>2140</v>
      </c>
      <c r="G1822" s="832" t="s">
        <v>2191</v>
      </c>
      <c r="H1822" s="832" t="s">
        <v>590</v>
      </c>
      <c r="I1822" s="832" t="s">
        <v>2602</v>
      </c>
      <c r="J1822" s="832" t="s">
        <v>2603</v>
      </c>
      <c r="K1822" s="832" t="s">
        <v>2604</v>
      </c>
      <c r="L1822" s="835">
        <v>0</v>
      </c>
      <c r="M1822" s="835">
        <v>0</v>
      </c>
      <c r="N1822" s="832">
        <v>5</v>
      </c>
      <c r="O1822" s="836">
        <v>5</v>
      </c>
      <c r="P1822" s="835"/>
      <c r="Q1822" s="837"/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11</v>
      </c>
      <c r="B1823" s="832" t="s">
        <v>2137</v>
      </c>
      <c r="C1823" s="832" t="s">
        <v>2143</v>
      </c>
      <c r="D1823" s="833" t="s">
        <v>4131</v>
      </c>
      <c r="E1823" s="834" t="s">
        <v>2176</v>
      </c>
      <c r="F1823" s="832" t="s">
        <v>2140</v>
      </c>
      <c r="G1823" s="832" t="s">
        <v>2191</v>
      </c>
      <c r="H1823" s="832" t="s">
        <v>590</v>
      </c>
      <c r="I1823" s="832" t="s">
        <v>3765</v>
      </c>
      <c r="J1823" s="832" t="s">
        <v>3766</v>
      </c>
      <c r="K1823" s="832" t="s">
        <v>3767</v>
      </c>
      <c r="L1823" s="835">
        <v>0</v>
      </c>
      <c r="M1823" s="835">
        <v>0</v>
      </c>
      <c r="N1823" s="832">
        <v>1</v>
      </c>
      <c r="O1823" s="836">
        <v>1</v>
      </c>
      <c r="P1823" s="835"/>
      <c r="Q1823" s="837"/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11</v>
      </c>
      <c r="B1824" s="832" t="s">
        <v>2137</v>
      </c>
      <c r="C1824" s="832" t="s">
        <v>2143</v>
      </c>
      <c r="D1824" s="833" t="s">
        <v>4131</v>
      </c>
      <c r="E1824" s="834" t="s">
        <v>2176</v>
      </c>
      <c r="F1824" s="832" t="s">
        <v>2140</v>
      </c>
      <c r="G1824" s="832" t="s">
        <v>2194</v>
      </c>
      <c r="H1824" s="832" t="s">
        <v>590</v>
      </c>
      <c r="I1824" s="832" t="s">
        <v>3255</v>
      </c>
      <c r="J1824" s="832" t="s">
        <v>3256</v>
      </c>
      <c r="K1824" s="832" t="s">
        <v>3257</v>
      </c>
      <c r="L1824" s="835">
        <v>35.130000000000003</v>
      </c>
      <c r="M1824" s="835">
        <v>70.260000000000005</v>
      </c>
      <c r="N1824" s="832">
        <v>2</v>
      </c>
      <c r="O1824" s="836">
        <v>1</v>
      </c>
      <c r="P1824" s="835">
        <v>70.260000000000005</v>
      </c>
      <c r="Q1824" s="837">
        <v>1</v>
      </c>
      <c r="R1824" s="832">
        <v>2</v>
      </c>
      <c r="S1824" s="837">
        <v>1</v>
      </c>
      <c r="T1824" s="836">
        <v>1</v>
      </c>
      <c r="U1824" s="838">
        <v>1</v>
      </c>
    </row>
    <row r="1825" spans="1:21" ht="14.4" customHeight="1" x14ac:dyDescent="0.3">
      <c r="A1825" s="831">
        <v>11</v>
      </c>
      <c r="B1825" s="832" t="s">
        <v>2137</v>
      </c>
      <c r="C1825" s="832" t="s">
        <v>2143</v>
      </c>
      <c r="D1825" s="833" t="s">
        <v>4131</v>
      </c>
      <c r="E1825" s="834" t="s">
        <v>2176</v>
      </c>
      <c r="F1825" s="832" t="s">
        <v>2140</v>
      </c>
      <c r="G1825" s="832" t="s">
        <v>2205</v>
      </c>
      <c r="H1825" s="832" t="s">
        <v>590</v>
      </c>
      <c r="I1825" s="832" t="s">
        <v>2315</v>
      </c>
      <c r="J1825" s="832" t="s">
        <v>2316</v>
      </c>
      <c r="K1825" s="832" t="s">
        <v>2317</v>
      </c>
      <c r="L1825" s="835">
        <v>350</v>
      </c>
      <c r="M1825" s="835">
        <v>350</v>
      </c>
      <c r="N1825" s="832">
        <v>1</v>
      </c>
      <c r="O1825" s="836">
        <v>1</v>
      </c>
      <c r="P1825" s="835">
        <v>350</v>
      </c>
      <c r="Q1825" s="837">
        <v>1</v>
      </c>
      <c r="R1825" s="832">
        <v>1</v>
      </c>
      <c r="S1825" s="837">
        <v>1</v>
      </c>
      <c r="T1825" s="836">
        <v>1</v>
      </c>
      <c r="U1825" s="838">
        <v>1</v>
      </c>
    </row>
    <row r="1826" spans="1:21" ht="14.4" customHeight="1" x14ac:dyDescent="0.3">
      <c r="A1826" s="831">
        <v>11</v>
      </c>
      <c r="B1826" s="832" t="s">
        <v>2137</v>
      </c>
      <c r="C1826" s="832" t="s">
        <v>2143</v>
      </c>
      <c r="D1826" s="833" t="s">
        <v>4131</v>
      </c>
      <c r="E1826" s="834" t="s">
        <v>2176</v>
      </c>
      <c r="F1826" s="832" t="s">
        <v>2140</v>
      </c>
      <c r="G1826" s="832" t="s">
        <v>2205</v>
      </c>
      <c r="H1826" s="832" t="s">
        <v>590</v>
      </c>
      <c r="I1826" s="832" t="s">
        <v>2619</v>
      </c>
      <c r="J1826" s="832" t="s">
        <v>2620</v>
      </c>
      <c r="K1826" s="832" t="s">
        <v>2621</v>
      </c>
      <c r="L1826" s="835">
        <v>700</v>
      </c>
      <c r="M1826" s="835">
        <v>700</v>
      </c>
      <c r="N1826" s="832">
        <v>1</v>
      </c>
      <c r="O1826" s="836">
        <v>1</v>
      </c>
      <c r="P1826" s="835">
        <v>700</v>
      </c>
      <c r="Q1826" s="837">
        <v>1</v>
      </c>
      <c r="R1826" s="832">
        <v>1</v>
      </c>
      <c r="S1826" s="837">
        <v>1</v>
      </c>
      <c r="T1826" s="836">
        <v>1</v>
      </c>
      <c r="U1826" s="838">
        <v>1</v>
      </c>
    </row>
    <row r="1827" spans="1:21" ht="14.4" customHeight="1" x14ac:dyDescent="0.3">
      <c r="A1827" s="831">
        <v>11</v>
      </c>
      <c r="B1827" s="832" t="s">
        <v>2137</v>
      </c>
      <c r="C1827" s="832" t="s">
        <v>2143</v>
      </c>
      <c r="D1827" s="833" t="s">
        <v>4131</v>
      </c>
      <c r="E1827" s="834" t="s">
        <v>2176</v>
      </c>
      <c r="F1827" s="832" t="s">
        <v>2140</v>
      </c>
      <c r="G1827" s="832" t="s">
        <v>2205</v>
      </c>
      <c r="H1827" s="832" t="s">
        <v>590</v>
      </c>
      <c r="I1827" s="832" t="s">
        <v>3768</v>
      </c>
      <c r="J1827" s="832" t="s">
        <v>3769</v>
      </c>
      <c r="K1827" s="832" t="s">
        <v>3770</v>
      </c>
      <c r="L1827" s="835">
        <v>350</v>
      </c>
      <c r="M1827" s="835">
        <v>350</v>
      </c>
      <c r="N1827" s="832">
        <v>1</v>
      </c>
      <c r="O1827" s="836">
        <v>1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11</v>
      </c>
      <c r="B1828" s="832" t="s">
        <v>2137</v>
      </c>
      <c r="C1828" s="832" t="s">
        <v>2143</v>
      </c>
      <c r="D1828" s="833" t="s">
        <v>4131</v>
      </c>
      <c r="E1828" s="834" t="s">
        <v>2176</v>
      </c>
      <c r="F1828" s="832" t="s">
        <v>2140</v>
      </c>
      <c r="G1828" s="832" t="s">
        <v>2205</v>
      </c>
      <c r="H1828" s="832" t="s">
        <v>590</v>
      </c>
      <c r="I1828" s="832" t="s">
        <v>3302</v>
      </c>
      <c r="J1828" s="832" t="s">
        <v>3303</v>
      </c>
      <c r="K1828" s="832" t="s">
        <v>3304</v>
      </c>
      <c r="L1828" s="835">
        <v>2520</v>
      </c>
      <c r="M1828" s="835">
        <v>2520</v>
      </c>
      <c r="N1828" s="832">
        <v>1</v>
      </c>
      <c r="O1828" s="836">
        <v>1</v>
      </c>
      <c r="P1828" s="835">
        <v>2520</v>
      </c>
      <c r="Q1828" s="837">
        <v>1</v>
      </c>
      <c r="R1828" s="832">
        <v>1</v>
      </c>
      <c r="S1828" s="837">
        <v>1</v>
      </c>
      <c r="T1828" s="836">
        <v>1</v>
      </c>
      <c r="U1828" s="838">
        <v>1</v>
      </c>
    </row>
    <row r="1829" spans="1:21" ht="14.4" customHeight="1" x14ac:dyDescent="0.3">
      <c r="A1829" s="831">
        <v>11</v>
      </c>
      <c r="B1829" s="832" t="s">
        <v>2137</v>
      </c>
      <c r="C1829" s="832" t="s">
        <v>2143</v>
      </c>
      <c r="D1829" s="833" t="s">
        <v>4131</v>
      </c>
      <c r="E1829" s="834" t="s">
        <v>2176</v>
      </c>
      <c r="F1829" s="832" t="s">
        <v>2140</v>
      </c>
      <c r="G1829" s="832" t="s">
        <v>2205</v>
      </c>
      <c r="H1829" s="832" t="s">
        <v>590</v>
      </c>
      <c r="I1829" s="832" t="s">
        <v>3616</v>
      </c>
      <c r="J1829" s="832" t="s">
        <v>3617</v>
      </c>
      <c r="K1829" s="832" t="s">
        <v>3618</v>
      </c>
      <c r="L1829" s="835">
        <v>180</v>
      </c>
      <c r="M1829" s="835">
        <v>180</v>
      </c>
      <c r="N1829" s="832">
        <v>1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11</v>
      </c>
      <c r="B1830" s="832" t="s">
        <v>2137</v>
      </c>
      <c r="C1830" s="832" t="s">
        <v>2143</v>
      </c>
      <c r="D1830" s="833" t="s">
        <v>4131</v>
      </c>
      <c r="E1830" s="834" t="s">
        <v>2176</v>
      </c>
      <c r="F1830" s="832" t="s">
        <v>2140</v>
      </c>
      <c r="G1830" s="832" t="s">
        <v>2209</v>
      </c>
      <c r="H1830" s="832" t="s">
        <v>590</v>
      </c>
      <c r="I1830" s="832" t="s">
        <v>2869</v>
      </c>
      <c r="J1830" s="832" t="s">
        <v>2870</v>
      </c>
      <c r="K1830" s="832" t="s">
        <v>2871</v>
      </c>
      <c r="L1830" s="835">
        <v>190</v>
      </c>
      <c r="M1830" s="835">
        <v>380</v>
      </c>
      <c r="N1830" s="832">
        <v>2</v>
      </c>
      <c r="O1830" s="836">
        <v>1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11</v>
      </c>
      <c r="B1831" s="832" t="s">
        <v>2137</v>
      </c>
      <c r="C1831" s="832" t="s">
        <v>2143</v>
      </c>
      <c r="D1831" s="833" t="s">
        <v>4131</v>
      </c>
      <c r="E1831" s="834" t="s">
        <v>2176</v>
      </c>
      <c r="F1831" s="832" t="s">
        <v>2140</v>
      </c>
      <c r="G1831" s="832" t="s">
        <v>2209</v>
      </c>
      <c r="H1831" s="832" t="s">
        <v>590</v>
      </c>
      <c r="I1831" s="832" t="s">
        <v>2661</v>
      </c>
      <c r="J1831" s="832" t="s">
        <v>2662</v>
      </c>
      <c r="K1831" s="832" t="s">
        <v>2663</v>
      </c>
      <c r="L1831" s="835">
        <v>3990</v>
      </c>
      <c r="M1831" s="835">
        <v>3990</v>
      </c>
      <c r="N1831" s="832">
        <v>1</v>
      </c>
      <c r="O1831" s="836">
        <v>1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11</v>
      </c>
      <c r="B1832" s="832" t="s">
        <v>2137</v>
      </c>
      <c r="C1832" s="832" t="s">
        <v>2143</v>
      </c>
      <c r="D1832" s="833" t="s">
        <v>4131</v>
      </c>
      <c r="E1832" s="834" t="s">
        <v>2176</v>
      </c>
      <c r="F1832" s="832" t="s">
        <v>2140</v>
      </c>
      <c r="G1832" s="832" t="s">
        <v>2209</v>
      </c>
      <c r="H1832" s="832" t="s">
        <v>590</v>
      </c>
      <c r="I1832" s="832" t="s">
        <v>2282</v>
      </c>
      <c r="J1832" s="832" t="s">
        <v>2283</v>
      </c>
      <c r="K1832" s="832" t="s">
        <v>2284</v>
      </c>
      <c r="L1832" s="835">
        <v>200</v>
      </c>
      <c r="M1832" s="835">
        <v>35200</v>
      </c>
      <c r="N1832" s="832">
        <v>176</v>
      </c>
      <c r="O1832" s="836">
        <v>90</v>
      </c>
      <c r="P1832" s="835">
        <v>31200</v>
      </c>
      <c r="Q1832" s="837">
        <v>0.88636363636363635</v>
      </c>
      <c r="R1832" s="832">
        <v>156</v>
      </c>
      <c r="S1832" s="837">
        <v>0.88636363636363635</v>
      </c>
      <c r="T1832" s="836">
        <v>80</v>
      </c>
      <c r="U1832" s="838">
        <v>0.88888888888888884</v>
      </c>
    </row>
    <row r="1833" spans="1:21" ht="14.4" customHeight="1" x14ac:dyDescent="0.3">
      <c r="A1833" s="831">
        <v>11</v>
      </c>
      <c r="B1833" s="832" t="s">
        <v>2137</v>
      </c>
      <c r="C1833" s="832" t="s">
        <v>2143</v>
      </c>
      <c r="D1833" s="833" t="s">
        <v>4131</v>
      </c>
      <c r="E1833" s="834" t="s">
        <v>2176</v>
      </c>
      <c r="F1833" s="832" t="s">
        <v>2140</v>
      </c>
      <c r="G1833" s="832" t="s">
        <v>2209</v>
      </c>
      <c r="H1833" s="832" t="s">
        <v>590</v>
      </c>
      <c r="I1833" s="832" t="s">
        <v>2266</v>
      </c>
      <c r="J1833" s="832" t="s">
        <v>2267</v>
      </c>
      <c r="K1833" s="832" t="s">
        <v>2268</v>
      </c>
      <c r="L1833" s="835">
        <v>278.75</v>
      </c>
      <c r="M1833" s="835">
        <v>21185</v>
      </c>
      <c r="N1833" s="832">
        <v>76</v>
      </c>
      <c r="O1833" s="836">
        <v>38</v>
      </c>
      <c r="P1833" s="835">
        <v>18955</v>
      </c>
      <c r="Q1833" s="837">
        <v>0.89473684210526316</v>
      </c>
      <c r="R1833" s="832">
        <v>68</v>
      </c>
      <c r="S1833" s="837">
        <v>0.89473684210526316</v>
      </c>
      <c r="T1833" s="836">
        <v>34</v>
      </c>
      <c r="U1833" s="838">
        <v>0.89473684210526316</v>
      </c>
    </row>
    <row r="1834" spans="1:21" ht="14.4" customHeight="1" x14ac:dyDescent="0.3">
      <c r="A1834" s="831">
        <v>11</v>
      </c>
      <c r="B1834" s="832" t="s">
        <v>2137</v>
      </c>
      <c r="C1834" s="832" t="s">
        <v>2143</v>
      </c>
      <c r="D1834" s="833" t="s">
        <v>4131</v>
      </c>
      <c r="E1834" s="834" t="s">
        <v>2176</v>
      </c>
      <c r="F1834" s="832" t="s">
        <v>2140</v>
      </c>
      <c r="G1834" s="832" t="s">
        <v>2209</v>
      </c>
      <c r="H1834" s="832" t="s">
        <v>590</v>
      </c>
      <c r="I1834" s="832" t="s">
        <v>2256</v>
      </c>
      <c r="J1834" s="832" t="s">
        <v>2257</v>
      </c>
      <c r="K1834" s="832" t="s">
        <v>2258</v>
      </c>
      <c r="L1834" s="835">
        <v>1200</v>
      </c>
      <c r="M1834" s="835">
        <v>1200</v>
      </c>
      <c r="N1834" s="832">
        <v>1</v>
      </c>
      <c r="O1834" s="836">
        <v>1</v>
      </c>
      <c r="P1834" s="835">
        <v>1200</v>
      </c>
      <c r="Q1834" s="837">
        <v>1</v>
      </c>
      <c r="R1834" s="832">
        <v>1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11</v>
      </c>
      <c r="B1835" s="832" t="s">
        <v>2137</v>
      </c>
      <c r="C1835" s="832" t="s">
        <v>2143</v>
      </c>
      <c r="D1835" s="833" t="s">
        <v>4131</v>
      </c>
      <c r="E1835" s="834" t="s">
        <v>2176</v>
      </c>
      <c r="F1835" s="832" t="s">
        <v>2140</v>
      </c>
      <c r="G1835" s="832" t="s">
        <v>2213</v>
      </c>
      <c r="H1835" s="832" t="s">
        <v>590</v>
      </c>
      <c r="I1835" s="832" t="s">
        <v>2957</v>
      </c>
      <c r="J1835" s="832" t="s">
        <v>2958</v>
      </c>
      <c r="K1835" s="832"/>
      <c r="L1835" s="835">
        <v>0</v>
      </c>
      <c r="M1835" s="835">
        <v>0</v>
      </c>
      <c r="N1835" s="832">
        <v>1</v>
      </c>
      <c r="O1835" s="836">
        <v>1</v>
      </c>
      <c r="P1835" s="835"/>
      <c r="Q1835" s="837"/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11</v>
      </c>
      <c r="B1836" s="832" t="s">
        <v>2137</v>
      </c>
      <c r="C1836" s="832" t="s">
        <v>2143</v>
      </c>
      <c r="D1836" s="833" t="s">
        <v>4131</v>
      </c>
      <c r="E1836" s="834" t="s">
        <v>2176</v>
      </c>
      <c r="F1836" s="832" t="s">
        <v>2140</v>
      </c>
      <c r="G1836" s="832" t="s">
        <v>2213</v>
      </c>
      <c r="H1836" s="832" t="s">
        <v>590</v>
      </c>
      <c r="I1836" s="832" t="s">
        <v>3771</v>
      </c>
      <c r="J1836" s="832" t="s">
        <v>3772</v>
      </c>
      <c r="K1836" s="832" t="s">
        <v>3773</v>
      </c>
      <c r="L1836" s="835">
        <v>0</v>
      </c>
      <c r="M1836" s="835">
        <v>0</v>
      </c>
      <c r="N1836" s="832">
        <v>1</v>
      </c>
      <c r="O1836" s="836">
        <v>1</v>
      </c>
      <c r="P1836" s="835"/>
      <c r="Q1836" s="837"/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11</v>
      </c>
      <c r="B1837" s="832" t="s">
        <v>2137</v>
      </c>
      <c r="C1837" s="832" t="s">
        <v>2143</v>
      </c>
      <c r="D1837" s="833" t="s">
        <v>4131</v>
      </c>
      <c r="E1837" s="834" t="s">
        <v>2176</v>
      </c>
      <c r="F1837" s="832" t="s">
        <v>2140</v>
      </c>
      <c r="G1837" s="832" t="s">
        <v>2678</v>
      </c>
      <c r="H1837" s="832" t="s">
        <v>590</v>
      </c>
      <c r="I1837" s="832" t="s">
        <v>2842</v>
      </c>
      <c r="J1837" s="832" t="s">
        <v>2843</v>
      </c>
      <c r="K1837" s="832" t="s">
        <v>2844</v>
      </c>
      <c r="L1837" s="835">
        <v>1659.44</v>
      </c>
      <c r="M1837" s="835">
        <v>63058.72000000003</v>
      </c>
      <c r="N1837" s="832">
        <v>38</v>
      </c>
      <c r="O1837" s="836">
        <v>38</v>
      </c>
      <c r="P1837" s="835">
        <v>61399.280000000028</v>
      </c>
      <c r="Q1837" s="837">
        <v>0.97368421052631582</v>
      </c>
      <c r="R1837" s="832">
        <v>37</v>
      </c>
      <c r="S1837" s="837">
        <v>0.97368421052631582</v>
      </c>
      <c r="T1837" s="836">
        <v>37</v>
      </c>
      <c r="U1837" s="838">
        <v>0.97368421052631582</v>
      </c>
    </row>
    <row r="1838" spans="1:21" ht="14.4" customHeight="1" x14ac:dyDescent="0.3">
      <c r="A1838" s="831">
        <v>11</v>
      </c>
      <c r="B1838" s="832" t="s">
        <v>2137</v>
      </c>
      <c r="C1838" s="832" t="s">
        <v>2143</v>
      </c>
      <c r="D1838" s="833" t="s">
        <v>4131</v>
      </c>
      <c r="E1838" s="834" t="s">
        <v>2176</v>
      </c>
      <c r="F1838" s="832" t="s">
        <v>2140</v>
      </c>
      <c r="G1838" s="832" t="s">
        <v>2678</v>
      </c>
      <c r="H1838" s="832" t="s">
        <v>590</v>
      </c>
      <c r="I1838" s="832" t="s">
        <v>2679</v>
      </c>
      <c r="J1838" s="832" t="s">
        <v>2680</v>
      </c>
      <c r="K1838" s="832" t="s">
        <v>2681</v>
      </c>
      <c r="L1838" s="835">
        <v>553.15</v>
      </c>
      <c r="M1838" s="835">
        <v>1659.4499999999998</v>
      </c>
      <c r="N1838" s="832">
        <v>3</v>
      </c>
      <c r="O1838" s="836">
        <v>1</v>
      </c>
      <c r="P1838" s="835">
        <v>1659.4499999999998</v>
      </c>
      <c r="Q1838" s="837">
        <v>1</v>
      </c>
      <c r="R1838" s="832">
        <v>3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11</v>
      </c>
      <c r="B1839" s="832" t="s">
        <v>2137</v>
      </c>
      <c r="C1839" s="832" t="s">
        <v>2143</v>
      </c>
      <c r="D1839" s="833" t="s">
        <v>4131</v>
      </c>
      <c r="E1839" s="834" t="s">
        <v>2176</v>
      </c>
      <c r="F1839" s="832" t="s">
        <v>2140</v>
      </c>
      <c r="G1839" s="832" t="s">
        <v>2678</v>
      </c>
      <c r="H1839" s="832" t="s">
        <v>590</v>
      </c>
      <c r="I1839" s="832" t="s">
        <v>2682</v>
      </c>
      <c r="J1839" s="832" t="s">
        <v>2680</v>
      </c>
      <c r="K1839" s="832" t="s">
        <v>2683</v>
      </c>
      <c r="L1839" s="835">
        <v>1659.44</v>
      </c>
      <c r="M1839" s="835">
        <v>3318.88</v>
      </c>
      <c r="N1839" s="832">
        <v>2</v>
      </c>
      <c r="O1839" s="836">
        <v>2</v>
      </c>
      <c r="P1839" s="835">
        <v>3318.88</v>
      </c>
      <c r="Q1839" s="837">
        <v>1</v>
      </c>
      <c r="R1839" s="832">
        <v>2</v>
      </c>
      <c r="S1839" s="837">
        <v>1</v>
      </c>
      <c r="T1839" s="836">
        <v>2</v>
      </c>
      <c r="U1839" s="838">
        <v>1</v>
      </c>
    </row>
    <row r="1840" spans="1:21" ht="14.4" customHeight="1" x14ac:dyDescent="0.3">
      <c r="A1840" s="831">
        <v>11</v>
      </c>
      <c r="B1840" s="832" t="s">
        <v>2137</v>
      </c>
      <c r="C1840" s="832" t="s">
        <v>2143</v>
      </c>
      <c r="D1840" s="833" t="s">
        <v>4131</v>
      </c>
      <c r="E1840" s="834" t="s">
        <v>2173</v>
      </c>
      <c r="F1840" s="832" t="s">
        <v>2138</v>
      </c>
      <c r="G1840" s="832" t="s">
        <v>2688</v>
      </c>
      <c r="H1840" s="832" t="s">
        <v>590</v>
      </c>
      <c r="I1840" s="832" t="s">
        <v>2875</v>
      </c>
      <c r="J1840" s="832" t="s">
        <v>2690</v>
      </c>
      <c r="K1840" s="832" t="s">
        <v>2745</v>
      </c>
      <c r="L1840" s="835">
        <v>32.28</v>
      </c>
      <c r="M1840" s="835">
        <v>64.56</v>
      </c>
      <c r="N1840" s="832">
        <v>2</v>
      </c>
      <c r="O1840" s="836">
        <v>2</v>
      </c>
      <c r="P1840" s="835">
        <v>64.56</v>
      </c>
      <c r="Q1840" s="837">
        <v>1</v>
      </c>
      <c r="R1840" s="832">
        <v>2</v>
      </c>
      <c r="S1840" s="837">
        <v>1</v>
      </c>
      <c r="T1840" s="836">
        <v>2</v>
      </c>
      <c r="U1840" s="838">
        <v>1</v>
      </c>
    </row>
    <row r="1841" spans="1:21" ht="14.4" customHeight="1" x14ac:dyDescent="0.3">
      <c r="A1841" s="831">
        <v>11</v>
      </c>
      <c r="B1841" s="832" t="s">
        <v>2137</v>
      </c>
      <c r="C1841" s="832" t="s">
        <v>2143</v>
      </c>
      <c r="D1841" s="833" t="s">
        <v>4131</v>
      </c>
      <c r="E1841" s="834" t="s">
        <v>2173</v>
      </c>
      <c r="F1841" s="832" t="s">
        <v>2138</v>
      </c>
      <c r="G1841" s="832" t="s">
        <v>2688</v>
      </c>
      <c r="H1841" s="832" t="s">
        <v>590</v>
      </c>
      <c r="I1841" s="832" t="s">
        <v>2689</v>
      </c>
      <c r="J1841" s="832" t="s">
        <v>2690</v>
      </c>
      <c r="K1841" s="832" t="s">
        <v>2691</v>
      </c>
      <c r="L1841" s="835">
        <v>96.84</v>
      </c>
      <c r="M1841" s="835">
        <v>387.36</v>
      </c>
      <c r="N1841" s="832">
        <v>4</v>
      </c>
      <c r="O1841" s="836">
        <v>3.5</v>
      </c>
      <c r="P1841" s="835">
        <v>96.84</v>
      </c>
      <c r="Q1841" s="837">
        <v>0.25</v>
      </c>
      <c r="R1841" s="832">
        <v>1</v>
      </c>
      <c r="S1841" s="837">
        <v>0.25</v>
      </c>
      <c r="T1841" s="836">
        <v>1</v>
      </c>
      <c r="U1841" s="838">
        <v>0.2857142857142857</v>
      </c>
    </row>
    <row r="1842" spans="1:21" ht="14.4" customHeight="1" x14ac:dyDescent="0.3">
      <c r="A1842" s="831">
        <v>11</v>
      </c>
      <c r="B1842" s="832" t="s">
        <v>2137</v>
      </c>
      <c r="C1842" s="832" t="s">
        <v>2143</v>
      </c>
      <c r="D1842" s="833" t="s">
        <v>4131</v>
      </c>
      <c r="E1842" s="834" t="s">
        <v>2173</v>
      </c>
      <c r="F1842" s="832" t="s">
        <v>2138</v>
      </c>
      <c r="G1842" s="832" t="s">
        <v>2688</v>
      </c>
      <c r="H1842" s="832" t="s">
        <v>590</v>
      </c>
      <c r="I1842" s="832" t="s">
        <v>3509</v>
      </c>
      <c r="J1842" s="832" t="s">
        <v>2690</v>
      </c>
      <c r="K1842" s="832" t="s">
        <v>3510</v>
      </c>
      <c r="L1842" s="835">
        <v>0</v>
      </c>
      <c r="M1842" s="835">
        <v>0</v>
      </c>
      <c r="N1842" s="832">
        <v>25</v>
      </c>
      <c r="O1842" s="836">
        <v>15</v>
      </c>
      <c r="P1842" s="835">
        <v>0</v>
      </c>
      <c r="Q1842" s="837"/>
      <c r="R1842" s="832">
        <v>15</v>
      </c>
      <c r="S1842" s="837">
        <v>0.6</v>
      </c>
      <c r="T1842" s="836">
        <v>9</v>
      </c>
      <c r="U1842" s="838">
        <v>0.6</v>
      </c>
    </row>
    <row r="1843" spans="1:21" ht="14.4" customHeight="1" x14ac:dyDescent="0.3">
      <c r="A1843" s="831">
        <v>11</v>
      </c>
      <c r="B1843" s="832" t="s">
        <v>2137</v>
      </c>
      <c r="C1843" s="832" t="s">
        <v>2143</v>
      </c>
      <c r="D1843" s="833" t="s">
        <v>4131</v>
      </c>
      <c r="E1843" s="834" t="s">
        <v>2173</v>
      </c>
      <c r="F1843" s="832" t="s">
        <v>2138</v>
      </c>
      <c r="G1843" s="832" t="s">
        <v>2374</v>
      </c>
      <c r="H1843" s="832" t="s">
        <v>590</v>
      </c>
      <c r="I1843" s="832" t="s">
        <v>3774</v>
      </c>
      <c r="J1843" s="832" t="s">
        <v>2376</v>
      </c>
      <c r="K1843" s="832" t="s">
        <v>3775</v>
      </c>
      <c r="L1843" s="835">
        <v>1295.6400000000001</v>
      </c>
      <c r="M1843" s="835">
        <v>2591.2800000000002</v>
      </c>
      <c r="N1843" s="832">
        <v>2</v>
      </c>
      <c r="O1843" s="836">
        <v>2</v>
      </c>
      <c r="P1843" s="835">
        <v>2591.2800000000002</v>
      </c>
      <c r="Q1843" s="837">
        <v>1</v>
      </c>
      <c r="R1843" s="832">
        <v>2</v>
      </c>
      <c r="S1843" s="837">
        <v>1</v>
      </c>
      <c r="T1843" s="836">
        <v>2</v>
      </c>
      <c r="U1843" s="838">
        <v>1</v>
      </c>
    </row>
    <row r="1844" spans="1:21" ht="14.4" customHeight="1" x14ac:dyDescent="0.3">
      <c r="A1844" s="831">
        <v>11</v>
      </c>
      <c r="B1844" s="832" t="s">
        <v>2137</v>
      </c>
      <c r="C1844" s="832" t="s">
        <v>2143</v>
      </c>
      <c r="D1844" s="833" t="s">
        <v>4131</v>
      </c>
      <c r="E1844" s="834" t="s">
        <v>2173</v>
      </c>
      <c r="F1844" s="832" t="s">
        <v>2138</v>
      </c>
      <c r="G1844" s="832" t="s">
        <v>3634</v>
      </c>
      <c r="H1844" s="832" t="s">
        <v>590</v>
      </c>
      <c r="I1844" s="832" t="s">
        <v>1831</v>
      </c>
      <c r="J1844" s="832" t="s">
        <v>869</v>
      </c>
      <c r="K1844" s="832" t="s">
        <v>1832</v>
      </c>
      <c r="L1844" s="835">
        <v>36.270000000000003</v>
      </c>
      <c r="M1844" s="835">
        <v>72.540000000000006</v>
      </c>
      <c r="N1844" s="832">
        <v>2</v>
      </c>
      <c r="O1844" s="836">
        <v>2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11</v>
      </c>
      <c r="B1845" s="832" t="s">
        <v>2137</v>
      </c>
      <c r="C1845" s="832" t="s">
        <v>2143</v>
      </c>
      <c r="D1845" s="833" t="s">
        <v>4131</v>
      </c>
      <c r="E1845" s="834" t="s">
        <v>2173</v>
      </c>
      <c r="F1845" s="832" t="s">
        <v>2138</v>
      </c>
      <c r="G1845" s="832" t="s">
        <v>3776</v>
      </c>
      <c r="H1845" s="832" t="s">
        <v>590</v>
      </c>
      <c r="I1845" s="832" t="s">
        <v>3777</v>
      </c>
      <c r="J1845" s="832" t="s">
        <v>3778</v>
      </c>
      <c r="K1845" s="832" t="s">
        <v>3779</v>
      </c>
      <c r="L1845" s="835">
        <v>151.08000000000001</v>
      </c>
      <c r="M1845" s="835">
        <v>151.08000000000001</v>
      </c>
      <c r="N1845" s="832">
        <v>1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11</v>
      </c>
      <c r="B1846" s="832" t="s">
        <v>2137</v>
      </c>
      <c r="C1846" s="832" t="s">
        <v>2143</v>
      </c>
      <c r="D1846" s="833" t="s">
        <v>4131</v>
      </c>
      <c r="E1846" s="834" t="s">
        <v>2173</v>
      </c>
      <c r="F1846" s="832" t="s">
        <v>2138</v>
      </c>
      <c r="G1846" s="832" t="s">
        <v>2177</v>
      </c>
      <c r="H1846" s="832" t="s">
        <v>590</v>
      </c>
      <c r="I1846" s="832" t="s">
        <v>2696</v>
      </c>
      <c r="J1846" s="832" t="s">
        <v>1060</v>
      </c>
      <c r="K1846" s="832" t="s">
        <v>2697</v>
      </c>
      <c r="L1846" s="835">
        <v>154.36000000000001</v>
      </c>
      <c r="M1846" s="835">
        <v>463.08000000000004</v>
      </c>
      <c r="N1846" s="832">
        <v>3</v>
      </c>
      <c r="O1846" s="836">
        <v>3</v>
      </c>
      <c r="P1846" s="835">
        <v>154.36000000000001</v>
      </c>
      <c r="Q1846" s="837">
        <v>0.33333333333333331</v>
      </c>
      <c r="R1846" s="832">
        <v>1</v>
      </c>
      <c r="S1846" s="837">
        <v>0.33333333333333331</v>
      </c>
      <c r="T1846" s="836">
        <v>1</v>
      </c>
      <c r="U1846" s="838">
        <v>0.33333333333333331</v>
      </c>
    </row>
    <row r="1847" spans="1:21" ht="14.4" customHeight="1" x14ac:dyDescent="0.3">
      <c r="A1847" s="831">
        <v>11</v>
      </c>
      <c r="B1847" s="832" t="s">
        <v>2137</v>
      </c>
      <c r="C1847" s="832" t="s">
        <v>2143</v>
      </c>
      <c r="D1847" s="833" t="s">
        <v>4131</v>
      </c>
      <c r="E1847" s="834" t="s">
        <v>2173</v>
      </c>
      <c r="F1847" s="832" t="s">
        <v>2138</v>
      </c>
      <c r="G1847" s="832" t="s">
        <v>2177</v>
      </c>
      <c r="H1847" s="832" t="s">
        <v>638</v>
      </c>
      <c r="I1847" s="832" t="s">
        <v>1927</v>
      </c>
      <c r="J1847" s="832" t="s">
        <v>1225</v>
      </c>
      <c r="K1847" s="832" t="s">
        <v>1928</v>
      </c>
      <c r="L1847" s="835">
        <v>154.36000000000001</v>
      </c>
      <c r="M1847" s="835">
        <v>617.44000000000005</v>
      </c>
      <c r="N1847" s="832">
        <v>4</v>
      </c>
      <c r="O1847" s="836">
        <v>3.5</v>
      </c>
      <c r="P1847" s="835">
        <v>154.36000000000001</v>
      </c>
      <c r="Q1847" s="837">
        <v>0.25</v>
      </c>
      <c r="R1847" s="832">
        <v>1</v>
      </c>
      <c r="S1847" s="837">
        <v>0.25</v>
      </c>
      <c r="T1847" s="836">
        <v>1</v>
      </c>
      <c r="U1847" s="838">
        <v>0.2857142857142857</v>
      </c>
    </row>
    <row r="1848" spans="1:21" ht="14.4" customHeight="1" x14ac:dyDescent="0.3">
      <c r="A1848" s="831">
        <v>11</v>
      </c>
      <c r="B1848" s="832" t="s">
        <v>2137</v>
      </c>
      <c r="C1848" s="832" t="s">
        <v>2143</v>
      </c>
      <c r="D1848" s="833" t="s">
        <v>4131</v>
      </c>
      <c r="E1848" s="834" t="s">
        <v>2173</v>
      </c>
      <c r="F1848" s="832" t="s">
        <v>2138</v>
      </c>
      <c r="G1848" s="832" t="s">
        <v>2177</v>
      </c>
      <c r="H1848" s="832" t="s">
        <v>590</v>
      </c>
      <c r="I1848" s="832" t="s">
        <v>3271</v>
      </c>
      <c r="J1848" s="832" t="s">
        <v>1225</v>
      </c>
      <c r="K1848" s="832" t="s">
        <v>1928</v>
      </c>
      <c r="L1848" s="835">
        <v>154.36000000000001</v>
      </c>
      <c r="M1848" s="835">
        <v>154.36000000000001</v>
      </c>
      <c r="N1848" s="832">
        <v>1</v>
      </c>
      <c r="O1848" s="836">
        <v>1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11</v>
      </c>
      <c r="B1849" s="832" t="s">
        <v>2137</v>
      </c>
      <c r="C1849" s="832" t="s">
        <v>2143</v>
      </c>
      <c r="D1849" s="833" t="s">
        <v>4131</v>
      </c>
      <c r="E1849" s="834" t="s">
        <v>2173</v>
      </c>
      <c r="F1849" s="832" t="s">
        <v>2138</v>
      </c>
      <c r="G1849" s="832" t="s">
        <v>2177</v>
      </c>
      <c r="H1849" s="832" t="s">
        <v>638</v>
      </c>
      <c r="I1849" s="832" t="s">
        <v>1925</v>
      </c>
      <c r="J1849" s="832" t="s">
        <v>1225</v>
      </c>
      <c r="K1849" s="832" t="s">
        <v>1926</v>
      </c>
      <c r="L1849" s="835">
        <v>225.06</v>
      </c>
      <c r="M1849" s="835">
        <v>4501.2</v>
      </c>
      <c r="N1849" s="832">
        <v>20</v>
      </c>
      <c r="O1849" s="836">
        <v>13</v>
      </c>
      <c r="P1849" s="835">
        <v>2700.72</v>
      </c>
      <c r="Q1849" s="837">
        <v>0.6</v>
      </c>
      <c r="R1849" s="832">
        <v>12</v>
      </c>
      <c r="S1849" s="837">
        <v>0.6</v>
      </c>
      <c r="T1849" s="836">
        <v>7</v>
      </c>
      <c r="U1849" s="838">
        <v>0.53846153846153844</v>
      </c>
    </row>
    <row r="1850" spans="1:21" ht="14.4" customHeight="1" x14ac:dyDescent="0.3">
      <c r="A1850" s="831">
        <v>11</v>
      </c>
      <c r="B1850" s="832" t="s">
        <v>2137</v>
      </c>
      <c r="C1850" s="832" t="s">
        <v>2143</v>
      </c>
      <c r="D1850" s="833" t="s">
        <v>4131</v>
      </c>
      <c r="E1850" s="834" t="s">
        <v>2173</v>
      </c>
      <c r="F1850" s="832" t="s">
        <v>2138</v>
      </c>
      <c r="G1850" s="832" t="s">
        <v>2390</v>
      </c>
      <c r="H1850" s="832" t="s">
        <v>590</v>
      </c>
      <c r="I1850" s="832" t="s">
        <v>2391</v>
      </c>
      <c r="J1850" s="832" t="s">
        <v>2392</v>
      </c>
      <c r="K1850" s="832" t="s">
        <v>2393</v>
      </c>
      <c r="L1850" s="835">
        <v>159.71</v>
      </c>
      <c r="M1850" s="835">
        <v>12617.09</v>
      </c>
      <c r="N1850" s="832">
        <v>79</v>
      </c>
      <c r="O1850" s="836">
        <v>21.5</v>
      </c>
      <c r="P1850" s="835">
        <v>6388.4000000000005</v>
      </c>
      <c r="Q1850" s="837">
        <v>0.50632911392405067</v>
      </c>
      <c r="R1850" s="832">
        <v>40</v>
      </c>
      <c r="S1850" s="837">
        <v>0.50632911392405067</v>
      </c>
      <c r="T1850" s="836">
        <v>11</v>
      </c>
      <c r="U1850" s="838">
        <v>0.51162790697674421</v>
      </c>
    </row>
    <row r="1851" spans="1:21" ht="14.4" customHeight="1" x14ac:dyDescent="0.3">
      <c r="A1851" s="831">
        <v>11</v>
      </c>
      <c r="B1851" s="832" t="s">
        <v>2137</v>
      </c>
      <c r="C1851" s="832" t="s">
        <v>2143</v>
      </c>
      <c r="D1851" s="833" t="s">
        <v>4131</v>
      </c>
      <c r="E1851" s="834" t="s">
        <v>2173</v>
      </c>
      <c r="F1851" s="832" t="s">
        <v>2138</v>
      </c>
      <c r="G1851" s="832" t="s">
        <v>2390</v>
      </c>
      <c r="H1851" s="832" t="s">
        <v>590</v>
      </c>
      <c r="I1851" s="832" t="s">
        <v>2532</v>
      </c>
      <c r="J1851" s="832" t="s">
        <v>2392</v>
      </c>
      <c r="K1851" s="832" t="s">
        <v>2393</v>
      </c>
      <c r="L1851" s="835">
        <v>159.71</v>
      </c>
      <c r="M1851" s="835">
        <v>10221.44</v>
      </c>
      <c r="N1851" s="832">
        <v>64</v>
      </c>
      <c r="O1851" s="836">
        <v>19</v>
      </c>
      <c r="P1851" s="835">
        <v>5270.43</v>
      </c>
      <c r="Q1851" s="837">
        <v>0.515625</v>
      </c>
      <c r="R1851" s="832">
        <v>33</v>
      </c>
      <c r="S1851" s="837">
        <v>0.515625</v>
      </c>
      <c r="T1851" s="836">
        <v>10.5</v>
      </c>
      <c r="U1851" s="838">
        <v>0.55263157894736847</v>
      </c>
    </row>
    <row r="1852" spans="1:21" ht="14.4" customHeight="1" x14ac:dyDescent="0.3">
      <c r="A1852" s="831">
        <v>11</v>
      </c>
      <c r="B1852" s="832" t="s">
        <v>2137</v>
      </c>
      <c r="C1852" s="832" t="s">
        <v>2143</v>
      </c>
      <c r="D1852" s="833" t="s">
        <v>4131</v>
      </c>
      <c r="E1852" s="834" t="s">
        <v>2173</v>
      </c>
      <c r="F1852" s="832" t="s">
        <v>2138</v>
      </c>
      <c r="G1852" s="832" t="s">
        <v>2441</v>
      </c>
      <c r="H1852" s="832" t="s">
        <v>590</v>
      </c>
      <c r="I1852" s="832" t="s">
        <v>2442</v>
      </c>
      <c r="J1852" s="832" t="s">
        <v>2443</v>
      </c>
      <c r="K1852" s="832" t="s">
        <v>2444</v>
      </c>
      <c r="L1852" s="835">
        <v>736.33</v>
      </c>
      <c r="M1852" s="835">
        <v>736.33</v>
      </c>
      <c r="N1852" s="832">
        <v>1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11</v>
      </c>
      <c r="B1853" s="832" t="s">
        <v>2137</v>
      </c>
      <c r="C1853" s="832" t="s">
        <v>2143</v>
      </c>
      <c r="D1853" s="833" t="s">
        <v>4131</v>
      </c>
      <c r="E1853" s="834" t="s">
        <v>2173</v>
      </c>
      <c r="F1853" s="832" t="s">
        <v>2138</v>
      </c>
      <c r="G1853" s="832" t="s">
        <v>2178</v>
      </c>
      <c r="H1853" s="832" t="s">
        <v>590</v>
      </c>
      <c r="I1853" s="832" t="s">
        <v>2217</v>
      </c>
      <c r="J1853" s="832" t="s">
        <v>1794</v>
      </c>
      <c r="K1853" s="832" t="s">
        <v>1795</v>
      </c>
      <c r="L1853" s="835">
        <v>170.52</v>
      </c>
      <c r="M1853" s="835">
        <v>170.52</v>
      </c>
      <c r="N1853" s="832">
        <v>1</v>
      </c>
      <c r="O1853" s="836">
        <v>0.5</v>
      </c>
      <c r="P1853" s="835">
        <v>170.52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11</v>
      </c>
      <c r="B1854" s="832" t="s">
        <v>2137</v>
      </c>
      <c r="C1854" s="832" t="s">
        <v>2143</v>
      </c>
      <c r="D1854" s="833" t="s">
        <v>4131</v>
      </c>
      <c r="E1854" s="834" t="s">
        <v>2173</v>
      </c>
      <c r="F1854" s="832" t="s">
        <v>2138</v>
      </c>
      <c r="G1854" s="832" t="s">
        <v>2178</v>
      </c>
      <c r="H1854" s="832" t="s">
        <v>590</v>
      </c>
      <c r="I1854" s="832" t="s">
        <v>2394</v>
      </c>
      <c r="J1854" s="832" t="s">
        <v>1794</v>
      </c>
      <c r="K1854" s="832" t="s">
        <v>1795</v>
      </c>
      <c r="L1854" s="835">
        <v>0</v>
      </c>
      <c r="M1854" s="835">
        <v>0</v>
      </c>
      <c r="N1854" s="832">
        <v>2</v>
      </c>
      <c r="O1854" s="836">
        <v>1</v>
      </c>
      <c r="P1854" s="835">
        <v>0</v>
      </c>
      <c r="Q1854" s="837"/>
      <c r="R1854" s="832">
        <v>2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11</v>
      </c>
      <c r="B1855" s="832" t="s">
        <v>2137</v>
      </c>
      <c r="C1855" s="832" t="s">
        <v>2143</v>
      </c>
      <c r="D1855" s="833" t="s">
        <v>4131</v>
      </c>
      <c r="E1855" s="834" t="s">
        <v>2173</v>
      </c>
      <c r="F1855" s="832" t="s">
        <v>2138</v>
      </c>
      <c r="G1855" s="832" t="s">
        <v>2178</v>
      </c>
      <c r="H1855" s="832" t="s">
        <v>638</v>
      </c>
      <c r="I1855" s="832" t="s">
        <v>1931</v>
      </c>
      <c r="J1855" s="832" t="s">
        <v>1932</v>
      </c>
      <c r="K1855" s="832" t="s">
        <v>1795</v>
      </c>
      <c r="L1855" s="835">
        <v>170.52</v>
      </c>
      <c r="M1855" s="835">
        <v>341.04</v>
      </c>
      <c r="N1855" s="832">
        <v>2</v>
      </c>
      <c r="O1855" s="836">
        <v>0.5</v>
      </c>
      <c r="P1855" s="835">
        <v>341.04</v>
      </c>
      <c r="Q1855" s="837">
        <v>1</v>
      </c>
      <c r="R1855" s="832">
        <v>2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11</v>
      </c>
      <c r="B1856" s="832" t="s">
        <v>2137</v>
      </c>
      <c r="C1856" s="832" t="s">
        <v>2143</v>
      </c>
      <c r="D1856" s="833" t="s">
        <v>4131</v>
      </c>
      <c r="E1856" s="834" t="s">
        <v>2173</v>
      </c>
      <c r="F1856" s="832" t="s">
        <v>2138</v>
      </c>
      <c r="G1856" s="832" t="s">
        <v>2178</v>
      </c>
      <c r="H1856" s="832" t="s">
        <v>638</v>
      </c>
      <c r="I1856" s="832" t="s">
        <v>2062</v>
      </c>
      <c r="J1856" s="832" t="s">
        <v>1932</v>
      </c>
      <c r="K1856" s="832" t="s">
        <v>2063</v>
      </c>
      <c r="L1856" s="835">
        <v>272.83</v>
      </c>
      <c r="M1856" s="835">
        <v>1091.32</v>
      </c>
      <c r="N1856" s="832">
        <v>4</v>
      </c>
      <c r="O1856" s="836">
        <v>3</v>
      </c>
      <c r="P1856" s="835">
        <v>818.49</v>
      </c>
      <c r="Q1856" s="837">
        <v>0.75</v>
      </c>
      <c r="R1856" s="832">
        <v>3</v>
      </c>
      <c r="S1856" s="837">
        <v>0.75</v>
      </c>
      <c r="T1856" s="836">
        <v>2</v>
      </c>
      <c r="U1856" s="838">
        <v>0.66666666666666663</v>
      </c>
    </row>
    <row r="1857" spans="1:21" ht="14.4" customHeight="1" x14ac:dyDescent="0.3">
      <c r="A1857" s="831">
        <v>11</v>
      </c>
      <c r="B1857" s="832" t="s">
        <v>2137</v>
      </c>
      <c r="C1857" s="832" t="s">
        <v>2143</v>
      </c>
      <c r="D1857" s="833" t="s">
        <v>4131</v>
      </c>
      <c r="E1857" s="834" t="s">
        <v>2173</v>
      </c>
      <c r="F1857" s="832" t="s">
        <v>2138</v>
      </c>
      <c r="G1857" s="832" t="s">
        <v>2967</v>
      </c>
      <c r="H1857" s="832" t="s">
        <v>590</v>
      </c>
      <c r="I1857" s="832" t="s">
        <v>2968</v>
      </c>
      <c r="J1857" s="832" t="s">
        <v>2969</v>
      </c>
      <c r="K1857" s="832" t="s">
        <v>2970</v>
      </c>
      <c r="L1857" s="835">
        <v>508.75</v>
      </c>
      <c r="M1857" s="835">
        <v>4578.75</v>
      </c>
      <c r="N1857" s="832">
        <v>9</v>
      </c>
      <c r="O1857" s="836">
        <v>6</v>
      </c>
      <c r="P1857" s="835">
        <v>2543.75</v>
      </c>
      <c r="Q1857" s="837">
        <v>0.55555555555555558</v>
      </c>
      <c r="R1857" s="832">
        <v>5</v>
      </c>
      <c r="S1857" s="837">
        <v>0.55555555555555558</v>
      </c>
      <c r="T1857" s="836">
        <v>3</v>
      </c>
      <c r="U1857" s="838">
        <v>0.5</v>
      </c>
    </row>
    <row r="1858" spans="1:21" ht="14.4" customHeight="1" x14ac:dyDescent="0.3">
      <c r="A1858" s="831">
        <v>11</v>
      </c>
      <c r="B1858" s="832" t="s">
        <v>2137</v>
      </c>
      <c r="C1858" s="832" t="s">
        <v>2143</v>
      </c>
      <c r="D1858" s="833" t="s">
        <v>4131</v>
      </c>
      <c r="E1858" s="834" t="s">
        <v>2173</v>
      </c>
      <c r="F1858" s="832" t="s">
        <v>2138</v>
      </c>
      <c r="G1858" s="832" t="s">
        <v>2967</v>
      </c>
      <c r="H1858" s="832" t="s">
        <v>590</v>
      </c>
      <c r="I1858" s="832" t="s">
        <v>3430</v>
      </c>
      <c r="J1858" s="832" t="s">
        <v>2969</v>
      </c>
      <c r="K1858" s="832" t="s">
        <v>3431</v>
      </c>
      <c r="L1858" s="835">
        <v>1017.48</v>
      </c>
      <c r="M1858" s="835">
        <v>5087.3999999999996</v>
      </c>
      <c r="N1858" s="832">
        <v>5</v>
      </c>
      <c r="O1858" s="836">
        <v>3</v>
      </c>
      <c r="P1858" s="835">
        <v>1017.48</v>
      </c>
      <c r="Q1858" s="837">
        <v>0.2</v>
      </c>
      <c r="R1858" s="832">
        <v>1</v>
      </c>
      <c r="S1858" s="837">
        <v>0.2</v>
      </c>
      <c r="T1858" s="836">
        <v>0.5</v>
      </c>
      <c r="U1858" s="838">
        <v>0.16666666666666666</v>
      </c>
    </row>
    <row r="1859" spans="1:21" ht="14.4" customHeight="1" x14ac:dyDescent="0.3">
      <c r="A1859" s="831">
        <v>11</v>
      </c>
      <c r="B1859" s="832" t="s">
        <v>2137</v>
      </c>
      <c r="C1859" s="832" t="s">
        <v>2143</v>
      </c>
      <c r="D1859" s="833" t="s">
        <v>4131</v>
      </c>
      <c r="E1859" s="834" t="s">
        <v>2173</v>
      </c>
      <c r="F1859" s="832" t="s">
        <v>2138</v>
      </c>
      <c r="G1859" s="832" t="s">
        <v>2967</v>
      </c>
      <c r="H1859" s="832" t="s">
        <v>590</v>
      </c>
      <c r="I1859" s="832" t="s">
        <v>3272</v>
      </c>
      <c r="J1859" s="832" t="s">
        <v>2969</v>
      </c>
      <c r="K1859" s="832" t="s">
        <v>3273</v>
      </c>
      <c r="L1859" s="835">
        <v>254.37</v>
      </c>
      <c r="M1859" s="835">
        <v>1271.8499999999999</v>
      </c>
      <c r="N1859" s="832">
        <v>5</v>
      </c>
      <c r="O1859" s="836">
        <v>3.5</v>
      </c>
      <c r="P1859" s="835">
        <v>254.37</v>
      </c>
      <c r="Q1859" s="837">
        <v>0.2</v>
      </c>
      <c r="R1859" s="832">
        <v>1</v>
      </c>
      <c r="S1859" s="837">
        <v>0.2</v>
      </c>
      <c r="T1859" s="836">
        <v>1</v>
      </c>
      <c r="U1859" s="838">
        <v>0.2857142857142857</v>
      </c>
    </row>
    <row r="1860" spans="1:21" ht="14.4" customHeight="1" x14ac:dyDescent="0.3">
      <c r="A1860" s="831">
        <v>11</v>
      </c>
      <c r="B1860" s="832" t="s">
        <v>2137</v>
      </c>
      <c r="C1860" s="832" t="s">
        <v>2143</v>
      </c>
      <c r="D1860" s="833" t="s">
        <v>4131</v>
      </c>
      <c r="E1860" s="834" t="s">
        <v>2173</v>
      </c>
      <c r="F1860" s="832" t="s">
        <v>2138</v>
      </c>
      <c r="G1860" s="832" t="s">
        <v>2967</v>
      </c>
      <c r="H1860" s="832" t="s">
        <v>590</v>
      </c>
      <c r="I1860" s="832" t="s">
        <v>3780</v>
      </c>
      <c r="J1860" s="832" t="s">
        <v>2969</v>
      </c>
      <c r="K1860" s="832" t="s">
        <v>3781</v>
      </c>
      <c r="L1860" s="835">
        <v>169.59</v>
      </c>
      <c r="M1860" s="835">
        <v>678.36</v>
      </c>
      <c r="N1860" s="832">
        <v>4</v>
      </c>
      <c r="O1860" s="836">
        <v>2.5</v>
      </c>
      <c r="P1860" s="835">
        <v>339.18</v>
      </c>
      <c r="Q1860" s="837">
        <v>0.5</v>
      </c>
      <c r="R1860" s="832">
        <v>2</v>
      </c>
      <c r="S1860" s="837">
        <v>0.5</v>
      </c>
      <c r="T1860" s="836">
        <v>1.5</v>
      </c>
      <c r="U1860" s="838">
        <v>0.6</v>
      </c>
    </row>
    <row r="1861" spans="1:21" ht="14.4" customHeight="1" x14ac:dyDescent="0.3">
      <c r="A1861" s="831">
        <v>11</v>
      </c>
      <c r="B1861" s="832" t="s">
        <v>2137</v>
      </c>
      <c r="C1861" s="832" t="s">
        <v>2143</v>
      </c>
      <c r="D1861" s="833" t="s">
        <v>4131</v>
      </c>
      <c r="E1861" s="834" t="s">
        <v>2173</v>
      </c>
      <c r="F1861" s="832" t="s">
        <v>2138</v>
      </c>
      <c r="G1861" s="832" t="s">
        <v>2967</v>
      </c>
      <c r="H1861" s="832" t="s">
        <v>590</v>
      </c>
      <c r="I1861" s="832" t="s">
        <v>3729</v>
      </c>
      <c r="J1861" s="832" t="s">
        <v>2969</v>
      </c>
      <c r="K1861" s="832" t="s">
        <v>3730</v>
      </c>
      <c r="L1861" s="835">
        <v>1526.23</v>
      </c>
      <c r="M1861" s="835">
        <v>1526.23</v>
      </c>
      <c r="N1861" s="832">
        <v>1</v>
      </c>
      <c r="O1861" s="836">
        <v>0.5</v>
      </c>
      <c r="P1861" s="835">
        <v>1526.23</v>
      </c>
      <c r="Q1861" s="837">
        <v>1</v>
      </c>
      <c r="R1861" s="832">
        <v>1</v>
      </c>
      <c r="S1861" s="837">
        <v>1</v>
      </c>
      <c r="T1861" s="836">
        <v>0.5</v>
      </c>
      <c r="U1861" s="838">
        <v>1</v>
      </c>
    </row>
    <row r="1862" spans="1:21" ht="14.4" customHeight="1" x14ac:dyDescent="0.3">
      <c r="A1862" s="831">
        <v>11</v>
      </c>
      <c r="B1862" s="832" t="s">
        <v>2137</v>
      </c>
      <c r="C1862" s="832" t="s">
        <v>2143</v>
      </c>
      <c r="D1862" s="833" t="s">
        <v>4131</v>
      </c>
      <c r="E1862" s="834" t="s">
        <v>2173</v>
      </c>
      <c r="F1862" s="832" t="s">
        <v>2138</v>
      </c>
      <c r="G1862" s="832" t="s">
        <v>2967</v>
      </c>
      <c r="H1862" s="832" t="s">
        <v>590</v>
      </c>
      <c r="I1862" s="832" t="s">
        <v>3782</v>
      </c>
      <c r="J1862" s="832" t="s">
        <v>2969</v>
      </c>
      <c r="K1862" s="832" t="s">
        <v>3783</v>
      </c>
      <c r="L1862" s="835">
        <v>0</v>
      </c>
      <c r="M1862" s="835">
        <v>0</v>
      </c>
      <c r="N1862" s="832">
        <v>1</v>
      </c>
      <c r="O1862" s="836">
        <v>1</v>
      </c>
      <c r="P1862" s="835">
        <v>0</v>
      </c>
      <c r="Q1862" s="837"/>
      <c r="R1862" s="832">
        <v>1</v>
      </c>
      <c r="S1862" s="837">
        <v>1</v>
      </c>
      <c r="T1862" s="836">
        <v>1</v>
      </c>
      <c r="U1862" s="838">
        <v>1</v>
      </c>
    </row>
    <row r="1863" spans="1:21" ht="14.4" customHeight="1" x14ac:dyDescent="0.3">
      <c r="A1863" s="831">
        <v>11</v>
      </c>
      <c r="B1863" s="832" t="s">
        <v>2137</v>
      </c>
      <c r="C1863" s="832" t="s">
        <v>2143</v>
      </c>
      <c r="D1863" s="833" t="s">
        <v>4131</v>
      </c>
      <c r="E1863" s="834" t="s">
        <v>2173</v>
      </c>
      <c r="F1863" s="832" t="s">
        <v>2138</v>
      </c>
      <c r="G1863" s="832" t="s">
        <v>2395</v>
      </c>
      <c r="H1863" s="832" t="s">
        <v>590</v>
      </c>
      <c r="I1863" s="832" t="s">
        <v>2396</v>
      </c>
      <c r="J1863" s="832" t="s">
        <v>2397</v>
      </c>
      <c r="K1863" s="832" t="s">
        <v>1795</v>
      </c>
      <c r="L1863" s="835">
        <v>78.33</v>
      </c>
      <c r="M1863" s="835">
        <v>1096.6199999999999</v>
      </c>
      <c r="N1863" s="832">
        <v>14</v>
      </c>
      <c r="O1863" s="836">
        <v>3.5</v>
      </c>
      <c r="P1863" s="835">
        <v>861.63</v>
      </c>
      <c r="Q1863" s="837">
        <v>0.78571428571428581</v>
      </c>
      <c r="R1863" s="832">
        <v>11</v>
      </c>
      <c r="S1863" s="837">
        <v>0.7857142857142857</v>
      </c>
      <c r="T1863" s="836">
        <v>2.5</v>
      </c>
      <c r="U1863" s="838">
        <v>0.7142857142857143</v>
      </c>
    </row>
    <row r="1864" spans="1:21" ht="14.4" customHeight="1" x14ac:dyDescent="0.3">
      <c r="A1864" s="831">
        <v>11</v>
      </c>
      <c r="B1864" s="832" t="s">
        <v>2137</v>
      </c>
      <c r="C1864" s="832" t="s">
        <v>2143</v>
      </c>
      <c r="D1864" s="833" t="s">
        <v>4131</v>
      </c>
      <c r="E1864" s="834" t="s">
        <v>2173</v>
      </c>
      <c r="F1864" s="832" t="s">
        <v>2138</v>
      </c>
      <c r="G1864" s="832" t="s">
        <v>2395</v>
      </c>
      <c r="H1864" s="832" t="s">
        <v>590</v>
      </c>
      <c r="I1864" s="832" t="s">
        <v>2511</v>
      </c>
      <c r="J1864" s="832" t="s">
        <v>2397</v>
      </c>
      <c r="K1864" s="832" t="s">
        <v>2512</v>
      </c>
      <c r="L1864" s="835">
        <v>391.67</v>
      </c>
      <c r="M1864" s="835">
        <v>391.67</v>
      </c>
      <c r="N1864" s="832">
        <v>1</v>
      </c>
      <c r="O1864" s="836">
        <v>1</v>
      </c>
      <c r="P1864" s="835">
        <v>391.67</v>
      </c>
      <c r="Q1864" s="837">
        <v>1</v>
      </c>
      <c r="R1864" s="832">
        <v>1</v>
      </c>
      <c r="S1864" s="837">
        <v>1</v>
      </c>
      <c r="T1864" s="836">
        <v>1</v>
      </c>
      <c r="U1864" s="838">
        <v>1</v>
      </c>
    </row>
    <row r="1865" spans="1:21" ht="14.4" customHeight="1" x14ac:dyDescent="0.3">
      <c r="A1865" s="831">
        <v>11</v>
      </c>
      <c r="B1865" s="832" t="s">
        <v>2137</v>
      </c>
      <c r="C1865" s="832" t="s">
        <v>2143</v>
      </c>
      <c r="D1865" s="833" t="s">
        <v>4131</v>
      </c>
      <c r="E1865" s="834" t="s">
        <v>2173</v>
      </c>
      <c r="F1865" s="832" t="s">
        <v>2138</v>
      </c>
      <c r="G1865" s="832" t="s">
        <v>2708</v>
      </c>
      <c r="H1865" s="832" t="s">
        <v>590</v>
      </c>
      <c r="I1865" s="832" t="s">
        <v>2709</v>
      </c>
      <c r="J1865" s="832" t="s">
        <v>2710</v>
      </c>
      <c r="K1865" s="832" t="s">
        <v>2711</v>
      </c>
      <c r="L1865" s="835">
        <v>0</v>
      </c>
      <c r="M1865" s="835">
        <v>0</v>
      </c>
      <c r="N1865" s="832">
        <v>7</v>
      </c>
      <c r="O1865" s="836">
        <v>2.5</v>
      </c>
      <c r="P1865" s="835">
        <v>0</v>
      </c>
      <c r="Q1865" s="837"/>
      <c r="R1865" s="832">
        <v>3</v>
      </c>
      <c r="S1865" s="837">
        <v>0.42857142857142855</v>
      </c>
      <c r="T1865" s="836">
        <v>1</v>
      </c>
      <c r="U1865" s="838">
        <v>0.4</v>
      </c>
    </row>
    <row r="1866" spans="1:21" ht="14.4" customHeight="1" x14ac:dyDescent="0.3">
      <c r="A1866" s="831">
        <v>11</v>
      </c>
      <c r="B1866" s="832" t="s">
        <v>2137</v>
      </c>
      <c r="C1866" s="832" t="s">
        <v>2143</v>
      </c>
      <c r="D1866" s="833" t="s">
        <v>4131</v>
      </c>
      <c r="E1866" s="834" t="s">
        <v>2173</v>
      </c>
      <c r="F1866" s="832" t="s">
        <v>2138</v>
      </c>
      <c r="G1866" s="832" t="s">
        <v>2219</v>
      </c>
      <c r="H1866" s="832" t="s">
        <v>590</v>
      </c>
      <c r="I1866" s="832" t="s">
        <v>2323</v>
      </c>
      <c r="J1866" s="832" t="s">
        <v>2324</v>
      </c>
      <c r="K1866" s="832" t="s">
        <v>2325</v>
      </c>
      <c r="L1866" s="835">
        <v>72.64</v>
      </c>
      <c r="M1866" s="835">
        <v>4358.4000000000015</v>
      </c>
      <c r="N1866" s="832">
        <v>60</v>
      </c>
      <c r="O1866" s="836">
        <v>50.5</v>
      </c>
      <c r="P1866" s="835">
        <v>1888.640000000001</v>
      </c>
      <c r="Q1866" s="837">
        <v>0.4333333333333334</v>
      </c>
      <c r="R1866" s="832">
        <v>26</v>
      </c>
      <c r="S1866" s="837">
        <v>0.43333333333333335</v>
      </c>
      <c r="T1866" s="836">
        <v>24</v>
      </c>
      <c r="U1866" s="838">
        <v>0.47524752475247523</v>
      </c>
    </row>
    <row r="1867" spans="1:21" ht="14.4" customHeight="1" x14ac:dyDescent="0.3">
      <c r="A1867" s="831">
        <v>11</v>
      </c>
      <c r="B1867" s="832" t="s">
        <v>2137</v>
      </c>
      <c r="C1867" s="832" t="s">
        <v>2143</v>
      </c>
      <c r="D1867" s="833" t="s">
        <v>4131</v>
      </c>
      <c r="E1867" s="834" t="s">
        <v>2173</v>
      </c>
      <c r="F1867" s="832" t="s">
        <v>2138</v>
      </c>
      <c r="G1867" s="832" t="s">
        <v>2219</v>
      </c>
      <c r="H1867" s="832" t="s">
        <v>590</v>
      </c>
      <c r="I1867" s="832" t="s">
        <v>2326</v>
      </c>
      <c r="J1867" s="832" t="s">
        <v>2327</v>
      </c>
      <c r="K1867" s="832" t="s">
        <v>2328</v>
      </c>
      <c r="L1867" s="835">
        <v>96.84</v>
      </c>
      <c r="M1867" s="835">
        <v>387.36</v>
      </c>
      <c r="N1867" s="832">
        <v>4</v>
      </c>
      <c r="O1867" s="836">
        <v>3</v>
      </c>
      <c r="P1867" s="835">
        <v>193.68</v>
      </c>
      <c r="Q1867" s="837">
        <v>0.5</v>
      </c>
      <c r="R1867" s="832">
        <v>2</v>
      </c>
      <c r="S1867" s="837">
        <v>0.5</v>
      </c>
      <c r="T1867" s="836">
        <v>1.5</v>
      </c>
      <c r="U1867" s="838">
        <v>0.5</v>
      </c>
    </row>
    <row r="1868" spans="1:21" ht="14.4" customHeight="1" x14ac:dyDescent="0.3">
      <c r="A1868" s="831">
        <v>11</v>
      </c>
      <c r="B1868" s="832" t="s">
        <v>2137</v>
      </c>
      <c r="C1868" s="832" t="s">
        <v>2143</v>
      </c>
      <c r="D1868" s="833" t="s">
        <v>4131</v>
      </c>
      <c r="E1868" s="834" t="s">
        <v>2173</v>
      </c>
      <c r="F1868" s="832" t="s">
        <v>2138</v>
      </c>
      <c r="G1868" s="832" t="s">
        <v>2219</v>
      </c>
      <c r="H1868" s="832" t="s">
        <v>590</v>
      </c>
      <c r="I1868" s="832" t="s">
        <v>2712</v>
      </c>
      <c r="J1868" s="832" t="s">
        <v>2327</v>
      </c>
      <c r="K1868" s="832" t="s">
        <v>2713</v>
      </c>
      <c r="L1868" s="835">
        <v>322.8</v>
      </c>
      <c r="M1868" s="835">
        <v>322.8</v>
      </c>
      <c r="N1868" s="832">
        <v>1</v>
      </c>
      <c r="O1868" s="836">
        <v>0.5</v>
      </c>
      <c r="P1868" s="835">
        <v>322.8</v>
      </c>
      <c r="Q1868" s="837">
        <v>1</v>
      </c>
      <c r="R1868" s="832">
        <v>1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11</v>
      </c>
      <c r="B1869" s="832" t="s">
        <v>2137</v>
      </c>
      <c r="C1869" s="832" t="s">
        <v>2143</v>
      </c>
      <c r="D1869" s="833" t="s">
        <v>4131</v>
      </c>
      <c r="E1869" s="834" t="s">
        <v>2173</v>
      </c>
      <c r="F1869" s="832" t="s">
        <v>2138</v>
      </c>
      <c r="G1869" s="832" t="s">
        <v>2219</v>
      </c>
      <c r="H1869" s="832" t="s">
        <v>590</v>
      </c>
      <c r="I1869" s="832" t="s">
        <v>3282</v>
      </c>
      <c r="J1869" s="832" t="s">
        <v>3283</v>
      </c>
      <c r="K1869" s="832" t="s">
        <v>3284</v>
      </c>
      <c r="L1869" s="835">
        <v>0</v>
      </c>
      <c r="M1869" s="835">
        <v>0</v>
      </c>
      <c r="N1869" s="832">
        <v>1</v>
      </c>
      <c r="O1869" s="836">
        <v>0.5</v>
      </c>
      <c r="P1869" s="835"/>
      <c r="Q1869" s="837"/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11</v>
      </c>
      <c r="B1870" s="832" t="s">
        <v>2137</v>
      </c>
      <c r="C1870" s="832" t="s">
        <v>2143</v>
      </c>
      <c r="D1870" s="833" t="s">
        <v>4131</v>
      </c>
      <c r="E1870" s="834" t="s">
        <v>2173</v>
      </c>
      <c r="F1870" s="832" t="s">
        <v>2138</v>
      </c>
      <c r="G1870" s="832" t="s">
        <v>2219</v>
      </c>
      <c r="H1870" s="832" t="s">
        <v>590</v>
      </c>
      <c r="I1870" s="832" t="s">
        <v>2464</v>
      </c>
      <c r="J1870" s="832" t="s">
        <v>2324</v>
      </c>
      <c r="K1870" s="832" t="s">
        <v>2465</v>
      </c>
      <c r="L1870" s="835">
        <v>0</v>
      </c>
      <c r="M1870" s="835">
        <v>0</v>
      </c>
      <c r="N1870" s="832">
        <v>2</v>
      </c>
      <c r="O1870" s="836">
        <v>2</v>
      </c>
      <c r="P1870" s="835"/>
      <c r="Q1870" s="837"/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11</v>
      </c>
      <c r="B1871" s="832" t="s">
        <v>2137</v>
      </c>
      <c r="C1871" s="832" t="s">
        <v>2143</v>
      </c>
      <c r="D1871" s="833" t="s">
        <v>4131</v>
      </c>
      <c r="E1871" s="834" t="s">
        <v>2173</v>
      </c>
      <c r="F1871" s="832" t="s">
        <v>2138</v>
      </c>
      <c r="G1871" s="832" t="s">
        <v>2329</v>
      </c>
      <c r="H1871" s="832" t="s">
        <v>590</v>
      </c>
      <c r="I1871" s="832" t="s">
        <v>2381</v>
      </c>
      <c r="J1871" s="832" t="s">
        <v>689</v>
      </c>
      <c r="K1871" s="832" t="s">
        <v>2382</v>
      </c>
      <c r="L1871" s="835">
        <v>91.11</v>
      </c>
      <c r="M1871" s="835">
        <v>364.44</v>
      </c>
      <c r="N1871" s="832">
        <v>4</v>
      </c>
      <c r="O1871" s="836">
        <v>2</v>
      </c>
      <c r="P1871" s="835">
        <v>91.11</v>
      </c>
      <c r="Q1871" s="837">
        <v>0.25</v>
      </c>
      <c r="R1871" s="832">
        <v>1</v>
      </c>
      <c r="S1871" s="837">
        <v>0.25</v>
      </c>
      <c r="T1871" s="836">
        <v>0.5</v>
      </c>
      <c r="U1871" s="838">
        <v>0.25</v>
      </c>
    </row>
    <row r="1872" spans="1:21" ht="14.4" customHeight="1" x14ac:dyDescent="0.3">
      <c r="A1872" s="831">
        <v>11</v>
      </c>
      <c r="B1872" s="832" t="s">
        <v>2137</v>
      </c>
      <c r="C1872" s="832" t="s">
        <v>2143</v>
      </c>
      <c r="D1872" s="833" t="s">
        <v>4131</v>
      </c>
      <c r="E1872" s="834" t="s">
        <v>2173</v>
      </c>
      <c r="F1872" s="832" t="s">
        <v>2138</v>
      </c>
      <c r="G1872" s="832" t="s">
        <v>2329</v>
      </c>
      <c r="H1872" s="832" t="s">
        <v>590</v>
      </c>
      <c r="I1872" s="832" t="s">
        <v>2330</v>
      </c>
      <c r="J1872" s="832" t="s">
        <v>689</v>
      </c>
      <c r="K1872" s="832" t="s">
        <v>2331</v>
      </c>
      <c r="L1872" s="835">
        <v>45.56</v>
      </c>
      <c r="M1872" s="835">
        <v>45.56</v>
      </c>
      <c r="N1872" s="832">
        <v>1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11</v>
      </c>
      <c r="B1873" s="832" t="s">
        <v>2137</v>
      </c>
      <c r="C1873" s="832" t="s">
        <v>2143</v>
      </c>
      <c r="D1873" s="833" t="s">
        <v>4131</v>
      </c>
      <c r="E1873" s="834" t="s">
        <v>2173</v>
      </c>
      <c r="F1873" s="832" t="s">
        <v>2138</v>
      </c>
      <c r="G1873" s="832" t="s">
        <v>2329</v>
      </c>
      <c r="H1873" s="832" t="s">
        <v>590</v>
      </c>
      <c r="I1873" s="832" t="s">
        <v>2436</v>
      </c>
      <c r="J1873" s="832" t="s">
        <v>689</v>
      </c>
      <c r="K1873" s="832" t="s">
        <v>2382</v>
      </c>
      <c r="L1873" s="835">
        <v>91.11</v>
      </c>
      <c r="M1873" s="835">
        <v>273.33</v>
      </c>
      <c r="N1873" s="832">
        <v>3</v>
      </c>
      <c r="O1873" s="836">
        <v>1.5</v>
      </c>
      <c r="P1873" s="835">
        <v>182.22</v>
      </c>
      <c r="Q1873" s="837">
        <v>0.66666666666666674</v>
      </c>
      <c r="R1873" s="832">
        <v>2</v>
      </c>
      <c r="S1873" s="837">
        <v>0.66666666666666663</v>
      </c>
      <c r="T1873" s="836">
        <v>1</v>
      </c>
      <c r="U1873" s="838">
        <v>0.66666666666666663</v>
      </c>
    </row>
    <row r="1874" spans="1:21" ht="14.4" customHeight="1" x14ac:dyDescent="0.3">
      <c r="A1874" s="831">
        <v>11</v>
      </c>
      <c r="B1874" s="832" t="s">
        <v>2137</v>
      </c>
      <c r="C1874" s="832" t="s">
        <v>2143</v>
      </c>
      <c r="D1874" s="833" t="s">
        <v>4131</v>
      </c>
      <c r="E1874" s="834" t="s">
        <v>2173</v>
      </c>
      <c r="F1874" s="832" t="s">
        <v>2138</v>
      </c>
      <c r="G1874" s="832" t="s">
        <v>2329</v>
      </c>
      <c r="H1874" s="832" t="s">
        <v>590</v>
      </c>
      <c r="I1874" s="832" t="s">
        <v>2998</v>
      </c>
      <c r="J1874" s="832" t="s">
        <v>689</v>
      </c>
      <c r="K1874" s="832" t="s">
        <v>2382</v>
      </c>
      <c r="L1874" s="835">
        <v>91.11</v>
      </c>
      <c r="M1874" s="835">
        <v>91.11</v>
      </c>
      <c r="N1874" s="832">
        <v>1</v>
      </c>
      <c r="O1874" s="836">
        <v>0.5</v>
      </c>
      <c r="P1874" s="835">
        <v>91.11</v>
      </c>
      <c r="Q1874" s="837">
        <v>1</v>
      </c>
      <c r="R1874" s="832">
        <v>1</v>
      </c>
      <c r="S1874" s="837">
        <v>1</v>
      </c>
      <c r="T1874" s="836">
        <v>0.5</v>
      </c>
      <c r="U1874" s="838">
        <v>1</v>
      </c>
    </row>
    <row r="1875" spans="1:21" ht="14.4" customHeight="1" x14ac:dyDescent="0.3">
      <c r="A1875" s="831">
        <v>11</v>
      </c>
      <c r="B1875" s="832" t="s">
        <v>2137</v>
      </c>
      <c r="C1875" s="832" t="s">
        <v>2143</v>
      </c>
      <c r="D1875" s="833" t="s">
        <v>4131</v>
      </c>
      <c r="E1875" s="834" t="s">
        <v>2173</v>
      </c>
      <c r="F1875" s="832" t="s">
        <v>2138</v>
      </c>
      <c r="G1875" s="832" t="s">
        <v>2329</v>
      </c>
      <c r="H1875" s="832" t="s">
        <v>590</v>
      </c>
      <c r="I1875" s="832" t="s">
        <v>2333</v>
      </c>
      <c r="J1875" s="832" t="s">
        <v>689</v>
      </c>
      <c r="K1875" s="832" t="s">
        <v>2334</v>
      </c>
      <c r="L1875" s="835">
        <v>182.22</v>
      </c>
      <c r="M1875" s="835">
        <v>182.22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11</v>
      </c>
      <c r="B1876" s="832" t="s">
        <v>2137</v>
      </c>
      <c r="C1876" s="832" t="s">
        <v>2143</v>
      </c>
      <c r="D1876" s="833" t="s">
        <v>4131</v>
      </c>
      <c r="E1876" s="834" t="s">
        <v>2173</v>
      </c>
      <c r="F1876" s="832" t="s">
        <v>2138</v>
      </c>
      <c r="G1876" s="832" t="s">
        <v>2356</v>
      </c>
      <c r="H1876" s="832" t="s">
        <v>590</v>
      </c>
      <c r="I1876" s="832" t="s">
        <v>2885</v>
      </c>
      <c r="J1876" s="832" t="s">
        <v>2358</v>
      </c>
      <c r="K1876" s="832" t="s">
        <v>2886</v>
      </c>
      <c r="L1876" s="835">
        <v>93.49</v>
      </c>
      <c r="M1876" s="835">
        <v>186.98</v>
      </c>
      <c r="N1876" s="832">
        <v>2</v>
      </c>
      <c r="O1876" s="836">
        <v>1</v>
      </c>
      <c r="P1876" s="835">
        <v>186.98</v>
      </c>
      <c r="Q1876" s="837">
        <v>1</v>
      </c>
      <c r="R1876" s="832">
        <v>2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11</v>
      </c>
      <c r="B1877" s="832" t="s">
        <v>2137</v>
      </c>
      <c r="C1877" s="832" t="s">
        <v>2143</v>
      </c>
      <c r="D1877" s="833" t="s">
        <v>4131</v>
      </c>
      <c r="E1877" s="834" t="s">
        <v>2173</v>
      </c>
      <c r="F1877" s="832" t="s">
        <v>2138</v>
      </c>
      <c r="G1877" s="832" t="s">
        <v>2356</v>
      </c>
      <c r="H1877" s="832" t="s">
        <v>590</v>
      </c>
      <c r="I1877" s="832" t="s">
        <v>2357</v>
      </c>
      <c r="J1877" s="832" t="s">
        <v>2358</v>
      </c>
      <c r="K1877" s="832" t="s">
        <v>2359</v>
      </c>
      <c r="L1877" s="835">
        <v>46.75</v>
      </c>
      <c r="M1877" s="835">
        <v>233.75</v>
      </c>
      <c r="N1877" s="832">
        <v>5</v>
      </c>
      <c r="O1877" s="836">
        <v>3</v>
      </c>
      <c r="P1877" s="835">
        <v>93.5</v>
      </c>
      <c r="Q1877" s="837">
        <v>0.4</v>
      </c>
      <c r="R1877" s="832">
        <v>2</v>
      </c>
      <c r="S1877" s="837">
        <v>0.4</v>
      </c>
      <c r="T1877" s="836">
        <v>2</v>
      </c>
      <c r="U1877" s="838">
        <v>0.66666666666666663</v>
      </c>
    </row>
    <row r="1878" spans="1:21" ht="14.4" customHeight="1" x14ac:dyDescent="0.3">
      <c r="A1878" s="831">
        <v>11</v>
      </c>
      <c r="B1878" s="832" t="s">
        <v>2137</v>
      </c>
      <c r="C1878" s="832" t="s">
        <v>2143</v>
      </c>
      <c r="D1878" s="833" t="s">
        <v>4131</v>
      </c>
      <c r="E1878" s="834" t="s">
        <v>2173</v>
      </c>
      <c r="F1878" s="832" t="s">
        <v>2138</v>
      </c>
      <c r="G1878" s="832" t="s">
        <v>3784</v>
      </c>
      <c r="H1878" s="832" t="s">
        <v>590</v>
      </c>
      <c r="I1878" s="832" t="s">
        <v>3785</v>
      </c>
      <c r="J1878" s="832" t="s">
        <v>3786</v>
      </c>
      <c r="K1878" s="832" t="s">
        <v>3787</v>
      </c>
      <c r="L1878" s="835">
        <v>37.58</v>
      </c>
      <c r="M1878" s="835">
        <v>37.58</v>
      </c>
      <c r="N1878" s="832">
        <v>1</v>
      </c>
      <c r="O1878" s="836">
        <v>0.5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11</v>
      </c>
      <c r="B1879" s="832" t="s">
        <v>2137</v>
      </c>
      <c r="C1879" s="832" t="s">
        <v>2143</v>
      </c>
      <c r="D1879" s="833" t="s">
        <v>4131</v>
      </c>
      <c r="E1879" s="834" t="s">
        <v>2173</v>
      </c>
      <c r="F1879" s="832" t="s">
        <v>2138</v>
      </c>
      <c r="G1879" s="832" t="s">
        <v>2554</v>
      </c>
      <c r="H1879" s="832" t="s">
        <v>590</v>
      </c>
      <c r="I1879" s="832" t="s">
        <v>2555</v>
      </c>
      <c r="J1879" s="832" t="s">
        <v>2556</v>
      </c>
      <c r="K1879" s="832" t="s">
        <v>2557</v>
      </c>
      <c r="L1879" s="835">
        <v>159.71</v>
      </c>
      <c r="M1879" s="835">
        <v>2715.0699999999997</v>
      </c>
      <c r="N1879" s="832">
        <v>17</v>
      </c>
      <c r="O1879" s="836">
        <v>6</v>
      </c>
      <c r="P1879" s="835">
        <v>798.55</v>
      </c>
      <c r="Q1879" s="837">
        <v>0.29411764705882354</v>
      </c>
      <c r="R1879" s="832">
        <v>5</v>
      </c>
      <c r="S1879" s="837">
        <v>0.29411764705882354</v>
      </c>
      <c r="T1879" s="836">
        <v>2</v>
      </c>
      <c r="U1879" s="838">
        <v>0.33333333333333331</v>
      </c>
    </row>
    <row r="1880" spans="1:21" ht="14.4" customHeight="1" x14ac:dyDescent="0.3">
      <c r="A1880" s="831">
        <v>11</v>
      </c>
      <c r="B1880" s="832" t="s">
        <v>2137</v>
      </c>
      <c r="C1880" s="832" t="s">
        <v>2143</v>
      </c>
      <c r="D1880" s="833" t="s">
        <v>4131</v>
      </c>
      <c r="E1880" s="834" t="s">
        <v>2173</v>
      </c>
      <c r="F1880" s="832" t="s">
        <v>2138</v>
      </c>
      <c r="G1880" s="832" t="s">
        <v>2554</v>
      </c>
      <c r="H1880" s="832" t="s">
        <v>590</v>
      </c>
      <c r="I1880" s="832" t="s">
        <v>2558</v>
      </c>
      <c r="J1880" s="832" t="s">
        <v>2556</v>
      </c>
      <c r="K1880" s="832" t="s">
        <v>2559</v>
      </c>
      <c r="L1880" s="835">
        <v>159.71</v>
      </c>
      <c r="M1880" s="835">
        <v>3992.75</v>
      </c>
      <c r="N1880" s="832">
        <v>25</v>
      </c>
      <c r="O1880" s="836">
        <v>8</v>
      </c>
      <c r="P1880" s="835">
        <v>1277.6799999999998</v>
      </c>
      <c r="Q1880" s="837">
        <v>0.31999999999999995</v>
      </c>
      <c r="R1880" s="832">
        <v>8</v>
      </c>
      <c r="S1880" s="837">
        <v>0.32</v>
      </c>
      <c r="T1880" s="836">
        <v>3</v>
      </c>
      <c r="U1880" s="838">
        <v>0.375</v>
      </c>
    </row>
    <row r="1881" spans="1:21" ht="14.4" customHeight="1" x14ac:dyDescent="0.3">
      <c r="A1881" s="831">
        <v>11</v>
      </c>
      <c r="B1881" s="832" t="s">
        <v>2137</v>
      </c>
      <c r="C1881" s="832" t="s">
        <v>2143</v>
      </c>
      <c r="D1881" s="833" t="s">
        <v>4131</v>
      </c>
      <c r="E1881" s="834" t="s">
        <v>2173</v>
      </c>
      <c r="F1881" s="832" t="s">
        <v>2138</v>
      </c>
      <c r="G1881" s="832" t="s">
        <v>2554</v>
      </c>
      <c r="H1881" s="832" t="s">
        <v>590</v>
      </c>
      <c r="I1881" s="832" t="s">
        <v>2562</v>
      </c>
      <c r="J1881" s="832" t="s">
        <v>2563</v>
      </c>
      <c r="K1881" s="832" t="s">
        <v>2564</v>
      </c>
      <c r="L1881" s="835">
        <v>0</v>
      </c>
      <c r="M1881" s="835">
        <v>0</v>
      </c>
      <c r="N1881" s="832">
        <v>1</v>
      </c>
      <c r="O1881" s="836">
        <v>1</v>
      </c>
      <c r="P1881" s="835"/>
      <c r="Q1881" s="837"/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11</v>
      </c>
      <c r="B1882" s="832" t="s">
        <v>2137</v>
      </c>
      <c r="C1882" s="832" t="s">
        <v>2143</v>
      </c>
      <c r="D1882" s="833" t="s">
        <v>4131</v>
      </c>
      <c r="E1882" s="834" t="s">
        <v>2173</v>
      </c>
      <c r="F1882" s="832" t="s">
        <v>2138</v>
      </c>
      <c r="G1882" s="832" t="s">
        <v>2262</v>
      </c>
      <c r="H1882" s="832" t="s">
        <v>590</v>
      </c>
      <c r="I1882" s="832" t="s">
        <v>2263</v>
      </c>
      <c r="J1882" s="832" t="s">
        <v>2264</v>
      </c>
      <c r="K1882" s="832" t="s">
        <v>2265</v>
      </c>
      <c r="L1882" s="835">
        <v>60.9</v>
      </c>
      <c r="M1882" s="835">
        <v>4019.4000000000005</v>
      </c>
      <c r="N1882" s="832">
        <v>66</v>
      </c>
      <c r="O1882" s="836">
        <v>15</v>
      </c>
      <c r="P1882" s="835">
        <v>2009.7000000000003</v>
      </c>
      <c r="Q1882" s="837">
        <v>0.5</v>
      </c>
      <c r="R1882" s="832">
        <v>33</v>
      </c>
      <c r="S1882" s="837">
        <v>0.5</v>
      </c>
      <c r="T1882" s="836">
        <v>8</v>
      </c>
      <c r="U1882" s="838">
        <v>0.53333333333333333</v>
      </c>
    </row>
    <row r="1883" spans="1:21" ht="14.4" customHeight="1" x14ac:dyDescent="0.3">
      <c r="A1883" s="831">
        <v>11</v>
      </c>
      <c r="B1883" s="832" t="s">
        <v>2137</v>
      </c>
      <c r="C1883" s="832" t="s">
        <v>2143</v>
      </c>
      <c r="D1883" s="833" t="s">
        <v>4131</v>
      </c>
      <c r="E1883" s="834" t="s">
        <v>2173</v>
      </c>
      <c r="F1883" s="832" t="s">
        <v>2138</v>
      </c>
      <c r="G1883" s="832" t="s">
        <v>3296</v>
      </c>
      <c r="H1883" s="832" t="s">
        <v>590</v>
      </c>
      <c r="I1883" s="832" t="s">
        <v>3788</v>
      </c>
      <c r="J1883" s="832" t="s">
        <v>3298</v>
      </c>
      <c r="K1883" s="832"/>
      <c r="L1883" s="835">
        <v>0</v>
      </c>
      <c r="M1883" s="835">
        <v>0</v>
      </c>
      <c r="N1883" s="832">
        <v>1</v>
      </c>
      <c r="O1883" s="836">
        <v>1</v>
      </c>
      <c r="P1883" s="835">
        <v>0</v>
      </c>
      <c r="Q1883" s="837"/>
      <c r="R1883" s="832">
        <v>1</v>
      </c>
      <c r="S1883" s="837">
        <v>1</v>
      </c>
      <c r="T1883" s="836">
        <v>1</v>
      </c>
      <c r="U1883" s="838">
        <v>1</v>
      </c>
    </row>
    <row r="1884" spans="1:21" ht="14.4" customHeight="1" x14ac:dyDescent="0.3">
      <c r="A1884" s="831">
        <v>11</v>
      </c>
      <c r="B1884" s="832" t="s">
        <v>2137</v>
      </c>
      <c r="C1884" s="832" t="s">
        <v>2143</v>
      </c>
      <c r="D1884" s="833" t="s">
        <v>4131</v>
      </c>
      <c r="E1884" s="834" t="s">
        <v>2173</v>
      </c>
      <c r="F1884" s="832" t="s">
        <v>2138</v>
      </c>
      <c r="G1884" s="832" t="s">
        <v>2231</v>
      </c>
      <c r="H1884" s="832" t="s">
        <v>590</v>
      </c>
      <c r="I1884" s="832" t="s">
        <v>2232</v>
      </c>
      <c r="J1884" s="832" t="s">
        <v>635</v>
      </c>
      <c r="K1884" s="832" t="s">
        <v>2233</v>
      </c>
      <c r="L1884" s="835">
        <v>0</v>
      </c>
      <c r="M1884" s="835">
        <v>0</v>
      </c>
      <c r="N1884" s="832">
        <v>8</v>
      </c>
      <c r="O1884" s="836">
        <v>4</v>
      </c>
      <c r="P1884" s="835">
        <v>0</v>
      </c>
      <c r="Q1884" s="837"/>
      <c r="R1884" s="832">
        <v>3</v>
      </c>
      <c r="S1884" s="837">
        <v>0.375</v>
      </c>
      <c r="T1884" s="836">
        <v>1.5</v>
      </c>
      <c r="U1884" s="838">
        <v>0.375</v>
      </c>
    </row>
    <row r="1885" spans="1:21" ht="14.4" customHeight="1" x14ac:dyDescent="0.3">
      <c r="A1885" s="831">
        <v>11</v>
      </c>
      <c r="B1885" s="832" t="s">
        <v>2137</v>
      </c>
      <c r="C1885" s="832" t="s">
        <v>2143</v>
      </c>
      <c r="D1885" s="833" t="s">
        <v>4131</v>
      </c>
      <c r="E1885" s="834" t="s">
        <v>2173</v>
      </c>
      <c r="F1885" s="832" t="s">
        <v>2138</v>
      </c>
      <c r="G1885" s="832" t="s">
        <v>2736</v>
      </c>
      <c r="H1885" s="832" t="s">
        <v>590</v>
      </c>
      <c r="I1885" s="832" t="s">
        <v>3789</v>
      </c>
      <c r="J1885" s="832" t="s">
        <v>2908</v>
      </c>
      <c r="K1885" s="832" t="s">
        <v>3790</v>
      </c>
      <c r="L1885" s="835">
        <v>26.9</v>
      </c>
      <c r="M1885" s="835">
        <v>80.699999999999989</v>
      </c>
      <c r="N1885" s="832">
        <v>3</v>
      </c>
      <c r="O1885" s="836">
        <v>1</v>
      </c>
      <c r="P1885" s="835">
        <v>80.699999999999989</v>
      </c>
      <c r="Q1885" s="837">
        <v>1</v>
      </c>
      <c r="R1885" s="832">
        <v>3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11</v>
      </c>
      <c r="B1886" s="832" t="s">
        <v>2137</v>
      </c>
      <c r="C1886" s="832" t="s">
        <v>2143</v>
      </c>
      <c r="D1886" s="833" t="s">
        <v>4131</v>
      </c>
      <c r="E1886" s="834" t="s">
        <v>2173</v>
      </c>
      <c r="F1886" s="832" t="s">
        <v>2138</v>
      </c>
      <c r="G1886" s="832" t="s">
        <v>2483</v>
      </c>
      <c r="H1886" s="832" t="s">
        <v>590</v>
      </c>
      <c r="I1886" s="832" t="s">
        <v>3791</v>
      </c>
      <c r="J1886" s="832" t="s">
        <v>1235</v>
      </c>
      <c r="K1886" s="832" t="s">
        <v>3792</v>
      </c>
      <c r="L1886" s="835">
        <v>0</v>
      </c>
      <c r="M1886" s="835">
        <v>0</v>
      </c>
      <c r="N1886" s="832">
        <v>1</v>
      </c>
      <c r="O1886" s="836">
        <v>1</v>
      </c>
      <c r="P1886" s="835"/>
      <c r="Q1886" s="837"/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11</v>
      </c>
      <c r="B1887" s="832" t="s">
        <v>2137</v>
      </c>
      <c r="C1887" s="832" t="s">
        <v>2143</v>
      </c>
      <c r="D1887" s="833" t="s">
        <v>4131</v>
      </c>
      <c r="E1887" s="834" t="s">
        <v>2173</v>
      </c>
      <c r="F1887" s="832" t="s">
        <v>2138</v>
      </c>
      <c r="G1887" s="832" t="s">
        <v>2362</v>
      </c>
      <c r="H1887" s="832" t="s">
        <v>590</v>
      </c>
      <c r="I1887" s="832" t="s">
        <v>2363</v>
      </c>
      <c r="J1887" s="832" t="s">
        <v>2364</v>
      </c>
      <c r="K1887" s="832" t="s">
        <v>2365</v>
      </c>
      <c r="L1887" s="835">
        <v>132.97999999999999</v>
      </c>
      <c r="M1887" s="835">
        <v>4388.34</v>
      </c>
      <c r="N1887" s="832">
        <v>33</v>
      </c>
      <c r="O1887" s="836">
        <v>14.5</v>
      </c>
      <c r="P1887" s="835">
        <v>2792.58</v>
      </c>
      <c r="Q1887" s="837">
        <v>0.63636363636363635</v>
      </c>
      <c r="R1887" s="832">
        <v>21</v>
      </c>
      <c r="S1887" s="837">
        <v>0.63636363636363635</v>
      </c>
      <c r="T1887" s="836">
        <v>9</v>
      </c>
      <c r="U1887" s="838">
        <v>0.62068965517241381</v>
      </c>
    </row>
    <row r="1888" spans="1:21" ht="14.4" customHeight="1" x14ac:dyDescent="0.3">
      <c r="A1888" s="831">
        <v>11</v>
      </c>
      <c r="B1888" s="832" t="s">
        <v>2137</v>
      </c>
      <c r="C1888" s="832" t="s">
        <v>2143</v>
      </c>
      <c r="D1888" s="833" t="s">
        <v>4131</v>
      </c>
      <c r="E1888" s="834" t="s">
        <v>2173</v>
      </c>
      <c r="F1888" s="832" t="s">
        <v>2138</v>
      </c>
      <c r="G1888" s="832" t="s">
        <v>2362</v>
      </c>
      <c r="H1888" s="832" t="s">
        <v>590</v>
      </c>
      <c r="I1888" s="832" t="s">
        <v>2398</v>
      </c>
      <c r="J1888" s="832" t="s">
        <v>2364</v>
      </c>
      <c r="K1888" s="832" t="s">
        <v>2365</v>
      </c>
      <c r="L1888" s="835">
        <v>132.97999999999999</v>
      </c>
      <c r="M1888" s="835">
        <v>664.9</v>
      </c>
      <c r="N1888" s="832">
        <v>5</v>
      </c>
      <c r="O1888" s="836">
        <v>1.5</v>
      </c>
      <c r="P1888" s="835">
        <v>531.91999999999996</v>
      </c>
      <c r="Q1888" s="837">
        <v>0.79999999999999993</v>
      </c>
      <c r="R1888" s="832">
        <v>4</v>
      </c>
      <c r="S1888" s="837">
        <v>0.8</v>
      </c>
      <c r="T1888" s="836">
        <v>0.5</v>
      </c>
      <c r="U1888" s="838">
        <v>0.33333333333333331</v>
      </c>
    </row>
    <row r="1889" spans="1:21" ht="14.4" customHeight="1" x14ac:dyDescent="0.3">
      <c r="A1889" s="831">
        <v>11</v>
      </c>
      <c r="B1889" s="832" t="s">
        <v>2137</v>
      </c>
      <c r="C1889" s="832" t="s">
        <v>2143</v>
      </c>
      <c r="D1889" s="833" t="s">
        <v>4131</v>
      </c>
      <c r="E1889" s="834" t="s">
        <v>2173</v>
      </c>
      <c r="F1889" s="832" t="s">
        <v>2138</v>
      </c>
      <c r="G1889" s="832" t="s">
        <v>3793</v>
      </c>
      <c r="H1889" s="832" t="s">
        <v>590</v>
      </c>
      <c r="I1889" s="832" t="s">
        <v>3794</v>
      </c>
      <c r="J1889" s="832" t="s">
        <v>3795</v>
      </c>
      <c r="K1889" s="832" t="s">
        <v>3796</v>
      </c>
      <c r="L1889" s="835">
        <v>156.19</v>
      </c>
      <c r="M1889" s="835">
        <v>156.19</v>
      </c>
      <c r="N1889" s="832">
        <v>1</v>
      </c>
      <c r="O1889" s="836">
        <v>0.5</v>
      </c>
      <c r="P1889" s="835">
        <v>156.19</v>
      </c>
      <c r="Q1889" s="837">
        <v>1</v>
      </c>
      <c r="R1889" s="832">
        <v>1</v>
      </c>
      <c r="S1889" s="837">
        <v>1</v>
      </c>
      <c r="T1889" s="836">
        <v>0.5</v>
      </c>
      <c r="U1889" s="838">
        <v>1</v>
      </c>
    </row>
    <row r="1890" spans="1:21" ht="14.4" customHeight="1" x14ac:dyDescent="0.3">
      <c r="A1890" s="831">
        <v>11</v>
      </c>
      <c r="B1890" s="832" t="s">
        <v>2137</v>
      </c>
      <c r="C1890" s="832" t="s">
        <v>2143</v>
      </c>
      <c r="D1890" s="833" t="s">
        <v>4131</v>
      </c>
      <c r="E1890" s="834" t="s">
        <v>2173</v>
      </c>
      <c r="F1890" s="832" t="s">
        <v>2138</v>
      </c>
      <c r="G1890" s="832" t="s">
        <v>3349</v>
      </c>
      <c r="H1890" s="832" t="s">
        <v>590</v>
      </c>
      <c r="I1890" s="832" t="s">
        <v>3350</v>
      </c>
      <c r="J1890" s="832" t="s">
        <v>1239</v>
      </c>
      <c r="K1890" s="832" t="s">
        <v>3351</v>
      </c>
      <c r="L1890" s="835">
        <v>61.97</v>
      </c>
      <c r="M1890" s="835">
        <v>61.97</v>
      </c>
      <c r="N1890" s="832">
        <v>1</v>
      </c>
      <c r="O1890" s="836">
        <v>1</v>
      </c>
      <c r="P1890" s="835">
        <v>61.97</v>
      </c>
      <c r="Q1890" s="837">
        <v>1</v>
      </c>
      <c r="R1890" s="832">
        <v>1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11</v>
      </c>
      <c r="B1891" s="832" t="s">
        <v>2137</v>
      </c>
      <c r="C1891" s="832" t="s">
        <v>2143</v>
      </c>
      <c r="D1891" s="833" t="s">
        <v>4131</v>
      </c>
      <c r="E1891" s="834" t="s">
        <v>2173</v>
      </c>
      <c r="F1891" s="832" t="s">
        <v>2138</v>
      </c>
      <c r="G1891" s="832" t="s">
        <v>3797</v>
      </c>
      <c r="H1891" s="832" t="s">
        <v>590</v>
      </c>
      <c r="I1891" s="832" t="s">
        <v>3798</v>
      </c>
      <c r="J1891" s="832" t="s">
        <v>3799</v>
      </c>
      <c r="K1891" s="832" t="s">
        <v>3800</v>
      </c>
      <c r="L1891" s="835">
        <v>0</v>
      </c>
      <c r="M1891" s="835">
        <v>0</v>
      </c>
      <c r="N1891" s="832">
        <v>1</v>
      </c>
      <c r="O1891" s="836">
        <v>0.5</v>
      </c>
      <c r="P1891" s="835">
        <v>0</v>
      </c>
      <c r="Q1891" s="837"/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11</v>
      </c>
      <c r="B1892" s="832" t="s">
        <v>2137</v>
      </c>
      <c r="C1892" s="832" t="s">
        <v>2143</v>
      </c>
      <c r="D1892" s="833" t="s">
        <v>4131</v>
      </c>
      <c r="E1892" s="834" t="s">
        <v>2173</v>
      </c>
      <c r="F1892" s="832" t="s">
        <v>2138</v>
      </c>
      <c r="G1892" s="832" t="s">
        <v>2568</v>
      </c>
      <c r="H1892" s="832" t="s">
        <v>590</v>
      </c>
      <c r="I1892" s="832" t="s">
        <v>2746</v>
      </c>
      <c r="J1892" s="832" t="s">
        <v>2570</v>
      </c>
      <c r="K1892" s="832" t="s">
        <v>2747</v>
      </c>
      <c r="L1892" s="835">
        <v>1222.95</v>
      </c>
      <c r="M1892" s="835">
        <v>1222.95</v>
      </c>
      <c r="N1892" s="832">
        <v>1</v>
      </c>
      <c r="O1892" s="836">
        <v>0.5</v>
      </c>
      <c r="P1892" s="835">
        <v>1222.95</v>
      </c>
      <c r="Q1892" s="837">
        <v>1</v>
      </c>
      <c r="R1892" s="832">
        <v>1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11</v>
      </c>
      <c r="B1893" s="832" t="s">
        <v>2137</v>
      </c>
      <c r="C1893" s="832" t="s">
        <v>2143</v>
      </c>
      <c r="D1893" s="833" t="s">
        <v>4131</v>
      </c>
      <c r="E1893" s="834" t="s">
        <v>2173</v>
      </c>
      <c r="F1893" s="832" t="s">
        <v>2138</v>
      </c>
      <c r="G1893" s="832" t="s">
        <v>2568</v>
      </c>
      <c r="H1893" s="832" t="s">
        <v>590</v>
      </c>
      <c r="I1893" s="832" t="s">
        <v>3801</v>
      </c>
      <c r="J1893" s="832" t="s">
        <v>2570</v>
      </c>
      <c r="K1893" s="832" t="s">
        <v>3802</v>
      </c>
      <c r="L1893" s="835">
        <v>0</v>
      </c>
      <c r="M1893" s="835">
        <v>0</v>
      </c>
      <c r="N1893" s="832">
        <v>1</v>
      </c>
      <c r="O1893" s="836">
        <v>0.5</v>
      </c>
      <c r="P1893" s="835">
        <v>0</v>
      </c>
      <c r="Q1893" s="837"/>
      <c r="R1893" s="832">
        <v>1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11</v>
      </c>
      <c r="B1894" s="832" t="s">
        <v>2137</v>
      </c>
      <c r="C1894" s="832" t="s">
        <v>2143</v>
      </c>
      <c r="D1894" s="833" t="s">
        <v>4131</v>
      </c>
      <c r="E1894" s="834" t="s">
        <v>2173</v>
      </c>
      <c r="F1894" s="832" t="s">
        <v>2138</v>
      </c>
      <c r="G1894" s="832" t="s">
        <v>3032</v>
      </c>
      <c r="H1894" s="832" t="s">
        <v>590</v>
      </c>
      <c r="I1894" s="832" t="s">
        <v>3033</v>
      </c>
      <c r="J1894" s="832" t="s">
        <v>3034</v>
      </c>
      <c r="K1894" s="832" t="s">
        <v>3035</v>
      </c>
      <c r="L1894" s="835">
        <v>816.97</v>
      </c>
      <c r="M1894" s="835">
        <v>59638.810000000012</v>
      </c>
      <c r="N1894" s="832">
        <v>73</v>
      </c>
      <c r="O1894" s="836">
        <v>19.5</v>
      </c>
      <c r="P1894" s="835">
        <v>54736.990000000013</v>
      </c>
      <c r="Q1894" s="837">
        <v>0.9178082191780822</v>
      </c>
      <c r="R1894" s="832">
        <v>67</v>
      </c>
      <c r="S1894" s="837">
        <v>0.9178082191780822</v>
      </c>
      <c r="T1894" s="836">
        <v>18</v>
      </c>
      <c r="U1894" s="838">
        <v>0.92307692307692313</v>
      </c>
    </row>
    <row r="1895" spans="1:21" ht="14.4" customHeight="1" x14ac:dyDescent="0.3">
      <c r="A1895" s="831">
        <v>11</v>
      </c>
      <c r="B1895" s="832" t="s">
        <v>2137</v>
      </c>
      <c r="C1895" s="832" t="s">
        <v>2143</v>
      </c>
      <c r="D1895" s="833" t="s">
        <v>4131</v>
      </c>
      <c r="E1895" s="834" t="s">
        <v>2173</v>
      </c>
      <c r="F1895" s="832" t="s">
        <v>2138</v>
      </c>
      <c r="G1895" s="832" t="s">
        <v>2750</v>
      </c>
      <c r="H1895" s="832" t="s">
        <v>590</v>
      </c>
      <c r="I1895" s="832" t="s">
        <v>3803</v>
      </c>
      <c r="J1895" s="832" t="s">
        <v>3804</v>
      </c>
      <c r="K1895" s="832" t="s">
        <v>2753</v>
      </c>
      <c r="L1895" s="835">
        <v>663.86</v>
      </c>
      <c r="M1895" s="835">
        <v>3319.3</v>
      </c>
      <c r="N1895" s="832">
        <v>5</v>
      </c>
      <c r="O1895" s="836">
        <v>1.5</v>
      </c>
      <c r="P1895" s="835">
        <v>3319.3</v>
      </c>
      <c r="Q1895" s="837">
        <v>1</v>
      </c>
      <c r="R1895" s="832">
        <v>5</v>
      </c>
      <c r="S1895" s="837">
        <v>1</v>
      </c>
      <c r="T1895" s="836">
        <v>1.5</v>
      </c>
      <c r="U1895" s="838">
        <v>1</v>
      </c>
    </row>
    <row r="1896" spans="1:21" ht="14.4" customHeight="1" x14ac:dyDescent="0.3">
      <c r="A1896" s="831">
        <v>11</v>
      </c>
      <c r="B1896" s="832" t="s">
        <v>2137</v>
      </c>
      <c r="C1896" s="832" t="s">
        <v>2143</v>
      </c>
      <c r="D1896" s="833" t="s">
        <v>4131</v>
      </c>
      <c r="E1896" s="834" t="s">
        <v>2173</v>
      </c>
      <c r="F1896" s="832" t="s">
        <v>2138</v>
      </c>
      <c r="G1896" s="832" t="s">
        <v>2399</v>
      </c>
      <c r="H1896" s="832" t="s">
        <v>638</v>
      </c>
      <c r="I1896" s="832" t="s">
        <v>2039</v>
      </c>
      <c r="J1896" s="832" t="s">
        <v>2040</v>
      </c>
      <c r="K1896" s="832" t="s">
        <v>2041</v>
      </c>
      <c r="L1896" s="835">
        <v>7132.14</v>
      </c>
      <c r="M1896" s="835">
        <v>21396.420000000002</v>
      </c>
      <c r="N1896" s="832">
        <v>3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11</v>
      </c>
      <c r="B1897" s="832" t="s">
        <v>2137</v>
      </c>
      <c r="C1897" s="832" t="s">
        <v>2143</v>
      </c>
      <c r="D1897" s="833" t="s">
        <v>4131</v>
      </c>
      <c r="E1897" s="834" t="s">
        <v>2173</v>
      </c>
      <c r="F1897" s="832" t="s">
        <v>2138</v>
      </c>
      <c r="G1897" s="832" t="s">
        <v>2285</v>
      </c>
      <c r="H1897" s="832" t="s">
        <v>590</v>
      </c>
      <c r="I1897" s="832" t="s">
        <v>2339</v>
      </c>
      <c r="J1897" s="832" t="s">
        <v>856</v>
      </c>
      <c r="K1897" s="832" t="s">
        <v>2288</v>
      </c>
      <c r="L1897" s="835">
        <v>0</v>
      </c>
      <c r="M1897" s="835">
        <v>0</v>
      </c>
      <c r="N1897" s="832">
        <v>20</v>
      </c>
      <c r="O1897" s="836">
        <v>11</v>
      </c>
      <c r="P1897" s="835">
        <v>0</v>
      </c>
      <c r="Q1897" s="837"/>
      <c r="R1897" s="832">
        <v>9</v>
      </c>
      <c r="S1897" s="837">
        <v>0.45</v>
      </c>
      <c r="T1897" s="836">
        <v>5.5</v>
      </c>
      <c r="U1897" s="838">
        <v>0.5</v>
      </c>
    </row>
    <row r="1898" spans="1:21" ht="14.4" customHeight="1" x14ac:dyDescent="0.3">
      <c r="A1898" s="831">
        <v>11</v>
      </c>
      <c r="B1898" s="832" t="s">
        <v>2137</v>
      </c>
      <c r="C1898" s="832" t="s">
        <v>2143</v>
      </c>
      <c r="D1898" s="833" t="s">
        <v>4131</v>
      </c>
      <c r="E1898" s="834" t="s">
        <v>2173</v>
      </c>
      <c r="F1898" s="832" t="s">
        <v>2138</v>
      </c>
      <c r="G1898" s="832" t="s">
        <v>2285</v>
      </c>
      <c r="H1898" s="832" t="s">
        <v>590</v>
      </c>
      <c r="I1898" s="832" t="s">
        <v>2340</v>
      </c>
      <c r="J1898" s="832" t="s">
        <v>856</v>
      </c>
      <c r="K1898" s="832" t="s">
        <v>2341</v>
      </c>
      <c r="L1898" s="835">
        <v>0</v>
      </c>
      <c r="M1898" s="835">
        <v>0</v>
      </c>
      <c r="N1898" s="832">
        <v>1</v>
      </c>
      <c r="O1898" s="836">
        <v>0.5</v>
      </c>
      <c r="P1898" s="835"/>
      <c r="Q1898" s="837"/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11</v>
      </c>
      <c r="B1899" s="832" t="s">
        <v>2137</v>
      </c>
      <c r="C1899" s="832" t="s">
        <v>2143</v>
      </c>
      <c r="D1899" s="833" t="s">
        <v>4131</v>
      </c>
      <c r="E1899" s="834" t="s">
        <v>2173</v>
      </c>
      <c r="F1899" s="832" t="s">
        <v>2138</v>
      </c>
      <c r="G1899" s="832" t="s">
        <v>2400</v>
      </c>
      <c r="H1899" s="832" t="s">
        <v>590</v>
      </c>
      <c r="I1899" s="832" t="s">
        <v>2401</v>
      </c>
      <c r="J1899" s="832" t="s">
        <v>2402</v>
      </c>
      <c r="K1899" s="832" t="s">
        <v>2403</v>
      </c>
      <c r="L1899" s="835">
        <v>38.56</v>
      </c>
      <c r="M1899" s="835">
        <v>192.8</v>
      </c>
      <c r="N1899" s="832">
        <v>5</v>
      </c>
      <c r="O1899" s="836">
        <v>4</v>
      </c>
      <c r="P1899" s="835">
        <v>115.68</v>
      </c>
      <c r="Q1899" s="837">
        <v>0.6</v>
      </c>
      <c r="R1899" s="832">
        <v>3</v>
      </c>
      <c r="S1899" s="837">
        <v>0.6</v>
      </c>
      <c r="T1899" s="836">
        <v>2.5</v>
      </c>
      <c r="U1899" s="838">
        <v>0.625</v>
      </c>
    </row>
    <row r="1900" spans="1:21" ht="14.4" customHeight="1" x14ac:dyDescent="0.3">
      <c r="A1900" s="831">
        <v>11</v>
      </c>
      <c r="B1900" s="832" t="s">
        <v>2137</v>
      </c>
      <c r="C1900" s="832" t="s">
        <v>2143</v>
      </c>
      <c r="D1900" s="833" t="s">
        <v>4131</v>
      </c>
      <c r="E1900" s="834" t="s">
        <v>2173</v>
      </c>
      <c r="F1900" s="832" t="s">
        <v>2138</v>
      </c>
      <c r="G1900" s="832" t="s">
        <v>2368</v>
      </c>
      <c r="H1900" s="832" t="s">
        <v>638</v>
      </c>
      <c r="I1900" s="832" t="s">
        <v>2575</v>
      </c>
      <c r="J1900" s="832" t="s">
        <v>2003</v>
      </c>
      <c r="K1900" s="832" t="s">
        <v>2576</v>
      </c>
      <c r="L1900" s="835">
        <v>96.84</v>
      </c>
      <c r="M1900" s="835">
        <v>290.52</v>
      </c>
      <c r="N1900" s="832">
        <v>3</v>
      </c>
      <c r="O1900" s="836">
        <v>2.5</v>
      </c>
      <c r="P1900" s="835">
        <v>193.68</v>
      </c>
      <c r="Q1900" s="837">
        <v>0.66666666666666674</v>
      </c>
      <c r="R1900" s="832">
        <v>2</v>
      </c>
      <c r="S1900" s="837">
        <v>0.66666666666666663</v>
      </c>
      <c r="T1900" s="836">
        <v>1.5</v>
      </c>
      <c r="U1900" s="838">
        <v>0.6</v>
      </c>
    </row>
    <row r="1901" spans="1:21" ht="14.4" customHeight="1" x14ac:dyDescent="0.3">
      <c r="A1901" s="831">
        <v>11</v>
      </c>
      <c r="B1901" s="832" t="s">
        <v>2137</v>
      </c>
      <c r="C1901" s="832" t="s">
        <v>2143</v>
      </c>
      <c r="D1901" s="833" t="s">
        <v>4131</v>
      </c>
      <c r="E1901" s="834" t="s">
        <v>2173</v>
      </c>
      <c r="F1901" s="832" t="s">
        <v>2138</v>
      </c>
      <c r="G1901" s="832" t="s">
        <v>2368</v>
      </c>
      <c r="H1901" s="832" t="s">
        <v>638</v>
      </c>
      <c r="I1901" s="832" t="s">
        <v>2369</v>
      </c>
      <c r="J1901" s="832" t="s">
        <v>2003</v>
      </c>
      <c r="K1901" s="832" t="s">
        <v>2370</v>
      </c>
      <c r="L1901" s="835">
        <v>193.68</v>
      </c>
      <c r="M1901" s="835">
        <v>387.36</v>
      </c>
      <c r="N1901" s="832">
        <v>2</v>
      </c>
      <c r="O1901" s="836">
        <v>1.5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11</v>
      </c>
      <c r="B1902" s="832" t="s">
        <v>2137</v>
      </c>
      <c r="C1902" s="832" t="s">
        <v>2143</v>
      </c>
      <c r="D1902" s="833" t="s">
        <v>4131</v>
      </c>
      <c r="E1902" s="834" t="s">
        <v>2173</v>
      </c>
      <c r="F1902" s="832" t="s">
        <v>2138</v>
      </c>
      <c r="G1902" s="832" t="s">
        <v>2368</v>
      </c>
      <c r="H1902" s="832" t="s">
        <v>638</v>
      </c>
      <c r="I1902" s="832" t="s">
        <v>2002</v>
      </c>
      <c r="J1902" s="832" t="s">
        <v>2003</v>
      </c>
      <c r="K1902" s="832" t="s">
        <v>2004</v>
      </c>
      <c r="L1902" s="835">
        <v>64.56</v>
      </c>
      <c r="M1902" s="835">
        <v>64.56</v>
      </c>
      <c r="N1902" s="832">
        <v>1</v>
      </c>
      <c r="O1902" s="836">
        <v>1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11</v>
      </c>
      <c r="B1903" s="832" t="s">
        <v>2137</v>
      </c>
      <c r="C1903" s="832" t="s">
        <v>2143</v>
      </c>
      <c r="D1903" s="833" t="s">
        <v>4131</v>
      </c>
      <c r="E1903" s="834" t="s">
        <v>2173</v>
      </c>
      <c r="F1903" s="832" t="s">
        <v>2138</v>
      </c>
      <c r="G1903" s="832" t="s">
        <v>2181</v>
      </c>
      <c r="H1903" s="832" t="s">
        <v>638</v>
      </c>
      <c r="I1903" s="832" t="s">
        <v>2272</v>
      </c>
      <c r="J1903" s="832" t="s">
        <v>757</v>
      </c>
      <c r="K1903" s="832" t="s">
        <v>1686</v>
      </c>
      <c r="L1903" s="835">
        <v>490.89</v>
      </c>
      <c r="M1903" s="835">
        <v>1472.67</v>
      </c>
      <c r="N1903" s="832">
        <v>3</v>
      </c>
      <c r="O1903" s="836">
        <v>2.5</v>
      </c>
      <c r="P1903" s="835">
        <v>1472.67</v>
      </c>
      <c r="Q1903" s="837">
        <v>1</v>
      </c>
      <c r="R1903" s="832">
        <v>3</v>
      </c>
      <c r="S1903" s="837">
        <v>1</v>
      </c>
      <c r="T1903" s="836">
        <v>2.5</v>
      </c>
      <c r="U1903" s="838">
        <v>1</v>
      </c>
    </row>
    <row r="1904" spans="1:21" ht="14.4" customHeight="1" x14ac:dyDescent="0.3">
      <c r="A1904" s="831">
        <v>11</v>
      </c>
      <c r="B1904" s="832" t="s">
        <v>2137</v>
      </c>
      <c r="C1904" s="832" t="s">
        <v>2143</v>
      </c>
      <c r="D1904" s="833" t="s">
        <v>4131</v>
      </c>
      <c r="E1904" s="834" t="s">
        <v>2173</v>
      </c>
      <c r="F1904" s="832" t="s">
        <v>2138</v>
      </c>
      <c r="G1904" s="832" t="s">
        <v>2181</v>
      </c>
      <c r="H1904" s="832" t="s">
        <v>638</v>
      </c>
      <c r="I1904" s="832" t="s">
        <v>1687</v>
      </c>
      <c r="J1904" s="832" t="s">
        <v>757</v>
      </c>
      <c r="K1904" s="832" t="s">
        <v>1688</v>
      </c>
      <c r="L1904" s="835">
        <v>147.26</v>
      </c>
      <c r="M1904" s="835">
        <v>441.78</v>
      </c>
      <c r="N1904" s="832">
        <v>3</v>
      </c>
      <c r="O1904" s="836">
        <v>2.5</v>
      </c>
      <c r="P1904" s="835">
        <v>441.78</v>
      </c>
      <c r="Q1904" s="837">
        <v>1</v>
      </c>
      <c r="R1904" s="832">
        <v>3</v>
      </c>
      <c r="S1904" s="837">
        <v>1</v>
      </c>
      <c r="T1904" s="836">
        <v>2.5</v>
      </c>
      <c r="U1904" s="838">
        <v>1</v>
      </c>
    </row>
    <row r="1905" spans="1:21" ht="14.4" customHeight="1" x14ac:dyDescent="0.3">
      <c r="A1905" s="831">
        <v>11</v>
      </c>
      <c r="B1905" s="832" t="s">
        <v>2137</v>
      </c>
      <c r="C1905" s="832" t="s">
        <v>2143</v>
      </c>
      <c r="D1905" s="833" t="s">
        <v>4131</v>
      </c>
      <c r="E1905" s="834" t="s">
        <v>2173</v>
      </c>
      <c r="F1905" s="832" t="s">
        <v>2138</v>
      </c>
      <c r="G1905" s="832" t="s">
        <v>2181</v>
      </c>
      <c r="H1905" s="832" t="s">
        <v>638</v>
      </c>
      <c r="I1905" s="832" t="s">
        <v>2182</v>
      </c>
      <c r="J1905" s="832" t="s">
        <v>757</v>
      </c>
      <c r="K1905" s="832" t="s">
        <v>1682</v>
      </c>
      <c r="L1905" s="835">
        <v>736.33</v>
      </c>
      <c r="M1905" s="835">
        <v>21353.57</v>
      </c>
      <c r="N1905" s="832">
        <v>29</v>
      </c>
      <c r="O1905" s="836">
        <v>12.5</v>
      </c>
      <c r="P1905" s="835">
        <v>14726.6</v>
      </c>
      <c r="Q1905" s="837">
        <v>0.68965517241379315</v>
      </c>
      <c r="R1905" s="832">
        <v>20</v>
      </c>
      <c r="S1905" s="837">
        <v>0.68965517241379315</v>
      </c>
      <c r="T1905" s="836">
        <v>9</v>
      </c>
      <c r="U1905" s="838">
        <v>0.72</v>
      </c>
    </row>
    <row r="1906" spans="1:21" ht="14.4" customHeight="1" x14ac:dyDescent="0.3">
      <c r="A1906" s="831">
        <v>11</v>
      </c>
      <c r="B1906" s="832" t="s">
        <v>2137</v>
      </c>
      <c r="C1906" s="832" t="s">
        <v>2143</v>
      </c>
      <c r="D1906" s="833" t="s">
        <v>4131</v>
      </c>
      <c r="E1906" s="834" t="s">
        <v>2173</v>
      </c>
      <c r="F1906" s="832" t="s">
        <v>2138</v>
      </c>
      <c r="G1906" s="832" t="s">
        <v>2181</v>
      </c>
      <c r="H1906" s="832" t="s">
        <v>638</v>
      </c>
      <c r="I1906" s="832" t="s">
        <v>1689</v>
      </c>
      <c r="J1906" s="832" t="s">
        <v>757</v>
      </c>
      <c r="K1906" s="832" t="s">
        <v>1678</v>
      </c>
      <c r="L1906" s="835">
        <v>923.74</v>
      </c>
      <c r="M1906" s="835">
        <v>1847.48</v>
      </c>
      <c r="N1906" s="832">
        <v>2</v>
      </c>
      <c r="O1906" s="836">
        <v>0.5</v>
      </c>
      <c r="P1906" s="835">
        <v>1847.48</v>
      </c>
      <c r="Q1906" s="837">
        <v>1</v>
      </c>
      <c r="R1906" s="832">
        <v>2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11</v>
      </c>
      <c r="B1907" s="832" t="s">
        <v>2137</v>
      </c>
      <c r="C1907" s="832" t="s">
        <v>2143</v>
      </c>
      <c r="D1907" s="833" t="s">
        <v>4131</v>
      </c>
      <c r="E1907" s="834" t="s">
        <v>2173</v>
      </c>
      <c r="F1907" s="832" t="s">
        <v>2138</v>
      </c>
      <c r="G1907" s="832" t="s">
        <v>2181</v>
      </c>
      <c r="H1907" s="832" t="s">
        <v>638</v>
      </c>
      <c r="I1907" s="832" t="s">
        <v>1679</v>
      </c>
      <c r="J1907" s="832" t="s">
        <v>757</v>
      </c>
      <c r="K1907" s="832" t="s">
        <v>1680</v>
      </c>
      <c r="L1907" s="835">
        <v>368.16</v>
      </c>
      <c r="M1907" s="835">
        <v>736.32</v>
      </c>
      <c r="N1907" s="832">
        <v>2</v>
      </c>
      <c r="O1907" s="836">
        <v>0.5</v>
      </c>
      <c r="P1907" s="835">
        <v>736.32</v>
      </c>
      <c r="Q1907" s="837">
        <v>1</v>
      </c>
      <c r="R1907" s="832">
        <v>2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11</v>
      </c>
      <c r="B1908" s="832" t="s">
        <v>2137</v>
      </c>
      <c r="C1908" s="832" t="s">
        <v>2143</v>
      </c>
      <c r="D1908" s="833" t="s">
        <v>4131</v>
      </c>
      <c r="E1908" s="834" t="s">
        <v>2173</v>
      </c>
      <c r="F1908" s="832" t="s">
        <v>2138</v>
      </c>
      <c r="G1908" s="832" t="s">
        <v>2234</v>
      </c>
      <c r="H1908" s="832" t="s">
        <v>638</v>
      </c>
      <c r="I1908" s="832" t="s">
        <v>1825</v>
      </c>
      <c r="J1908" s="832" t="s">
        <v>653</v>
      </c>
      <c r="K1908" s="832" t="s">
        <v>1826</v>
      </c>
      <c r="L1908" s="835">
        <v>24.22</v>
      </c>
      <c r="M1908" s="835">
        <v>48.44</v>
      </c>
      <c r="N1908" s="832">
        <v>2</v>
      </c>
      <c r="O1908" s="836">
        <v>2</v>
      </c>
      <c r="P1908" s="835">
        <v>24.22</v>
      </c>
      <c r="Q1908" s="837">
        <v>0.5</v>
      </c>
      <c r="R1908" s="832">
        <v>1</v>
      </c>
      <c r="S1908" s="837">
        <v>0.5</v>
      </c>
      <c r="T1908" s="836">
        <v>1</v>
      </c>
      <c r="U1908" s="838">
        <v>0.5</v>
      </c>
    </row>
    <row r="1909" spans="1:21" ht="14.4" customHeight="1" x14ac:dyDescent="0.3">
      <c r="A1909" s="831">
        <v>11</v>
      </c>
      <c r="B1909" s="832" t="s">
        <v>2137</v>
      </c>
      <c r="C1909" s="832" t="s">
        <v>2143</v>
      </c>
      <c r="D1909" s="833" t="s">
        <v>4131</v>
      </c>
      <c r="E1909" s="834" t="s">
        <v>2173</v>
      </c>
      <c r="F1909" s="832" t="s">
        <v>2138</v>
      </c>
      <c r="G1909" s="832" t="s">
        <v>2234</v>
      </c>
      <c r="H1909" s="832" t="s">
        <v>638</v>
      </c>
      <c r="I1909" s="832" t="s">
        <v>1827</v>
      </c>
      <c r="J1909" s="832" t="s">
        <v>653</v>
      </c>
      <c r="K1909" s="832" t="s">
        <v>646</v>
      </c>
      <c r="L1909" s="835">
        <v>48.42</v>
      </c>
      <c r="M1909" s="835">
        <v>1065.2399999999998</v>
      </c>
      <c r="N1909" s="832">
        <v>22</v>
      </c>
      <c r="O1909" s="836">
        <v>19</v>
      </c>
      <c r="P1909" s="835">
        <v>338.94000000000005</v>
      </c>
      <c r="Q1909" s="837">
        <v>0.31818181818181829</v>
      </c>
      <c r="R1909" s="832">
        <v>7</v>
      </c>
      <c r="S1909" s="837">
        <v>0.31818181818181818</v>
      </c>
      <c r="T1909" s="836">
        <v>6.5</v>
      </c>
      <c r="U1909" s="838">
        <v>0.34210526315789475</v>
      </c>
    </row>
    <row r="1910" spans="1:21" ht="14.4" customHeight="1" x14ac:dyDescent="0.3">
      <c r="A1910" s="831">
        <v>11</v>
      </c>
      <c r="B1910" s="832" t="s">
        <v>2137</v>
      </c>
      <c r="C1910" s="832" t="s">
        <v>2143</v>
      </c>
      <c r="D1910" s="833" t="s">
        <v>4131</v>
      </c>
      <c r="E1910" s="834" t="s">
        <v>2173</v>
      </c>
      <c r="F1910" s="832" t="s">
        <v>2138</v>
      </c>
      <c r="G1910" s="832" t="s">
        <v>2234</v>
      </c>
      <c r="H1910" s="832" t="s">
        <v>590</v>
      </c>
      <c r="I1910" s="832" t="s">
        <v>2406</v>
      </c>
      <c r="J1910" s="832" t="s">
        <v>653</v>
      </c>
      <c r="K1910" s="832" t="s">
        <v>2407</v>
      </c>
      <c r="L1910" s="835">
        <v>48.42</v>
      </c>
      <c r="M1910" s="835">
        <v>6100.9200000000055</v>
      </c>
      <c r="N1910" s="832">
        <v>126</v>
      </c>
      <c r="O1910" s="836">
        <v>109</v>
      </c>
      <c r="P1910" s="835">
        <v>2324.1600000000017</v>
      </c>
      <c r="Q1910" s="837">
        <v>0.38095238095238088</v>
      </c>
      <c r="R1910" s="832">
        <v>48</v>
      </c>
      <c r="S1910" s="837">
        <v>0.38095238095238093</v>
      </c>
      <c r="T1910" s="836">
        <v>38.5</v>
      </c>
      <c r="U1910" s="838">
        <v>0.35321100917431192</v>
      </c>
    </row>
    <row r="1911" spans="1:21" ht="14.4" customHeight="1" x14ac:dyDescent="0.3">
      <c r="A1911" s="831">
        <v>11</v>
      </c>
      <c r="B1911" s="832" t="s">
        <v>2137</v>
      </c>
      <c r="C1911" s="832" t="s">
        <v>2143</v>
      </c>
      <c r="D1911" s="833" t="s">
        <v>4131</v>
      </c>
      <c r="E1911" s="834" t="s">
        <v>2173</v>
      </c>
      <c r="F1911" s="832" t="s">
        <v>2138</v>
      </c>
      <c r="G1911" s="832" t="s">
        <v>2234</v>
      </c>
      <c r="H1911" s="832" t="s">
        <v>590</v>
      </c>
      <c r="I1911" s="832" t="s">
        <v>2519</v>
      </c>
      <c r="J1911" s="832" t="s">
        <v>653</v>
      </c>
      <c r="K1911" s="832" t="s">
        <v>2520</v>
      </c>
      <c r="L1911" s="835">
        <v>24.22</v>
      </c>
      <c r="M1911" s="835">
        <v>266.41999999999996</v>
      </c>
      <c r="N1911" s="832">
        <v>11</v>
      </c>
      <c r="O1911" s="836">
        <v>10</v>
      </c>
      <c r="P1911" s="835">
        <v>145.32</v>
      </c>
      <c r="Q1911" s="837">
        <v>0.54545454545454553</v>
      </c>
      <c r="R1911" s="832">
        <v>6</v>
      </c>
      <c r="S1911" s="837">
        <v>0.54545454545454541</v>
      </c>
      <c r="T1911" s="836">
        <v>5.5</v>
      </c>
      <c r="U1911" s="838">
        <v>0.55000000000000004</v>
      </c>
    </row>
    <row r="1912" spans="1:21" ht="14.4" customHeight="1" x14ac:dyDescent="0.3">
      <c r="A1912" s="831">
        <v>11</v>
      </c>
      <c r="B1912" s="832" t="s">
        <v>2137</v>
      </c>
      <c r="C1912" s="832" t="s">
        <v>2143</v>
      </c>
      <c r="D1912" s="833" t="s">
        <v>4131</v>
      </c>
      <c r="E1912" s="834" t="s">
        <v>2173</v>
      </c>
      <c r="F1912" s="832" t="s">
        <v>2138</v>
      </c>
      <c r="G1912" s="832" t="s">
        <v>2293</v>
      </c>
      <c r="H1912" s="832" t="s">
        <v>590</v>
      </c>
      <c r="I1912" s="832" t="s">
        <v>3442</v>
      </c>
      <c r="J1912" s="832" t="s">
        <v>774</v>
      </c>
      <c r="K1912" s="832" t="s">
        <v>1959</v>
      </c>
      <c r="L1912" s="835">
        <v>93.71</v>
      </c>
      <c r="M1912" s="835">
        <v>468.54999999999995</v>
      </c>
      <c r="N1912" s="832">
        <v>5</v>
      </c>
      <c r="O1912" s="836">
        <v>2</v>
      </c>
      <c r="P1912" s="835">
        <v>93.71</v>
      </c>
      <c r="Q1912" s="837">
        <v>0.2</v>
      </c>
      <c r="R1912" s="832">
        <v>1</v>
      </c>
      <c r="S1912" s="837">
        <v>0.2</v>
      </c>
      <c r="T1912" s="836">
        <v>0.5</v>
      </c>
      <c r="U1912" s="838">
        <v>0.25</v>
      </c>
    </row>
    <row r="1913" spans="1:21" ht="14.4" customHeight="1" x14ac:dyDescent="0.3">
      <c r="A1913" s="831">
        <v>11</v>
      </c>
      <c r="B1913" s="832" t="s">
        <v>2137</v>
      </c>
      <c r="C1913" s="832" t="s">
        <v>2143</v>
      </c>
      <c r="D1913" s="833" t="s">
        <v>4131</v>
      </c>
      <c r="E1913" s="834" t="s">
        <v>2173</v>
      </c>
      <c r="F1913" s="832" t="s">
        <v>2138</v>
      </c>
      <c r="G1913" s="832" t="s">
        <v>2293</v>
      </c>
      <c r="H1913" s="832" t="s">
        <v>590</v>
      </c>
      <c r="I1913" s="832" t="s">
        <v>3442</v>
      </c>
      <c r="J1913" s="832" t="s">
        <v>774</v>
      </c>
      <c r="K1913" s="832" t="s">
        <v>1959</v>
      </c>
      <c r="L1913" s="835">
        <v>32.25</v>
      </c>
      <c r="M1913" s="835">
        <v>258</v>
      </c>
      <c r="N1913" s="832">
        <v>8</v>
      </c>
      <c r="O1913" s="836">
        <v>4</v>
      </c>
      <c r="P1913" s="835">
        <v>96.75</v>
      </c>
      <c r="Q1913" s="837">
        <v>0.375</v>
      </c>
      <c r="R1913" s="832">
        <v>3</v>
      </c>
      <c r="S1913" s="837">
        <v>0.375</v>
      </c>
      <c r="T1913" s="836">
        <v>1.5</v>
      </c>
      <c r="U1913" s="838">
        <v>0.375</v>
      </c>
    </row>
    <row r="1914" spans="1:21" ht="14.4" customHeight="1" x14ac:dyDescent="0.3">
      <c r="A1914" s="831">
        <v>11</v>
      </c>
      <c r="B1914" s="832" t="s">
        <v>2137</v>
      </c>
      <c r="C1914" s="832" t="s">
        <v>2143</v>
      </c>
      <c r="D1914" s="833" t="s">
        <v>4131</v>
      </c>
      <c r="E1914" s="834" t="s">
        <v>2173</v>
      </c>
      <c r="F1914" s="832" t="s">
        <v>2138</v>
      </c>
      <c r="G1914" s="832" t="s">
        <v>2293</v>
      </c>
      <c r="H1914" s="832" t="s">
        <v>590</v>
      </c>
      <c r="I1914" s="832" t="s">
        <v>3805</v>
      </c>
      <c r="J1914" s="832" t="s">
        <v>774</v>
      </c>
      <c r="K1914" s="832" t="s">
        <v>2295</v>
      </c>
      <c r="L1914" s="835">
        <v>301.2</v>
      </c>
      <c r="M1914" s="835">
        <v>1204.8</v>
      </c>
      <c r="N1914" s="832">
        <v>4</v>
      </c>
      <c r="O1914" s="836">
        <v>3</v>
      </c>
      <c r="P1914" s="835">
        <v>903.59999999999991</v>
      </c>
      <c r="Q1914" s="837">
        <v>0.75</v>
      </c>
      <c r="R1914" s="832">
        <v>3</v>
      </c>
      <c r="S1914" s="837">
        <v>0.75</v>
      </c>
      <c r="T1914" s="836">
        <v>2</v>
      </c>
      <c r="U1914" s="838">
        <v>0.66666666666666663</v>
      </c>
    </row>
    <row r="1915" spans="1:21" ht="14.4" customHeight="1" x14ac:dyDescent="0.3">
      <c r="A1915" s="831">
        <v>11</v>
      </c>
      <c r="B1915" s="832" t="s">
        <v>2137</v>
      </c>
      <c r="C1915" s="832" t="s">
        <v>2143</v>
      </c>
      <c r="D1915" s="833" t="s">
        <v>4131</v>
      </c>
      <c r="E1915" s="834" t="s">
        <v>2173</v>
      </c>
      <c r="F1915" s="832" t="s">
        <v>2138</v>
      </c>
      <c r="G1915" s="832" t="s">
        <v>2293</v>
      </c>
      <c r="H1915" s="832" t="s">
        <v>590</v>
      </c>
      <c r="I1915" s="832" t="s">
        <v>3806</v>
      </c>
      <c r="J1915" s="832" t="s">
        <v>774</v>
      </c>
      <c r="K1915" s="832" t="s">
        <v>1959</v>
      </c>
      <c r="L1915" s="835">
        <v>57.64</v>
      </c>
      <c r="M1915" s="835">
        <v>172.92000000000002</v>
      </c>
      <c r="N1915" s="832">
        <v>3</v>
      </c>
      <c r="O1915" s="836">
        <v>1.5</v>
      </c>
      <c r="P1915" s="835">
        <v>115.28</v>
      </c>
      <c r="Q1915" s="837">
        <v>0.66666666666666663</v>
      </c>
      <c r="R1915" s="832">
        <v>2</v>
      </c>
      <c r="S1915" s="837">
        <v>0.66666666666666663</v>
      </c>
      <c r="T1915" s="836">
        <v>1</v>
      </c>
      <c r="U1915" s="838">
        <v>0.66666666666666663</v>
      </c>
    </row>
    <row r="1916" spans="1:21" ht="14.4" customHeight="1" x14ac:dyDescent="0.3">
      <c r="A1916" s="831">
        <v>11</v>
      </c>
      <c r="B1916" s="832" t="s">
        <v>2137</v>
      </c>
      <c r="C1916" s="832" t="s">
        <v>2143</v>
      </c>
      <c r="D1916" s="833" t="s">
        <v>4131</v>
      </c>
      <c r="E1916" s="834" t="s">
        <v>2173</v>
      </c>
      <c r="F1916" s="832" t="s">
        <v>2138</v>
      </c>
      <c r="G1916" s="832" t="s">
        <v>2293</v>
      </c>
      <c r="H1916" s="832" t="s">
        <v>590</v>
      </c>
      <c r="I1916" s="832" t="s">
        <v>3806</v>
      </c>
      <c r="J1916" s="832" t="s">
        <v>774</v>
      </c>
      <c r="K1916" s="832" t="s">
        <v>1959</v>
      </c>
      <c r="L1916" s="835">
        <v>32.25</v>
      </c>
      <c r="M1916" s="835">
        <v>129</v>
      </c>
      <c r="N1916" s="832">
        <v>4</v>
      </c>
      <c r="O1916" s="836">
        <v>3</v>
      </c>
      <c r="P1916" s="835">
        <v>32.25</v>
      </c>
      <c r="Q1916" s="837">
        <v>0.25</v>
      </c>
      <c r="R1916" s="832">
        <v>1</v>
      </c>
      <c r="S1916" s="837">
        <v>0.25</v>
      </c>
      <c r="T1916" s="836">
        <v>1</v>
      </c>
      <c r="U1916" s="838">
        <v>0.33333333333333331</v>
      </c>
    </row>
    <row r="1917" spans="1:21" ht="14.4" customHeight="1" x14ac:dyDescent="0.3">
      <c r="A1917" s="831">
        <v>11</v>
      </c>
      <c r="B1917" s="832" t="s">
        <v>2137</v>
      </c>
      <c r="C1917" s="832" t="s">
        <v>2143</v>
      </c>
      <c r="D1917" s="833" t="s">
        <v>4131</v>
      </c>
      <c r="E1917" s="834" t="s">
        <v>2173</v>
      </c>
      <c r="F1917" s="832" t="s">
        <v>2138</v>
      </c>
      <c r="G1917" s="832" t="s">
        <v>2293</v>
      </c>
      <c r="H1917" s="832" t="s">
        <v>590</v>
      </c>
      <c r="I1917" s="832" t="s">
        <v>2294</v>
      </c>
      <c r="J1917" s="832" t="s">
        <v>774</v>
      </c>
      <c r="K1917" s="832" t="s">
        <v>2295</v>
      </c>
      <c r="L1917" s="835">
        <v>185.26</v>
      </c>
      <c r="M1917" s="835">
        <v>185.26</v>
      </c>
      <c r="N1917" s="832">
        <v>1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11</v>
      </c>
      <c r="B1918" s="832" t="s">
        <v>2137</v>
      </c>
      <c r="C1918" s="832" t="s">
        <v>2143</v>
      </c>
      <c r="D1918" s="833" t="s">
        <v>4131</v>
      </c>
      <c r="E1918" s="834" t="s">
        <v>2173</v>
      </c>
      <c r="F1918" s="832" t="s">
        <v>2138</v>
      </c>
      <c r="G1918" s="832" t="s">
        <v>2293</v>
      </c>
      <c r="H1918" s="832" t="s">
        <v>590</v>
      </c>
      <c r="I1918" s="832" t="s">
        <v>3807</v>
      </c>
      <c r="J1918" s="832" t="s">
        <v>774</v>
      </c>
      <c r="K1918" s="832" t="s">
        <v>2295</v>
      </c>
      <c r="L1918" s="835">
        <v>103.67</v>
      </c>
      <c r="M1918" s="835">
        <v>207.34</v>
      </c>
      <c r="N1918" s="832">
        <v>2</v>
      </c>
      <c r="O1918" s="836">
        <v>1</v>
      </c>
      <c r="P1918" s="835">
        <v>103.67</v>
      </c>
      <c r="Q1918" s="837">
        <v>0.5</v>
      </c>
      <c r="R1918" s="832">
        <v>1</v>
      </c>
      <c r="S1918" s="837">
        <v>0.5</v>
      </c>
      <c r="T1918" s="836">
        <v>0.5</v>
      </c>
      <c r="U1918" s="838">
        <v>0.5</v>
      </c>
    </row>
    <row r="1919" spans="1:21" ht="14.4" customHeight="1" x14ac:dyDescent="0.3">
      <c r="A1919" s="831">
        <v>11</v>
      </c>
      <c r="B1919" s="832" t="s">
        <v>2137</v>
      </c>
      <c r="C1919" s="832" t="s">
        <v>2143</v>
      </c>
      <c r="D1919" s="833" t="s">
        <v>4131</v>
      </c>
      <c r="E1919" s="834" t="s">
        <v>2173</v>
      </c>
      <c r="F1919" s="832" t="s">
        <v>2138</v>
      </c>
      <c r="G1919" s="832" t="s">
        <v>2293</v>
      </c>
      <c r="H1919" s="832" t="s">
        <v>590</v>
      </c>
      <c r="I1919" s="832" t="s">
        <v>3808</v>
      </c>
      <c r="J1919" s="832" t="s">
        <v>774</v>
      </c>
      <c r="K1919" s="832" t="s">
        <v>1959</v>
      </c>
      <c r="L1919" s="835">
        <v>93.71</v>
      </c>
      <c r="M1919" s="835">
        <v>281.13</v>
      </c>
      <c r="N1919" s="832">
        <v>3</v>
      </c>
      <c r="O1919" s="836">
        <v>2</v>
      </c>
      <c r="P1919" s="835">
        <v>93.71</v>
      </c>
      <c r="Q1919" s="837">
        <v>0.33333333333333331</v>
      </c>
      <c r="R1919" s="832">
        <v>1</v>
      </c>
      <c r="S1919" s="837">
        <v>0.33333333333333331</v>
      </c>
      <c r="T1919" s="836">
        <v>0.5</v>
      </c>
      <c r="U1919" s="838">
        <v>0.25</v>
      </c>
    </row>
    <row r="1920" spans="1:21" ht="14.4" customHeight="1" x14ac:dyDescent="0.3">
      <c r="A1920" s="831">
        <v>11</v>
      </c>
      <c r="B1920" s="832" t="s">
        <v>2137</v>
      </c>
      <c r="C1920" s="832" t="s">
        <v>2143</v>
      </c>
      <c r="D1920" s="833" t="s">
        <v>4131</v>
      </c>
      <c r="E1920" s="834" t="s">
        <v>2173</v>
      </c>
      <c r="F1920" s="832" t="s">
        <v>2138</v>
      </c>
      <c r="G1920" s="832" t="s">
        <v>2293</v>
      </c>
      <c r="H1920" s="832" t="s">
        <v>590</v>
      </c>
      <c r="I1920" s="832" t="s">
        <v>3808</v>
      </c>
      <c r="J1920" s="832" t="s">
        <v>774</v>
      </c>
      <c r="K1920" s="832" t="s">
        <v>1959</v>
      </c>
      <c r="L1920" s="835">
        <v>32.25</v>
      </c>
      <c r="M1920" s="835">
        <v>32.25</v>
      </c>
      <c r="N1920" s="832">
        <v>1</v>
      </c>
      <c r="O1920" s="836">
        <v>0.5</v>
      </c>
      <c r="P1920" s="835">
        <v>32.25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11</v>
      </c>
      <c r="B1921" s="832" t="s">
        <v>2137</v>
      </c>
      <c r="C1921" s="832" t="s">
        <v>2143</v>
      </c>
      <c r="D1921" s="833" t="s">
        <v>4131</v>
      </c>
      <c r="E1921" s="834" t="s">
        <v>2173</v>
      </c>
      <c r="F1921" s="832" t="s">
        <v>2138</v>
      </c>
      <c r="G1921" s="832" t="s">
        <v>3040</v>
      </c>
      <c r="H1921" s="832" t="s">
        <v>638</v>
      </c>
      <c r="I1921" s="832" t="s">
        <v>1703</v>
      </c>
      <c r="J1921" s="832" t="s">
        <v>786</v>
      </c>
      <c r="K1921" s="832" t="s">
        <v>1704</v>
      </c>
      <c r="L1921" s="835">
        <v>0</v>
      </c>
      <c r="M1921" s="835">
        <v>0</v>
      </c>
      <c r="N1921" s="832">
        <v>3</v>
      </c>
      <c r="O1921" s="836">
        <v>2.5</v>
      </c>
      <c r="P1921" s="835"/>
      <c r="Q1921" s="837"/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11</v>
      </c>
      <c r="B1922" s="832" t="s">
        <v>2137</v>
      </c>
      <c r="C1922" s="832" t="s">
        <v>2143</v>
      </c>
      <c r="D1922" s="833" t="s">
        <v>4131</v>
      </c>
      <c r="E1922" s="834" t="s">
        <v>2173</v>
      </c>
      <c r="F1922" s="832" t="s">
        <v>2138</v>
      </c>
      <c r="G1922" s="832" t="s">
        <v>3809</v>
      </c>
      <c r="H1922" s="832" t="s">
        <v>590</v>
      </c>
      <c r="I1922" s="832" t="s">
        <v>3810</v>
      </c>
      <c r="J1922" s="832" t="s">
        <v>3811</v>
      </c>
      <c r="K1922" s="832" t="s">
        <v>3812</v>
      </c>
      <c r="L1922" s="835">
        <v>18.809999999999999</v>
      </c>
      <c r="M1922" s="835">
        <v>18.809999999999999</v>
      </c>
      <c r="N1922" s="832">
        <v>1</v>
      </c>
      <c r="O1922" s="836">
        <v>0.5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11</v>
      </c>
      <c r="B1923" s="832" t="s">
        <v>2137</v>
      </c>
      <c r="C1923" s="832" t="s">
        <v>2143</v>
      </c>
      <c r="D1923" s="833" t="s">
        <v>4131</v>
      </c>
      <c r="E1923" s="834" t="s">
        <v>2173</v>
      </c>
      <c r="F1923" s="832" t="s">
        <v>2138</v>
      </c>
      <c r="G1923" s="832" t="s">
        <v>3813</v>
      </c>
      <c r="H1923" s="832" t="s">
        <v>638</v>
      </c>
      <c r="I1923" s="832" t="s">
        <v>3814</v>
      </c>
      <c r="J1923" s="832" t="s">
        <v>3815</v>
      </c>
      <c r="K1923" s="832" t="s">
        <v>3816</v>
      </c>
      <c r="L1923" s="835">
        <v>583.70000000000005</v>
      </c>
      <c r="M1923" s="835">
        <v>583.70000000000005</v>
      </c>
      <c r="N1923" s="832">
        <v>1</v>
      </c>
      <c r="O1923" s="836">
        <v>1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11</v>
      </c>
      <c r="B1924" s="832" t="s">
        <v>2137</v>
      </c>
      <c r="C1924" s="832" t="s">
        <v>2143</v>
      </c>
      <c r="D1924" s="833" t="s">
        <v>4131</v>
      </c>
      <c r="E1924" s="834" t="s">
        <v>2173</v>
      </c>
      <c r="F1924" s="832" t="s">
        <v>2138</v>
      </c>
      <c r="G1924" s="832" t="s">
        <v>3817</v>
      </c>
      <c r="H1924" s="832" t="s">
        <v>590</v>
      </c>
      <c r="I1924" s="832" t="s">
        <v>3818</v>
      </c>
      <c r="J1924" s="832" t="s">
        <v>3819</v>
      </c>
      <c r="K1924" s="832" t="s">
        <v>3820</v>
      </c>
      <c r="L1924" s="835">
        <v>0</v>
      </c>
      <c r="M1924" s="835">
        <v>0</v>
      </c>
      <c r="N1924" s="832">
        <v>1</v>
      </c>
      <c r="O1924" s="836">
        <v>0.5</v>
      </c>
      <c r="P1924" s="835"/>
      <c r="Q1924" s="837"/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11</v>
      </c>
      <c r="B1925" s="832" t="s">
        <v>2137</v>
      </c>
      <c r="C1925" s="832" t="s">
        <v>2143</v>
      </c>
      <c r="D1925" s="833" t="s">
        <v>4131</v>
      </c>
      <c r="E1925" s="834" t="s">
        <v>2173</v>
      </c>
      <c r="F1925" s="832" t="s">
        <v>2138</v>
      </c>
      <c r="G1925" s="832" t="s">
        <v>2411</v>
      </c>
      <c r="H1925" s="832" t="s">
        <v>590</v>
      </c>
      <c r="I1925" s="832" t="s">
        <v>2412</v>
      </c>
      <c r="J1925" s="832" t="s">
        <v>2413</v>
      </c>
      <c r="K1925" s="832" t="s">
        <v>2414</v>
      </c>
      <c r="L1925" s="835">
        <v>78.33</v>
      </c>
      <c r="M1925" s="835">
        <v>313.32</v>
      </c>
      <c r="N1925" s="832">
        <v>4</v>
      </c>
      <c r="O1925" s="836">
        <v>1</v>
      </c>
      <c r="P1925" s="835">
        <v>313.32</v>
      </c>
      <c r="Q1925" s="837">
        <v>1</v>
      </c>
      <c r="R1925" s="832">
        <v>4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11</v>
      </c>
      <c r="B1926" s="832" t="s">
        <v>2137</v>
      </c>
      <c r="C1926" s="832" t="s">
        <v>2143</v>
      </c>
      <c r="D1926" s="833" t="s">
        <v>4131</v>
      </c>
      <c r="E1926" s="834" t="s">
        <v>2173</v>
      </c>
      <c r="F1926" s="832" t="s">
        <v>2138</v>
      </c>
      <c r="G1926" s="832" t="s">
        <v>3443</v>
      </c>
      <c r="H1926" s="832" t="s">
        <v>590</v>
      </c>
      <c r="I1926" s="832" t="s">
        <v>3821</v>
      </c>
      <c r="J1926" s="832" t="s">
        <v>955</v>
      </c>
      <c r="K1926" s="832" t="s">
        <v>3822</v>
      </c>
      <c r="L1926" s="835">
        <v>173.31</v>
      </c>
      <c r="M1926" s="835">
        <v>173.31</v>
      </c>
      <c r="N1926" s="832">
        <v>1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11</v>
      </c>
      <c r="B1927" s="832" t="s">
        <v>2137</v>
      </c>
      <c r="C1927" s="832" t="s">
        <v>2143</v>
      </c>
      <c r="D1927" s="833" t="s">
        <v>4131</v>
      </c>
      <c r="E1927" s="834" t="s">
        <v>2173</v>
      </c>
      <c r="F1927" s="832" t="s">
        <v>2138</v>
      </c>
      <c r="G1927" s="832" t="s">
        <v>3443</v>
      </c>
      <c r="H1927" s="832" t="s">
        <v>590</v>
      </c>
      <c r="I1927" s="832" t="s">
        <v>3823</v>
      </c>
      <c r="J1927" s="832" t="s">
        <v>955</v>
      </c>
      <c r="K1927" s="832" t="s">
        <v>3824</v>
      </c>
      <c r="L1927" s="835">
        <v>34.659999999999997</v>
      </c>
      <c r="M1927" s="835">
        <v>34.659999999999997</v>
      </c>
      <c r="N1927" s="832">
        <v>1</v>
      </c>
      <c r="O1927" s="836">
        <v>1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11</v>
      </c>
      <c r="B1928" s="832" t="s">
        <v>2137</v>
      </c>
      <c r="C1928" s="832" t="s">
        <v>2143</v>
      </c>
      <c r="D1928" s="833" t="s">
        <v>4131</v>
      </c>
      <c r="E1928" s="834" t="s">
        <v>2173</v>
      </c>
      <c r="F1928" s="832" t="s">
        <v>2138</v>
      </c>
      <c r="G1928" s="832" t="s">
        <v>2466</v>
      </c>
      <c r="H1928" s="832" t="s">
        <v>638</v>
      </c>
      <c r="I1928" s="832" t="s">
        <v>1739</v>
      </c>
      <c r="J1928" s="832" t="s">
        <v>1740</v>
      </c>
      <c r="K1928" s="832" t="s">
        <v>1741</v>
      </c>
      <c r="L1928" s="835">
        <v>72.88</v>
      </c>
      <c r="M1928" s="835">
        <v>72.88</v>
      </c>
      <c r="N1928" s="832">
        <v>1</v>
      </c>
      <c r="O1928" s="836">
        <v>0.5</v>
      </c>
      <c r="P1928" s="835">
        <v>72.88</v>
      </c>
      <c r="Q1928" s="837">
        <v>1</v>
      </c>
      <c r="R1928" s="832">
        <v>1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11</v>
      </c>
      <c r="B1929" s="832" t="s">
        <v>2137</v>
      </c>
      <c r="C1929" s="832" t="s">
        <v>2143</v>
      </c>
      <c r="D1929" s="833" t="s">
        <v>4131</v>
      </c>
      <c r="E1929" s="834" t="s">
        <v>2173</v>
      </c>
      <c r="F1929" s="832" t="s">
        <v>2138</v>
      </c>
      <c r="G1929" s="832" t="s">
        <v>2776</v>
      </c>
      <c r="H1929" s="832" t="s">
        <v>590</v>
      </c>
      <c r="I1929" s="832" t="s">
        <v>3447</v>
      </c>
      <c r="J1929" s="832" t="s">
        <v>641</v>
      </c>
      <c r="K1929" s="832" t="s">
        <v>2778</v>
      </c>
      <c r="L1929" s="835">
        <v>52.61</v>
      </c>
      <c r="M1929" s="835">
        <v>52.61</v>
      </c>
      <c r="N1929" s="832">
        <v>1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11</v>
      </c>
      <c r="B1930" s="832" t="s">
        <v>2137</v>
      </c>
      <c r="C1930" s="832" t="s">
        <v>2143</v>
      </c>
      <c r="D1930" s="833" t="s">
        <v>4131</v>
      </c>
      <c r="E1930" s="834" t="s">
        <v>2173</v>
      </c>
      <c r="F1930" s="832" t="s">
        <v>2138</v>
      </c>
      <c r="G1930" s="832" t="s">
        <v>3448</v>
      </c>
      <c r="H1930" s="832" t="s">
        <v>590</v>
      </c>
      <c r="I1930" s="832" t="s">
        <v>3449</v>
      </c>
      <c r="J1930" s="832" t="s">
        <v>3450</v>
      </c>
      <c r="K1930" s="832" t="s">
        <v>2516</v>
      </c>
      <c r="L1930" s="835">
        <v>500.74</v>
      </c>
      <c r="M1930" s="835">
        <v>500.74</v>
      </c>
      <c r="N1930" s="832">
        <v>1</v>
      </c>
      <c r="O1930" s="836">
        <v>0.5</v>
      </c>
      <c r="P1930" s="835">
        <v>500.74</v>
      </c>
      <c r="Q1930" s="837">
        <v>1</v>
      </c>
      <c r="R1930" s="832">
        <v>1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11</v>
      </c>
      <c r="B1931" s="832" t="s">
        <v>2137</v>
      </c>
      <c r="C1931" s="832" t="s">
        <v>2143</v>
      </c>
      <c r="D1931" s="833" t="s">
        <v>4131</v>
      </c>
      <c r="E1931" s="834" t="s">
        <v>2173</v>
      </c>
      <c r="F1931" s="832" t="s">
        <v>2138</v>
      </c>
      <c r="G1931" s="832" t="s">
        <v>2183</v>
      </c>
      <c r="H1931" s="832" t="s">
        <v>590</v>
      </c>
      <c r="I1931" s="832" t="s">
        <v>3825</v>
      </c>
      <c r="J1931" s="832" t="s">
        <v>2185</v>
      </c>
      <c r="K1931" s="832" t="s">
        <v>3826</v>
      </c>
      <c r="L1931" s="835">
        <v>1762.05</v>
      </c>
      <c r="M1931" s="835">
        <v>1762.05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11</v>
      </c>
      <c r="B1932" s="832" t="s">
        <v>2137</v>
      </c>
      <c r="C1932" s="832" t="s">
        <v>2143</v>
      </c>
      <c r="D1932" s="833" t="s">
        <v>4131</v>
      </c>
      <c r="E1932" s="834" t="s">
        <v>2173</v>
      </c>
      <c r="F1932" s="832" t="s">
        <v>2138</v>
      </c>
      <c r="G1932" s="832" t="s">
        <v>2187</v>
      </c>
      <c r="H1932" s="832" t="s">
        <v>638</v>
      </c>
      <c r="I1932" s="832" t="s">
        <v>1834</v>
      </c>
      <c r="J1932" s="832" t="s">
        <v>1835</v>
      </c>
      <c r="K1932" s="832" t="s">
        <v>1836</v>
      </c>
      <c r="L1932" s="835">
        <v>0</v>
      </c>
      <c r="M1932" s="835">
        <v>0</v>
      </c>
      <c r="N1932" s="832">
        <v>27</v>
      </c>
      <c r="O1932" s="836">
        <v>13.5</v>
      </c>
      <c r="P1932" s="835">
        <v>0</v>
      </c>
      <c r="Q1932" s="837"/>
      <c r="R1932" s="832">
        <v>14</v>
      </c>
      <c r="S1932" s="837">
        <v>0.51851851851851849</v>
      </c>
      <c r="T1932" s="836">
        <v>6</v>
      </c>
      <c r="U1932" s="838">
        <v>0.44444444444444442</v>
      </c>
    </row>
    <row r="1933" spans="1:21" ht="14.4" customHeight="1" x14ac:dyDescent="0.3">
      <c r="A1933" s="831">
        <v>11</v>
      </c>
      <c r="B1933" s="832" t="s">
        <v>2137</v>
      </c>
      <c r="C1933" s="832" t="s">
        <v>2143</v>
      </c>
      <c r="D1933" s="833" t="s">
        <v>4131</v>
      </c>
      <c r="E1933" s="834" t="s">
        <v>2173</v>
      </c>
      <c r="F1933" s="832" t="s">
        <v>2138</v>
      </c>
      <c r="G1933" s="832" t="s">
        <v>2188</v>
      </c>
      <c r="H1933" s="832" t="s">
        <v>590</v>
      </c>
      <c r="I1933" s="832" t="s">
        <v>2189</v>
      </c>
      <c r="J1933" s="832" t="s">
        <v>1355</v>
      </c>
      <c r="K1933" s="832" t="s">
        <v>2190</v>
      </c>
      <c r="L1933" s="835">
        <v>42.54</v>
      </c>
      <c r="M1933" s="835">
        <v>425.4</v>
      </c>
      <c r="N1933" s="832">
        <v>10</v>
      </c>
      <c r="O1933" s="836">
        <v>5</v>
      </c>
      <c r="P1933" s="835">
        <v>212.7</v>
      </c>
      <c r="Q1933" s="837">
        <v>0.5</v>
      </c>
      <c r="R1933" s="832">
        <v>5</v>
      </c>
      <c r="S1933" s="837">
        <v>0.5</v>
      </c>
      <c r="T1933" s="836">
        <v>3.5</v>
      </c>
      <c r="U1933" s="838">
        <v>0.7</v>
      </c>
    </row>
    <row r="1934" spans="1:21" ht="14.4" customHeight="1" x14ac:dyDescent="0.3">
      <c r="A1934" s="831">
        <v>11</v>
      </c>
      <c r="B1934" s="832" t="s">
        <v>2137</v>
      </c>
      <c r="C1934" s="832" t="s">
        <v>2143</v>
      </c>
      <c r="D1934" s="833" t="s">
        <v>4131</v>
      </c>
      <c r="E1934" s="834" t="s">
        <v>2173</v>
      </c>
      <c r="F1934" s="832" t="s">
        <v>2138</v>
      </c>
      <c r="G1934" s="832" t="s">
        <v>2188</v>
      </c>
      <c r="H1934" s="832" t="s">
        <v>590</v>
      </c>
      <c r="I1934" s="832" t="s">
        <v>2343</v>
      </c>
      <c r="J1934" s="832" t="s">
        <v>1242</v>
      </c>
      <c r="K1934" s="832" t="s">
        <v>2190</v>
      </c>
      <c r="L1934" s="835">
        <v>42.54</v>
      </c>
      <c r="M1934" s="835">
        <v>893.34</v>
      </c>
      <c r="N1934" s="832">
        <v>21</v>
      </c>
      <c r="O1934" s="836">
        <v>3</v>
      </c>
      <c r="P1934" s="835">
        <v>42.54</v>
      </c>
      <c r="Q1934" s="837">
        <v>4.7619047619047616E-2</v>
      </c>
      <c r="R1934" s="832">
        <v>1</v>
      </c>
      <c r="S1934" s="837">
        <v>4.7619047619047616E-2</v>
      </c>
      <c r="T1934" s="836">
        <v>1</v>
      </c>
      <c r="U1934" s="838">
        <v>0.33333333333333331</v>
      </c>
    </row>
    <row r="1935" spans="1:21" ht="14.4" customHeight="1" x14ac:dyDescent="0.3">
      <c r="A1935" s="831">
        <v>11</v>
      </c>
      <c r="B1935" s="832" t="s">
        <v>2137</v>
      </c>
      <c r="C1935" s="832" t="s">
        <v>2143</v>
      </c>
      <c r="D1935" s="833" t="s">
        <v>4131</v>
      </c>
      <c r="E1935" s="834" t="s">
        <v>2173</v>
      </c>
      <c r="F1935" s="832" t="s">
        <v>2138</v>
      </c>
      <c r="G1935" s="832" t="s">
        <v>2188</v>
      </c>
      <c r="H1935" s="832" t="s">
        <v>590</v>
      </c>
      <c r="I1935" s="832" t="s">
        <v>2415</v>
      </c>
      <c r="J1935" s="832" t="s">
        <v>1355</v>
      </c>
      <c r="K1935" s="832" t="s">
        <v>2416</v>
      </c>
      <c r="L1935" s="835">
        <v>59.56</v>
      </c>
      <c r="M1935" s="835">
        <v>119.12</v>
      </c>
      <c r="N1935" s="832">
        <v>2</v>
      </c>
      <c r="O1935" s="836">
        <v>2</v>
      </c>
      <c r="P1935" s="835">
        <v>119.12</v>
      </c>
      <c r="Q1935" s="837">
        <v>1</v>
      </c>
      <c r="R1935" s="832">
        <v>2</v>
      </c>
      <c r="S1935" s="837">
        <v>1</v>
      </c>
      <c r="T1935" s="836">
        <v>2</v>
      </c>
      <c r="U1935" s="838">
        <v>1</v>
      </c>
    </row>
    <row r="1936" spans="1:21" ht="14.4" customHeight="1" x14ac:dyDescent="0.3">
      <c r="A1936" s="831">
        <v>11</v>
      </c>
      <c r="B1936" s="832" t="s">
        <v>2137</v>
      </c>
      <c r="C1936" s="832" t="s">
        <v>2143</v>
      </c>
      <c r="D1936" s="833" t="s">
        <v>4131</v>
      </c>
      <c r="E1936" s="834" t="s">
        <v>2173</v>
      </c>
      <c r="F1936" s="832" t="s">
        <v>2138</v>
      </c>
      <c r="G1936" s="832" t="s">
        <v>3827</v>
      </c>
      <c r="H1936" s="832" t="s">
        <v>590</v>
      </c>
      <c r="I1936" s="832" t="s">
        <v>3828</v>
      </c>
      <c r="J1936" s="832" t="s">
        <v>1377</v>
      </c>
      <c r="K1936" s="832" t="s">
        <v>3829</v>
      </c>
      <c r="L1936" s="835">
        <v>219.37</v>
      </c>
      <c r="M1936" s="835">
        <v>658.11</v>
      </c>
      <c r="N1936" s="832">
        <v>3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11</v>
      </c>
      <c r="B1937" s="832" t="s">
        <v>2137</v>
      </c>
      <c r="C1937" s="832" t="s">
        <v>2143</v>
      </c>
      <c r="D1937" s="833" t="s">
        <v>4131</v>
      </c>
      <c r="E1937" s="834" t="s">
        <v>2173</v>
      </c>
      <c r="F1937" s="832" t="s">
        <v>2138</v>
      </c>
      <c r="G1937" s="832" t="s">
        <v>2300</v>
      </c>
      <c r="H1937" s="832" t="s">
        <v>590</v>
      </c>
      <c r="I1937" s="832" t="s">
        <v>2429</v>
      </c>
      <c r="J1937" s="832" t="s">
        <v>2430</v>
      </c>
      <c r="K1937" s="832" t="s">
        <v>2431</v>
      </c>
      <c r="L1937" s="835">
        <v>93.96</v>
      </c>
      <c r="M1937" s="835">
        <v>281.88</v>
      </c>
      <c r="N1937" s="832">
        <v>3</v>
      </c>
      <c r="O1937" s="836">
        <v>3</v>
      </c>
      <c r="P1937" s="835">
        <v>187.92</v>
      </c>
      <c r="Q1937" s="837">
        <v>0.66666666666666663</v>
      </c>
      <c r="R1937" s="832">
        <v>2</v>
      </c>
      <c r="S1937" s="837">
        <v>0.66666666666666663</v>
      </c>
      <c r="T1937" s="836">
        <v>2</v>
      </c>
      <c r="U1937" s="838">
        <v>0.66666666666666663</v>
      </c>
    </row>
    <row r="1938" spans="1:21" ht="14.4" customHeight="1" x14ac:dyDescent="0.3">
      <c r="A1938" s="831">
        <v>11</v>
      </c>
      <c r="B1938" s="832" t="s">
        <v>2137</v>
      </c>
      <c r="C1938" s="832" t="s">
        <v>2143</v>
      </c>
      <c r="D1938" s="833" t="s">
        <v>4131</v>
      </c>
      <c r="E1938" s="834" t="s">
        <v>2173</v>
      </c>
      <c r="F1938" s="832" t="s">
        <v>2138</v>
      </c>
      <c r="G1938" s="832" t="s">
        <v>2300</v>
      </c>
      <c r="H1938" s="832" t="s">
        <v>590</v>
      </c>
      <c r="I1938" s="832" t="s">
        <v>3592</v>
      </c>
      <c r="J1938" s="832" t="s">
        <v>2923</v>
      </c>
      <c r="K1938" s="832" t="s">
        <v>3593</v>
      </c>
      <c r="L1938" s="835">
        <v>300.68</v>
      </c>
      <c r="M1938" s="835">
        <v>300.68</v>
      </c>
      <c r="N1938" s="832">
        <v>1</v>
      </c>
      <c r="O1938" s="836">
        <v>1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11</v>
      </c>
      <c r="B1939" s="832" t="s">
        <v>2137</v>
      </c>
      <c r="C1939" s="832" t="s">
        <v>2143</v>
      </c>
      <c r="D1939" s="833" t="s">
        <v>4131</v>
      </c>
      <c r="E1939" s="834" t="s">
        <v>2173</v>
      </c>
      <c r="F1939" s="832" t="s">
        <v>2138</v>
      </c>
      <c r="G1939" s="832" t="s">
        <v>2300</v>
      </c>
      <c r="H1939" s="832" t="s">
        <v>590</v>
      </c>
      <c r="I1939" s="832" t="s">
        <v>2783</v>
      </c>
      <c r="J1939" s="832" t="s">
        <v>2430</v>
      </c>
      <c r="K1939" s="832" t="s">
        <v>2431</v>
      </c>
      <c r="L1939" s="835">
        <v>93.96</v>
      </c>
      <c r="M1939" s="835">
        <v>93.96</v>
      </c>
      <c r="N1939" s="832">
        <v>1</v>
      </c>
      <c r="O1939" s="836">
        <v>1</v>
      </c>
      <c r="P1939" s="835">
        <v>93.96</v>
      </c>
      <c r="Q1939" s="837">
        <v>1</v>
      </c>
      <c r="R1939" s="832">
        <v>1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11</v>
      </c>
      <c r="B1940" s="832" t="s">
        <v>2137</v>
      </c>
      <c r="C1940" s="832" t="s">
        <v>2143</v>
      </c>
      <c r="D1940" s="833" t="s">
        <v>4131</v>
      </c>
      <c r="E1940" s="834" t="s">
        <v>2173</v>
      </c>
      <c r="F1940" s="832" t="s">
        <v>2138</v>
      </c>
      <c r="G1940" s="832" t="s">
        <v>2593</v>
      </c>
      <c r="H1940" s="832" t="s">
        <v>590</v>
      </c>
      <c r="I1940" s="832" t="s">
        <v>2786</v>
      </c>
      <c r="J1940" s="832" t="s">
        <v>664</v>
      </c>
      <c r="K1940" s="832" t="s">
        <v>2787</v>
      </c>
      <c r="L1940" s="835">
        <v>271.94</v>
      </c>
      <c r="M1940" s="835">
        <v>543.88</v>
      </c>
      <c r="N1940" s="832">
        <v>2</v>
      </c>
      <c r="O1940" s="836">
        <v>1.5</v>
      </c>
      <c r="P1940" s="835">
        <v>271.94</v>
      </c>
      <c r="Q1940" s="837">
        <v>0.5</v>
      </c>
      <c r="R1940" s="832">
        <v>1</v>
      </c>
      <c r="S1940" s="837">
        <v>0.5</v>
      </c>
      <c r="T1940" s="836">
        <v>0.5</v>
      </c>
      <c r="U1940" s="838">
        <v>0.33333333333333331</v>
      </c>
    </row>
    <row r="1941" spans="1:21" ht="14.4" customHeight="1" x14ac:dyDescent="0.3">
      <c r="A1941" s="831">
        <v>11</v>
      </c>
      <c r="B1941" s="832" t="s">
        <v>2137</v>
      </c>
      <c r="C1941" s="832" t="s">
        <v>2143</v>
      </c>
      <c r="D1941" s="833" t="s">
        <v>4131</v>
      </c>
      <c r="E1941" s="834" t="s">
        <v>2173</v>
      </c>
      <c r="F1941" s="832" t="s">
        <v>2138</v>
      </c>
      <c r="G1941" s="832" t="s">
        <v>2593</v>
      </c>
      <c r="H1941" s="832" t="s">
        <v>590</v>
      </c>
      <c r="I1941" s="832" t="s">
        <v>3070</v>
      </c>
      <c r="J1941" s="832" t="s">
        <v>3071</v>
      </c>
      <c r="K1941" s="832" t="s">
        <v>3072</v>
      </c>
      <c r="L1941" s="835">
        <v>0</v>
      </c>
      <c r="M1941" s="835">
        <v>0</v>
      </c>
      <c r="N1941" s="832">
        <v>1</v>
      </c>
      <c r="O1941" s="836">
        <v>0.5</v>
      </c>
      <c r="P1941" s="835">
        <v>0</v>
      </c>
      <c r="Q1941" s="837"/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11</v>
      </c>
      <c r="B1942" s="832" t="s">
        <v>2137</v>
      </c>
      <c r="C1942" s="832" t="s">
        <v>2143</v>
      </c>
      <c r="D1942" s="833" t="s">
        <v>4131</v>
      </c>
      <c r="E1942" s="834" t="s">
        <v>2173</v>
      </c>
      <c r="F1942" s="832" t="s">
        <v>2138</v>
      </c>
      <c r="G1942" s="832" t="s">
        <v>2593</v>
      </c>
      <c r="H1942" s="832" t="s">
        <v>590</v>
      </c>
      <c r="I1942" s="832" t="s">
        <v>3073</v>
      </c>
      <c r="J1942" s="832" t="s">
        <v>3071</v>
      </c>
      <c r="K1942" s="832" t="s">
        <v>3072</v>
      </c>
      <c r="L1942" s="835">
        <v>0</v>
      </c>
      <c r="M1942" s="835">
        <v>0</v>
      </c>
      <c r="N1942" s="832">
        <v>4</v>
      </c>
      <c r="O1942" s="836">
        <v>1</v>
      </c>
      <c r="P1942" s="835">
        <v>0</v>
      </c>
      <c r="Q1942" s="837"/>
      <c r="R1942" s="832">
        <v>4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11</v>
      </c>
      <c r="B1943" s="832" t="s">
        <v>2137</v>
      </c>
      <c r="C1943" s="832" t="s">
        <v>2143</v>
      </c>
      <c r="D1943" s="833" t="s">
        <v>4131</v>
      </c>
      <c r="E1943" s="834" t="s">
        <v>2173</v>
      </c>
      <c r="F1943" s="832" t="s">
        <v>2138</v>
      </c>
      <c r="G1943" s="832" t="s">
        <v>2461</v>
      </c>
      <c r="H1943" s="832" t="s">
        <v>590</v>
      </c>
      <c r="I1943" s="832" t="s">
        <v>2462</v>
      </c>
      <c r="J1943" s="832" t="s">
        <v>1156</v>
      </c>
      <c r="K1943" s="832" t="s">
        <v>2463</v>
      </c>
      <c r="L1943" s="835">
        <v>0</v>
      </c>
      <c r="M1943" s="835">
        <v>0</v>
      </c>
      <c r="N1943" s="832">
        <v>1</v>
      </c>
      <c r="O1943" s="836">
        <v>1</v>
      </c>
      <c r="P1943" s="835">
        <v>0</v>
      </c>
      <c r="Q1943" s="837"/>
      <c r="R1943" s="832">
        <v>1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11</v>
      </c>
      <c r="B1944" s="832" t="s">
        <v>2137</v>
      </c>
      <c r="C1944" s="832" t="s">
        <v>2143</v>
      </c>
      <c r="D1944" s="833" t="s">
        <v>4131</v>
      </c>
      <c r="E1944" s="834" t="s">
        <v>2173</v>
      </c>
      <c r="F1944" s="832" t="s">
        <v>2138</v>
      </c>
      <c r="G1944" s="832" t="s">
        <v>2461</v>
      </c>
      <c r="H1944" s="832" t="s">
        <v>590</v>
      </c>
      <c r="I1944" s="832" t="s">
        <v>3830</v>
      </c>
      <c r="J1944" s="832" t="s">
        <v>867</v>
      </c>
      <c r="K1944" s="832" t="s">
        <v>3831</v>
      </c>
      <c r="L1944" s="835">
        <v>0</v>
      </c>
      <c r="M1944" s="835">
        <v>0</v>
      </c>
      <c r="N1944" s="832">
        <v>1</v>
      </c>
      <c r="O1944" s="836">
        <v>1</v>
      </c>
      <c r="P1944" s="835"/>
      <c r="Q1944" s="837"/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11</v>
      </c>
      <c r="B1945" s="832" t="s">
        <v>2137</v>
      </c>
      <c r="C1945" s="832" t="s">
        <v>2143</v>
      </c>
      <c r="D1945" s="833" t="s">
        <v>4131</v>
      </c>
      <c r="E1945" s="834" t="s">
        <v>2173</v>
      </c>
      <c r="F1945" s="832" t="s">
        <v>2138</v>
      </c>
      <c r="G1945" s="832" t="s">
        <v>2506</v>
      </c>
      <c r="H1945" s="832" t="s">
        <v>638</v>
      </c>
      <c r="I1945" s="832" t="s">
        <v>1854</v>
      </c>
      <c r="J1945" s="832" t="s">
        <v>994</v>
      </c>
      <c r="K1945" s="832" t="s">
        <v>1855</v>
      </c>
      <c r="L1945" s="835">
        <v>0</v>
      </c>
      <c r="M1945" s="835">
        <v>0</v>
      </c>
      <c r="N1945" s="832">
        <v>2</v>
      </c>
      <c r="O1945" s="836">
        <v>1.5</v>
      </c>
      <c r="P1945" s="835"/>
      <c r="Q1945" s="837"/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11</v>
      </c>
      <c r="B1946" s="832" t="s">
        <v>2137</v>
      </c>
      <c r="C1946" s="832" t="s">
        <v>2143</v>
      </c>
      <c r="D1946" s="833" t="s">
        <v>4131</v>
      </c>
      <c r="E1946" s="834" t="s">
        <v>2173</v>
      </c>
      <c r="F1946" s="832" t="s">
        <v>2138</v>
      </c>
      <c r="G1946" s="832" t="s">
        <v>2243</v>
      </c>
      <c r="H1946" s="832" t="s">
        <v>590</v>
      </c>
      <c r="I1946" s="832" t="s">
        <v>2347</v>
      </c>
      <c r="J1946" s="832" t="s">
        <v>985</v>
      </c>
      <c r="K1946" s="832" t="s">
        <v>2311</v>
      </c>
      <c r="L1946" s="835">
        <v>50.32</v>
      </c>
      <c r="M1946" s="835">
        <v>100.64</v>
      </c>
      <c r="N1946" s="832">
        <v>2</v>
      </c>
      <c r="O1946" s="836">
        <v>2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11</v>
      </c>
      <c r="B1947" s="832" t="s">
        <v>2137</v>
      </c>
      <c r="C1947" s="832" t="s">
        <v>2143</v>
      </c>
      <c r="D1947" s="833" t="s">
        <v>4131</v>
      </c>
      <c r="E1947" s="834" t="s">
        <v>2173</v>
      </c>
      <c r="F1947" s="832" t="s">
        <v>2138</v>
      </c>
      <c r="G1947" s="832" t="s">
        <v>2243</v>
      </c>
      <c r="H1947" s="832" t="s">
        <v>590</v>
      </c>
      <c r="I1947" s="832" t="s">
        <v>2307</v>
      </c>
      <c r="J1947" s="832" t="s">
        <v>2308</v>
      </c>
      <c r="K1947" s="832" t="s">
        <v>2309</v>
      </c>
      <c r="L1947" s="835">
        <v>99.94</v>
      </c>
      <c r="M1947" s="835">
        <v>799.52</v>
      </c>
      <c r="N1947" s="832">
        <v>8</v>
      </c>
      <c r="O1947" s="836">
        <v>6.5</v>
      </c>
      <c r="P1947" s="835">
        <v>299.82</v>
      </c>
      <c r="Q1947" s="837">
        <v>0.375</v>
      </c>
      <c r="R1947" s="832">
        <v>3</v>
      </c>
      <c r="S1947" s="837">
        <v>0.375</v>
      </c>
      <c r="T1947" s="836">
        <v>2</v>
      </c>
      <c r="U1947" s="838">
        <v>0.30769230769230771</v>
      </c>
    </row>
    <row r="1948" spans="1:21" ht="14.4" customHeight="1" x14ac:dyDescent="0.3">
      <c r="A1948" s="831">
        <v>11</v>
      </c>
      <c r="B1948" s="832" t="s">
        <v>2137</v>
      </c>
      <c r="C1948" s="832" t="s">
        <v>2143</v>
      </c>
      <c r="D1948" s="833" t="s">
        <v>4131</v>
      </c>
      <c r="E1948" s="834" t="s">
        <v>2173</v>
      </c>
      <c r="F1948" s="832" t="s">
        <v>2138</v>
      </c>
      <c r="G1948" s="832" t="s">
        <v>2243</v>
      </c>
      <c r="H1948" s="832" t="s">
        <v>590</v>
      </c>
      <c r="I1948" s="832" t="s">
        <v>3458</v>
      </c>
      <c r="J1948" s="832" t="s">
        <v>2308</v>
      </c>
      <c r="K1948" s="832" t="s">
        <v>3459</v>
      </c>
      <c r="L1948" s="835">
        <v>299.83999999999997</v>
      </c>
      <c r="M1948" s="835">
        <v>299.83999999999997</v>
      </c>
      <c r="N1948" s="832">
        <v>1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11</v>
      </c>
      <c r="B1949" s="832" t="s">
        <v>2137</v>
      </c>
      <c r="C1949" s="832" t="s">
        <v>2143</v>
      </c>
      <c r="D1949" s="833" t="s">
        <v>4131</v>
      </c>
      <c r="E1949" s="834" t="s">
        <v>2173</v>
      </c>
      <c r="F1949" s="832" t="s">
        <v>2138</v>
      </c>
      <c r="G1949" s="832" t="s">
        <v>2243</v>
      </c>
      <c r="H1949" s="832" t="s">
        <v>590</v>
      </c>
      <c r="I1949" s="832" t="s">
        <v>3832</v>
      </c>
      <c r="J1949" s="832" t="s">
        <v>2308</v>
      </c>
      <c r="K1949" s="832" t="s">
        <v>3833</v>
      </c>
      <c r="L1949" s="835">
        <v>66.63</v>
      </c>
      <c r="M1949" s="835">
        <v>133.26</v>
      </c>
      <c r="N1949" s="832">
        <v>2</v>
      </c>
      <c r="O1949" s="836">
        <v>2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11</v>
      </c>
      <c r="B1950" s="832" t="s">
        <v>2137</v>
      </c>
      <c r="C1950" s="832" t="s">
        <v>2143</v>
      </c>
      <c r="D1950" s="833" t="s">
        <v>4131</v>
      </c>
      <c r="E1950" s="834" t="s">
        <v>2173</v>
      </c>
      <c r="F1950" s="832" t="s">
        <v>2138</v>
      </c>
      <c r="G1950" s="832" t="s">
        <v>2243</v>
      </c>
      <c r="H1950" s="832" t="s">
        <v>638</v>
      </c>
      <c r="I1950" s="832" t="s">
        <v>2599</v>
      </c>
      <c r="J1950" s="832" t="s">
        <v>2600</v>
      </c>
      <c r="K1950" s="832" t="s">
        <v>2601</v>
      </c>
      <c r="L1950" s="835">
        <v>50.32</v>
      </c>
      <c r="M1950" s="835">
        <v>50.32</v>
      </c>
      <c r="N1950" s="832">
        <v>1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11</v>
      </c>
      <c r="B1951" s="832" t="s">
        <v>2137</v>
      </c>
      <c r="C1951" s="832" t="s">
        <v>2143</v>
      </c>
      <c r="D1951" s="833" t="s">
        <v>4131</v>
      </c>
      <c r="E1951" s="834" t="s">
        <v>2173</v>
      </c>
      <c r="F1951" s="832" t="s">
        <v>2138</v>
      </c>
      <c r="G1951" s="832" t="s">
        <v>2243</v>
      </c>
      <c r="H1951" s="832" t="s">
        <v>590</v>
      </c>
      <c r="I1951" s="832" t="s">
        <v>2310</v>
      </c>
      <c r="J1951" s="832" t="s">
        <v>985</v>
      </c>
      <c r="K1951" s="832" t="s">
        <v>2311</v>
      </c>
      <c r="L1951" s="835">
        <v>50.32</v>
      </c>
      <c r="M1951" s="835">
        <v>50.32</v>
      </c>
      <c r="N1951" s="832">
        <v>1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11</v>
      </c>
      <c r="B1952" s="832" t="s">
        <v>2137</v>
      </c>
      <c r="C1952" s="832" t="s">
        <v>2143</v>
      </c>
      <c r="D1952" s="833" t="s">
        <v>4131</v>
      </c>
      <c r="E1952" s="834" t="s">
        <v>2173</v>
      </c>
      <c r="F1952" s="832" t="s">
        <v>2140</v>
      </c>
      <c r="G1952" s="832" t="s">
        <v>2191</v>
      </c>
      <c r="H1952" s="832" t="s">
        <v>590</v>
      </c>
      <c r="I1952" s="832" t="s">
        <v>2192</v>
      </c>
      <c r="J1952" s="832" t="s">
        <v>2193</v>
      </c>
      <c r="K1952" s="832"/>
      <c r="L1952" s="835">
        <v>0</v>
      </c>
      <c r="M1952" s="835">
        <v>0</v>
      </c>
      <c r="N1952" s="832">
        <v>1</v>
      </c>
      <c r="O1952" s="836">
        <v>1</v>
      </c>
      <c r="P1952" s="835">
        <v>0</v>
      </c>
      <c r="Q1952" s="837"/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11</v>
      </c>
      <c r="B1953" s="832" t="s">
        <v>2137</v>
      </c>
      <c r="C1953" s="832" t="s">
        <v>2143</v>
      </c>
      <c r="D1953" s="833" t="s">
        <v>4131</v>
      </c>
      <c r="E1953" s="834" t="s">
        <v>2173</v>
      </c>
      <c r="F1953" s="832" t="s">
        <v>2140</v>
      </c>
      <c r="G1953" s="832" t="s">
        <v>2191</v>
      </c>
      <c r="H1953" s="832" t="s">
        <v>590</v>
      </c>
      <c r="I1953" s="832" t="s">
        <v>2602</v>
      </c>
      <c r="J1953" s="832" t="s">
        <v>2603</v>
      </c>
      <c r="K1953" s="832" t="s">
        <v>2604</v>
      </c>
      <c r="L1953" s="835">
        <v>0</v>
      </c>
      <c r="M1953" s="835">
        <v>0</v>
      </c>
      <c r="N1953" s="832">
        <v>28</v>
      </c>
      <c r="O1953" s="836">
        <v>28</v>
      </c>
      <c r="P1953" s="835"/>
      <c r="Q1953" s="837"/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11</v>
      </c>
      <c r="B1954" s="832" t="s">
        <v>2137</v>
      </c>
      <c r="C1954" s="832" t="s">
        <v>2143</v>
      </c>
      <c r="D1954" s="833" t="s">
        <v>4131</v>
      </c>
      <c r="E1954" s="834" t="s">
        <v>2173</v>
      </c>
      <c r="F1954" s="832" t="s">
        <v>2140</v>
      </c>
      <c r="G1954" s="832" t="s">
        <v>2191</v>
      </c>
      <c r="H1954" s="832" t="s">
        <v>590</v>
      </c>
      <c r="I1954" s="832" t="s">
        <v>2942</v>
      </c>
      <c r="J1954" s="832" t="s">
        <v>2943</v>
      </c>
      <c r="K1954" s="832" t="s">
        <v>2944</v>
      </c>
      <c r="L1954" s="835">
        <v>0</v>
      </c>
      <c r="M1954" s="835">
        <v>0</v>
      </c>
      <c r="N1954" s="832">
        <v>2</v>
      </c>
      <c r="O1954" s="836">
        <v>2</v>
      </c>
      <c r="P1954" s="835">
        <v>0</v>
      </c>
      <c r="Q1954" s="837"/>
      <c r="R1954" s="832">
        <v>1</v>
      </c>
      <c r="S1954" s="837">
        <v>0.5</v>
      </c>
      <c r="T1954" s="836">
        <v>1</v>
      </c>
      <c r="U1954" s="838">
        <v>0.5</v>
      </c>
    </row>
    <row r="1955" spans="1:21" ht="14.4" customHeight="1" x14ac:dyDescent="0.3">
      <c r="A1955" s="831">
        <v>11</v>
      </c>
      <c r="B1955" s="832" t="s">
        <v>2137</v>
      </c>
      <c r="C1955" s="832" t="s">
        <v>2143</v>
      </c>
      <c r="D1955" s="833" t="s">
        <v>4131</v>
      </c>
      <c r="E1955" s="834" t="s">
        <v>2173</v>
      </c>
      <c r="F1955" s="832" t="s">
        <v>2140</v>
      </c>
      <c r="G1955" s="832" t="s">
        <v>2191</v>
      </c>
      <c r="H1955" s="832" t="s">
        <v>590</v>
      </c>
      <c r="I1955" s="832" t="s">
        <v>3547</v>
      </c>
      <c r="J1955" s="832" t="s">
        <v>3548</v>
      </c>
      <c r="K1955" s="832" t="s">
        <v>2944</v>
      </c>
      <c r="L1955" s="835">
        <v>0</v>
      </c>
      <c r="M1955" s="835">
        <v>0</v>
      </c>
      <c r="N1955" s="832">
        <v>2</v>
      </c>
      <c r="O1955" s="836">
        <v>2</v>
      </c>
      <c r="P1955" s="835"/>
      <c r="Q1955" s="837"/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11</v>
      </c>
      <c r="B1956" s="832" t="s">
        <v>2137</v>
      </c>
      <c r="C1956" s="832" t="s">
        <v>2143</v>
      </c>
      <c r="D1956" s="833" t="s">
        <v>4131</v>
      </c>
      <c r="E1956" s="834" t="s">
        <v>2173</v>
      </c>
      <c r="F1956" s="832" t="s">
        <v>2140</v>
      </c>
      <c r="G1956" s="832" t="s">
        <v>2191</v>
      </c>
      <c r="H1956" s="832" t="s">
        <v>590</v>
      </c>
      <c r="I1956" s="832" t="s">
        <v>2945</v>
      </c>
      <c r="J1956" s="832" t="s">
        <v>2946</v>
      </c>
      <c r="K1956" s="832" t="s">
        <v>2947</v>
      </c>
      <c r="L1956" s="835">
        <v>0</v>
      </c>
      <c r="M1956" s="835">
        <v>0</v>
      </c>
      <c r="N1956" s="832">
        <v>2</v>
      </c>
      <c r="O1956" s="836">
        <v>2</v>
      </c>
      <c r="P1956" s="835"/>
      <c r="Q1956" s="837"/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11</v>
      </c>
      <c r="B1957" s="832" t="s">
        <v>2137</v>
      </c>
      <c r="C1957" s="832" t="s">
        <v>2143</v>
      </c>
      <c r="D1957" s="833" t="s">
        <v>4131</v>
      </c>
      <c r="E1957" s="834" t="s">
        <v>2173</v>
      </c>
      <c r="F1957" s="832" t="s">
        <v>2140</v>
      </c>
      <c r="G1957" s="832" t="s">
        <v>2191</v>
      </c>
      <c r="H1957" s="832" t="s">
        <v>590</v>
      </c>
      <c r="I1957" s="832" t="s">
        <v>3834</v>
      </c>
      <c r="J1957" s="832" t="s">
        <v>3835</v>
      </c>
      <c r="K1957" s="832" t="s">
        <v>3836</v>
      </c>
      <c r="L1957" s="835">
        <v>502.93</v>
      </c>
      <c r="M1957" s="835">
        <v>502.93</v>
      </c>
      <c r="N1957" s="832">
        <v>1</v>
      </c>
      <c r="O1957" s="836">
        <v>1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11</v>
      </c>
      <c r="B1958" s="832" t="s">
        <v>2137</v>
      </c>
      <c r="C1958" s="832" t="s">
        <v>2143</v>
      </c>
      <c r="D1958" s="833" t="s">
        <v>4131</v>
      </c>
      <c r="E1958" s="834" t="s">
        <v>2173</v>
      </c>
      <c r="F1958" s="832" t="s">
        <v>2140</v>
      </c>
      <c r="G1958" s="832" t="s">
        <v>2194</v>
      </c>
      <c r="H1958" s="832" t="s">
        <v>590</v>
      </c>
      <c r="I1958" s="832" t="s">
        <v>3255</v>
      </c>
      <c r="J1958" s="832" t="s">
        <v>3256</v>
      </c>
      <c r="K1958" s="832" t="s">
        <v>3257</v>
      </c>
      <c r="L1958" s="835">
        <v>35.130000000000003</v>
      </c>
      <c r="M1958" s="835">
        <v>245.91000000000003</v>
      </c>
      <c r="N1958" s="832">
        <v>7</v>
      </c>
      <c r="O1958" s="836">
        <v>3</v>
      </c>
      <c r="P1958" s="835">
        <v>245.91000000000003</v>
      </c>
      <c r="Q1958" s="837">
        <v>1</v>
      </c>
      <c r="R1958" s="832">
        <v>7</v>
      </c>
      <c r="S1958" s="837">
        <v>1</v>
      </c>
      <c r="T1958" s="836">
        <v>3</v>
      </c>
      <c r="U1958" s="838">
        <v>1</v>
      </c>
    </row>
    <row r="1959" spans="1:21" ht="14.4" customHeight="1" x14ac:dyDescent="0.3">
      <c r="A1959" s="831">
        <v>11</v>
      </c>
      <c r="B1959" s="832" t="s">
        <v>2137</v>
      </c>
      <c r="C1959" s="832" t="s">
        <v>2143</v>
      </c>
      <c r="D1959" s="833" t="s">
        <v>4131</v>
      </c>
      <c r="E1959" s="834" t="s">
        <v>2173</v>
      </c>
      <c r="F1959" s="832" t="s">
        <v>2140</v>
      </c>
      <c r="G1959" s="832" t="s">
        <v>2194</v>
      </c>
      <c r="H1959" s="832" t="s">
        <v>590</v>
      </c>
      <c r="I1959" s="832" t="s">
        <v>3837</v>
      </c>
      <c r="J1959" s="832" t="s">
        <v>3838</v>
      </c>
      <c r="K1959" s="832" t="s">
        <v>3839</v>
      </c>
      <c r="L1959" s="835">
        <v>173.96</v>
      </c>
      <c r="M1959" s="835">
        <v>347.92</v>
      </c>
      <c r="N1959" s="832">
        <v>2</v>
      </c>
      <c r="O1959" s="836">
        <v>2</v>
      </c>
      <c r="P1959" s="835">
        <v>173.96</v>
      </c>
      <c r="Q1959" s="837">
        <v>0.5</v>
      </c>
      <c r="R1959" s="832">
        <v>1</v>
      </c>
      <c r="S1959" s="837">
        <v>0.5</v>
      </c>
      <c r="T1959" s="836">
        <v>1</v>
      </c>
      <c r="U1959" s="838">
        <v>0.5</v>
      </c>
    </row>
    <row r="1960" spans="1:21" ht="14.4" customHeight="1" x14ac:dyDescent="0.3">
      <c r="A1960" s="831">
        <v>11</v>
      </c>
      <c r="B1960" s="832" t="s">
        <v>2137</v>
      </c>
      <c r="C1960" s="832" t="s">
        <v>2143</v>
      </c>
      <c r="D1960" s="833" t="s">
        <v>4131</v>
      </c>
      <c r="E1960" s="834" t="s">
        <v>2173</v>
      </c>
      <c r="F1960" s="832" t="s">
        <v>2140</v>
      </c>
      <c r="G1960" s="832" t="s">
        <v>2201</v>
      </c>
      <c r="H1960" s="832" t="s">
        <v>590</v>
      </c>
      <c r="I1960" s="832" t="s">
        <v>3840</v>
      </c>
      <c r="J1960" s="832" t="s">
        <v>3841</v>
      </c>
      <c r="K1960" s="832" t="s">
        <v>3842</v>
      </c>
      <c r="L1960" s="835">
        <v>525</v>
      </c>
      <c r="M1960" s="835">
        <v>1050</v>
      </c>
      <c r="N1960" s="832">
        <v>2</v>
      </c>
      <c r="O1960" s="836">
        <v>1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11</v>
      </c>
      <c r="B1961" s="832" t="s">
        <v>2137</v>
      </c>
      <c r="C1961" s="832" t="s">
        <v>2143</v>
      </c>
      <c r="D1961" s="833" t="s">
        <v>4131</v>
      </c>
      <c r="E1961" s="834" t="s">
        <v>2173</v>
      </c>
      <c r="F1961" s="832" t="s">
        <v>2140</v>
      </c>
      <c r="G1961" s="832" t="s">
        <v>2205</v>
      </c>
      <c r="H1961" s="832" t="s">
        <v>590</v>
      </c>
      <c r="I1961" s="832" t="s">
        <v>2247</v>
      </c>
      <c r="J1961" s="832" t="s">
        <v>2248</v>
      </c>
      <c r="K1961" s="832" t="s">
        <v>2249</v>
      </c>
      <c r="L1961" s="835">
        <v>245.43</v>
      </c>
      <c r="M1961" s="835">
        <v>490.86</v>
      </c>
      <c r="N1961" s="832">
        <v>2</v>
      </c>
      <c r="O1961" s="836">
        <v>2</v>
      </c>
      <c r="P1961" s="835">
        <v>490.86</v>
      </c>
      <c r="Q1961" s="837">
        <v>1</v>
      </c>
      <c r="R1961" s="832">
        <v>2</v>
      </c>
      <c r="S1961" s="837">
        <v>1</v>
      </c>
      <c r="T1961" s="836">
        <v>2</v>
      </c>
      <c r="U1961" s="838">
        <v>1</v>
      </c>
    </row>
    <row r="1962" spans="1:21" ht="14.4" customHeight="1" x14ac:dyDescent="0.3">
      <c r="A1962" s="831">
        <v>11</v>
      </c>
      <c r="B1962" s="832" t="s">
        <v>2137</v>
      </c>
      <c r="C1962" s="832" t="s">
        <v>2143</v>
      </c>
      <c r="D1962" s="833" t="s">
        <v>4131</v>
      </c>
      <c r="E1962" s="834" t="s">
        <v>2173</v>
      </c>
      <c r="F1962" s="832" t="s">
        <v>2140</v>
      </c>
      <c r="G1962" s="832" t="s">
        <v>2205</v>
      </c>
      <c r="H1962" s="832" t="s">
        <v>590</v>
      </c>
      <c r="I1962" s="832" t="s">
        <v>2312</v>
      </c>
      <c r="J1962" s="832" t="s">
        <v>2417</v>
      </c>
      <c r="K1962" s="832" t="s">
        <v>2418</v>
      </c>
      <c r="L1962" s="835">
        <v>748.12</v>
      </c>
      <c r="M1962" s="835">
        <v>748.12</v>
      </c>
      <c r="N1962" s="832">
        <v>1</v>
      </c>
      <c r="O1962" s="836">
        <v>1</v>
      </c>
      <c r="P1962" s="835">
        <v>748.12</v>
      </c>
      <c r="Q1962" s="837">
        <v>1</v>
      </c>
      <c r="R1962" s="832">
        <v>1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11</v>
      </c>
      <c r="B1963" s="832" t="s">
        <v>2137</v>
      </c>
      <c r="C1963" s="832" t="s">
        <v>2143</v>
      </c>
      <c r="D1963" s="833" t="s">
        <v>4131</v>
      </c>
      <c r="E1963" s="834" t="s">
        <v>2173</v>
      </c>
      <c r="F1963" s="832" t="s">
        <v>2140</v>
      </c>
      <c r="G1963" s="832" t="s">
        <v>2205</v>
      </c>
      <c r="H1963" s="832" t="s">
        <v>590</v>
      </c>
      <c r="I1963" s="832" t="s">
        <v>2312</v>
      </c>
      <c r="J1963" s="832" t="s">
        <v>2313</v>
      </c>
      <c r="K1963" s="832" t="s">
        <v>2314</v>
      </c>
      <c r="L1963" s="835">
        <v>748.12</v>
      </c>
      <c r="M1963" s="835">
        <v>3740.6</v>
      </c>
      <c r="N1963" s="832">
        <v>5</v>
      </c>
      <c r="O1963" s="836">
        <v>5</v>
      </c>
      <c r="P1963" s="835">
        <v>3740.6</v>
      </c>
      <c r="Q1963" s="837">
        <v>1</v>
      </c>
      <c r="R1963" s="832">
        <v>5</v>
      </c>
      <c r="S1963" s="837">
        <v>1</v>
      </c>
      <c r="T1963" s="836">
        <v>5</v>
      </c>
      <c r="U1963" s="838">
        <v>1</v>
      </c>
    </row>
    <row r="1964" spans="1:21" ht="14.4" customHeight="1" x14ac:dyDescent="0.3">
      <c r="A1964" s="831">
        <v>11</v>
      </c>
      <c r="B1964" s="832" t="s">
        <v>2137</v>
      </c>
      <c r="C1964" s="832" t="s">
        <v>2143</v>
      </c>
      <c r="D1964" s="833" t="s">
        <v>4131</v>
      </c>
      <c r="E1964" s="834" t="s">
        <v>2173</v>
      </c>
      <c r="F1964" s="832" t="s">
        <v>2140</v>
      </c>
      <c r="G1964" s="832" t="s">
        <v>2205</v>
      </c>
      <c r="H1964" s="832" t="s">
        <v>590</v>
      </c>
      <c r="I1964" s="832" t="s">
        <v>2315</v>
      </c>
      <c r="J1964" s="832" t="s">
        <v>2316</v>
      </c>
      <c r="K1964" s="832" t="s">
        <v>2317</v>
      </c>
      <c r="L1964" s="835">
        <v>350</v>
      </c>
      <c r="M1964" s="835">
        <v>1750</v>
      </c>
      <c r="N1964" s="832">
        <v>5</v>
      </c>
      <c r="O1964" s="836">
        <v>5</v>
      </c>
      <c r="P1964" s="835">
        <v>1400</v>
      </c>
      <c r="Q1964" s="837">
        <v>0.8</v>
      </c>
      <c r="R1964" s="832">
        <v>4</v>
      </c>
      <c r="S1964" s="837">
        <v>0.8</v>
      </c>
      <c r="T1964" s="836">
        <v>4</v>
      </c>
      <c r="U1964" s="838">
        <v>0.8</v>
      </c>
    </row>
    <row r="1965" spans="1:21" ht="14.4" customHeight="1" x14ac:dyDescent="0.3">
      <c r="A1965" s="831">
        <v>11</v>
      </c>
      <c r="B1965" s="832" t="s">
        <v>2137</v>
      </c>
      <c r="C1965" s="832" t="s">
        <v>2143</v>
      </c>
      <c r="D1965" s="833" t="s">
        <v>4131</v>
      </c>
      <c r="E1965" s="834" t="s">
        <v>2173</v>
      </c>
      <c r="F1965" s="832" t="s">
        <v>2140</v>
      </c>
      <c r="G1965" s="832" t="s">
        <v>2205</v>
      </c>
      <c r="H1965" s="832" t="s">
        <v>590</v>
      </c>
      <c r="I1965" s="832" t="s">
        <v>2206</v>
      </c>
      <c r="J1965" s="832" t="s">
        <v>2207</v>
      </c>
      <c r="K1965" s="832" t="s">
        <v>2208</v>
      </c>
      <c r="L1965" s="835">
        <v>500</v>
      </c>
      <c r="M1965" s="835">
        <v>500</v>
      </c>
      <c r="N1965" s="832">
        <v>1</v>
      </c>
      <c r="O1965" s="836">
        <v>1</v>
      </c>
      <c r="P1965" s="835">
        <v>500</v>
      </c>
      <c r="Q1965" s="837">
        <v>1</v>
      </c>
      <c r="R1965" s="832">
        <v>1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11</v>
      </c>
      <c r="B1966" s="832" t="s">
        <v>2137</v>
      </c>
      <c r="C1966" s="832" t="s">
        <v>2143</v>
      </c>
      <c r="D1966" s="833" t="s">
        <v>4131</v>
      </c>
      <c r="E1966" s="834" t="s">
        <v>2173</v>
      </c>
      <c r="F1966" s="832" t="s">
        <v>2140</v>
      </c>
      <c r="G1966" s="832" t="s">
        <v>2205</v>
      </c>
      <c r="H1966" s="832" t="s">
        <v>590</v>
      </c>
      <c r="I1966" s="832" t="s">
        <v>2608</v>
      </c>
      <c r="J1966" s="832" t="s">
        <v>2609</v>
      </c>
      <c r="K1966" s="832" t="s">
        <v>2610</v>
      </c>
      <c r="L1966" s="835">
        <v>1600</v>
      </c>
      <c r="M1966" s="835">
        <v>1600</v>
      </c>
      <c r="N1966" s="832">
        <v>1</v>
      </c>
      <c r="O1966" s="836">
        <v>1</v>
      </c>
      <c r="P1966" s="835">
        <v>1600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11</v>
      </c>
      <c r="B1967" s="832" t="s">
        <v>2137</v>
      </c>
      <c r="C1967" s="832" t="s">
        <v>2143</v>
      </c>
      <c r="D1967" s="833" t="s">
        <v>4131</v>
      </c>
      <c r="E1967" s="834" t="s">
        <v>2173</v>
      </c>
      <c r="F1967" s="832" t="s">
        <v>2140</v>
      </c>
      <c r="G1967" s="832" t="s">
        <v>2205</v>
      </c>
      <c r="H1967" s="832" t="s">
        <v>590</v>
      </c>
      <c r="I1967" s="832" t="s">
        <v>3609</v>
      </c>
      <c r="J1967" s="832" t="s">
        <v>2488</v>
      </c>
      <c r="K1967" s="832" t="s">
        <v>3610</v>
      </c>
      <c r="L1967" s="835">
        <v>58.5</v>
      </c>
      <c r="M1967" s="835">
        <v>58.5</v>
      </c>
      <c r="N1967" s="832">
        <v>1</v>
      </c>
      <c r="O1967" s="836">
        <v>1</v>
      </c>
      <c r="P1967" s="835">
        <v>58.5</v>
      </c>
      <c r="Q1967" s="837">
        <v>1</v>
      </c>
      <c r="R1967" s="832">
        <v>1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11</v>
      </c>
      <c r="B1968" s="832" t="s">
        <v>2137</v>
      </c>
      <c r="C1968" s="832" t="s">
        <v>2143</v>
      </c>
      <c r="D1968" s="833" t="s">
        <v>4131</v>
      </c>
      <c r="E1968" s="834" t="s">
        <v>2173</v>
      </c>
      <c r="F1968" s="832" t="s">
        <v>2140</v>
      </c>
      <c r="G1968" s="832" t="s">
        <v>2205</v>
      </c>
      <c r="H1968" s="832" t="s">
        <v>590</v>
      </c>
      <c r="I1968" s="832" t="s">
        <v>2276</v>
      </c>
      <c r="J1968" s="832" t="s">
        <v>2277</v>
      </c>
      <c r="K1968" s="832" t="s">
        <v>2278</v>
      </c>
      <c r="L1968" s="835">
        <v>971.25</v>
      </c>
      <c r="M1968" s="835">
        <v>6798.75</v>
      </c>
      <c r="N1968" s="832">
        <v>7</v>
      </c>
      <c r="O1968" s="836">
        <v>7</v>
      </c>
      <c r="P1968" s="835">
        <v>6798.75</v>
      </c>
      <c r="Q1968" s="837">
        <v>1</v>
      </c>
      <c r="R1968" s="832">
        <v>7</v>
      </c>
      <c r="S1968" s="837">
        <v>1</v>
      </c>
      <c r="T1968" s="836">
        <v>7</v>
      </c>
      <c r="U1968" s="838">
        <v>1</v>
      </c>
    </row>
    <row r="1969" spans="1:21" ht="14.4" customHeight="1" x14ac:dyDescent="0.3">
      <c r="A1969" s="831">
        <v>11</v>
      </c>
      <c r="B1969" s="832" t="s">
        <v>2137</v>
      </c>
      <c r="C1969" s="832" t="s">
        <v>2143</v>
      </c>
      <c r="D1969" s="833" t="s">
        <v>4131</v>
      </c>
      <c r="E1969" s="834" t="s">
        <v>2173</v>
      </c>
      <c r="F1969" s="832" t="s">
        <v>2140</v>
      </c>
      <c r="G1969" s="832" t="s">
        <v>2205</v>
      </c>
      <c r="H1969" s="832" t="s">
        <v>590</v>
      </c>
      <c r="I1969" s="832" t="s">
        <v>2318</v>
      </c>
      <c r="J1969" s="832" t="s">
        <v>2319</v>
      </c>
      <c r="K1969" s="832"/>
      <c r="L1969" s="835">
        <v>1000</v>
      </c>
      <c r="M1969" s="835">
        <v>1000</v>
      </c>
      <c r="N1969" s="832">
        <v>1</v>
      </c>
      <c r="O1969" s="836">
        <v>1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11</v>
      </c>
      <c r="B1970" s="832" t="s">
        <v>2137</v>
      </c>
      <c r="C1970" s="832" t="s">
        <v>2143</v>
      </c>
      <c r="D1970" s="833" t="s">
        <v>4131</v>
      </c>
      <c r="E1970" s="834" t="s">
        <v>2173</v>
      </c>
      <c r="F1970" s="832" t="s">
        <v>2140</v>
      </c>
      <c r="G1970" s="832" t="s">
        <v>2205</v>
      </c>
      <c r="H1970" s="832" t="s">
        <v>590</v>
      </c>
      <c r="I1970" s="832" t="s">
        <v>2614</v>
      </c>
      <c r="J1970" s="832" t="s">
        <v>2615</v>
      </c>
      <c r="K1970" s="832" t="s">
        <v>2616</v>
      </c>
      <c r="L1970" s="835">
        <v>180</v>
      </c>
      <c r="M1970" s="835">
        <v>1620</v>
      </c>
      <c r="N1970" s="832">
        <v>9</v>
      </c>
      <c r="O1970" s="836">
        <v>8</v>
      </c>
      <c r="P1970" s="835">
        <v>1620</v>
      </c>
      <c r="Q1970" s="837">
        <v>1</v>
      </c>
      <c r="R1970" s="832">
        <v>9</v>
      </c>
      <c r="S1970" s="837">
        <v>1</v>
      </c>
      <c r="T1970" s="836">
        <v>8</v>
      </c>
      <c r="U1970" s="838">
        <v>1</v>
      </c>
    </row>
    <row r="1971" spans="1:21" ht="14.4" customHeight="1" x14ac:dyDescent="0.3">
      <c r="A1971" s="831">
        <v>11</v>
      </c>
      <c r="B1971" s="832" t="s">
        <v>2137</v>
      </c>
      <c r="C1971" s="832" t="s">
        <v>2143</v>
      </c>
      <c r="D1971" s="833" t="s">
        <v>4131</v>
      </c>
      <c r="E1971" s="834" t="s">
        <v>2173</v>
      </c>
      <c r="F1971" s="832" t="s">
        <v>2140</v>
      </c>
      <c r="G1971" s="832" t="s">
        <v>2205</v>
      </c>
      <c r="H1971" s="832" t="s">
        <v>590</v>
      </c>
      <c r="I1971" s="832" t="s">
        <v>2617</v>
      </c>
      <c r="J1971" s="832" t="s">
        <v>2618</v>
      </c>
      <c r="K1971" s="832"/>
      <c r="L1971" s="835">
        <v>600</v>
      </c>
      <c r="M1971" s="835">
        <v>1200</v>
      </c>
      <c r="N1971" s="832">
        <v>2</v>
      </c>
      <c r="O1971" s="836">
        <v>2</v>
      </c>
      <c r="P1971" s="835">
        <v>1200</v>
      </c>
      <c r="Q1971" s="837">
        <v>1</v>
      </c>
      <c r="R1971" s="832">
        <v>2</v>
      </c>
      <c r="S1971" s="837">
        <v>1</v>
      </c>
      <c r="T1971" s="836">
        <v>2</v>
      </c>
      <c r="U1971" s="838">
        <v>1</v>
      </c>
    </row>
    <row r="1972" spans="1:21" ht="14.4" customHeight="1" x14ac:dyDescent="0.3">
      <c r="A1972" s="831">
        <v>11</v>
      </c>
      <c r="B1972" s="832" t="s">
        <v>2137</v>
      </c>
      <c r="C1972" s="832" t="s">
        <v>2143</v>
      </c>
      <c r="D1972" s="833" t="s">
        <v>4131</v>
      </c>
      <c r="E1972" s="834" t="s">
        <v>2173</v>
      </c>
      <c r="F1972" s="832" t="s">
        <v>2140</v>
      </c>
      <c r="G1972" s="832" t="s">
        <v>2205</v>
      </c>
      <c r="H1972" s="832" t="s">
        <v>590</v>
      </c>
      <c r="I1972" s="832" t="s">
        <v>3470</v>
      </c>
      <c r="J1972" s="832" t="s">
        <v>3471</v>
      </c>
      <c r="K1972" s="832" t="s">
        <v>3472</v>
      </c>
      <c r="L1972" s="835">
        <v>600</v>
      </c>
      <c r="M1972" s="835">
        <v>600</v>
      </c>
      <c r="N1972" s="832">
        <v>1</v>
      </c>
      <c r="O1972" s="836">
        <v>1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11</v>
      </c>
      <c r="B1973" s="832" t="s">
        <v>2137</v>
      </c>
      <c r="C1973" s="832" t="s">
        <v>2143</v>
      </c>
      <c r="D1973" s="833" t="s">
        <v>4131</v>
      </c>
      <c r="E1973" s="834" t="s">
        <v>2173</v>
      </c>
      <c r="F1973" s="832" t="s">
        <v>2140</v>
      </c>
      <c r="G1973" s="832" t="s">
        <v>2205</v>
      </c>
      <c r="H1973" s="832" t="s">
        <v>590</v>
      </c>
      <c r="I1973" s="832" t="s">
        <v>2814</v>
      </c>
      <c r="J1973" s="832" t="s">
        <v>2815</v>
      </c>
      <c r="K1973" s="832" t="s">
        <v>2816</v>
      </c>
      <c r="L1973" s="835">
        <v>249.37</v>
      </c>
      <c r="M1973" s="835">
        <v>498.74</v>
      </c>
      <c r="N1973" s="832">
        <v>2</v>
      </c>
      <c r="O1973" s="836">
        <v>2</v>
      </c>
      <c r="P1973" s="835">
        <v>498.74</v>
      </c>
      <c r="Q1973" s="837">
        <v>1</v>
      </c>
      <c r="R1973" s="832">
        <v>2</v>
      </c>
      <c r="S1973" s="837">
        <v>1</v>
      </c>
      <c r="T1973" s="836">
        <v>2</v>
      </c>
      <c r="U1973" s="838">
        <v>1</v>
      </c>
    </row>
    <row r="1974" spans="1:21" ht="14.4" customHeight="1" x14ac:dyDescent="0.3">
      <c r="A1974" s="831">
        <v>11</v>
      </c>
      <c r="B1974" s="832" t="s">
        <v>2137</v>
      </c>
      <c r="C1974" s="832" t="s">
        <v>2143</v>
      </c>
      <c r="D1974" s="833" t="s">
        <v>4131</v>
      </c>
      <c r="E1974" s="834" t="s">
        <v>2173</v>
      </c>
      <c r="F1974" s="832" t="s">
        <v>2140</v>
      </c>
      <c r="G1974" s="832" t="s">
        <v>2205</v>
      </c>
      <c r="H1974" s="832" t="s">
        <v>590</v>
      </c>
      <c r="I1974" s="832" t="s">
        <v>2622</v>
      </c>
      <c r="J1974" s="832" t="s">
        <v>2623</v>
      </c>
      <c r="K1974" s="832" t="s">
        <v>2624</v>
      </c>
      <c r="L1974" s="835">
        <v>1600</v>
      </c>
      <c r="M1974" s="835">
        <v>1600</v>
      </c>
      <c r="N1974" s="832">
        <v>1</v>
      </c>
      <c r="O1974" s="836">
        <v>1</v>
      </c>
      <c r="P1974" s="835">
        <v>1600</v>
      </c>
      <c r="Q1974" s="837">
        <v>1</v>
      </c>
      <c r="R1974" s="832">
        <v>1</v>
      </c>
      <c r="S1974" s="837">
        <v>1</v>
      </c>
      <c r="T1974" s="836">
        <v>1</v>
      </c>
      <c r="U1974" s="838">
        <v>1</v>
      </c>
    </row>
    <row r="1975" spans="1:21" ht="14.4" customHeight="1" x14ac:dyDescent="0.3">
      <c r="A1975" s="831">
        <v>11</v>
      </c>
      <c r="B1975" s="832" t="s">
        <v>2137</v>
      </c>
      <c r="C1975" s="832" t="s">
        <v>2143</v>
      </c>
      <c r="D1975" s="833" t="s">
        <v>4131</v>
      </c>
      <c r="E1975" s="834" t="s">
        <v>2173</v>
      </c>
      <c r="F1975" s="832" t="s">
        <v>2140</v>
      </c>
      <c r="G1975" s="832" t="s">
        <v>2205</v>
      </c>
      <c r="H1975" s="832" t="s">
        <v>590</v>
      </c>
      <c r="I1975" s="832" t="s">
        <v>2817</v>
      </c>
      <c r="J1975" s="832" t="s">
        <v>2818</v>
      </c>
      <c r="K1975" s="832" t="s">
        <v>2819</v>
      </c>
      <c r="L1975" s="835">
        <v>350</v>
      </c>
      <c r="M1975" s="835">
        <v>700</v>
      </c>
      <c r="N1975" s="832">
        <v>2</v>
      </c>
      <c r="O1975" s="836">
        <v>2</v>
      </c>
      <c r="P1975" s="835">
        <v>700</v>
      </c>
      <c r="Q1975" s="837">
        <v>1</v>
      </c>
      <c r="R1975" s="832">
        <v>2</v>
      </c>
      <c r="S1975" s="837">
        <v>1</v>
      </c>
      <c r="T1975" s="836">
        <v>2</v>
      </c>
      <c r="U1975" s="838">
        <v>1</v>
      </c>
    </row>
    <row r="1976" spans="1:21" ht="14.4" customHeight="1" x14ac:dyDescent="0.3">
      <c r="A1976" s="831">
        <v>11</v>
      </c>
      <c r="B1976" s="832" t="s">
        <v>2137</v>
      </c>
      <c r="C1976" s="832" t="s">
        <v>2143</v>
      </c>
      <c r="D1976" s="833" t="s">
        <v>4131</v>
      </c>
      <c r="E1976" s="834" t="s">
        <v>2173</v>
      </c>
      <c r="F1976" s="832" t="s">
        <v>2140</v>
      </c>
      <c r="G1976" s="832" t="s">
        <v>2205</v>
      </c>
      <c r="H1976" s="832" t="s">
        <v>590</v>
      </c>
      <c r="I1976" s="832" t="s">
        <v>3843</v>
      </c>
      <c r="J1976" s="832" t="s">
        <v>2623</v>
      </c>
      <c r="K1976" s="832" t="s">
        <v>3844</v>
      </c>
      <c r="L1976" s="835">
        <v>2200</v>
      </c>
      <c r="M1976" s="835">
        <v>2200</v>
      </c>
      <c r="N1976" s="832">
        <v>1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11</v>
      </c>
      <c r="B1977" s="832" t="s">
        <v>2137</v>
      </c>
      <c r="C1977" s="832" t="s">
        <v>2143</v>
      </c>
      <c r="D1977" s="833" t="s">
        <v>4131</v>
      </c>
      <c r="E1977" s="834" t="s">
        <v>2173</v>
      </c>
      <c r="F1977" s="832" t="s">
        <v>2140</v>
      </c>
      <c r="G1977" s="832" t="s">
        <v>2205</v>
      </c>
      <c r="H1977" s="832" t="s">
        <v>590</v>
      </c>
      <c r="I1977" s="832" t="s">
        <v>2823</v>
      </c>
      <c r="J1977" s="832" t="s">
        <v>2824</v>
      </c>
      <c r="K1977" s="832"/>
      <c r="L1977" s="835">
        <v>250</v>
      </c>
      <c r="M1977" s="835">
        <v>250</v>
      </c>
      <c r="N1977" s="832">
        <v>1</v>
      </c>
      <c r="O1977" s="836">
        <v>1</v>
      </c>
      <c r="P1977" s="835">
        <v>250</v>
      </c>
      <c r="Q1977" s="837">
        <v>1</v>
      </c>
      <c r="R1977" s="832">
        <v>1</v>
      </c>
      <c r="S1977" s="837">
        <v>1</v>
      </c>
      <c r="T1977" s="836">
        <v>1</v>
      </c>
      <c r="U1977" s="838">
        <v>1</v>
      </c>
    </row>
    <row r="1978" spans="1:21" ht="14.4" customHeight="1" x14ac:dyDescent="0.3">
      <c r="A1978" s="831">
        <v>11</v>
      </c>
      <c r="B1978" s="832" t="s">
        <v>2137</v>
      </c>
      <c r="C1978" s="832" t="s">
        <v>2143</v>
      </c>
      <c r="D1978" s="833" t="s">
        <v>4131</v>
      </c>
      <c r="E1978" s="834" t="s">
        <v>2173</v>
      </c>
      <c r="F1978" s="832" t="s">
        <v>2140</v>
      </c>
      <c r="G1978" s="832" t="s">
        <v>2205</v>
      </c>
      <c r="H1978" s="832" t="s">
        <v>590</v>
      </c>
      <c r="I1978" s="832" t="s">
        <v>3845</v>
      </c>
      <c r="J1978" s="832" t="s">
        <v>3846</v>
      </c>
      <c r="K1978" s="832" t="s">
        <v>3847</v>
      </c>
      <c r="L1978" s="835">
        <v>900</v>
      </c>
      <c r="M1978" s="835">
        <v>900</v>
      </c>
      <c r="N1978" s="832">
        <v>1</v>
      </c>
      <c r="O1978" s="836">
        <v>1</v>
      </c>
      <c r="P1978" s="835">
        <v>900</v>
      </c>
      <c r="Q1978" s="837">
        <v>1</v>
      </c>
      <c r="R1978" s="832">
        <v>1</v>
      </c>
      <c r="S1978" s="837">
        <v>1</v>
      </c>
      <c r="T1978" s="836">
        <v>1</v>
      </c>
      <c r="U1978" s="838">
        <v>1</v>
      </c>
    </row>
    <row r="1979" spans="1:21" ht="14.4" customHeight="1" x14ac:dyDescent="0.3">
      <c r="A1979" s="831">
        <v>11</v>
      </c>
      <c r="B1979" s="832" t="s">
        <v>2137</v>
      </c>
      <c r="C1979" s="832" t="s">
        <v>2143</v>
      </c>
      <c r="D1979" s="833" t="s">
        <v>4131</v>
      </c>
      <c r="E1979" s="834" t="s">
        <v>2173</v>
      </c>
      <c r="F1979" s="832" t="s">
        <v>2140</v>
      </c>
      <c r="G1979" s="832" t="s">
        <v>2205</v>
      </c>
      <c r="H1979" s="832" t="s">
        <v>590</v>
      </c>
      <c r="I1979" s="832" t="s">
        <v>3848</v>
      </c>
      <c r="J1979" s="832" t="s">
        <v>3849</v>
      </c>
      <c r="K1979" s="832" t="s">
        <v>3850</v>
      </c>
      <c r="L1979" s="835">
        <v>2938.09</v>
      </c>
      <c r="M1979" s="835">
        <v>2938.09</v>
      </c>
      <c r="N1979" s="832">
        <v>1</v>
      </c>
      <c r="O1979" s="836">
        <v>1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11</v>
      </c>
      <c r="B1980" s="832" t="s">
        <v>2137</v>
      </c>
      <c r="C1980" s="832" t="s">
        <v>2143</v>
      </c>
      <c r="D1980" s="833" t="s">
        <v>4131</v>
      </c>
      <c r="E1980" s="834" t="s">
        <v>2173</v>
      </c>
      <c r="F1980" s="832" t="s">
        <v>2140</v>
      </c>
      <c r="G1980" s="832" t="s">
        <v>2205</v>
      </c>
      <c r="H1980" s="832" t="s">
        <v>590</v>
      </c>
      <c r="I1980" s="832" t="s">
        <v>2643</v>
      </c>
      <c r="J1980" s="832" t="s">
        <v>2644</v>
      </c>
      <c r="K1980" s="832" t="s">
        <v>2645</v>
      </c>
      <c r="L1980" s="835">
        <v>600</v>
      </c>
      <c r="M1980" s="835">
        <v>600</v>
      </c>
      <c r="N1980" s="832">
        <v>1</v>
      </c>
      <c r="O1980" s="836">
        <v>1</v>
      </c>
      <c r="P1980" s="835">
        <v>600</v>
      </c>
      <c r="Q1980" s="837">
        <v>1</v>
      </c>
      <c r="R1980" s="832">
        <v>1</v>
      </c>
      <c r="S1980" s="837">
        <v>1</v>
      </c>
      <c r="T1980" s="836">
        <v>1</v>
      </c>
      <c r="U1980" s="838">
        <v>1</v>
      </c>
    </row>
    <row r="1981" spans="1:21" ht="14.4" customHeight="1" x14ac:dyDescent="0.3">
      <c r="A1981" s="831">
        <v>11</v>
      </c>
      <c r="B1981" s="832" t="s">
        <v>2137</v>
      </c>
      <c r="C1981" s="832" t="s">
        <v>2143</v>
      </c>
      <c r="D1981" s="833" t="s">
        <v>4131</v>
      </c>
      <c r="E1981" s="834" t="s">
        <v>2173</v>
      </c>
      <c r="F1981" s="832" t="s">
        <v>2140</v>
      </c>
      <c r="G1981" s="832" t="s">
        <v>2205</v>
      </c>
      <c r="H1981" s="832" t="s">
        <v>590</v>
      </c>
      <c r="I1981" s="832" t="s">
        <v>3851</v>
      </c>
      <c r="J1981" s="832" t="s">
        <v>3852</v>
      </c>
      <c r="K1981" s="832"/>
      <c r="L1981" s="835">
        <v>112.97</v>
      </c>
      <c r="M1981" s="835">
        <v>112.97</v>
      </c>
      <c r="N1981" s="832">
        <v>1</v>
      </c>
      <c r="O1981" s="836">
        <v>1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11</v>
      </c>
      <c r="B1982" s="832" t="s">
        <v>2137</v>
      </c>
      <c r="C1982" s="832" t="s">
        <v>2143</v>
      </c>
      <c r="D1982" s="833" t="s">
        <v>4131</v>
      </c>
      <c r="E1982" s="834" t="s">
        <v>2173</v>
      </c>
      <c r="F1982" s="832" t="s">
        <v>2140</v>
      </c>
      <c r="G1982" s="832" t="s">
        <v>2205</v>
      </c>
      <c r="H1982" s="832" t="s">
        <v>590</v>
      </c>
      <c r="I1982" s="832" t="s">
        <v>3853</v>
      </c>
      <c r="J1982" s="832" t="s">
        <v>3854</v>
      </c>
      <c r="K1982" s="832" t="s">
        <v>3855</v>
      </c>
      <c r="L1982" s="835">
        <v>350</v>
      </c>
      <c r="M1982" s="835">
        <v>350</v>
      </c>
      <c r="N1982" s="832">
        <v>1</v>
      </c>
      <c r="O1982" s="836">
        <v>1</v>
      </c>
      <c r="P1982" s="835">
        <v>350</v>
      </c>
      <c r="Q1982" s="837">
        <v>1</v>
      </c>
      <c r="R1982" s="832">
        <v>1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11</v>
      </c>
      <c r="B1983" s="832" t="s">
        <v>2137</v>
      </c>
      <c r="C1983" s="832" t="s">
        <v>2143</v>
      </c>
      <c r="D1983" s="833" t="s">
        <v>4131</v>
      </c>
      <c r="E1983" s="834" t="s">
        <v>2173</v>
      </c>
      <c r="F1983" s="832" t="s">
        <v>2140</v>
      </c>
      <c r="G1983" s="832" t="s">
        <v>2205</v>
      </c>
      <c r="H1983" s="832" t="s">
        <v>590</v>
      </c>
      <c r="I1983" s="832" t="s">
        <v>3856</v>
      </c>
      <c r="J1983" s="832" t="s">
        <v>3857</v>
      </c>
      <c r="K1983" s="832" t="s">
        <v>3858</v>
      </c>
      <c r="L1983" s="835">
        <v>600</v>
      </c>
      <c r="M1983" s="835">
        <v>600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11</v>
      </c>
      <c r="B1984" s="832" t="s">
        <v>2137</v>
      </c>
      <c r="C1984" s="832" t="s">
        <v>2143</v>
      </c>
      <c r="D1984" s="833" t="s">
        <v>4131</v>
      </c>
      <c r="E1984" s="834" t="s">
        <v>2173</v>
      </c>
      <c r="F1984" s="832" t="s">
        <v>2140</v>
      </c>
      <c r="G1984" s="832" t="s">
        <v>2205</v>
      </c>
      <c r="H1984" s="832" t="s">
        <v>590</v>
      </c>
      <c r="I1984" s="832" t="s">
        <v>3482</v>
      </c>
      <c r="J1984" s="832" t="s">
        <v>3483</v>
      </c>
      <c r="K1984" s="832" t="s">
        <v>3484</v>
      </c>
      <c r="L1984" s="835">
        <v>1243.8699999999999</v>
      </c>
      <c r="M1984" s="835">
        <v>1243.8699999999999</v>
      </c>
      <c r="N1984" s="832">
        <v>1</v>
      </c>
      <c r="O1984" s="836">
        <v>1</v>
      </c>
      <c r="P1984" s="835">
        <v>1243.8699999999999</v>
      </c>
      <c r="Q1984" s="837">
        <v>1</v>
      </c>
      <c r="R1984" s="832">
        <v>1</v>
      </c>
      <c r="S1984" s="837">
        <v>1</v>
      </c>
      <c r="T1984" s="836">
        <v>1</v>
      </c>
      <c r="U1984" s="838">
        <v>1</v>
      </c>
    </row>
    <row r="1985" spans="1:21" ht="14.4" customHeight="1" x14ac:dyDescent="0.3">
      <c r="A1985" s="831">
        <v>11</v>
      </c>
      <c r="B1985" s="832" t="s">
        <v>2137</v>
      </c>
      <c r="C1985" s="832" t="s">
        <v>2143</v>
      </c>
      <c r="D1985" s="833" t="s">
        <v>4131</v>
      </c>
      <c r="E1985" s="834" t="s">
        <v>2173</v>
      </c>
      <c r="F1985" s="832" t="s">
        <v>2140</v>
      </c>
      <c r="G1985" s="832" t="s">
        <v>2205</v>
      </c>
      <c r="H1985" s="832" t="s">
        <v>590</v>
      </c>
      <c r="I1985" s="832" t="s">
        <v>3859</v>
      </c>
      <c r="J1985" s="832" t="s">
        <v>3860</v>
      </c>
      <c r="K1985" s="832" t="s">
        <v>3861</v>
      </c>
      <c r="L1985" s="835">
        <v>250</v>
      </c>
      <c r="M1985" s="835">
        <v>250</v>
      </c>
      <c r="N1985" s="832">
        <v>1</v>
      </c>
      <c r="O1985" s="836">
        <v>1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11</v>
      </c>
      <c r="B1986" s="832" t="s">
        <v>2137</v>
      </c>
      <c r="C1986" s="832" t="s">
        <v>2143</v>
      </c>
      <c r="D1986" s="833" t="s">
        <v>4131</v>
      </c>
      <c r="E1986" s="834" t="s">
        <v>2173</v>
      </c>
      <c r="F1986" s="832" t="s">
        <v>2140</v>
      </c>
      <c r="G1986" s="832" t="s">
        <v>2209</v>
      </c>
      <c r="H1986" s="832" t="s">
        <v>590</v>
      </c>
      <c r="I1986" s="832" t="s">
        <v>2290</v>
      </c>
      <c r="J1986" s="832" t="s">
        <v>2291</v>
      </c>
      <c r="K1986" s="832" t="s">
        <v>2292</v>
      </c>
      <c r="L1986" s="835">
        <v>950</v>
      </c>
      <c r="M1986" s="835">
        <v>1900</v>
      </c>
      <c r="N1986" s="832">
        <v>2</v>
      </c>
      <c r="O1986" s="836">
        <v>2</v>
      </c>
      <c r="P1986" s="835">
        <v>1900</v>
      </c>
      <c r="Q1986" s="837">
        <v>1</v>
      </c>
      <c r="R1986" s="832">
        <v>2</v>
      </c>
      <c r="S1986" s="837">
        <v>1</v>
      </c>
      <c r="T1986" s="836">
        <v>2</v>
      </c>
      <c r="U1986" s="838">
        <v>1</v>
      </c>
    </row>
    <row r="1987" spans="1:21" ht="14.4" customHeight="1" x14ac:dyDescent="0.3">
      <c r="A1987" s="831">
        <v>11</v>
      </c>
      <c r="B1987" s="832" t="s">
        <v>2137</v>
      </c>
      <c r="C1987" s="832" t="s">
        <v>2143</v>
      </c>
      <c r="D1987" s="833" t="s">
        <v>4131</v>
      </c>
      <c r="E1987" s="834" t="s">
        <v>2173</v>
      </c>
      <c r="F1987" s="832" t="s">
        <v>2140</v>
      </c>
      <c r="G1987" s="832" t="s">
        <v>2209</v>
      </c>
      <c r="H1987" s="832" t="s">
        <v>590</v>
      </c>
      <c r="I1987" s="832" t="s">
        <v>3714</v>
      </c>
      <c r="J1987" s="832" t="s">
        <v>3715</v>
      </c>
      <c r="K1987" s="832" t="s">
        <v>3716</v>
      </c>
      <c r="L1987" s="835">
        <v>5000</v>
      </c>
      <c r="M1987" s="835">
        <v>5000</v>
      </c>
      <c r="N1987" s="832">
        <v>1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11</v>
      </c>
      <c r="B1988" s="832" t="s">
        <v>2137</v>
      </c>
      <c r="C1988" s="832" t="s">
        <v>2143</v>
      </c>
      <c r="D1988" s="833" t="s">
        <v>4131</v>
      </c>
      <c r="E1988" s="834" t="s">
        <v>2173</v>
      </c>
      <c r="F1988" s="832" t="s">
        <v>2140</v>
      </c>
      <c r="G1988" s="832" t="s">
        <v>2209</v>
      </c>
      <c r="H1988" s="832" t="s">
        <v>590</v>
      </c>
      <c r="I1988" s="832" t="s">
        <v>2282</v>
      </c>
      <c r="J1988" s="832" t="s">
        <v>2283</v>
      </c>
      <c r="K1988" s="832" t="s">
        <v>2284</v>
      </c>
      <c r="L1988" s="835">
        <v>200</v>
      </c>
      <c r="M1988" s="835">
        <v>5200</v>
      </c>
      <c r="N1988" s="832">
        <v>26</v>
      </c>
      <c r="O1988" s="836">
        <v>13</v>
      </c>
      <c r="P1988" s="835">
        <v>4400</v>
      </c>
      <c r="Q1988" s="837">
        <v>0.84615384615384615</v>
      </c>
      <c r="R1988" s="832">
        <v>22</v>
      </c>
      <c r="S1988" s="837">
        <v>0.84615384615384615</v>
      </c>
      <c r="T1988" s="836">
        <v>11</v>
      </c>
      <c r="U1988" s="838">
        <v>0.84615384615384615</v>
      </c>
    </row>
    <row r="1989" spans="1:21" ht="14.4" customHeight="1" x14ac:dyDescent="0.3">
      <c r="A1989" s="831">
        <v>11</v>
      </c>
      <c r="B1989" s="832" t="s">
        <v>2137</v>
      </c>
      <c r="C1989" s="832" t="s">
        <v>2143</v>
      </c>
      <c r="D1989" s="833" t="s">
        <v>4131</v>
      </c>
      <c r="E1989" s="834" t="s">
        <v>2173</v>
      </c>
      <c r="F1989" s="832" t="s">
        <v>2140</v>
      </c>
      <c r="G1989" s="832" t="s">
        <v>2209</v>
      </c>
      <c r="H1989" s="832" t="s">
        <v>590</v>
      </c>
      <c r="I1989" s="832" t="s">
        <v>2266</v>
      </c>
      <c r="J1989" s="832" t="s">
        <v>2267</v>
      </c>
      <c r="K1989" s="832" t="s">
        <v>2268</v>
      </c>
      <c r="L1989" s="835">
        <v>278.75</v>
      </c>
      <c r="M1989" s="835">
        <v>13658.75</v>
      </c>
      <c r="N1989" s="832">
        <v>49</v>
      </c>
      <c r="O1989" s="836">
        <v>25</v>
      </c>
      <c r="P1989" s="835">
        <v>13658.75</v>
      </c>
      <c r="Q1989" s="837">
        <v>1</v>
      </c>
      <c r="R1989" s="832">
        <v>49</v>
      </c>
      <c r="S1989" s="837">
        <v>1</v>
      </c>
      <c r="T1989" s="836">
        <v>25</v>
      </c>
      <c r="U1989" s="838">
        <v>1</v>
      </c>
    </row>
    <row r="1990" spans="1:21" ht="14.4" customHeight="1" x14ac:dyDescent="0.3">
      <c r="A1990" s="831">
        <v>11</v>
      </c>
      <c r="B1990" s="832" t="s">
        <v>2137</v>
      </c>
      <c r="C1990" s="832" t="s">
        <v>2143</v>
      </c>
      <c r="D1990" s="833" t="s">
        <v>4131</v>
      </c>
      <c r="E1990" s="834" t="s">
        <v>2173</v>
      </c>
      <c r="F1990" s="832" t="s">
        <v>2140</v>
      </c>
      <c r="G1990" s="832" t="s">
        <v>2209</v>
      </c>
      <c r="H1990" s="832" t="s">
        <v>590</v>
      </c>
      <c r="I1990" s="832" t="s">
        <v>2667</v>
      </c>
      <c r="J1990" s="832" t="s">
        <v>2668</v>
      </c>
      <c r="K1990" s="832" t="s">
        <v>2669</v>
      </c>
      <c r="L1990" s="835">
        <v>1150</v>
      </c>
      <c r="M1990" s="835">
        <v>1150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11</v>
      </c>
      <c r="B1991" s="832" t="s">
        <v>2137</v>
      </c>
      <c r="C1991" s="832" t="s">
        <v>2143</v>
      </c>
      <c r="D1991" s="833" t="s">
        <v>4131</v>
      </c>
      <c r="E1991" s="834" t="s">
        <v>2173</v>
      </c>
      <c r="F1991" s="832" t="s">
        <v>2140</v>
      </c>
      <c r="G1991" s="832" t="s">
        <v>2213</v>
      </c>
      <c r="H1991" s="832" t="s">
        <v>590</v>
      </c>
      <c r="I1991" s="832" t="s">
        <v>3862</v>
      </c>
      <c r="J1991" s="832" t="s">
        <v>3863</v>
      </c>
      <c r="K1991" s="832" t="s">
        <v>3864</v>
      </c>
      <c r="L1991" s="835">
        <v>3500</v>
      </c>
      <c r="M1991" s="835">
        <v>3500</v>
      </c>
      <c r="N1991" s="832">
        <v>1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11</v>
      </c>
      <c r="B1992" s="832" t="s">
        <v>2137</v>
      </c>
      <c r="C1992" s="832" t="s">
        <v>2143</v>
      </c>
      <c r="D1992" s="833" t="s">
        <v>4131</v>
      </c>
      <c r="E1992" s="834" t="s">
        <v>2173</v>
      </c>
      <c r="F1992" s="832" t="s">
        <v>2140</v>
      </c>
      <c r="G1992" s="832" t="s">
        <v>2678</v>
      </c>
      <c r="H1992" s="832" t="s">
        <v>590</v>
      </c>
      <c r="I1992" s="832" t="s">
        <v>2679</v>
      </c>
      <c r="J1992" s="832" t="s">
        <v>2680</v>
      </c>
      <c r="K1992" s="832" t="s">
        <v>2681</v>
      </c>
      <c r="L1992" s="835">
        <v>553.15</v>
      </c>
      <c r="M1992" s="835">
        <v>1106.3</v>
      </c>
      <c r="N1992" s="832">
        <v>2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11</v>
      </c>
      <c r="B1993" s="832" t="s">
        <v>2137</v>
      </c>
      <c r="C1993" s="832" t="s">
        <v>2143</v>
      </c>
      <c r="D1993" s="833" t="s">
        <v>4131</v>
      </c>
      <c r="E1993" s="834" t="s">
        <v>2173</v>
      </c>
      <c r="F1993" s="832" t="s">
        <v>2140</v>
      </c>
      <c r="G1993" s="832" t="s">
        <v>2678</v>
      </c>
      <c r="H1993" s="832" t="s">
        <v>590</v>
      </c>
      <c r="I1993" s="832" t="s">
        <v>2845</v>
      </c>
      <c r="J1993" s="832" t="s">
        <v>2846</v>
      </c>
      <c r="K1993" s="832" t="s">
        <v>2847</v>
      </c>
      <c r="L1993" s="835">
        <v>553.15</v>
      </c>
      <c r="M1993" s="835">
        <v>11616.15</v>
      </c>
      <c r="N1993" s="832">
        <v>21</v>
      </c>
      <c r="O1993" s="836">
        <v>6</v>
      </c>
      <c r="P1993" s="835">
        <v>8297.25</v>
      </c>
      <c r="Q1993" s="837">
        <v>0.7142857142857143</v>
      </c>
      <c r="R1993" s="832">
        <v>15</v>
      </c>
      <c r="S1993" s="837">
        <v>0.7142857142857143</v>
      </c>
      <c r="T1993" s="836">
        <v>4</v>
      </c>
      <c r="U1993" s="838">
        <v>0.66666666666666663</v>
      </c>
    </row>
    <row r="1994" spans="1:21" ht="14.4" customHeight="1" x14ac:dyDescent="0.3">
      <c r="A1994" s="831">
        <v>11</v>
      </c>
      <c r="B1994" s="832" t="s">
        <v>2137</v>
      </c>
      <c r="C1994" s="832" t="s">
        <v>2143</v>
      </c>
      <c r="D1994" s="833" t="s">
        <v>4131</v>
      </c>
      <c r="E1994" s="834" t="s">
        <v>2173</v>
      </c>
      <c r="F1994" s="832" t="s">
        <v>2140</v>
      </c>
      <c r="G1994" s="832" t="s">
        <v>2678</v>
      </c>
      <c r="H1994" s="832" t="s">
        <v>590</v>
      </c>
      <c r="I1994" s="832" t="s">
        <v>3865</v>
      </c>
      <c r="J1994" s="832" t="s">
        <v>3866</v>
      </c>
      <c r="K1994" s="832" t="s">
        <v>3867</v>
      </c>
      <c r="L1994" s="835">
        <v>553.15</v>
      </c>
      <c r="M1994" s="835">
        <v>553.15</v>
      </c>
      <c r="N1994" s="832">
        <v>1</v>
      </c>
      <c r="O1994" s="836">
        <v>1</v>
      </c>
      <c r="P1994" s="835">
        <v>553.15</v>
      </c>
      <c r="Q1994" s="837">
        <v>1</v>
      </c>
      <c r="R1994" s="832">
        <v>1</v>
      </c>
      <c r="S1994" s="837">
        <v>1</v>
      </c>
      <c r="T1994" s="836">
        <v>1</v>
      </c>
      <c r="U1994" s="838">
        <v>1</v>
      </c>
    </row>
    <row r="1995" spans="1:21" ht="14.4" customHeight="1" x14ac:dyDescent="0.3">
      <c r="A1995" s="831">
        <v>11</v>
      </c>
      <c r="B1995" s="832" t="s">
        <v>2137</v>
      </c>
      <c r="C1995" s="832" t="s">
        <v>2143</v>
      </c>
      <c r="D1995" s="833" t="s">
        <v>4131</v>
      </c>
      <c r="E1995" s="834" t="s">
        <v>2173</v>
      </c>
      <c r="F1995" s="832" t="s">
        <v>2140</v>
      </c>
      <c r="G1995" s="832" t="s">
        <v>2678</v>
      </c>
      <c r="H1995" s="832" t="s">
        <v>590</v>
      </c>
      <c r="I1995" s="832" t="s">
        <v>3131</v>
      </c>
      <c r="J1995" s="832" t="s">
        <v>3132</v>
      </c>
      <c r="K1995" s="832" t="s">
        <v>3133</v>
      </c>
      <c r="L1995" s="835">
        <v>1659.44</v>
      </c>
      <c r="M1995" s="835">
        <v>31529.360000000004</v>
      </c>
      <c r="N1995" s="832">
        <v>19</v>
      </c>
      <c r="O1995" s="836">
        <v>16</v>
      </c>
      <c r="P1995" s="835">
        <v>19913.280000000002</v>
      </c>
      <c r="Q1995" s="837">
        <v>0.63157894736842102</v>
      </c>
      <c r="R1995" s="832">
        <v>12</v>
      </c>
      <c r="S1995" s="837">
        <v>0.63157894736842102</v>
      </c>
      <c r="T1995" s="836">
        <v>11</v>
      </c>
      <c r="U1995" s="838">
        <v>0.6875</v>
      </c>
    </row>
    <row r="1996" spans="1:21" ht="14.4" customHeight="1" x14ac:dyDescent="0.3">
      <c r="A1996" s="831">
        <v>11</v>
      </c>
      <c r="B1996" s="832" t="s">
        <v>2137</v>
      </c>
      <c r="C1996" s="832" t="s">
        <v>2143</v>
      </c>
      <c r="D1996" s="833" t="s">
        <v>4131</v>
      </c>
      <c r="E1996" s="834" t="s">
        <v>2152</v>
      </c>
      <c r="F1996" s="832" t="s">
        <v>2138</v>
      </c>
      <c r="G1996" s="832" t="s">
        <v>2688</v>
      </c>
      <c r="H1996" s="832" t="s">
        <v>590</v>
      </c>
      <c r="I1996" s="832" t="s">
        <v>2875</v>
      </c>
      <c r="J1996" s="832" t="s">
        <v>2690</v>
      </c>
      <c r="K1996" s="832" t="s">
        <v>2745</v>
      </c>
      <c r="L1996" s="835">
        <v>32.28</v>
      </c>
      <c r="M1996" s="835">
        <v>225.96</v>
      </c>
      <c r="N1996" s="832">
        <v>7</v>
      </c>
      <c r="O1996" s="836">
        <v>5.5</v>
      </c>
      <c r="P1996" s="835">
        <v>161.4</v>
      </c>
      <c r="Q1996" s="837">
        <v>0.7142857142857143</v>
      </c>
      <c r="R1996" s="832">
        <v>5</v>
      </c>
      <c r="S1996" s="837">
        <v>0.7142857142857143</v>
      </c>
      <c r="T1996" s="836">
        <v>3.5</v>
      </c>
      <c r="U1996" s="838">
        <v>0.63636363636363635</v>
      </c>
    </row>
    <row r="1997" spans="1:21" ht="14.4" customHeight="1" x14ac:dyDescent="0.3">
      <c r="A1997" s="831">
        <v>11</v>
      </c>
      <c r="B1997" s="832" t="s">
        <v>2137</v>
      </c>
      <c r="C1997" s="832" t="s">
        <v>2143</v>
      </c>
      <c r="D1997" s="833" t="s">
        <v>4131</v>
      </c>
      <c r="E1997" s="834" t="s">
        <v>2152</v>
      </c>
      <c r="F1997" s="832" t="s">
        <v>2138</v>
      </c>
      <c r="G1997" s="832" t="s">
        <v>2688</v>
      </c>
      <c r="H1997" s="832" t="s">
        <v>590</v>
      </c>
      <c r="I1997" s="832" t="s">
        <v>2689</v>
      </c>
      <c r="J1997" s="832" t="s">
        <v>2690</v>
      </c>
      <c r="K1997" s="832" t="s">
        <v>2691</v>
      </c>
      <c r="L1997" s="835">
        <v>96.84</v>
      </c>
      <c r="M1997" s="835">
        <v>193.68</v>
      </c>
      <c r="N1997" s="832">
        <v>2</v>
      </c>
      <c r="O1997" s="836">
        <v>2</v>
      </c>
      <c r="P1997" s="835">
        <v>96.84</v>
      </c>
      <c r="Q1997" s="837">
        <v>0.5</v>
      </c>
      <c r="R1997" s="832">
        <v>1</v>
      </c>
      <c r="S1997" s="837">
        <v>0.5</v>
      </c>
      <c r="T1997" s="836">
        <v>1</v>
      </c>
      <c r="U1997" s="838">
        <v>0.5</v>
      </c>
    </row>
    <row r="1998" spans="1:21" ht="14.4" customHeight="1" x14ac:dyDescent="0.3">
      <c r="A1998" s="831">
        <v>11</v>
      </c>
      <c r="B1998" s="832" t="s">
        <v>2137</v>
      </c>
      <c r="C1998" s="832" t="s">
        <v>2143</v>
      </c>
      <c r="D1998" s="833" t="s">
        <v>4131</v>
      </c>
      <c r="E1998" s="834" t="s">
        <v>2152</v>
      </c>
      <c r="F1998" s="832" t="s">
        <v>2138</v>
      </c>
      <c r="G1998" s="832" t="s">
        <v>2177</v>
      </c>
      <c r="H1998" s="832" t="s">
        <v>638</v>
      </c>
      <c r="I1998" s="832" t="s">
        <v>1927</v>
      </c>
      <c r="J1998" s="832" t="s">
        <v>1225</v>
      </c>
      <c r="K1998" s="832" t="s">
        <v>1928</v>
      </c>
      <c r="L1998" s="835">
        <v>154.36000000000001</v>
      </c>
      <c r="M1998" s="835">
        <v>1234.8800000000001</v>
      </c>
      <c r="N1998" s="832">
        <v>8</v>
      </c>
      <c r="O1998" s="836">
        <v>5.5</v>
      </c>
      <c r="P1998" s="835">
        <v>926.16000000000008</v>
      </c>
      <c r="Q1998" s="837">
        <v>0.75</v>
      </c>
      <c r="R1998" s="832">
        <v>6</v>
      </c>
      <c r="S1998" s="837">
        <v>0.75</v>
      </c>
      <c r="T1998" s="836">
        <v>3.5</v>
      </c>
      <c r="U1998" s="838">
        <v>0.63636363636363635</v>
      </c>
    </row>
    <row r="1999" spans="1:21" ht="14.4" customHeight="1" x14ac:dyDescent="0.3">
      <c r="A1999" s="831">
        <v>11</v>
      </c>
      <c r="B1999" s="832" t="s">
        <v>2137</v>
      </c>
      <c r="C1999" s="832" t="s">
        <v>2143</v>
      </c>
      <c r="D1999" s="833" t="s">
        <v>4131</v>
      </c>
      <c r="E1999" s="834" t="s">
        <v>2152</v>
      </c>
      <c r="F1999" s="832" t="s">
        <v>2138</v>
      </c>
      <c r="G1999" s="832" t="s">
        <v>2177</v>
      </c>
      <c r="H1999" s="832" t="s">
        <v>638</v>
      </c>
      <c r="I1999" s="832" t="s">
        <v>1925</v>
      </c>
      <c r="J1999" s="832" t="s">
        <v>1225</v>
      </c>
      <c r="K1999" s="832" t="s">
        <v>1926</v>
      </c>
      <c r="L1999" s="835">
        <v>225.06</v>
      </c>
      <c r="M1999" s="835">
        <v>450.12</v>
      </c>
      <c r="N1999" s="832">
        <v>2</v>
      </c>
      <c r="O1999" s="836">
        <v>1</v>
      </c>
      <c r="P1999" s="835">
        <v>225.06</v>
      </c>
      <c r="Q1999" s="837">
        <v>0.5</v>
      </c>
      <c r="R1999" s="832">
        <v>1</v>
      </c>
      <c r="S1999" s="837">
        <v>0.5</v>
      </c>
      <c r="T1999" s="836">
        <v>0.5</v>
      </c>
      <c r="U1999" s="838">
        <v>0.5</v>
      </c>
    </row>
    <row r="2000" spans="1:21" ht="14.4" customHeight="1" x14ac:dyDescent="0.3">
      <c r="A2000" s="831">
        <v>11</v>
      </c>
      <c r="B2000" s="832" t="s">
        <v>2137</v>
      </c>
      <c r="C2000" s="832" t="s">
        <v>2143</v>
      </c>
      <c r="D2000" s="833" t="s">
        <v>4131</v>
      </c>
      <c r="E2000" s="834" t="s">
        <v>2152</v>
      </c>
      <c r="F2000" s="832" t="s">
        <v>2138</v>
      </c>
      <c r="G2000" s="832" t="s">
        <v>2177</v>
      </c>
      <c r="H2000" s="832" t="s">
        <v>590</v>
      </c>
      <c r="I2000" s="832" t="s">
        <v>2490</v>
      </c>
      <c r="J2000" s="832" t="s">
        <v>1060</v>
      </c>
      <c r="K2000" s="832" t="s">
        <v>1928</v>
      </c>
      <c r="L2000" s="835">
        <v>154.36000000000001</v>
      </c>
      <c r="M2000" s="835">
        <v>154.36000000000001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11</v>
      </c>
      <c r="B2001" s="832" t="s">
        <v>2137</v>
      </c>
      <c r="C2001" s="832" t="s">
        <v>2143</v>
      </c>
      <c r="D2001" s="833" t="s">
        <v>4131</v>
      </c>
      <c r="E2001" s="834" t="s">
        <v>2152</v>
      </c>
      <c r="F2001" s="832" t="s">
        <v>2138</v>
      </c>
      <c r="G2001" s="832" t="s">
        <v>2390</v>
      </c>
      <c r="H2001" s="832" t="s">
        <v>590</v>
      </c>
      <c r="I2001" s="832" t="s">
        <v>2391</v>
      </c>
      <c r="J2001" s="832" t="s">
        <v>2392</v>
      </c>
      <c r="K2001" s="832" t="s">
        <v>2393</v>
      </c>
      <c r="L2001" s="835">
        <v>159.71</v>
      </c>
      <c r="M2001" s="835">
        <v>6388.4</v>
      </c>
      <c r="N2001" s="832">
        <v>40</v>
      </c>
      <c r="O2001" s="836">
        <v>13</v>
      </c>
      <c r="P2001" s="835">
        <v>4312.17</v>
      </c>
      <c r="Q2001" s="837">
        <v>0.67500000000000004</v>
      </c>
      <c r="R2001" s="832">
        <v>27</v>
      </c>
      <c r="S2001" s="837">
        <v>0.67500000000000004</v>
      </c>
      <c r="T2001" s="836">
        <v>8</v>
      </c>
      <c r="U2001" s="838">
        <v>0.61538461538461542</v>
      </c>
    </row>
    <row r="2002" spans="1:21" ht="14.4" customHeight="1" x14ac:dyDescent="0.3">
      <c r="A2002" s="831">
        <v>11</v>
      </c>
      <c r="B2002" s="832" t="s">
        <v>2137</v>
      </c>
      <c r="C2002" s="832" t="s">
        <v>2143</v>
      </c>
      <c r="D2002" s="833" t="s">
        <v>4131</v>
      </c>
      <c r="E2002" s="834" t="s">
        <v>2152</v>
      </c>
      <c r="F2002" s="832" t="s">
        <v>2138</v>
      </c>
      <c r="G2002" s="832" t="s">
        <v>2390</v>
      </c>
      <c r="H2002" s="832" t="s">
        <v>590</v>
      </c>
      <c r="I2002" s="832" t="s">
        <v>2532</v>
      </c>
      <c r="J2002" s="832" t="s">
        <v>2392</v>
      </c>
      <c r="K2002" s="832" t="s">
        <v>2393</v>
      </c>
      <c r="L2002" s="835">
        <v>159.71</v>
      </c>
      <c r="M2002" s="835">
        <v>479.13</v>
      </c>
      <c r="N2002" s="832">
        <v>3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11</v>
      </c>
      <c r="B2003" s="832" t="s">
        <v>2137</v>
      </c>
      <c r="C2003" s="832" t="s">
        <v>2143</v>
      </c>
      <c r="D2003" s="833" t="s">
        <v>4131</v>
      </c>
      <c r="E2003" s="834" t="s">
        <v>2152</v>
      </c>
      <c r="F2003" s="832" t="s">
        <v>2138</v>
      </c>
      <c r="G2003" s="832" t="s">
        <v>2178</v>
      </c>
      <c r="H2003" s="832" t="s">
        <v>638</v>
      </c>
      <c r="I2003" s="832" t="s">
        <v>1931</v>
      </c>
      <c r="J2003" s="832" t="s">
        <v>1932</v>
      </c>
      <c r="K2003" s="832" t="s">
        <v>1795</v>
      </c>
      <c r="L2003" s="835">
        <v>170.52</v>
      </c>
      <c r="M2003" s="835">
        <v>170.52</v>
      </c>
      <c r="N2003" s="832">
        <v>1</v>
      </c>
      <c r="O2003" s="836">
        <v>1</v>
      </c>
      <c r="P2003" s="835">
        <v>170.52</v>
      </c>
      <c r="Q2003" s="837">
        <v>1</v>
      </c>
      <c r="R2003" s="832">
        <v>1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11</v>
      </c>
      <c r="B2004" s="832" t="s">
        <v>2137</v>
      </c>
      <c r="C2004" s="832" t="s">
        <v>2143</v>
      </c>
      <c r="D2004" s="833" t="s">
        <v>4131</v>
      </c>
      <c r="E2004" s="834" t="s">
        <v>2152</v>
      </c>
      <c r="F2004" s="832" t="s">
        <v>2138</v>
      </c>
      <c r="G2004" s="832" t="s">
        <v>2967</v>
      </c>
      <c r="H2004" s="832" t="s">
        <v>590</v>
      </c>
      <c r="I2004" s="832" t="s">
        <v>3138</v>
      </c>
      <c r="J2004" s="832" t="s">
        <v>3139</v>
      </c>
      <c r="K2004" s="832" t="s">
        <v>3140</v>
      </c>
      <c r="L2004" s="835">
        <v>508.75</v>
      </c>
      <c r="M2004" s="835">
        <v>508.75</v>
      </c>
      <c r="N2004" s="832">
        <v>1</v>
      </c>
      <c r="O2004" s="836">
        <v>0.5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11</v>
      </c>
      <c r="B2005" s="832" t="s">
        <v>2137</v>
      </c>
      <c r="C2005" s="832" t="s">
        <v>2143</v>
      </c>
      <c r="D2005" s="833" t="s">
        <v>4131</v>
      </c>
      <c r="E2005" s="834" t="s">
        <v>2152</v>
      </c>
      <c r="F2005" s="832" t="s">
        <v>2138</v>
      </c>
      <c r="G2005" s="832" t="s">
        <v>2967</v>
      </c>
      <c r="H2005" s="832" t="s">
        <v>590</v>
      </c>
      <c r="I2005" s="832" t="s">
        <v>3514</v>
      </c>
      <c r="J2005" s="832" t="s">
        <v>3139</v>
      </c>
      <c r="K2005" s="832" t="s">
        <v>3515</v>
      </c>
      <c r="L2005" s="835">
        <v>254.37</v>
      </c>
      <c r="M2005" s="835">
        <v>1780.5900000000001</v>
      </c>
      <c r="N2005" s="832">
        <v>7</v>
      </c>
      <c r="O2005" s="836">
        <v>6.5</v>
      </c>
      <c r="P2005" s="835">
        <v>1017.48</v>
      </c>
      <c r="Q2005" s="837">
        <v>0.5714285714285714</v>
      </c>
      <c r="R2005" s="832">
        <v>4</v>
      </c>
      <c r="S2005" s="837">
        <v>0.5714285714285714</v>
      </c>
      <c r="T2005" s="836">
        <v>3.5</v>
      </c>
      <c r="U2005" s="838">
        <v>0.53846153846153844</v>
      </c>
    </row>
    <row r="2006" spans="1:21" ht="14.4" customHeight="1" x14ac:dyDescent="0.3">
      <c r="A2006" s="831">
        <v>11</v>
      </c>
      <c r="B2006" s="832" t="s">
        <v>2137</v>
      </c>
      <c r="C2006" s="832" t="s">
        <v>2143</v>
      </c>
      <c r="D2006" s="833" t="s">
        <v>4131</v>
      </c>
      <c r="E2006" s="834" t="s">
        <v>2152</v>
      </c>
      <c r="F2006" s="832" t="s">
        <v>2138</v>
      </c>
      <c r="G2006" s="832" t="s">
        <v>2395</v>
      </c>
      <c r="H2006" s="832" t="s">
        <v>590</v>
      </c>
      <c r="I2006" s="832" t="s">
        <v>2396</v>
      </c>
      <c r="J2006" s="832" t="s">
        <v>2397</v>
      </c>
      <c r="K2006" s="832" t="s">
        <v>1795</v>
      </c>
      <c r="L2006" s="835">
        <v>78.33</v>
      </c>
      <c r="M2006" s="835">
        <v>391.65</v>
      </c>
      <c r="N2006" s="832">
        <v>5</v>
      </c>
      <c r="O2006" s="836">
        <v>1.5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11</v>
      </c>
      <c r="B2007" s="832" t="s">
        <v>2137</v>
      </c>
      <c r="C2007" s="832" t="s">
        <v>2143</v>
      </c>
      <c r="D2007" s="833" t="s">
        <v>4131</v>
      </c>
      <c r="E2007" s="834" t="s">
        <v>2152</v>
      </c>
      <c r="F2007" s="832" t="s">
        <v>2138</v>
      </c>
      <c r="G2007" s="832" t="s">
        <v>2219</v>
      </c>
      <c r="H2007" s="832" t="s">
        <v>590</v>
      </c>
      <c r="I2007" s="832" t="s">
        <v>2981</v>
      </c>
      <c r="J2007" s="832" t="s">
        <v>2982</v>
      </c>
      <c r="K2007" s="832" t="s">
        <v>2983</v>
      </c>
      <c r="L2007" s="835">
        <v>161.4</v>
      </c>
      <c r="M2007" s="835">
        <v>161.4</v>
      </c>
      <c r="N2007" s="832">
        <v>1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11</v>
      </c>
      <c r="B2008" s="832" t="s">
        <v>2137</v>
      </c>
      <c r="C2008" s="832" t="s">
        <v>2143</v>
      </c>
      <c r="D2008" s="833" t="s">
        <v>4131</v>
      </c>
      <c r="E2008" s="834" t="s">
        <v>2152</v>
      </c>
      <c r="F2008" s="832" t="s">
        <v>2138</v>
      </c>
      <c r="G2008" s="832" t="s">
        <v>2219</v>
      </c>
      <c r="H2008" s="832" t="s">
        <v>590</v>
      </c>
      <c r="I2008" s="832" t="s">
        <v>2323</v>
      </c>
      <c r="J2008" s="832" t="s">
        <v>2324</v>
      </c>
      <c r="K2008" s="832" t="s">
        <v>2325</v>
      </c>
      <c r="L2008" s="835">
        <v>72.64</v>
      </c>
      <c r="M2008" s="835">
        <v>4358.3999999999987</v>
      </c>
      <c r="N2008" s="832">
        <v>60</v>
      </c>
      <c r="O2008" s="836">
        <v>57</v>
      </c>
      <c r="P2008" s="835">
        <v>871.68</v>
      </c>
      <c r="Q2008" s="837">
        <v>0.20000000000000004</v>
      </c>
      <c r="R2008" s="832">
        <v>12</v>
      </c>
      <c r="S2008" s="837">
        <v>0.2</v>
      </c>
      <c r="T2008" s="836">
        <v>11</v>
      </c>
      <c r="U2008" s="838">
        <v>0.19298245614035087</v>
      </c>
    </row>
    <row r="2009" spans="1:21" ht="14.4" customHeight="1" x14ac:dyDescent="0.3">
      <c r="A2009" s="831">
        <v>11</v>
      </c>
      <c r="B2009" s="832" t="s">
        <v>2137</v>
      </c>
      <c r="C2009" s="832" t="s">
        <v>2143</v>
      </c>
      <c r="D2009" s="833" t="s">
        <v>4131</v>
      </c>
      <c r="E2009" s="834" t="s">
        <v>2152</v>
      </c>
      <c r="F2009" s="832" t="s">
        <v>2138</v>
      </c>
      <c r="G2009" s="832" t="s">
        <v>2219</v>
      </c>
      <c r="H2009" s="832" t="s">
        <v>590</v>
      </c>
      <c r="I2009" s="832" t="s">
        <v>2326</v>
      </c>
      <c r="J2009" s="832" t="s">
        <v>2327</v>
      </c>
      <c r="K2009" s="832" t="s">
        <v>2328</v>
      </c>
      <c r="L2009" s="835">
        <v>96.84</v>
      </c>
      <c r="M2009" s="835">
        <v>774.72</v>
      </c>
      <c r="N2009" s="832">
        <v>8</v>
      </c>
      <c r="O2009" s="836">
        <v>5.5</v>
      </c>
      <c r="P2009" s="835">
        <v>484.20000000000005</v>
      </c>
      <c r="Q2009" s="837">
        <v>0.625</v>
      </c>
      <c r="R2009" s="832">
        <v>5</v>
      </c>
      <c r="S2009" s="837">
        <v>0.625</v>
      </c>
      <c r="T2009" s="836">
        <v>4</v>
      </c>
      <c r="U2009" s="838">
        <v>0.72727272727272729</v>
      </c>
    </row>
    <row r="2010" spans="1:21" ht="14.4" customHeight="1" x14ac:dyDescent="0.3">
      <c r="A2010" s="831">
        <v>11</v>
      </c>
      <c r="B2010" s="832" t="s">
        <v>2137</v>
      </c>
      <c r="C2010" s="832" t="s">
        <v>2143</v>
      </c>
      <c r="D2010" s="833" t="s">
        <v>4131</v>
      </c>
      <c r="E2010" s="834" t="s">
        <v>2152</v>
      </c>
      <c r="F2010" s="832" t="s">
        <v>2138</v>
      </c>
      <c r="G2010" s="832" t="s">
        <v>2219</v>
      </c>
      <c r="H2010" s="832" t="s">
        <v>590</v>
      </c>
      <c r="I2010" s="832" t="s">
        <v>3282</v>
      </c>
      <c r="J2010" s="832" t="s">
        <v>3283</v>
      </c>
      <c r="K2010" s="832" t="s">
        <v>3284</v>
      </c>
      <c r="L2010" s="835">
        <v>0</v>
      </c>
      <c r="M2010" s="835">
        <v>0</v>
      </c>
      <c r="N2010" s="832">
        <v>47</v>
      </c>
      <c r="O2010" s="836">
        <v>36</v>
      </c>
      <c r="P2010" s="835">
        <v>0</v>
      </c>
      <c r="Q2010" s="837"/>
      <c r="R2010" s="832">
        <v>21</v>
      </c>
      <c r="S2010" s="837">
        <v>0.44680851063829785</v>
      </c>
      <c r="T2010" s="836">
        <v>14.5</v>
      </c>
      <c r="U2010" s="838">
        <v>0.40277777777777779</v>
      </c>
    </row>
    <row r="2011" spans="1:21" ht="14.4" customHeight="1" x14ac:dyDescent="0.3">
      <c r="A2011" s="831">
        <v>11</v>
      </c>
      <c r="B2011" s="832" t="s">
        <v>2137</v>
      </c>
      <c r="C2011" s="832" t="s">
        <v>2143</v>
      </c>
      <c r="D2011" s="833" t="s">
        <v>4131</v>
      </c>
      <c r="E2011" s="834" t="s">
        <v>2152</v>
      </c>
      <c r="F2011" s="832" t="s">
        <v>2138</v>
      </c>
      <c r="G2011" s="832" t="s">
        <v>2219</v>
      </c>
      <c r="H2011" s="832" t="s">
        <v>590</v>
      </c>
      <c r="I2011" s="832" t="s">
        <v>2539</v>
      </c>
      <c r="J2011" s="832" t="s">
        <v>1216</v>
      </c>
      <c r="K2011" s="832" t="s">
        <v>2540</v>
      </c>
      <c r="L2011" s="835">
        <v>96.84</v>
      </c>
      <c r="M2011" s="835">
        <v>677.88000000000011</v>
      </c>
      <c r="N2011" s="832">
        <v>7</v>
      </c>
      <c r="O2011" s="836">
        <v>7</v>
      </c>
      <c r="P2011" s="835">
        <v>193.68</v>
      </c>
      <c r="Q2011" s="837">
        <v>0.2857142857142857</v>
      </c>
      <c r="R2011" s="832">
        <v>2</v>
      </c>
      <c r="S2011" s="837">
        <v>0.2857142857142857</v>
      </c>
      <c r="T2011" s="836">
        <v>2</v>
      </c>
      <c r="U2011" s="838">
        <v>0.2857142857142857</v>
      </c>
    </row>
    <row r="2012" spans="1:21" ht="14.4" customHeight="1" x14ac:dyDescent="0.3">
      <c r="A2012" s="831">
        <v>11</v>
      </c>
      <c r="B2012" s="832" t="s">
        <v>2137</v>
      </c>
      <c r="C2012" s="832" t="s">
        <v>2143</v>
      </c>
      <c r="D2012" s="833" t="s">
        <v>4131</v>
      </c>
      <c r="E2012" s="834" t="s">
        <v>2152</v>
      </c>
      <c r="F2012" s="832" t="s">
        <v>2138</v>
      </c>
      <c r="G2012" s="832" t="s">
        <v>2219</v>
      </c>
      <c r="H2012" s="832" t="s">
        <v>590</v>
      </c>
      <c r="I2012" s="832" t="s">
        <v>3567</v>
      </c>
      <c r="J2012" s="832" t="s">
        <v>3283</v>
      </c>
      <c r="K2012" s="832" t="s">
        <v>3568</v>
      </c>
      <c r="L2012" s="835">
        <v>0</v>
      </c>
      <c r="M2012" s="835">
        <v>0</v>
      </c>
      <c r="N2012" s="832">
        <v>1</v>
      </c>
      <c r="O2012" s="836">
        <v>0.5</v>
      </c>
      <c r="P2012" s="835"/>
      <c r="Q2012" s="837"/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11</v>
      </c>
      <c r="B2013" s="832" t="s">
        <v>2137</v>
      </c>
      <c r="C2013" s="832" t="s">
        <v>2143</v>
      </c>
      <c r="D2013" s="833" t="s">
        <v>4131</v>
      </c>
      <c r="E2013" s="834" t="s">
        <v>2152</v>
      </c>
      <c r="F2013" s="832" t="s">
        <v>2138</v>
      </c>
      <c r="G2013" s="832" t="s">
        <v>2219</v>
      </c>
      <c r="H2013" s="832" t="s">
        <v>590</v>
      </c>
      <c r="I2013" s="832" t="s">
        <v>2464</v>
      </c>
      <c r="J2013" s="832" t="s">
        <v>2324</v>
      </c>
      <c r="K2013" s="832" t="s">
        <v>2465</v>
      </c>
      <c r="L2013" s="835">
        <v>0</v>
      </c>
      <c r="M2013" s="835">
        <v>0</v>
      </c>
      <c r="N2013" s="832">
        <v>4</v>
      </c>
      <c r="O2013" s="836">
        <v>4</v>
      </c>
      <c r="P2013" s="835">
        <v>0</v>
      </c>
      <c r="Q2013" s="837"/>
      <c r="R2013" s="832">
        <v>1</v>
      </c>
      <c r="S2013" s="837">
        <v>0.25</v>
      </c>
      <c r="T2013" s="836">
        <v>1</v>
      </c>
      <c r="U2013" s="838">
        <v>0.25</v>
      </c>
    </row>
    <row r="2014" spans="1:21" ht="14.4" customHeight="1" x14ac:dyDescent="0.3">
      <c r="A2014" s="831">
        <v>11</v>
      </c>
      <c r="B2014" s="832" t="s">
        <v>2137</v>
      </c>
      <c r="C2014" s="832" t="s">
        <v>2143</v>
      </c>
      <c r="D2014" s="833" t="s">
        <v>4131</v>
      </c>
      <c r="E2014" s="834" t="s">
        <v>2152</v>
      </c>
      <c r="F2014" s="832" t="s">
        <v>2138</v>
      </c>
      <c r="G2014" s="832" t="s">
        <v>2329</v>
      </c>
      <c r="H2014" s="832" t="s">
        <v>590</v>
      </c>
      <c r="I2014" s="832" t="s">
        <v>2381</v>
      </c>
      <c r="J2014" s="832" t="s">
        <v>689</v>
      </c>
      <c r="K2014" s="832" t="s">
        <v>2382</v>
      </c>
      <c r="L2014" s="835">
        <v>91.11</v>
      </c>
      <c r="M2014" s="835">
        <v>273.33</v>
      </c>
      <c r="N2014" s="832">
        <v>3</v>
      </c>
      <c r="O2014" s="836">
        <v>2.5</v>
      </c>
      <c r="P2014" s="835">
        <v>91.11</v>
      </c>
      <c r="Q2014" s="837">
        <v>0.33333333333333337</v>
      </c>
      <c r="R2014" s="832">
        <v>1</v>
      </c>
      <c r="S2014" s="837">
        <v>0.33333333333333331</v>
      </c>
      <c r="T2014" s="836">
        <v>1</v>
      </c>
      <c r="U2014" s="838">
        <v>0.4</v>
      </c>
    </row>
    <row r="2015" spans="1:21" ht="14.4" customHeight="1" x14ac:dyDescent="0.3">
      <c r="A2015" s="831">
        <v>11</v>
      </c>
      <c r="B2015" s="832" t="s">
        <v>2137</v>
      </c>
      <c r="C2015" s="832" t="s">
        <v>2143</v>
      </c>
      <c r="D2015" s="833" t="s">
        <v>4131</v>
      </c>
      <c r="E2015" s="834" t="s">
        <v>2152</v>
      </c>
      <c r="F2015" s="832" t="s">
        <v>2138</v>
      </c>
      <c r="G2015" s="832" t="s">
        <v>2329</v>
      </c>
      <c r="H2015" s="832" t="s">
        <v>590</v>
      </c>
      <c r="I2015" s="832" t="s">
        <v>2436</v>
      </c>
      <c r="J2015" s="832" t="s">
        <v>689</v>
      </c>
      <c r="K2015" s="832" t="s">
        <v>2382</v>
      </c>
      <c r="L2015" s="835">
        <v>91.11</v>
      </c>
      <c r="M2015" s="835">
        <v>91.11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11</v>
      </c>
      <c r="B2016" s="832" t="s">
        <v>2137</v>
      </c>
      <c r="C2016" s="832" t="s">
        <v>2143</v>
      </c>
      <c r="D2016" s="833" t="s">
        <v>4131</v>
      </c>
      <c r="E2016" s="834" t="s">
        <v>2152</v>
      </c>
      <c r="F2016" s="832" t="s">
        <v>2138</v>
      </c>
      <c r="G2016" s="832" t="s">
        <v>2329</v>
      </c>
      <c r="H2016" s="832" t="s">
        <v>590</v>
      </c>
      <c r="I2016" s="832" t="s">
        <v>2333</v>
      </c>
      <c r="J2016" s="832" t="s">
        <v>689</v>
      </c>
      <c r="K2016" s="832" t="s">
        <v>2334</v>
      </c>
      <c r="L2016" s="835">
        <v>182.22</v>
      </c>
      <c r="M2016" s="835">
        <v>182.22</v>
      </c>
      <c r="N2016" s="832">
        <v>1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11</v>
      </c>
      <c r="B2017" s="832" t="s">
        <v>2137</v>
      </c>
      <c r="C2017" s="832" t="s">
        <v>2143</v>
      </c>
      <c r="D2017" s="833" t="s">
        <v>4131</v>
      </c>
      <c r="E2017" s="834" t="s">
        <v>2152</v>
      </c>
      <c r="F2017" s="832" t="s">
        <v>2138</v>
      </c>
      <c r="G2017" s="832" t="s">
        <v>2356</v>
      </c>
      <c r="H2017" s="832" t="s">
        <v>590</v>
      </c>
      <c r="I2017" s="832" t="s">
        <v>2885</v>
      </c>
      <c r="J2017" s="832" t="s">
        <v>2358</v>
      </c>
      <c r="K2017" s="832" t="s">
        <v>2886</v>
      </c>
      <c r="L2017" s="835">
        <v>93.49</v>
      </c>
      <c r="M2017" s="835">
        <v>186.98</v>
      </c>
      <c r="N2017" s="832">
        <v>2</v>
      </c>
      <c r="O2017" s="836">
        <v>0.5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11</v>
      </c>
      <c r="B2018" s="832" t="s">
        <v>2137</v>
      </c>
      <c r="C2018" s="832" t="s">
        <v>2143</v>
      </c>
      <c r="D2018" s="833" t="s">
        <v>4131</v>
      </c>
      <c r="E2018" s="834" t="s">
        <v>2152</v>
      </c>
      <c r="F2018" s="832" t="s">
        <v>2138</v>
      </c>
      <c r="G2018" s="832" t="s">
        <v>3868</v>
      </c>
      <c r="H2018" s="832" t="s">
        <v>590</v>
      </c>
      <c r="I2018" s="832" t="s">
        <v>3869</v>
      </c>
      <c r="J2018" s="832" t="s">
        <v>3870</v>
      </c>
      <c r="K2018" s="832" t="s">
        <v>3871</v>
      </c>
      <c r="L2018" s="835">
        <v>43.48</v>
      </c>
      <c r="M2018" s="835">
        <v>43.48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11</v>
      </c>
      <c r="B2019" s="832" t="s">
        <v>2137</v>
      </c>
      <c r="C2019" s="832" t="s">
        <v>2143</v>
      </c>
      <c r="D2019" s="833" t="s">
        <v>4131</v>
      </c>
      <c r="E2019" s="834" t="s">
        <v>2152</v>
      </c>
      <c r="F2019" s="832" t="s">
        <v>2138</v>
      </c>
      <c r="G2019" s="832" t="s">
        <v>2259</v>
      </c>
      <c r="H2019" s="832" t="s">
        <v>590</v>
      </c>
      <c r="I2019" s="832" t="s">
        <v>2260</v>
      </c>
      <c r="J2019" s="832" t="s">
        <v>862</v>
      </c>
      <c r="K2019" s="832" t="s">
        <v>2261</v>
      </c>
      <c r="L2019" s="835">
        <v>107.27</v>
      </c>
      <c r="M2019" s="835">
        <v>107.27</v>
      </c>
      <c r="N2019" s="832">
        <v>1</v>
      </c>
      <c r="O2019" s="836">
        <v>1</v>
      </c>
      <c r="P2019" s="835">
        <v>107.27</v>
      </c>
      <c r="Q2019" s="837">
        <v>1</v>
      </c>
      <c r="R2019" s="832">
        <v>1</v>
      </c>
      <c r="S2019" s="837">
        <v>1</v>
      </c>
      <c r="T2019" s="836">
        <v>1</v>
      </c>
      <c r="U2019" s="838">
        <v>1</v>
      </c>
    </row>
    <row r="2020" spans="1:21" ht="14.4" customHeight="1" x14ac:dyDescent="0.3">
      <c r="A2020" s="831">
        <v>11</v>
      </c>
      <c r="B2020" s="832" t="s">
        <v>2137</v>
      </c>
      <c r="C2020" s="832" t="s">
        <v>2143</v>
      </c>
      <c r="D2020" s="833" t="s">
        <v>4131</v>
      </c>
      <c r="E2020" s="834" t="s">
        <v>2152</v>
      </c>
      <c r="F2020" s="832" t="s">
        <v>2138</v>
      </c>
      <c r="G2020" s="832" t="s">
        <v>2259</v>
      </c>
      <c r="H2020" s="832" t="s">
        <v>590</v>
      </c>
      <c r="I2020" s="832" t="s">
        <v>2858</v>
      </c>
      <c r="J2020" s="832" t="s">
        <v>862</v>
      </c>
      <c r="K2020" s="832" t="s">
        <v>2261</v>
      </c>
      <c r="L2020" s="835">
        <v>107.27</v>
      </c>
      <c r="M2020" s="835">
        <v>107.27</v>
      </c>
      <c r="N2020" s="832">
        <v>1</v>
      </c>
      <c r="O2020" s="836">
        <v>0.5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11</v>
      </c>
      <c r="B2021" s="832" t="s">
        <v>2137</v>
      </c>
      <c r="C2021" s="832" t="s">
        <v>2143</v>
      </c>
      <c r="D2021" s="833" t="s">
        <v>4131</v>
      </c>
      <c r="E2021" s="834" t="s">
        <v>2152</v>
      </c>
      <c r="F2021" s="832" t="s">
        <v>2138</v>
      </c>
      <c r="G2021" s="832" t="s">
        <v>2335</v>
      </c>
      <c r="H2021" s="832" t="s">
        <v>590</v>
      </c>
      <c r="I2021" s="832" t="s">
        <v>2336</v>
      </c>
      <c r="J2021" s="832" t="s">
        <v>2337</v>
      </c>
      <c r="K2021" s="832" t="s">
        <v>2338</v>
      </c>
      <c r="L2021" s="835">
        <v>0</v>
      </c>
      <c r="M2021" s="835">
        <v>0</v>
      </c>
      <c r="N2021" s="832">
        <v>1</v>
      </c>
      <c r="O2021" s="836">
        <v>0.5</v>
      </c>
      <c r="P2021" s="835">
        <v>0</v>
      </c>
      <c r="Q2021" s="837"/>
      <c r="R2021" s="832">
        <v>1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11</v>
      </c>
      <c r="B2022" s="832" t="s">
        <v>2137</v>
      </c>
      <c r="C2022" s="832" t="s">
        <v>2143</v>
      </c>
      <c r="D2022" s="833" t="s">
        <v>4131</v>
      </c>
      <c r="E2022" s="834" t="s">
        <v>2152</v>
      </c>
      <c r="F2022" s="832" t="s">
        <v>2138</v>
      </c>
      <c r="G2022" s="832" t="s">
        <v>2554</v>
      </c>
      <c r="H2022" s="832" t="s">
        <v>590</v>
      </c>
      <c r="I2022" s="832" t="s">
        <v>2555</v>
      </c>
      <c r="J2022" s="832" t="s">
        <v>2556</v>
      </c>
      <c r="K2022" s="832" t="s">
        <v>2557</v>
      </c>
      <c r="L2022" s="835">
        <v>159.71</v>
      </c>
      <c r="M2022" s="835">
        <v>10221.44</v>
      </c>
      <c r="N2022" s="832">
        <v>64</v>
      </c>
      <c r="O2022" s="836">
        <v>20</v>
      </c>
      <c r="P2022" s="835">
        <v>3353.9100000000003</v>
      </c>
      <c r="Q2022" s="837">
        <v>0.328125</v>
      </c>
      <c r="R2022" s="832">
        <v>21</v>
      </c>
      <c r="S2022" s="837">
        <v>0.328125</v>
      </c>
      <c r="T2022" s="836">
        <v>7</v>
      </c>
      <c r="U2022" s="838">
        <v>0.35</v>
      </c>
    </row>
    <row r="2023" spans="1:21" ht="14.4" customHeight="1" x14ac:dyDescent="0.3">
      <c r="A2023" s="831">
        <v>11</v>
      </c>
      <c r="B2023" s="832" t="s">
        <v>2137</v>
      </c>
      <c r="C2023" s="832" t="s">
        <v>2143</v>
      </c>
      <c r="D2023" s="833" t="s">
        <v>4131</v>
      </c>
      <c r="E2023" s="834" t="s">
        <v>2152</v>
      </c>
      <c r="F2023" s="832" t="s">
        <v>2138</v>
      </c>
      <c r="G2023" s="832" t="s">
        <v>2554</v>
      </c>
      <c r="H2023" s="832" t="s">
        <v>590</v>
      </c>
      <c r="I2023" s="832" t="s">
        <v>2723</v>
      </c>
      <c r="J2023" s="832" t="s">
        <v>2556</v>
      </c>
      <c r="K2023" s="832" t="s">
        <v>2724</v>
      </c>
      <c r="L2023" s="835">
        <v>0</v>
      </c>
      <c r="M2023" s="835">
        <v>0</v>
      </c>
      <c r="N2023" s="832">
        <v>9</v>
      </c>
      <c r="O2023" s="836">
        <v>7.5</v>
      </c>
      <c r="P2023" s="835">
        <v>0</v>
      </c>
      <c r="Q2023" s="837"/>
      <c r="R2023" s="832">
        <v>2</v>
      </c>
      <c r="S2023" s="837">
        <v>0.22222222222222221</v>
      </c>
      <c r="T2023" s="836">
        <v>2</v>
      </c>
      <c r="U2023" s="838">
        <v>0.26666666666666666</v>
      </c>
    </row>
    <row r="2024" spans="1:21" ht="14.4" customHeight="1" x14ac:dyDescent="0.3">
      <c r="A2024" s="831">
        <v>11</v>
      </c>
      <c r="B2024" s="832" t="s">
        <v>2137</v>
      </c>
      <c r="C2024" s="832" t="s">
        <v>2143</v>
      </c>
      <c r="D2024" s="833" t="s">
        <v>4131</v>
      </c>
      <c r="E2024" s="834" t="s">
        <v>2152</v>
      </c>
      <c r="F2024" s="832" t="s">
        <v>2138</v>
      </c>
      <c r="G2024" s="832" t="s">
        <v>2554</v>
      </c>
      <c r="H2024" s="832" t="s">
        <v>590</v>
      </c>
      <c r="I2024" s="832" t="s">
        <v>2558</v>
      </c>
      <c r="J2024" s="832" t="s">
        <v>2556</v>
      </c>
      <c r="K2024" s="832" t="s">
        <v>2559</v>
      </c>
      <c r="L2024" s="835">
        <v>159.71</v>
      </c>
      <c r="M2024" s="835">
        <v>1277.6799999999998</v>
      </c>
      <c r="N2024" s="832">
        <v>8</v>
      </c>
      <c r="O2024" s="836">
        <v>2.5</v>
      </c>
      <c r="P2024" s="835"/>
      <c r="Q2024" s="837">
        <v>0</v>
      </c>
      <c r="R2024" s="832"/>
      <c r="S2024" s="837">
        <v>0</v>
      </c>
      <c r="T2024" s="836"/>
      <c r="U2024" s="838">
        <v>0</v>
      </c>
    </row>
    <row r="2025" spans="1:21" ht="14.4" customHeight="1" x14ac:dyDescent="0.3">
      <c r="A2025" s="831">
        <v>11</v>
      </c>
      <c r="B2025" s="832" t="s">
        <v>2137</v>
      </c>
      <c r="C2025" s="832" t="s">
        <v>2143</v>
      </c>
      <c r="D2025" s="833" t="s">
        <v>4131</v>
      </c>
      <c r="E2025" s="834" t="s">
        <v>2152</v>
      </c>
      <c r="F2025" s="832" t="s">
        <v>2138</v>
      </c>
      <c r="G2025" s="832" t="s">
        <v>2262</v>
      </c>
      <c r="H2025" s="832" t="s">
        <v>590</v>
      </c>
      <c r="I2025" s="832" t="s">
        <v>2263</v>
      </c>
      <c r="J2025" s="832" t="s">
        <v>2264</v>
      </c>
      <c r="K2025" s="832" t="s">
        <v>2265</v>
      </c>
      <c r="L2025" s="835">
        <v>60.9</v>
      </c>
      <c r="M2025" s="835">
        <v>7612.5000000000018</v>
      </c>
      <c r="N2025" s="832">
        <v>125</v>
      </c>
      <c r="O2025" s="836">
        <v>33</v>
      </c>
      <c r="P2025" s="835">
        <v>3532.2000000000003</v>
      </c>
      <c r="Q2025" s="837">
        <v>0.46399999999999991</v>
      </c>
      <c r="R2025" s="832">
        <v>58</v>
      </c>
      <c r="S2025" s="837">
        <v>0.46400000000000002</v>
      </c>
      <c r="T2025" s="836">
        <v>12.5</v>
      </c>
      <c r="U2025" s="838">
        <v>0.37878787878787878</v>
      </c>
    </row>
    <row r="2026" spans="1:21" ht="14.4" customHeight="1" x14ac:dyDescent="0.3">
      <c r="A2026" s="831">
        <v>11</v>
      </c>
      <c r="B2026" s="832" t="s">
        <v>2137</v>
      </c>
      <c r="C2026" s="832" t="s">
        <v>2143</v>
      </c>
      <c r="D2026" s="833" t="s">
        <v>4131</v>
      </c>
      <c r="E2026" s="834" t="s">
        <v>2152</v>
      </c>
      <c r="F2026" s="832" t="s">
        <v>2138</v>
      </c>
      <c r="G2026" s="832" t="s">
        <v>2231</v>
      </c>
      <c r="H2026" s="832" t="s">
        <v>590</v>
      </c>
      <c r="I2026" s="832" t="s">
        <v>2360</v>
      </c>
      <c r="J2026" s="832" t="s">
        <v>635</v>
      </c>
      <c r="K2026" s="832" t="s">
        <v>2361</v>
      </c>
      <c r="L2026" s="835">
        <v>0</v>
      </c>
      <c r="M2026" s="835">
        <v>0</v>
      </c>
      <c r="N2026" s="832">
        <v>6</v>
      </c>
      <c r="O2026" s="836">
        <v>3.5</v>
      </c>
      <c r="P2026" s="835">
        <v>0</v>
      </c>
      <c r="Q2026" s="837"/>
      <c r="R2026" s="832">
        <v>4</v>
      </c>
      <c r="S2026" s="837">
        <v>0.66666666666666663</v>
      </c>
      <c r="T2026" s="836">
        <v>3</v>
      </c>
      <c r="U2026" s="838">
        <v>0.8571428571428571</v>
      </c>
    </row>
    <row r="2027" spans="1:21" ht="14.4" customHeight="1" x14ac:dyDescent="0.3">
      <c r="A2027" s="831">
        <v>11</v>
      </c>
      <c r="B2027" s="832" t="s">
        <v>2137</v>
      </c>
      <c r="C2027" s="832" t="s">
        <v>2143</v>
      </c>
      <c r="D2027" s="833" t="s">
        <v>4131</v>
      </c>
      <c r="E2027" s="834" t="s">
        <v>2152</v>
      </c>
      <c r="F2027" s="832" t="s">
        <v>2138</v>
      </c>
      <c r="G2027" s="832" t="s">
        <v>2231</v>
      </c>
      <c r="H2027" s="832" t="s">
        <v>590</v>
      </c>
      <c r="I2027" s="832" t="s">
        <v>2232</v>
      </c>
      <c r="J2027" s="832" t="s">
        <v>635</v>
      </c>
      <c r="K2027" s="832" t="s">
        <v>2233</v>
      </c>
      <c r="L2027" s="835">
        <v>0</v>
      </c>
      <c r="M2027" s="835">
        <v>0</v>
      </c>
      <c r="N2027" s="832">
        <v>33</v>
      </c>
      <c r="O2027" s="836">
        <v>23.5</v>
      </c>
      <c r="P2027" s="835">
        <v>0</v>
      </c>
      <c r="Q2027" s="837"/>
      <c r="R2027" s="832">
        <v>16</v>
      </c>
      <c r="S2027" s="837">
        <v>0.48484848484848486</v>
      </c>
      <c r="T2027" s="836">
        <v>14</v>
      </c>
      <c r="U2027" s="838">
        <v>0.5957446808510638</v>
      </c>
    </row>
    <row r="2028" spans="1:21" ht="14.4" customHeight="1" x14ac:dyDescent="0.3">
      <c r="A2028" s="831">
        <v>11</v>
      </c>
      <c r="B2028" s="832" t="s">
        <v>2137</v>
      </c>
      <c r="C2028" s="832" t="s">
        <v>2143</v>
      </c>
      <c r="D2028" s="833" t="s">
        <v>4131</v>
      </c>
      <c r="E2028" s="834" t="s">
        <v>2152</v>
      </c>
      <c r="F2028" s="832" t="s">
        <v>2138</v>
      </c>
      <c r="G2028" s="832" t="s">
        <v>2483</v>
      </c>
      <c r="H2028" s="832" t="s">
        <v>590</v>
      </c>
      <c r="I2028" s="832" t="s">
        <v>3872</v>
      </c>
      <c r="J2028" s="832" t="s">
        <v>3873</v>
      </c>
      <c r="K2028" s="832" t="s">
        <v>3874</v>
      </c>
      <c r="L2028" s="835">
        <v>23.27</v>
      </c>
      <c r="M2028" s="835">
        <v>23.27</v>
      </c>
      <c r="N2028" s="832">
        <v>1</v>
      </c>
      <c r="O2028" s="836">
        <v>1</v>
      </c>
      <c r="P2028" s="835">
        <v>23.27</v>
      </c>
      <c r="Q2028" s="837">
        <v>1</v>
      </c>
      <c r="R2028" s="832">
        <v>1</v>
      </c>
      <c r="S2028" s="837">
        <v>1</v>
      </c>
      <c r="T2028" s="836">
        <v>1</v>
      </c>
      <c r="U2028" s="838">
        <v>1</v>
      </c>
    </row>
    <row r="2029" spans="1:21" ht="14.4" customHeight="1" x14ac:dyDescent="0.3">
      <c r="A2029" s="831">
        <v>11</v>
      </c>
      <c r="B2029" s="832" t="s">
        <v>2137</v>
      </c>
      <c r="C2029" s="832" t="s">
        <v>2143</v>
      </c>
      <c r="D2029" s="833" t="s">
        <v>4131</v>
      </c>
      <c r="E2029" s="834" t="s">
        <v>2152</v>
      </c>
      <c r="F2029" s="832" t="s">
        <v>2138</v>
      </c>
      <c r="G2029" s="832" t="s">
        <v>2483</v>
      </c>
      <c r="H2029" s="832" t="s">
        <v>590</v>
      </c>
      <c r="I2029" s="832" t="s">
        <v>3875</v>
      </c>
      <c r="J2029" s="832" t="s">
        <v>3343</v>
      </c>
      <c r="K2029" s="832" t="s">
        <v>3876</v>
      </c>
      <c r="L2029" s="835">
        <v>23.27</v>
      </c>
      <c r="M2029" s="835">
        <v>23.27</v>
      </c>
      <c r="N2029" s="832">
        <v>1</v>
      </c>
      <c r="O2029" s="836">
        <v>1</v>
      </c>
      <c r="P2029" s="835">
        <v>23.27</v>
      </c>
      <c r="Q2029" s="837">
        <v>1</v>
      </c>
      <c r="R2029" s="832">
        <v>1</v>
      </c>
      <c r="S2029" s="837">
        <v>1</v>
      </c>
      <c r="T2029" s="836">
        <v>1</v>
      </c>
      <c r="U2029" s="838">
        <v>1</v>
      </c>
    </row>
    <row r="2030" spans="1:21" ht="14.4" customHeight="1" x14ac:dyDescent="0.3">
      <c r="A2030" s="831">
        <v>11</v>
      </c>
      <c r="B2030" s="832" t="s">
        <v>2137</v>
      </c>
      <c r="C2030" s="832" t="s">
        <v>2143</v>
      </c>
      <c r="D2030" s="833" t="s">
        <v>4131</v>
      </c>
      <c r="E2030" s="834" t="s">
        <v>2152</v>
      </c>
      <c r="F2030" s="832" t="s">
        <v>2138</v>
      </c>
      <c r="G2030" s="832" t="s">
        <v>2362</v>
      </c>
      <c r="H2030" s="832" t="s">
        <v>590</v>
      </c>
      <c r="I2030" s="832" t="s">
        <v>2363</v>
      </c>
      <c r="J2030" s="832" t="s">
        <v>2364</v>
      </c>
      <c r="K2030" s="832" t="s">
        <v>2365</v>
      </c>
      <c r="L2030" s="835">
        <v>132.97999999999999</v>
      </c>
      <c r="M2030" s="835">
        <v>398.93999999999994</v>
      </c>
      <c r="N2030" s="832">
        <v>3</v>
      </c>
      <c r="O2030" s="836">
        <v>1.5</v>
      </c>
      <c r="P2030" s="835">
        <v>265.95999999999998</v>
      </c>
      <c r="Q2030" s="837">
        <v>0.66666666666666674</v>
      </c>
      <c r="R2030" s="832">
        <v>2</v>
      </c>
      <c r="S2030" s="837">
        <v>0.66666666666666663</v>
      </c>
      <c r="T2030" s="836">
        <v>0.5</v>
      </c>
      <c r="U2030" s="838">
        <v>0.33333333333333331</v>
      </c>
    </row>
    <row r="2031" spans="1:21" ht="14.4" customHeight="1" x14ac:dyDescent="0.3">
      <c r="A2031" s="831">
        <v>11</v>
      </c>
      <c r="B2031" s="832" t="s">
        <v>2137</v>
      </c>
      <c r="C2031" s="832" t="s">
        <v>2143</v>
      </c>
      <c r="D2031" s="833" t="s">
        <v>4131</v>
      </c>
      <c r="E2031" s="834" t="s">
        <v>2152</v>
      </c>
      <c r="F2031" s="832" t="s">
        <v>2138</v>
      </c>
      <c r="G2031" s="832" t="s">
        <v>3021</v>
      </c>
      <c r="H2031" s="832" t="s">
        <v>590</v>
      </c>
      <c r="I2031" s="832" t="s">
        <v>3030</v>
      </c>
      <c r="J2031" s="832" t="s">
        <v>3028</v>
      </c>
      <c r="K2031" s="832" t="s">
        <v>3031</v>
      </c>
      <c r="L2031" s="835">
        <v>206.53</v>
      </c>
      <c r="M2031" s="835">
        <v>413.06</v>
      </c>
      <c r="N2031" s="832">
        <v>2</v>
      </c>
      <c r="O2031" s="836">
        <v>0.5</v>
      </c>
      <c r="P2031" s="835">
        <v>413.06</v>
      </c>
      <c r="Q2031" s="837">
        <v>1</v>
      </c>
      <c r="R2031" s="832">
        <v>2</v>
      </c>
      <c r="S2031" s="837">
        <v>1</v>
      </c>
      <c r="T2031" s="836">
        <v>0.5</v>
      </c>
      <c r="U2031" s="838">
        <v>1</v>
      </c>
    </row>
    <row r="2032" spans="1:21" ht="14.4" customHeight="1" x14ac:dyDescent="0.3">
      <c r="A2032" s="831">
        <v>11</v>
      </c>
      <c r="B2032" s="832" t="s">
        <v>2137</v>
      </c>
      <c r="C2032" s="832" t="s">
        <v>2143</v>
      </c>
      <c r="D2032" s="833" t="s">
        <v>4131</v>
      </c>
      <c r="E2032" s="834" t="s">
        <v>2152</v>
      </c>
      <c r="F2032" s="832" t="s">
        <v>2138</v>
      </c>
      <c r="G2032" s="832" t="s">
        <v>2568</v>
      </c>
      <c r="H2032" s="832" t="s">
        <v>590</v>
      </c>
      <c r="I2032" s="832" t="s">
        <v>2746</v>
      </c>
      <c r="J2032" s="832" t="s">
        <v>2570</v>
      </c>
      <c r="K2032" s="832" t="s">
        <v>2747</v>
      </c>
      <c r="L2032" s="835">
        <v>1222.95</v>
      </c>
      <c r="M2032" s="835">
        <v>2445.9</v>
      </c>
      <c r="N2032" s="832">
        <v>2</v>
      </c>
      <c r="O2032" s="836">
        <v>1.5</v>
      </c>
      <c r="P2032" s="835">
        <v>2445.9</v>
      </c>
      <c r="Q2032" s="837">
        <v>1</v>
      </c>
      <c r="R2032" s="832">
        <v>2</v>
      </c>
      <c r="S2032" s="837">
        <v>1</v>
      </c>
      <c r="T2032" s="836">
        <v>1.5</v>
      </c>
      <c r="U2032" s="838">
        <v>1</v>
      </c>
    </row>
    <row r="2033" spans="1:21" ht="14.4" customHeight="1" x14ac:dyDescent="0.3">
      <c r="A2033" s="831">
        <v>11</v>
      </c>
      <c r="B2033" s="832" t="s">
        <v>2137</v>
      </c>
      <c r="C2033" s="832" t="s">
        <v>2143</v>
      </c>
      <c r="D2033" s="833" t="s">
        <v>4131</v>
      </c>
      <c r="E2033" s="834" t="s">
        <v>2152</v>
      </c>
      <c r="F2033" s="832" t="s">
        <v>2138</v>
      </c>
      <c r="G2033" s="832" t="s">
        <v>2568</v>
      </c>
      <c r="H2033" s="832" t="s">
        <v>590</v>
      </c>
      <c r="I2033" s="832" t="s">
        <v>3877</v>
      </c>
      <c r="J2033" s="832" t="s">
        <v>2570</v>
      </c>
      <c r="K2033" s="832" t="s">
        <v>3878</v>
      </c>
      <c r="L2033" s="835">
        <v>0</v>
      </c>
      <c r="M2033" s="835">
        <v>0</v>
      </c>
      <c r="N2033" s="832">
        <v>2</v>
      </c>
      <c r="O2033" s="836">
        <v>0.5</v>
      </c>
      <c r="P2033" s="835">
        <v>0</v>
      </c>
      <c r="Q2033" s="837"/>
      <c r="R2033" s="832">
        <v>2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11</v>
      </c>
      <c r="B2034" s="832" t="s">
        <v>2137</v>
      </c>
      <c r="C2034" s="832" t="s">
        <v>2143</v>
      </c>
      <c r="D2034" s="833" t="s">
        <v>4131</v>
      </c>
      <c r="E2034" s="834" t="s">
        <v>2152</v>
      </c>
      <c r="F2034" s="832" t="s">
        <v>2138</v>
      </c>
      <c r="G2034" s="832" t="s">
        <v>2285</v>
      </c>
      <c r="H2034" s="832" t="s">
        <v>590</v>
      </c>
      <c r="I2034" s="832" t="s">
        <v>2339</v>
      </c>
      <c r="J2034" s="832" t="s">
        <v>856</v>
      </c>
      <c r="K2034" s="832" t="s">
        <v>2288</v>
      </c>
      <c r="L2034" s="835">
        <v>0</v>
      </c>
      <c r="M2034" s="835">
        <v>0</v>
      </c>
      <c r="N2034" s="832">
        <v>12</v>
      </c>
      <c r="O2034" s="836">
        <v>7.5</v>
      </c>
      <c r="P2034" s="835">
        <v>0</v>
      </c>
      <c r="Q2034" s="837"/>
      <c r="R2034" s="832">
        <v>5</v>
      </c>
      <c r="S2034" s="837">
        <v>0.41666666666666669</v>
      </c>
      <c r="T2034" s="836">
        <v>3</v>
      </c>
      <c r="U2034" s="838">
        <v>0.4</v>
      </c>
    </row>
    <row r="2035" spans="1:21" ht="14.4" customHeight="1" x14ac:dyDescent="0.3">
      <c r="A2035" s="831">
        <v>11</v>
      </c>
      <c r="B2035" s="832" t="s">
        <v>2137</v>
      </c>
      <c r="C2035" s="832" t="s">
        <v>2143</v>
      </c>
      <c r="D2035" s="833" t="s">
        <v>4131</v>
      </c>
      <c r="E2035" s="834" t="s">
        <v>2152</v>
      </c>
      <c r="F2035" s="832" t="s">
        <v>2138</v>
      </c>
      <c r="G2035" s="832" t="s">
        <v>3879</v>
      </c>
      <c r="H2035" s="832" t="s">
        <v>590</v>
      </c>
      <c r="I2035" s="832" t="s">
        <v>3880</v>
      </c>
      <c r="J2035" s="832" t="s">
        <v>3881</v>
      </c>
      <c r="K2035" s="832" t="s">
        <v>3882</v>
      </c>
      <c r="L2035" s="835">
        <v>90.95</v>
      </c>
      <c r="M2035" s="835">
        <v>363.8</v>
      </c>
      <c r="N2035" s="832">
        <v>4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11</v>
      </c>
      <c r="B2036" s="832" t="s">
        <v>2137</v>
      </c>
      <c r="C2036" s="832" t="s">
        <v>2143</v>
      </c>
      <c r="D2036" s="833" t="s">
        <v>4131</v>
      </c>
      <c r="E2036" s="834" t="s">
        <v>2152</v>
      </c>
      <c r="F2036" s="832" t="s">
        <v>2138</v>
      </c>
      <c r="G2036" s="832" t="s">
        <v>2400</v>
      </c>
      <c r="H2036" s="832" t="s">
        <v>590</v>
      </c>
      <c r="I2036" s="832" t="s">
        <v>2401</v>
      </c>
      <c r="J2036" s="832" t="s">
        <v>2402</v>
      </c>
      <c r="K2036" s="832" t="s">
        <v>2403</v>
      </c>
      <c r="L2036" s="835">
        <v>38.56</v>
      </c>
      <c r="M2036" s="835">
        <v>38.56</v>
      </c>
      <c r="N2036" s="832">
        <v>1</v>
      </c>
      <c r="O2036" s="836">
        <v>1</v>
      </c>
      <c r="P2036" s="835">
        <v>38.56</v>
      </c>
      <c r="Q2036" s="837">
        <v>1</v>
      </c>
      <c r="R2036" s="832">
        <v>1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11</v>
      </c>
      <c r="B2037" s="832" t="s">
        <v>2137</v>
      </c>
      <c r="C2037" s="832" t="s">
        <v>2143</v>
      </c>
      <c r="D2037" s="833" t="s">
        <v>4131</v>
      </c>
      <c r="E2037" s="834" t="s">
        <v>2152</v>
      </c>
      <c r="F2037" s="832" t="s">
        <v>2138</v>
      </c>
      <c r="G2037" s="832" t="s">
        <v>2368</v>
      </c>
      <c r="H2037" s="832" t="s">
        <v>590</v>
      </c>
      <c r="I2037" s="832" t="s">
        <v>2517</v>
      </c>
      <c r="J2037" s="832" t="s">
        <v>2518</v>
      </c>
      <c r="K2037" s="832" t="s">
        <v>2004</v>
      </c>
      <c r="L2037" s="835">
        <v>64.56</v>
      </c>
      <c r="M2037" s="835">
        <v>129.12</v>
      </c>
      <c r="N2037" s="832">
        <v>2</v>
      </c>
      <c r="O2037" s="836">
        <v>1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11</v>
      </c>
      <c r="B2038" s="832" t="s">
        <v>2137</v>
      </c>
      <c r="C2038" s="832" t="s">
        <v>2143</v>
      </c>
      <c r="D2038" s="833" t="s">
        <v>4131</v>
      </c>
      <c r="E2038" s="834" t="s">
        <v>2152</v>
      </c>
      <c r="F2038" s="832" t="s">
        <v>2138</v>
      </c>
      <c r="G2038" s="832" t="s">
        <v>3883</v>
      </c>
      <c r="H2038" s="832" t="s">
        <v>590</v>
      </c>
      <c r="I2038" s="832" t="s">
        <v>3884</v>
      </c>
      <c r="J2038" s="832" t="s">
        <v>3885</v>
      </c>
      <c r="K2038" s="832" t="s">
        <v>3886</v>
      </c>
      <c r="L2038" s="835">
        <v>69.59</v>
      </c>
      <c r="M2038" s="835">
        <v>69.59</v>
      </c>
      <c r="N2038" s="832">
        <v>1</v>
      </c>
      <c r="O2038" s="836">
        <v>0.5</v>
      </c>
      <c r="P2038" s="835">
        <v>69.59</v>
      </c>
      <c r="Q2038" s="837">
        <v>1</v>
      </c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11</v>
      </c>
      <c r="B2039" s="832" t="s">
        <v>2137</v>
      </c>
      <c r="C2039" s="832" t="s">
        <v>2143</v>
      </c>
      <c r="D2039" s="833" t="s">
        <v>4131</v>
      </c>
      <c r="E2039" s="834" t="s">
        <v>2152</v>
      </c>
      <c r="F2039" s="832" t="s">
        <v>2138</v>
      </c>
      <c r="G2039" s="832" t="s">
        <v>2181</v>
      </c>
      <c r="H2039" s="832" t="s">
        <v>638</v>
      </c>
      <c r="I2039" s="832" t="s">
        <v>2458</v>
      </c>
      <c r="J2039" s="832" t="s">
        <v>757</v>
      </c>
      <c r="K2039" s="832" t="s">
        <v>1680</v>
      </c>
      <c r="L2039" s="835">
        <v>368.16</v>
      </c>
      <c r="M2039" s="835">
        <v>368.16</v>
      </c>
      <c r="N2039" s="832">
        <v>1</v>
      </c>
      <c r="O2039" s="836">
        <v>0.5</v>
      </c>
      <c r="P2039" s="835">
        <v>368.16</v>
      </c>
      <c r="Q2039" s="837">
        <v>1</v>
      </c>
      <c r="R2039" s="832">
        <v>1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11</v>
      </c>
      <c r="B2040" s="832" t="s">
        <v>2137</v>
      </c>
      <c r="C2040" s="832" t="s">
        <v>2143</v>
      </c>
      <c r="D2040" s="833" t="s">
        <v>4131</v>
      </c>
      <c r="E2040" s="834" t="s">
        <v>2152</v>
      </c>
      <c r="F2040" s="832" t="s">
        <v>2138</v>
      </c>
      <c r="G2040" s="832" t="s">
        <v>2181</v>
      </c>
      <c r="H2040" s="832" t="s">
        <v>638</v>
      </c>
      <c r="I2040" s="832" t="s">
        <v>2272</v>
      </c>
      <c r="J2040" s="832" t="s">
        <v>757</v>
      </c>
      <c r="K2040" s="832" t="s">
        <v>1686</v>
      </c>
      <c r="L2040" s="835">
        <v>490.89</v>
      </c>
      <c r="M2040" s="835">
        <v>5890.6799999999994</v>
      </c>
      <c r="N2040" s="832">
        <v>12</v>
      </c>
      <c r="O2040" s="836">
        <v>7.5</v>
      </c>
      <c r="P2040" s="835">
        <v>2454.4499999999998</v>
      </c>
      <c r="Q2040" s="837">
        <v>0.41666666666666669</v>
      </c>
      <c r="R2040" s="832">
        <v>5</v>
      </c>
      <c r="S2040" s="837">
        <v>0.41666666666666669</v>
      </c>
      <c r="T2040" s="836">
        <v>4</v>
      </c>
      <c r="U2040" s="838">
        <v>0.53333333333333333</v>
      </c>
    </row>
    <row r="2041" spans="1:21" ht="14.4" customHeight="1" x14ac:dyDescent="0.3">
      <c r="A2041" s="831">
        <v>11</v>
      </c>
      <c r="B2041" s="832" t="s">
        <v>2137</v>
      </c>
      <c r="C2041" s="832" t="s">
        <v>2143</v>
      </c>
      <c r="D2041" s="833" t="s">
        <v>4131</v>
      </c>
      <c r="E2041" s="834" t="s">
        <v>2152</v>
      </c>
      <c r="F2041" s="832" t="s">
        <v>2138</v>
      </c>
      <c r="G2041" s="832" t="s">
        <v>2181</v>
      </c>
      <c r="H2041" s="832" t="s">
        <v>638</v>
      </c>
      <c r="I2041" s="832" t="s">
        <v>1687</v>
      </c>
      <c r="J2041" s="832" t="s">
        <v>757</v>
      </c>
      <c r="K2041" s="832" t="s">
        <v>1688</v>
      </c>
      <c r="L2041" s="835">
        <v>147.26</v>
      </c>
      <c r="M2041" s="835">
        <v>441.78</v>
      </c>
      <c r="N2041" s="832">
        <v>3</v>
      </c>
      <c r="O2041" s="836">
        <v>1</v>
      </c>
      <c r="P2041" s="835">
        <v>441.78</v>
      </c>
      <c r="Q2041" s="837">
        <v>1</v>
      </c>
      <c r="R2041" s="832">
        <v>3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11</v>
      </c>
      <c r="B2042" s="832" t="s">
        <v>2137</v>
      </c>
      <c r="C2042" s="832" t="s">
        <v>2143</v>
      </c>
      <c r="D2042" s="833" t="s">
        <v>4131</v>
      </c>
      <c r="E2042" s="834" t="s">
        <v>2152</v>
      </c>
      <c r="F2042" s="832" t="s">
        <v>2138</v>
      </c>
      <c r="G2042" s="832" t="s">
        <v>2181</v>
      </c>
      <c r="H2042" s="832" t="s">
        <v>638</v>
      </c>
      <c r="I2042" s="832" t="s">
        <v>2182</v>
      </c>
      <c r="J2042" s="832" t="s">
        <v>757</v>
      </c>
      <c r="K2042" s="832" t="s">
        <v>1682</v>
      </c>
      <c r="L2042" s="835">
        <v>736.33</v>
      </c>
      <c r="M2042" s="835">
        <v>9572.2900000000009</v>
      </c>
      <c r="N2042" s="832">
        <v>13</v>
      </c>
      <c r="O2042" s="836">
        <v>7.5</v>
      </c>
      <c r="P2042" s="835">
        <v>4417.9800000000005</v>
      </c>
      <c r="Q2042" s="837">
        <v>0.46153846153846156</v>
      </c>
      <c r="R2042" s="832">
        <v>6</v>
      </c>
      <c r="S2042" s="837">
        <v>0.46153846153846156</v>
      </c>
      <c r="T2042" s="836">
        <v>3.5</v>
      </c>
      <c r="U2042" s="838">
        <v>0.46666666666666667</v>
      </c>
    </row>
    <row r="2043" spans="1:21" ht="14.4" customHeight="1" x14ac:dyDescent="0.3">
      <c r="A2043" s="831">
        <v>11</v>
      </c>
      <c r="B2043" s="832" t="s">
        <v>2137</v>
      </c>
      <c r="C2043" s="832" t="s">
        <v>2143</v>
      </c>
      <c r="D2043" s="833" t="s">
        <v>4131</v>
      </c>
      <c r="E2043" s="834" t="s">
        <v>2152</v>
      </c>
      <c r="F2043" s="832" t="s">
        <v>2138</v>
      </c>
      <c r="G2043" s="832" t="s">
        <v>2181</v>
      </c>
      <c r="H2043" s="832" t="s">
        <v>638</v>
      </c>
      <c r="I2043" s="832" t="s">
        <v>2404</v>
      </c>
      <c r="J2043" s="832" t="s">
        <v>757</v>
      </c>
      <c r="K2043" s="832" t="s">
        <v>1684</v>
      </c>
      <c r="L2043" s="835">
        <v>1154.68</v>
      </c>
      <c r="M2043" s="835">
        <v>1154.68</v>
      </c>
      <c r="N2043" s="832">
        <v>1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11</v>
      </c>
      <c r="B2044" s="832" t="s">
        <v>2137</v>
      </c>
      <c r="C2044" s="832" t="s">
        <v>2143</v>
      </c>
      <c r="D2044" s="833" t="s">
        <v>4131</v>
      </c>
      <c r="E2044" s="834" t="s">
        <v>2152</v>
      </c>
      <c r="F2044" s="832" t="s">
        <v>2138</v>
      </c>
      <c r="G2044" s="832" t="s">
        <v>2234</v>
      </c>
      <c r="H2044" s="832" t="s">
        <v>638</v>
      </c>
      <c r="I2044" s="832" t="s">
        <v>1825</v>
      </c>
      <c r="J2044" s="832" t="s">
        <v>653</v>
      </c>
      <c r="K2044" s="832" t="s">
        <v>1826</v>
      </c>
      <c r="L2044" s="835">
        <v>24.22</v>
      </c>
      <c r="M2044" s="835">
        <v>193.76</v>
      </c>
      <c r="N2044" s="832">
        <v>8</v>
      </c>
      <c r="O2044" s="836">
        <v>7</v>
      </c>
      <c r="P2044" s="835">
        <v>72.66</v>
      </c>
      <c r="Q2044" s="837">
        <v>0.375</v>
      </c>
      <c r="R2044" s="832">
        <v>3</v>
      </c>
      <c r="S2044" s="837">
        <v>0.375</v>
      </c>
      <c r="T2044" s="836">
        <v>3</v>
      </c>
      <c r="U2044" s="838">
        <v>0.42857142857142855</v>
      </c>
    </row>
    <row r="2045" spans="1:21" ht="14.4" customHeight="1" x14ac:dyDescent="0.3">
      <c r="A2045" s="831">
        <v>11</v>
      </c>
      <c r="B2045" s="832" t="s">
        <v>2137</v>
      </c>
      <c r="C2045" s="832" t="s">
        <v>2143</v>
      </c>
      <c r="D2045" s="833" t="s">
        <v>4131</v>
      </c>
      <c r="E2045" s="834" t="s">
        <v>2152</v>
      </c>
      <c r="F2045" s="832" t="s">
        <v>2138</v>
      </c>
      <c r="G2045" s="832" t="s">
        <v>2234</v>
      </c>
      <c r="H2045" s="832" t="s">
        <v>638</v>
      </c>
      <c r="I2045" s="832" t="s">
        <v>1827</v>
      </c>
      <c r="J2045" s="832" t="s">
        <v>653</v>
      </c>
      <c r="K2045" s="832" t="s">
        <v>646</v>
      </c>
      <c r="L2045" s="835">
        <v>48.42</v>
      </c>
      <c r="M2045" s="835">
        <v>9441.9000000000106</v>
      </c>
      <c r="N2045" s="832">
        <v>195</v>
      </c>
      <c r="O2045" s="836">
        <v>167</v>
      </c>
      <c r="P2045" s="835">
        <v>4260.9600000000046</v>
      </c>
      <c r="Q2045" s="837">
        <v>0.45128205128205129</v>
      </c>
      <c r="R2045" s="832">
        <v>88</v>
      </c>
      <c r="S2045" s="837">
        <v>0.45128205128205129</v>
      </c>
      <c r="T2045" s="836">
        <v>74.5</v>
      </c>
      <c r="U2045" s="838">
        <v>0.44610778443113774</v>
      </c>
    </row>
    <row r="2046" spans="1:21" ht="14.4" customHeight="1" x14ac:dyDescent="0.3">
      <c r="A2046" s="831">
        <v>11</v>
      </c>
      <c r="B2046" s="832" t="s">
        <v>2137</v>
      </c>
      <c r="C2046" s="832" t="s">
        <v>2143</v>
      </c>
      <c r="D2046" s="833" t="s">
        <v>4131</v>
      </c>
      <c r="E2046" s="834" t="s">
        <v>2152</v>
      </c>
      <c r="F2046" s="832" t="s">
        <v>2138</v>
      </c>
      <c r="G2046" s="832" t="s">
        <v>2234</v>
      </c>
      <c r="H2046" s="832" t="s">
        <v>590</v>
      </c>
      <c r="I2046" s="832" t="s">
        <v>2406</v>
      </c>
      <c r="J2046" s="832" t="s">
        <v>653</v>
      </c>
      <c r="K2046" s="832" t="s">
        <v>2407</v>
      </c>
      <c r="L2046" s="835">
        <v>48.42</v>
      </c>
      <c r="M2046" s="835">
        <v>1210.5</v>
      </c>
      <c r="N2046" s="832">
        <v>25</v>
      </c>
      <c r="O2046" s="836">
        <v>20.5</v>
      </c>
      <c r="P2046" s="835">
        <v>435.78000000000009</v>
      </c>
      <c r="Q2046" s="837">
        <v>0.3600000000000001</v>
      </c>
      <c r="R2046" s="832">
        <v>9</v>
      </c>
      <c r="S2046" s="837">
        <v>0.36</v>
      </c>
      <c r="T2046" s="836">
        <v>6.5</v>
      </c>
      <c r="U2046" s="838">
        <v>0.31707317073170732</v>
      </c>
    </row>
    <row r="2047" spans="1:21" ht="14.4" customHeight="1" x14ac:dyDescent="0.3">
      <c r="A2047" s="831">
        <v>11</v>
      </c>
      <c r="B2047" s="832" t="s">
        <v>2137</v>
      </c>
      <c r="C2047" s="832" t="s">
        <v>2143</v>
      </c>
      <c r="D2047" s="833" t="s">
        <v>4131</v>
      </c>
      <c r="E2047" s="834" t="s">
        <v>2152</v>
      </c>
      <c r="F2047" s="832" t="s">
        <v>2138</v>
      </c>
      <c r="G2047" s="832" t="s">
        <v>2234</v>
      </c>
      <c r="H2047" s="832" t="s">
        <v>590</v>
      </c>
      <c r="I2047" s="832" t="s">
        <v>2519</v>
      </c>
      <c r="J2047" s="832" t="s">
        <v>653</v>
      </c>
      <c r="K2047" s="832" t="s">
        <v>2520</v>
      </c>
      <c r="L2047" s="835">
        <v>24.22</v>
      </c>
      <c r="M2047" s="835">
        <v>72.66</v>
      </c>
      <c r="N2047" s="832">
        <v>3</v>
      </c>
      <c r="O2047" s="836">
        <v>2</v>
      </c>
      <c r="P2047" s="835">
        <v>48.44</v>
      </c>
      <c r="Q2047" s="837">
        <v>0.66666666666666663</v>
      </c>
      <c r="R2047" s="832">
        <v>2</v>
      </c>
      <c r="S2047" s="837">
        <v>0.66666666666666663</v>
      </c>
      <c r="T2047" s="836">
        <v>1.5</v>
      </c>
      <c r="U2047" s="838">
        <v>0.75</v>
      </c>
    </row>
    <row r="2048" spans="1:21" ht="14.4" customHeight="1" x14ac:dyDescent="0.3">
      <c r="A2048" s="831">
        <v>11</v>
      </c>
      <c r="B2048" s="832" t="s">
        <v>2137</v>
      </c>
      <c r="C2048" s="832" t="s">
        <v>2143</v>
      </c>
      <c r="D2048" s="833" t="s">
        <v>4131</v>
      </c>
      <c r="E2048" s="834" t="s">
        <v>2152</v>
      </c>
      <c r="F2048" s="832" t="s">
        <v>2138</v>
      </c>
      <c r="G2048" s="832" t="s">
        <v>3443</v>
      </c>
      <c r="H2048" s="832" t="s">
        <v>590</v>
      </c>
      <c r="I2048" s="832" t="s">
        <v>3444</v>
      </c>
      <c r="J2048" s="832" t="s">
        <v>3445</v>
      </c>
      <c r="K2048" s="832" t="s">
        <v>3446</v>
      </c>
      <c r="L2048" s="835">
        <v>173.31</v>
      </c>
      <c r="M2048" s="835">
        <v>173.31</v>
      </c>
      <c r="N2048" s="832">
        <v>1</v>
      </c>
      <c r="O2048" s="836">
        <v>1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11</v>
      </c>
      <c r="B2049" s="832" t="s">
        <v>2137</v>
      </c>
      <c r="C2049" s="832" t="s">
        <v>2143</v>
      </c>
      <c r="D2049" s="833" t="s">
        <v>4131</v>
      </c>
      <c r="E2049" s="834" t="s">
        <v>2152</v>
      </c>
      <c r="F2049" s="832" t="s">
        <v>2138</v>
      </c>
      <c r="G2049" s="832" t="s">
        <v>3443</v>
      </c>
      <c r="H2049" s="832" t="s">
        <v>590</v>
      </c>
      <c r="I2049" s="832" t="s">
        <v>3887</v>
      </c>
      <c r="J2049" s="832" t="s">
        <v>3888</v>
      </c>
      <c r="K2049" s="832" t="s">
        <v>3889</v>
      </c>
      <c r="L2049" s="835">
        <v>0</v>
      </c>
      <c r="M2049" s="835">
        <v>0</v>
      </c>
      <c r="N2049" s="832">
        <v>1</v>
      </c>
      <c r="O2049" s="836">
        <v>1</v>
      </c>
      <c r="P2049" s="835">
        <v>0</v>
      </c>
      <c r="Q2049" s="837"/>
      <c r="R2049" s="832">
        <v>1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11</v>
      </c>
      <c r="B2050" s="832" t="s">
        <v>2137</v>
      </c>
      <c r="C2050" s="832" t="s">
        <v>2143</v>
      </c>
      <c r="D2050" s="833" t="s">
        <v>4131</v>
      </c>
      <c r="E2050" s="834" t="s">
        <v>2152</v>
      </c>
      <c r="F2050" s="832" t="s">
        <v>2138</v>
      </c>
      <c r="G2050" s="832" t="s">
        <v>2183</v>
      </c>
      <c r="H2050" s="832" t="s">
        <v>590</v>
      </c>
      <c r="I2050" s="832" t="s">
        <v>2238</v>
      </c>
      <c r="J2050" s="832" t="s">
        <v>2185</v>
      </c>
      <c r="K2050" s="832" t="s">
        <v>2239</v>
      </c>
      <c r="L2050" s="835">
        <v>1321.53</v>
      </c>
      <c r="M2050" s="835">
        <v>1321.53</v>
      </c>
      <c r="N2050" s="832">
        <v>1</v>
      </c>
      <c r="O2050" s="836">
        <v>1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11</v>
      </c>
      <c r="B2051" s="832" t="s">
        <v>2137</v>
      </c>
      <c r="C2051" s="832" t="s">
        <v>2143</v>
      </c>
      <c r="D2051" s="833" t="s">
        <v>4131</v>
      </c>
      <c r="E2051" s="834" t="s">
        <v>2152</v>
      </c>
      <c r="F2051" s="832" t="s">
        <v>2138</v>
      </c>
      <c r="G2051" s="832" t="s">
        <v>2187</v>
      </c>
      <c r="H2051" s="832" t="s">
        <v>638</v>
      </c>
      <c r="I2051" s="832" t="s">
        <v>1834</v>
      </c>
      <c r="J2051" s="832" t="s">
        <v>1835</v>
      </c>
      <c r="K2051" s="832" t="s">
        <v>1836</v>
      </c>
      <c r="L2051" s="835">
        <v>0</v>
      </c>
      <c r="M2051" s="835">
        <v>0</v>
      </c>
      <c r="N2051" s="832">
        <v>10</v>
      </c>
      <c r="O2051" s="836">
        <v>7.5</v>
      </c>
      <c r="P2051" s="835">
        <v>0</v>
      </c>
      <c r="Q2051" s="837"/>
      <c r="R2051" s="832">
        <v>5</v>
      </c>
      <c r="S2051" s="837">
        <v>0.5</v>
      </c>
      <c r="T2051" s="836">
        <v>4</v>
      </c>
      <c r="U2051" s="838">
        <v>0.53333333333333333</v>
      </c>
    </row>
    <row r="2052" spans="1:21" ht="14.4" customHeight="1" x14ac:dyDescent="0.3">
      <c r="A2052" s="831">
        <v>11</v>
      </c>
      <c r="B2052" s="832" t="s">
        <v>2137</v>
      </c>
      <c r="C2052" s="832" t="s">
        <v>2143</v>
      </c>
      <c r="D2052" s="833" t="s">
        <v>4131</v>
      </c>
      <c r="E2052" s="834" t="s">
        <v>2152</v>
      </c>
      <c r="F2052" s="832" t="s">
        <v>2138</v>
      </c>
      <c r="G2052" s="832" t="s">
        <v>3827</v>
      </c>
      <c r="H2052" s="832" t="s">
        <v>590</v>
      </c>
      <c r="I2052" s="832" t="s">
        <v>3828</v>
      </c>
      <c r="J2052" s="832" t="s">
        <v>1377</v>
      </c>
      <c r="K2052" s="832" t="s">
        <v>3829</v>
      </c>
      <c r="L2052" s="835">
        <v>219.37</v>
      </c>
      <c r="M2052" s="835">
        <v>658.11</v>
      </c>
      <c r="N2052" s="832">
        <v>3</v>
      </c>
      <c r="O2052" s="836">
        <v>1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11</v>
      </c>
      <c r="B2053" s="832" t="s">
        <v>2137</v>
      </c>
      <c r="C2053" s="832" t="s">
        <v>2143</v>
      </c>
      <c r="D2053" s="833" t="s">
        <v>4131</v>
      </c>
      <c r="E2053" s="834" t="s">
        <v>2152</v>
      </c>
      <c r="F2053" s="832" t="s">
        <v>2138</v>
      </c>
      <c r="G2053" s="832" t="s">
        <v>3708</v>
      </c>
      <c r="H2053" s="832" t="s">
        <v>590</v>
      </c>
      <c r="I2053" s="832" t="s">
        <v>3890</v>
      </c>
      <c r="J2053" s="832" t="s">
        <v>3891</v>
      </c>
      <c r="K2053" s="832" t="s">
        <v>3892</v>
      </c>
      <c r="L2053" s="835">
        <v>60.39</v>
      </c>
      <c r="M2053" s="835">
        <v>181.17000000000002</v>
      </c>
      <c r="N2053" s="832">
        <v>3</v>
      </c>
      <c r="O2053" s="836">
        <v>1</v>
      </c>
      <c r="P2053" s="835">
        <v>181.17000000000002</v>
      </c>
      <c r="Q2053" s="837">
        <v>1</v>
      </c>
      <c r="R2053" s="832">
        <v>3</v>
      </c>
      <c r="S2053" s="837">
        <v>1</v>
      </c>
      <c r="T2053" s="836">
        <v>1</v>
      </c>
      <c r="U2053" s="838">
        <v>1</v>
      </c>
    </row>
    <row r="2054" spans="1:21" ht="14.4" customHeight="1" x14ac:dyDescent="0.3">
      <c r="A2054" s="831">
        <v>11</v>
      </c>
      <c r="B2054" s="832" t="s">
        <v>2137</v>
      </c>
      <c r="C2054" s="832" t="s">
        <v>2143</v>
      </c>
      <c r="D2054" s="833" t="s">
        <v>4131</v>
      </c>
      <c r="E2054" s="834" t="s">
        <v>2152</v>
      </c>
      <c r="F2054" s="832" t="s">
        <v>2138</v>
      </c>
      <c r="G2054" s="832" t="s">
        <v>2300</v>
      </c>
      <c r="H2054" s="832" t="s">
        <v>590</v>
      </c>
      <c r="I2054" s="832" t="s">
        <v>2344</v>
      </c>
      <c r="J2054" s="832" t="s">
        <v>2345</v>
      </c>
      <c r="K2054" s="832" t="s">
        <v>2346</v>
      </c>
      <c r="L2054" s="835">
        <v>31.32</v>
      </c>
      <c r="M2054" s="835">
        <v>31.32</v>
      </c>
      <c r="N2054" s="832">
        <v>1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11</v>
      </c>
      <c r="B2055" s="832" t="s">
        <v>2137</v>
      </c>
      <c r="C2055" s="832" t="s">
        <v>2143</v>
      </c>
      <c r="D2055" s="833" t="s">
        <v>4131</v>
      </c>
      <c r="E2055" s="834" t="s">
        <v>2152</v>
      </c>
      <c r="F2055" s="832" t="s">
        <v>2138</v>
      </c>
      <c r="G2055" s="832" t="s">
        <v>3596</v>
      </c>
      <c r="H2055" s="832" t="s">
        <v>590</v>
      </c>
      <c r="I2055" s="832" t="s">
        <v>3597</v>
      </c>
      <c r="J2055" s="832" t="s">
        <v>3598</v>
      </c>
      <c r="K2055" s="832" t="s">
        <v>3599</v>
      </c>
      <c r="L2055" s="835">
        <v>941.26</v>
      </c>
      <c r="M2055" s="835">
        <v>941.26</v>
      </c>
      <c r="N2055" s="832">
        <v>1</v>
      </c>
      <c r="O2055" s="836">
        <v>1</v>
      </c>
      <c r="P2055" s="835">
        <v>941.26</v>
      </c>
      <c r="Q2055" s="837">
        <v>1</v>
      </c>
      <c r="R2055" s="832">
        <v>1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11</v>
      </c>
      <c r="B2056" s="832" t="s">
        <v>2137</v>
      </c>
      <c r="C2056" s="832" t="s">
        <v>2143</v>
      </c>
      <c r="D2056" s="833" t="s">
        <v>4131</v>
      </c>
      <c r="E2056" s="834" t="s">
        <v>2152</v>
      </c>
      <c r="F2056" s="832" t="s">
        <v>2138</v>
      </c>
      <c r="G2056" s="832" t="s">
        <v>2593</v>
      </c>
      <c r="H2056" s="832" t="s">
        <v>590</v>
      </c>
      <c r="I2056" s="832" t="s">
        <v>3893</v>
      </c>
      <c r="J2056" s="832" t="s">
        <v>2595</v>
      </c>
      <c r="K2056" s="832" t="s">
        <v>3894</v>
      </c>
      <c r="L2056" s="835">
        <v>0</v>
      </c>
      <c r="M2056" s="835">
        <v>0</v>
      </c>
      <c r="N2056" s="832">
        <v>2</v>
      </c>
      <c r="O2056" s="836">
        <v>0.5</v>
      </c>
      <c r="P2056" s="835">
        <v>0</v>
      </c>
      <c r="Q2056" s="837"/>
      <c r="R2056" s="832">
        <v>2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11</v>
      </c>
      <c r="B2057" s="832" t="s">
        <v>2137</v>
      </c>
      <c r="C2057" s="832" t="s">
        <v>2143</v>
      </c>
      <c r="D2057" s="833" t="s">
        <v>4131</v>
      </c>
      <c r="E2057" s="834" t="s">
        <v>2152</v>
      </c>
      <c r="F2057" s="832" t="s">
        <v>2138</v>
      </c>
      <c r="G2057" s="832" t="s">
        <v>2593</v>
      </c>
      <c r="H2057" s="832" t="s">
        <v>590</v>
      </c>
      <c r="I2057" s="832" t="s">
        <v>3895</v>
      </c>
      <c r="J2057" s="832" t="s">
        <v>2595</v>
      </c>
      <c r="K2057" s="832" t="s">
        <v>3075</v>
      </c>
      <c r="L2057" s="835">
        <v>0</v>
      </c>
      <c r="M2057" s="835">
        <v>0</v>
      </c>
      <c r="N2057" s="832">
        <v>1</v>
      </c>
      <c r="O2057" s="836">
        <v>0.5</v>
      </c>
      <c r="P2057" s="835">
        <v>0</v>
      </c>
      <c r="Q2057" s="837"/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11</v>
      </c>
      <c r="B2058" s="832" t="s">
        <v>2137</v>
      </c>
      <c r="C2058" s="832" t="s">
        <v>2143</v>
      </c>
      <c r="D2058" s="833" t="s">
        <v>4131</v>
      </c>
      <c r="E2058" s="834" t="s">
        <v>2152</v>
      </c>
      <c r="F2058" s="832" t="s">
        <v>2138</v>
      </c>
      <c r="G2058" s="832" t="s">
        <v>2461</v>
      </c>
      <c r="H2058" s="832" t="s">
        <v>590</v>
      </c>
      <c r="I2058" s="832" t="s">
        <v>2462</v>
      </c>
      <c r="J2058" s="832" t="s">
        <v>1156</v>
      </c>
      <c r="K2058" s="832" t="s">
        <v>2463</v>
      </c>
      <c r="L2058" s="835">
        <v>0</v>
      </c>
      <c r="M2058" s="835">
        <v>0</v>
      </c>
      <c r="N2058" s="832">
        <v>1</v>
      </c>
      <c r="O2058" s="836">
        <v>1</v>
      </c>
      <c r="P2058" s="835">
        <v>0</v>
      </c>
      <c r="Q2058" s="837"/>
      <c r="R2058" s="832">
        <v>1</v>
      </c>
      <c r="S2058" s="837">
        <v>1</v>
      </c>
      <c r="T2058" s="836">
        <v>1</v>
      </c>
      <c r="U2058" s="838">
        <v>1</v>
      </c>
    </row>
    <row r="2059" spans="1:21" ht="14.4" customHeight="1" x14ac:dyDescent="0.3">
      <c r="A2059" s="831">
        <v>11</v>
      </c>
      <c r="B2059" s="832" t="s">
        <v>2137</v>
      </c>
      <c r="C2059" s="832" t="s">
        <v>2143</v>
      </c>
      <c r="D2059" s="833" t="s">
        <v>4131</v>
      </c>
      <c r="E2059" s="834" t="s">
        <v>2152</v>
      </c>
      <c r="F2059" s="832" t="s">
        <v>2138</v>
      </c>
      <c r="G2059" s="832" t="s">
        <v>3454</v>
      </c>
      <c r="H2059" s="832" t="s">
        <v>590</v>
      </c>
      <c r="I2059" s="832" t="s">
        <v>3896</v>
      </c>
      <c r="J2059" s="832" t="s">
        <v>3897</v>
      </c>
      <c r="K2059" s="832" t="s">
        <v>3898</v>
      </c>
      <c r="L2059" s="835">
        <v>0</v>
      </c>
      <c r="M2059" s="835">
        <v>0</v>
      </c>
      <c r="N2059" s="832">
        <v>2</v>
      </c>
      <c r="O2059" s="836">
        <v>1.5</v>
      </c>
      <c r="P2059" s="835">
        <v>0</v>
      </c>
      <c r="Q2059" s="837"/>
      <c r="R2059" s="832">
        <v>1</v>
      </c>
      <c r="S2059" s="837">
        <v>0.5</v>
      </c>
      <c r="T2059" s="836">
        <v>0.5</v>
      </c>
      <c r="U2059" s="838">
        <v>0.33333333333333331</v>
      </c>
    </row>
    <row r="2060" spans="1:21" ht="14.4" customHeight="1" x14ac:dyDescent="0.3">
      <c r="A2060" s="831">
        <v>11</v>
      </c>
      <c r="B2060" s="832" t="s">
        <v>2137</v>
      </c>
      <c r="C2060" s="832" t="s">
        <v>2143</v>
      </c>
      <c r="D2060" s="833" t="s">
        <v>4131</v>
      </c>
      <c r="E2060" s="834" t="s">
        <v>2152</v>
      </c>
      <c r="F2060" s="832" t="s">
        <v>2138</v>
      </c>
      <c r="G2060" s="832" t="s">
        <v>2243</v>
      </c>
      <c r="H2060" s="832" t="s">
        <v>590</v>
      </c>
      <c r="I2060" s="832" t="s">
        <v>2437</v>
      </c>
      <c r="J2060" s="832" t="s">
        <v>985</v>
      </c>
      <c r="K2060" s="832" t="s">
        <v>2438</v>
      </c>
      <c r="L2060" s="835">
        <v>33.549999999999997</v>
      </c>
      <c r="M2060" s="835">
        <v>100.64999999999999</v>
      </c>
      <c r="N2060" s="832">
        <v>3</v>
      </c>
      <c r="O2060" s="836">
        <v>2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11</v>
      </c>
      <c r="B2061" s="832" t="s">
        <v>2137</v>
      </c>
      <c r="C2061" s="832" t="s">
        <v>2143</v>
      </c>
      <c r="D2061" s="833" t="s">
        <v>4131</v>
      </c>
      <c r="E2061" s="834" t="s">
        <v>2152</v>
      </c>
      <c r="F2061" s="832" t="s">
        <v>2138</v>
      </c>
      <c r="G2061" s="832" t="s">
        <v>2243</v>
      </c>
      <c r="H2061" s="832" t="s">
        <v>590</v>
      </c>
      <c r="I2061" s="832" t="s">
        <v>2347</v>
      </c>
      <c r="J2061" s="832" t="s">
        <v>985</v>
      </c>
      <c r="K2061" s="832" t="s">
        <v>2311</v>
      </c>
      <c r="L2061" s="835">
        <v>50.32</v>
      </c>
      <c r="M2061" s="835">
        <v>100.64</v>
      </c>
      <c r="N2061" s="832">
        <v>2</v>
      </c>
      <c r="O2061" s="836">
        <v>2</v>
      </c>
      <c r="P2061" s="835">
        <v>50.32</v>
      </c>
      <c r="Q2061" s="837">
        <v>0.5</v>
      </c>
      <c r="R2061" s="832">
        <v>1</v>
      </c>
      <c r="S2061" s="837">
        <v>0.5</v>
      </c>
      <c r="T2061" s="836">
        <v>1</v>
      </c>
      <c r="U2061" s="838">
        <v>0.5</v>
      </c>
    </row>
    <row r="2062" spans="1:21" ht="14.4" customHeight="1" x14ac:dyDescent="0.3">
      <c r="A2062" s="831">
        <v>11</v>
      </c>
      <c r="B2062" s="832" t="s">
        <v>2137</v>
      </c>
      <c r="C2062" s="832" t="s">
        <v>2143</v>
      </c>
      <c r="D2062" s="833" t="s">
        <v>4131</v>
      </c>
      <c r="E2062" s="834" t="s">
        <v>2152</v>
      </c>
      <c r="F2062" s="832" t="s">
        <v>2138</v>
      </c>
      <c r="G2062" s="832" t="s">
        <v>2243</v>
      </c>
      <c r="H2062" s="832" t="s">
        <v>590</v>
      </c>
      <c r="I2062" s="832" t="s">
        <v>3458</v>
      </c>
      <c r="J2062" s="832" t="s">
        <v>2308</v>
      </c>
      <c r="K2062" s="832" t="s">
        <v>3459</v>
      </c>
      <c r="L2062" s="835">
        <v>299.83999999999997</v>
      </c>
      <c r="M2062" s="835">
        <v>299.83999999999997</v>
      </c>
      <c r="N2062" s="832">
        <v>1</v>
      </c>
      <c r="O2062" s="836">
        <v>1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11</v>
      </c>
      <c r="B2063" s="832" t="s">
        <v>2137</v>
      </c>
      <c r="C2063" s="832" t="s">
        <v>2143</v>
      </c>
      <c r="D2063" s="833" t="s">
        <v>4131</v>
      </c>
      <c r="E2063" s="834" t="s">
        <v>2152</v>
      </c>
      <c r="F2063" s="832" t="s">
        <v>2140</v>
      </c>
      <c r="G2063" s="832" t="s">
        <v>2191</v>
      </c>
      <c r="H2063" s="832" t="s">
        <v>590</v>
      </c>
      <c r="I2063" s="832" t="s">
        <v>2602</v>
      </c>
      <c r="J2063" s="832" t="s">
        <v>2603</v>
      </c>
      <c r="K2063" s="832" t="s">
        <v>2604</v>
      </c>
      <c r="L2063" s="835">
        <v>0</v>
      </c>
      <c r="M2063" s="835">
        <v>0</v>
      </c>
      <c r="N2063" s="832">
        <v>50</v>
      </c>
      <c r="O2063" s="836">
        <v>48</v>
      </c>
      <c r="P2063" s="835">
        <v>0</v>
      </c>
      <c r="Q2063" s="837"/>
      <c r="R2063" s="832">
        <v>1</v>
      </c>
      <c r="S2063" s="837">
        <v>0.02</v>
      </c>
      <c r="T2063" s="836">
        <v>1</v>
      </c>
      <c r="U2063" s="838">
        <v>2.0833333333333332E-2</v>
      </c>
    </row>
    <row r="2064" spans="1:21" ht="14.4" customHeight="1" x14ac:dyDescent="0.3">
      <c r="A2064" s="831">
        <v>11</v>
      </c>
      <c r="B2064" s="832" t="s">
        <v>2137</v>
      </c>
      <c r="C2064" s="832" t="s">
        <v>2143</v>
      </c>
      <c r="D2064" s="833" t="s">
        <v>4131</v>
      </c>
      <c r="E2064" s="834" t="s">
        <v>2152</v>
      </c>
      <c r="F2064" s="832" t="s">
        <v>2140</v>
      </c>
      <c r="G2064" s="832" t="s">
        <v>2191</v>
      </c>
      <c r="H2064" s="832" t="s">
        <v>590</v>
      </c>
      <c r="I2064" s="832" t="s">
        <v>3467</v>
      </c>
      <c r="J2064" s="832" t="s">
        <v>3468</v>
      </c>
      <c r="K2064" s="832" t="s">
        <v>3469</v>
      </c>
      <c r="L2064" s="835">
        <v>0</v>
      </c>
      <c r="M2064" s="835">
        <v>0</v>
      </c>
      <c r="N2064" s="832">
        <v>1</v>
      </c>
      <c r="O2064" s="836">
        <v>1</v>
      </c>
      <c r="P2064" s="835"/>
      <c r="Q2064" s="837"/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11</v>
      </c>
      <c r="B2065" s="832" t="s">
        <v>2137</v>
      </c>
      <c r="C2065" s="832" t="s">
        <v>2143</v>
      </c>
      <c r="D2065" s="833" t="s">
        <v>4131</v>
      </c>
      <c r="E2065" s="834" t="s">
        <v>2152</v>
      </c>
      <c r="F2065" s="832" t="s">
        <v>2140</v>
      </c>
      <c r="G2065" s="832" t="s">
        <v>2191</v>
      </c>
      <c r="H2065" s="832" t="s">
        <v>590</v>
      </c>
      <c r="I2065" s="832" t="s">
        <v>2942</v>
      </c>
      <c r="J2065" s="832" t="s">
        <v>2943</v>
      </c>
      <c r="K2065" s="832" t="s">
        <v>2944</v>
      </c>
      <c r="L2065" s="835">
        <v>0</v>
      </c>
      <c r="M2065" s="835">
        <v>0</v>
      </c>
      <c r="N2065" s="832">
        <v>1</v>
      </c>
      <c r="O2065" s="836">
        <v>1</v>
      </c>
      <c r="P2065" s="835"/>
      <c r="Q2065" s="837"/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11</v>
      </c>
      <c r="B2066" s="832" t="s">
        <v>2137</v>
      </c>
      <c r="C2066" s="832" t="s">
        <v>2143</v>
      </c>
      <c r="D2066" s="833" t="s">
        <v>4131</v>
      </c>
      <c r="E2066" s="834" t="s">
        <v>2152</v>
      </c>
      <c r="F2066" s="832" t="s">
        <v>2140</v>
      </c>
      <c r="G2066" s="832" t="s">
        <v>2194</v>
      </c>
      <c r="H2066" s="832" t="s">
        <v>590</v>
      </c>
      <c r="I2066" s="832" t="s">
        <v>3255</v>
      </c>
      <c r="J2066" s="832" t="s">
        <v>3256</v>
      </c>
      <c r="K2066" s="832" t="s">
        <v>3257</v>
      </c>
      <c r="L2066" s="835">
        <v>35.130000000000003</v>
      </c>
      <c r="M2066" s="835">
        <v>35.130000000000003</v>
      </c>
      <c r="N2066" s="832">
        <v>1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11</v>
      </c>
      <c r="B2067" s="832" t="s">
        <v>2137</v>
      </c>
      <c r="C2067" s="832" t="s">
        <v>2143</v>
      </c>
      <c r="D2067" s="833" t="s">
        <v>4131</v>
      </c>
      <c r="E2067" s="834" t="s">
        <v>2152</v>
      </c>
      <c r="F2067" s="832" t="s">
        <v>2140</v>
      </c>
      <c r="G2067" s="832" t="s">
        <v>2194</v>
      </c>
      <c r="H2067" s="832" t="s">
        <v>590</v>
      </c>
      <c r="I2067" s="832" t="s">
        <v>3899</v>
      </c>
      <c r="J2067" s="832" t="s">
        <v>3900</v>
      </c>
      <c r="K2067" s="832" t="s">
        <v>3901</v>
      </c>
      <c r="L2067" s="835">
        <v>9.85</v>
      </c>
      <c r="M2067" s="835">
        <v>9.85</v>
      </c>
      <c r="N2067" s="832">
        <v>1</v>
      </c>
      <c r="O2067" s="836">
        <v>1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11</v>
      </c>
      <c r="B2068" s="832" t="s">
        <v>2137</v>
      </c>
      <c r="C2068" s="832" t="s">
        <v>2143</v>
      </c>
      <c r="D2068" s="833" t="s">
        <v>4131</v>
      </c>
      <c r="E2068" s="834" t="s">
        <v>2152</v>
      </c>
      <c r="F2068" s="832" t="s">
        <v>2140</v>
      </c>
      <c r="G2068" s="832" t="s">
        <v>2194</v>
      </c>
      <c r="H2068" s="832" t="s">
        <v>590</v>
      </c>
      <c r="I2068" s="832" t="s">
        <v>3902</v>
      </c>
      <c r="J2068" s="832" t="s">
        <v>3903</v>
      </c>
      <c r="K2068" s="832" t="s">
        <v>3904</v>
      </c>
      <c r="L2068" s="835">
        <v>128</v>
      </c>
      <c r="M2068" s="835">
        <v>128</v>
      </c>
      <c r="N2068" s="832">
        <v>1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11</v>
      </c>
      <c r="B2069" s="832" t="s">
        <v>2137</v>
      </c>
      <c r="C2069" s="832" t="s">
        <v>2143</v>
      </c>
      <c r="D2069" s="833" t="s">
        <v>4131</v>
      </c>
      <c r="E2069" s="834" t="s">
        <v>2152</v>
      </c>
      <c r="F2069" s="832" t="s">
        <v>2140</v>
      </c>
      <c r="G2069" s="832" t="s">
        <v>2194</v>
      </c>
      <c r="H2069" s="832" t="s">
        <v>590</v>
      </c>
      <c r="I2069" s="832" t="s">
        <v>3905</v>
      </c>
      <c r="J2069" s="832" t="s">
        <v>3906</v>
      </c>
      <c r="K2069" s="832" t="s">
        <v>3907</v>
      </c>
      <c r="L2069" s="835">
        <v>15.55</v>
      </c>
      <c r="M2069" s="835">
        <v>15.55</v>
      </c>
      <c r="N2069" s="832">
        <v>1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11</v>
      </c>
      <c r="B2070" s="832" t="s">
        <v>2137</v>
      </c>
      <c r="C2070" s="832" t="s">
        <v>2143</v>
      </c>
      <c r="D2070" s="833" t="s">
        <v>4131</v>
      </c>
      <c r="E2070" s="834" t="s">
        <v>2152</v>
      </c>
      <c r="F2070" s="832" t="s">
        <v>2140</v>
      </c>
      <c r="G2070" s="832" t="s">
        <v>2205</v>
      </c>
      <c r="H2070" s="832" t="s">
        <v>590</v>
      </c>
      <c r="I2070" s="832" t="s">
        <v>2247</v>
      </c>
      <c r="J2070" s="832" t="s">
        <v>2248</v>
      </c>
      <c r="K2070" s="832" t="s">
        <v>2249</v>
      </c>
      <c r="L2070" s="835">
        <v>245.43</v>
      </c>
      <c r="M2070" s="835">
        <v>1963.4400000000003</v>
      </c>
      <c r="N2070" s="832">
        <v>8</v>
      </c>
      <c r="O2070" s="836">
        <v>8</v>
      </c>
      <c r="P2070" s="835">
        <v>1963.4400000000003</v>
      </c>
      <c r="Q2070" s="837">
        <v>1</v>
      </c>
      <c r="R2070" s="832">
        <v>8</v>
      </c>
      <c r="S2070" s="837">
        <v>1</v>
      </c>
      <c r="T2070" s="836">
        <v>8</v>
      </c>
      <c r="U2070" s="838">
        <v>1</v>
      </c>
    </row>
    <row r="2071" spans="1:21" ht="14.4" customHeight="1" x14ac:dyDescent="0.3">
      <c r="A2071" s="831">
        <v>11</v>
      </c>
      <c r="B2071" s="832" t="s">
        <v>2137</v>
      </c>
      <c r="C2071" s="832" t="s">
        <v>2143</v>
      </c>
      <c r="D2071" s="833" t="s">
        <v>4131</v>
      </c>
      <c r="E2071" s="834" t="s">
        <v>2152</v>
      </c>
      <c r="F2071" s="832" t="s">
        <v>2140</v>
      </c>
      <c r="G2071" s="832" t="s">
        <v>2205</v>
      </c>
      <c r="H2071" s="832" t="s">
        <v>590</v>
      </c>
      <c r="I2071" s="832" t="s">
        <v>2312</v>
      </c>
      <c r="J2071" s="832" t="s">
        <v>2313</v>
      </c>
      <c r="K2071" s="832" t="s">
        <v>2314</v>
      </c>
      <c r="L2071" s="835">
        <v>748.12</v>
      </c>
      <c r="M2071" s="835">
        <v>3740.6</v>
      </c>
      <c r="N2071" s="832">
        <v>5</v>
      </c>
      <c r="O2071" s="836">
        <v>5</v>
      </c>
      <c r="P2071" s="835">
        <v>3740.6</v>
      </c>
      <c r="Q2071" s="837">
        <v>1</v>
      </c>
      <c r="R2071" s="832">
        <v>5</v>
      </c>
      <c r="S2071" s="837">
        <v>1</v>
      </c>
      <c r="T2071" s="836">
        <v>5</v>
      </c>
      <c r="U2071" s="838">
        <v>1</v>
      </c>
    </row>
    <row r="2072" spans="1:21" ht="14.4" customHeight="1" x14ac:dyDescent="0.3">
      <c r="A2072" s="831">
        <v>11</v>
      </c>
      <c r="B2072" s="832" t="s">
        <v>2137</v>
      </c>
      <c r="C2072" s="832" t="s">
        <v>2143</v>
      </c>
      <c r="D2072" s="833" t="s">
        <v>4131</v>
      </c>
      <c r="E2072" s="834" t="s">
        <v>2152</v>
      </c>
      <c r="F2072" s="832" t="s">
        <v>2140</v>
      </c>
      <c r="G2072" s="832" t="s">
        <v>2205</v>
      </c>
      <c r="H2072" s="832" t="s">
        <v>590</v>
      </c>
      <c r="I2072" s="832" t="s">
        <v>2273</v>
      </c>
      <c r="J2072" s="832" t="s">
        <v>2274</v>
      </c>
      <c r="K2072" s="832" t="s">
        <v>2275</v>
      </c>
      <c r="L2072" s="835">
        <v>1000</v>
      </c>
      <c r="M2072" s="835">
        <v>2000</v>
      </c>
      <c r="N2072" s="832">
        <v>2</v>
      </c>
      <c r="O2072" s="836">
        <v>2</v>
      </c>
      <c r="P2072" s="835">
        <v>2000</v>
      </c>
      <c r="Q2072" s="837">
        <v>1</v>
      </c>
      <c r="R2072" s="832">
        <v>2</v>
      </c>
      <c r="S2072" s="837">
        <v>1</v>
      </c>
      <c r="T2072" s="836">
        <v>2</v>
      </c>
      <c r="U2072" s="838">
        <v>1</v>
      </c>
    </row>
    <row r="2073" spans="1:21" ht="14.4" customHeight="1" x14ac:dyDescent="0.3">
      <c r="A2073" s="831">
        <v>11</v>
      </c>
      <c r="B2073" s="832" t="s">
        <v>2137</v>
      </c>
      <c r="C2073" s="832" t="s">
        <v>2143</v>
      </c>
      <c r="D2073" s="833" t="s">
        <v>4131</v>
      </c>
      <c r="E2073" s="834" t="s">
        <v>2152</v>
      </c>
      <c r="F2073" s="832" t="s">
        <v>2140</v>
      </c>
      <c r="G2073" s="832" t="s">
        <v>2205</v>
      </c>
      <c r="H2073" s="832" t="s">
        <v>590</v>
      </c>
      <c r="I2073" s="832" t="s">
        <v>2315</v>
      </c>
      <c r="J2073" s="832" t="s">
        <v>2316</v>
      </c>
      <c r="K2073" s="832" t="s">
        <v>2317</v>
      </c>
      <c r="L2073" s="835">
        <v>350</v>
      </c>
      <c r="M2073" s="835">
        <v>700</v>
      </c>
      <c r="N2073" s="832">
        <v>2</v>
      </c>
      <c r="O2073" s="836">
        <v>2</v>
      </c>
      <c r="P2073" s="835">
        <v>700</v>
      </c>
      <c r="Q2073" s="837">
        <v>1</v>
      </c>
      <c r="R2073" s="832">
        <v>2</v>
      </c>
      <c r="S2073" s="837">
        <v>1</v>
      </c>
      <c r="T2073" s="836">
        <v>2</v>
      </c>
      <c r="U2073" s="838">
        <v>1</v>
      </c>
    </row>
    <row r="2074" spans="1:21" ht="14.4" customHeight="1" x14ac:dyDescent="0.3">
      <c r="A2074" s="831">
        <v>11</v>
      </c>
      <c r="B2074" s="832" t="s">
        <v>2137</v>
      </c>
      <c r="C2074" s="832" t="s">
        <v>2143</v>
      </c>
      <c r="D2074" s="833" t="s">
        <v>4131</v>
      </c>
      <c r="E2074" s="834" t="s">
        <v>2152</v>
      </c>
      <c r="F2074" s="832" t="s">
        <v>2140</v>
      </c>
      <c r="G2074" s="832" t="s">
        <v>2205</v>
      </c>
      <c r="H2074" s="832" t="s">
        <v>590</v>
      </c>
      <c r="I2074" s="832" t="s">
        <v>2206</v>
      </c>
      <c r="J2074" s="832" t="s">
        <v>2207</v>
      </c>
      <c r="K2074" s="832" t="s">
        <v>2208</v>
      </c>
      <c r="L2074" s="835">
        <v>500</v>
      </c>
      <c r="M2074" s="835">
        <v>1500</v>
      </c>
      <c r="N2074" s="832">
        <v>3</v>
      </c>
      <c r="O2074" s="836">
        <v>3</v>
      </c>
      <c r="P2074" s="835">
        <v>1000</v>
      </c>
      <c r="Q2074" s="837">
        <v>0.66666666666666663</v>
      </c>
      <c r="R2074" s="832">
        <v>2</v>
      </c>
      <c r="S2074" s="837">
        <v>0.66666666666666663</v>
      </c>
      <c r="T2074" s="836">
        <v>2</v>
      </c>
      <c r="U2074" s="838">
        <v>0.66666666666666663</v>
      </c>
    </row>
    <row r="2075" spans="1:21" ht="14.4" customHeight="1" x14ac:dyDescent="0.3">
      <c r="A2075" s="831">
        <v>11</v>
      </c>
      <c r="B2075" s="832" t="s">
        <v>2137</v>
      </c>
      <c r="C2075" s="832" t="s">
        <v>2143</v>
      </c>
      <c r="D2075" s="833" t="s">
        <v>4131</v>
      </c>
      <c r="E2075" s="834" t="s">
        <v>2152</v>
      </c>
      <c r="F2075" s="832" t="s">
        <v>2140</v>
      </c>
      <c r="G2075" s="832" t="s">
        <v>2205</v>
      </c>
      <c r="H2075" s="832" t="s">
        <v>590</v>
      </c>
      <c r="I2075" s="832" t="s">
        <v>2806</v>
      </c>
      <c r="J2075" s="832" t="s">
        <v>2807</v>
      </c>
      <c r="K2075" s="832" t="s">
        <v>2808</v>
      </c>
      <c r="L2075" s="835">
        <v>350</v>
      </c>
      <c r="M2075" s="835">
        <v>350</v>
      </c>
      <c r="N2075" s="832">
        <v>1</v>
      </c>
      <c r="O2075" s="836">
        <v>1</v>
      </c>
      <c r="P2075" s="835">
        <v>350</v>
      </c>
      <c r="Q2075" s="837">
        <v>1</v>
      </c>
      <c r="R2075" s="832">
        <v>1</v>
      </c>
      <c r="S2075" s="837">
        <v>1</v>
      </c>
      <c r="T2075" s="836">
        <v>1</v>
      </c>
      <c r="U2075" s="838">
        <v>1</v>
      </c>
    </row>
    <row r="2076" spans="1:21" ht="14.4" customHeight="1" x14ac:dyDescent="0.3">
      <c r="A2076" s="831">
        <v>11</v>
      </c>
      <c r="B2076" s="832" t="s">
        <v>2137</v>
      </c>
      <c r="C2076" s="832" t="s">
        <v>2143</v>
      </c>
      <c r="D2076" s="833" t="s">
        <v>4131</v>
      </c>
      <c r="E2076" s="834" t="s">
        <v>2152</v>
      </c>
      <c r="F2076" s="832" t="s">
        <v>2140</v>
      </c>
      <c r="G2076" s="832" t="s">
        <v>2205</v>
      </c>
      <c r="H2076" s="832" t="s">
        <v>590</v>
      </c>
      <c r="I2076" s="832" t="s">
        <v>3090</v>
      </c>
      <c r="J2076" s="832" t="s">
        <v>3091</v>
      </c>
      <c r="K2076" s="832" t="s">
        <v>2639</v>
      </c>
      <c r="L2076" s="835">
        <v>969.57</v>
      </c>
      <c r="M2076" s="835">
        <v>969.57</v>
      </c>
      <c r="N2076" s="832">
        <v>1</v>
      </c>
      <c r="O2076" s="836">
        <v>1</v>
      </c>
      <c r="P2076" s="835">
        <v>969.57</v>
      </c>
      <c r="Q2076" s="837">
        <v>1</v>
      </c>
      <c r="R2076" s="832">
        <v>1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11</v>
      </c>
      <c r="B2077" s="832" t="s">
        <v>2137</v>
      </c>
      <c r="C2077" s="832" t="s">
        <v>2143</v>
      </c>
      <c r="D2077" s="833" t="s">
        <v>4131</v>
      </c>
      <c r="E2077" s="834" t="s">
        <v>2152</v>
      </c>
      <c r="F2077" s="832" t="s">
        <v>2140</v>
      </c>
      <c r="G2077" s="832" t="s">
        <v>2205</v>
      </c>
      <c r="H2077" s="832" t="s">
        <v>590</v>
      </c>
      <c r="I2077" s="832" t="s">
        <v>2608</v>
      </c>
      <c r="J2077" s="832" t="s">
        <v>2609</v>
      </c>
      <c r="K2077" s="832" t="s">
        <v>2610</v>
      </c>
      <c r="L2077" s="835">
        <v>1600</v>
      </c>
      <c r="M2077" s="835">
        <v>1600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11</v>
      </c>
      <c r="B2078" s="832" t="s">
        <v>2137</v>
      </c>
      <c r="C2078" s="832" t="s">
        <v>2143</v>
      </c>
      <c r="D2078" s="833" t="s">
        <v>4131</v>
      </c>
      <c r="E2078" s="834" t="s">
        <v>2152</v>
      </c>
      <c r="F2078" s="832" t="s">
        <v>2140</v>
      </c>
      <c r="G2078" s="832" t="s">
        <v>2205</v>
      </c>
      <c r="H2078" s="832" t="s">
        <v>590</v>
      </c>
      <c r="I2078" s="832" t="s">
        <v>2276</v>
      </c>
      <c r="J2078" s="832" t="s">
        <v>2277</v>
      </c>
      <c r="K2078" s="832" t="s">
        <v>2278</v>
      </c>
      <c r="L2078" s="835">
        <v>971.25</v>
      </c>
      <c r="M2078" s="835">
        <v>3885</v>
      </c>
      <c r="N2078" s="832">
        <v>4</v>
      </c>
      <c r="O2078" s="836">
        <v>4</v>
      </c>
      <c r="P2078" s="835">
        <v>3885</v>
      </c>
      <c r="Q2078" s="837">
        <v>1</v>
      </c>
      <c r="R2078" s="832">
        <v>4</v>
      </c>
      <c r="S2078" s="837">
        <v>1</v>
      </c>
      <c r="T2078" s="836">
        <v>4</v>
      </c>
      <c r="U2078" s="838">
        <v>1</v>
      </c>
    </row>
    <row r="2079" spans="1:21" ht="14.4" customHeight="1" x14ac:dyDescent="0.3">
      <c r="A2079" s="831">
        <v>11</v>
      </c>
      <c r="B2079" s="832" t="s">
        <v>2137</v>
      </c>
      <c r="C2079" s="832" t="s">
        <v>2143</v>
      </c>
      <c r="D2079" s="833" t="s">
        <v>4131</v>
      </c>
      <c r="E2079" s="834" t="s">
        <v>2152</v>
      </c>
      <c r="F2079" s="832" t="s">
        <v>2140</v>
      </c>
      <c r="G2079" s="832" t="s">
        <v>2205</v>
      </c>
      <c r="H2079" s="832" t="s">
        <v>590</v>
      </c>
      <c r="I2079" s="832" t="s">
        <v>2318</v>
      </c>
      <c r="J2079" s="832" t="s">
        <v>2319</v>
      </c>
      <c r="K2079" s="832"/>
      <c r="L2079" s="835">
        <v>1000</v>
      </c>
      <c r="M2079" s="835">
        <v>1000</v>
      </c>
      <c r="N2079" s="832">
        <v>1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11</v>
      </c>
      <c r="B2080" s="832" t="s">
        <v>2137</v>
      </c>
      <c r="C2080" s="832" t="s">
        <v>2143</v>
      </c>
      <c r="D2080" s="833" t="s">
        <v>4131</v>
      </c>
      <c r="E2080" s="834" t="s">
        <v>2152</v>
      </c>
      <c r="F2080" s="832" t="s">
        <v>2140</v>
      </c>
      <c r="G2080" s="832" t="s">
        <v>2205</v>
      </c>
      <c r="H2080" s="832" t="s">
        <v>590</v>
      </c>
      <c r="I2080" s="832" t="s">
        <v>2614</v>
      </c>
      <c r="J2080" s="832" t="s">
        <v>2615</v>
      </c>
      <c r="K2080" s="832" t="s">
        <v>2616</v>
      </c>
      <c r="L2080" s="835">
        <v>180</v>
      </c>
      <c r="M2080" s="835">
        <v>3780</v>
      </c>
      <c r="N2080" s="832">
        <v>21</v>
      </c>
      <c r="O2080" s="836">
        <v>20</v>
      </c>
      <c r="P2080" s="835">
        <v>3600</v>
      </c>
      <c r="Q2080" s="837">
        <v>0.95238095238095233</v>
      </c>
      <c r="R2080" s="832">
        <v>20</v>
      </c>
      <c r="S2080" s="837">
        <v>0.95238095238095233</v>
      </c>
      <c r="T2080" s="836">
        <v>19</v>
      </c>
      <c r="U2080" s="838">
        <v>0.95</v>
      </c>
    </row>
    <row r="2081" spans="1:21" ht="14.4" customHeight="1" x14ac:dyDescent="0.3">
      <c r="A2081" s="831">
        <v>11</v>
      </c>
      <c r="B2081" s="832" t="s">
        <v>2137</v>
      </c>
      <c r="C2081" s="832" t="s">
        <v>2143</v>
      </c>
      <c r="D2081" s="833" t="s">
        <v>4131</v>
      </c>
      <c r="E2081" s="834" t="s">
        <v>2152</v>
      </c>
      <c r="F2081" s="832" t="s">
        <v>2140</v>
      </c>
      <c r="G2081" s="832" t="s">
        <v>2205</v>
      </c>
      <c r="H2081" s="832" t="s">
        <v>590</v>
      </c>
      <c r="I2081" s="832" t="s">
        <v>2617</v>
      </c>
      <c r="J2081" s="832" t="s">
        <v>2618</v>
      </c>
      <c r="K2081" s="832"/>
      <c r="L2081" s="835">
        <v>600</v>
      </c>
      <c r="M2081" s="835">
        <v>1200</v>
      </c>
      <c r="N2081" s="832">
        <v>2</v>
      </c>
      <c r="O2081" s="836">
        <v>2</v>
      </c>
      <c r="P2081" s="835">
        <v>1200</v>
      </c>
      <c r="Q2081" s="837">
        <v>1</v>
      </c>
      <c r="R2081" s="832">
        <v>2</v>
      </c>
      <c r="S2081" s="837">
        <v>1</v>
      </c>
      <c r="T2081" s="836">
        <v>2</v>
      </c>
      <c r="U2081" s="838">
        <v>1</v>
      </c>
    </row>
    <row r="2082" spans="1:21" ht="14.4" customHeight="1" x14ac:dyDescent="0.3">
      <c r="A2082" s="831">
        <v>11</v>
      </c>
      <c r="B2082" s="832" t="s">
        <v>2137</v>
      </c>
      <c r="C2082" s="832" t="s">
        <v>2143</v>
      </c>
      <c r="D2082" s="833" t="s">
        <v>4131</v>
      </c>
      <c r="E2082" s="834" t="s">
        <v>2152</v>
      </c>
      <c r="F2082" s="832" t="s">
        <v>2140</v>
      </c>
      <c r="G2082" s="832" t="s">
        <v>2205</v>
      </c>
      <c r="H2082" s="832" t="s">
        <v>590</v>
      </c>
      <c r="I2082" s="832" t="s">
        <v>2817</v>
      </c>
      <c r="J2082" s="832" t="s">
        <v>2818</v>
      </c>
      <c r="K2082" s="832" t="s">
        <v>2819</v>
      </c>
      <c r="L2082" s="835">
        <v>350</v>
      </c>
      <c r="M2082" s="835">
        <v>2100</v>
      </c>
      <c r="N2082" s="832">
        <v>6</v>
      </c>
      <c r="O2082" s="836">
        <v>6</v>
      </c>
      <c r="P2082" s="835">
        <v>1750</v>
      </c>
      <c r="Q2082" s="837">
        <v>0.83333333333333337</v>
      </c>
      <c r="R2082" s="832">
        <v>5</v>
      </c>
      <c r="S2082" s="837">
        <v>0.83333333333333337</v>
      </c>
      <c r="T2082" s="836">
        <v>5</v>
      </c>
      <c r="U2082" s="838">
        <v>0.83333333333333337</v>
      </c>
    </row>
    <row r="2083" spans="1:21" ht="14.4" customHeight="1" x14ac:dyDescent="0.3">
      <c r="A2083" s="831">
        <v>11</v>
      </c>
      <c r="B2083" s="832" t="s">
        <v>2137</v>
      </c>
      <c r="C2083" s="832" t="s">
        <v>2143</v>
      </c>
      <c r="D2083" s="833" t="s">
        <v>4131</v>
      </c>
      <c r="E2083" s="834" t="s">
        <v>2152</v>
      </c>
      <c r="F2083" s="832" t="s">
        <v>2140</v>
      </c>
      <c r="G2083" s="832" t="s">
        <v>2205</v>
      </c>
      <c r="H2083" s="832" t="s">
        <v>590</v>
      </c>
      <c r="I2083" s="832" t="s">
        <v>2625</v>
      </c>
      <c r="J2083" s="832" t="s">
        <v>2626</v>
      </c>
      <c r="K2083" s="832" t="s">
        <v>2627</v>
      </c>
      <c r="L2083" s="835">
        <v>1600</v>
      </c>
      <c r="M2083" s="835">
        <v>3200</v>
      </c>
      <c r="N2083" s="832">
        <v>2</v>
      </c>
      <c r="O2083" s="836">
        <v>2</v>
      </c>
      <c r="P2083" s="835">
        <v>3200</v>
      </c>
      <c r="Q2083" s="837">
        <v>1</v>
      </c>
      <c r="R2083" s="832">
        <v>2</v>
      </c>
      <c r="S2083" s="837">
        <v>1</v>
      </c>
      <c r="T2083" s="836">
        <v>2</v>
      </c>
      <c r="U2083" s="838">
        <v>1</v>
      </c>
    </row>
    <row r="2084" spans="1:21" ht="14.4" customHeight="1" x14ac:dyDescent="0.3">
      <c r="A2084" s="831">
        <v>11</v>
      </c>
      <c r="B2084" s="832" t="s">
        <v>2137</v>
      </c>
      <c r="C2084" s="832" t="s">
        <v>2143</v>
      </c>
      <c r="D2084" s="833" t="s">
        <v>4131</v>
      </c>
      <c r="E2084" s="834" t="s">
        <v>2152</v>
      </c>
      <c r="F2084" s="832" t="s">
        <v>2140</v>
      </c>
      <c r="G2084" s="832" t="s">
        <v>2205</v>
      </c>
      <c r="H2084" s="832" t="s">
        <v>590</v>
      </c>
      <c r="I2084" s="832" t="s">
        <v>2419</v>
      </c>
      <c r="J2084" s="832" t="s">
        <v>2420</v>
      </c>
      <c r="K2084" s="832" t="s">
        <v>2421</v>
      </c>
      <c r="L2084" s="835">
        <v>1690</v>
      </c>
      <c r="M2084" s="835">
        <v>1690</v>
      </c>
      <c r="N2084" s="832">
        <v>1</v>
      </c>
      <c r="O2084" s="836">
        <v>1</v>
      </c>
      <c r="P2084" s="835">
        <v>1690</v>
      </c>
      <c r="Q2084" s="837">
        <v>1</v>
      </c>
      <c r="R2084" s="832">
        <v>1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11</v>
      </c>
      <c r="B2085" s="832" t="s">
        <v>2137</v>
      </c>
      <c r="C2085" s="832" t="s">
        <v>2143</v>
      </c>
      <c r="D2085" s="833" t="s">
        <v>4131</v>
      </c>
      <c r="E2085" s="834" t="s">
        <v>2152</v>
      </c>
      <c r="F2085" s="832" t="s">
        <v>2140</v>
      </c>
      <c r="G2085" s="832" t="s">
        <v>2205</v>
      </c>
      <c r="H2085" s="832" t="s">
        <v>590</v>
      </c>
      <c r="I2085" s="832" t="s">
        <v>2825</v>
      </c>
      <c r="J2085" s="832" t="s">
        <v>2826</v>
      </c>
      <c r="K2085" s="832" t="s">
        <v>2827</v>
      </c>
      <c r="L2085" s="835">
        <v>350</v>
      </c>
      <c r="M2085" s="835">
        <v>350</v>
      </c>
      <c r="N2085" s="832">
        <v>1</v>
      </c>
      <c r="O2085" s="836">
        <v>1</v>
      </c>
      <c r="P2085" s="835">
        <v>350</v>
      </c>
      <c r="Q2085" s="837">
        <v>1</v>
      </c>
      <c r="R2085" s="832">
        <v>1</v>
      </c>
      <c r="S2085" s="837">
        <v>1</v>
      </c>
      <c r="T2085" s="836">
        <v>1</v>
      </c>
      <c r="U2085" s="838">
        <v>1</v>
      </c>
    </row>
    <row r="2086" spans="1:21" ht="14.4" customHeight="1" x14ac:dyDescent="0.3">
      <c r="A2086" s="831">
        <v>11</v>
      </c>
      <c r="B2086" s="832" t="s">
        <v>2137</v>
      </c>
      <c r="C2086" s="832" t="s">
        <v>2143</v>
      </c>
      <c r="D2086" s="833" t="s">
        <v>4131</v>
      </c>
      <c r="E2086" s="834" t="s">
        <v>2152</v>
      </c>
      <c r="F2086" s="832" t="s">
        <v>2140</v>
      </c>
      <c r="G2086" s="832" t="s">
        <v>2205</v>
      </c>
      <c r="H2086" s="832" t="s">
        <v>590</v>
      </c>
      <c r="I2086" s="832" t="s">
        <v>3098</v>
      </c>
      <c r="J2086" s="832" t="s">
        <v>3099</v>
      </c>
      <c r="K2086" s="832"/>
      <c r="L2086" s="835">
        <v>400</v>
      </c>
      <c r="M2086" s="835">
        <v>800</v>
      </c>
      <c r="N2086" s="832">
        <v>2</v>
      </c>
      <c r="O2086" s="836">
        <v>1</v>
      </c>
      <c r="P2086" s="835">
        <v>800</v>
      </c>
      <c r="Q2086" s="837">
        <v>1</v>
      </c>
      <c r="R2086" s="832">
        <v>2</v>
      </c>
      <c r="S2086" s="837">
        <v>1</v>
      </c>
      <c r="T2086" s="836">
        <v>1</v>
      </c>
      <c r="U2086" s="838">
        <v>1</v>
      </c>
    </row>
    <row r="2087" spans="1:21" ht="14.4" customHeight="1" x14ac:dyDescent="0.3">
      <c r="A2087" s="831">
        <v>11</v>
      </c>
      <c r="B2087" s="832" t="s">
        <v>2137</v>
      </c>
      <c r="C2087" s="832" t="s">
        <v>2143</v>
      </c>
      <c r="D2087" s="833" t="s">
        <v>4131</v>
      </c>
      <c r="E2087" s="834" t="s">
        <v>2152</v>
      </c>
      <c r="F2087" s="832" t="s">
        <v>2140</v>
      </c>
      <c r="G2087" s="832" t="s">
        <v>2205</v>
      </c>
      <c r="H2087" s="832" t="s">
        <v>590</v>
      </c>
      <c r="I2087" s="832" t="s">
        <v>2951</v>
      </c>
      <c r="J2087" s="832" t="s">
        <v>2952</v>
      </c>
      <c r="K2087" s="832" t="s">
        <v>2953</v>
      </c>
      <c r="L2087" s="835">
        <v>400</v>
      </c>
      <c r="M2087" s="835">
        <v>400</v>
      </c>
      <c r="N2087" s="832">
        <v>1</v>
      </c>
      <c r="O2087" s="836">
        <v>1</v>
      </c>
      <c r="P2087" s="835">
        <v>400</v>
      </c>
      <c r="Q2087" s="837">
        <v>1</v>
      </c>
      <c r="R2087" s="832">
        <v>1</v>
      </c>
      <c r="S2087" s="837">
        <v>1</v>
      </c>
      <c r="T2087" s="836">
        <v>1</v>
      </c>
      <c r="U2087" s="838">
        <v>1</v>
      </c>
    </row>
    <row r="2088" spans="1:21" ht="14.4" customHeight="1" x14ac:dyDescent="0.3">
      <c r="A2088" s="831">
        <v>11</v>
      </c>
      <c r="B2088" s="832" t="s">
        <v>2137</v>
      </c>
      <c r="C2088" s="832" t="s">
        <v>2143</v>
      </c>
      <c r="D2088" s="833" t="s">
        <v>4131</v>
      </c>
      <c r="E2088" s="834" t="s">
        <v>2152</v>
      </c>
      <c r="F2088" s="832" t="s">
        <v>2140</v>
      </c>
      <c r="G2088" s="832" t="s">
        <v>2205</v>
      </c>
      <c r="H2088" s="832" t="s">
        <v>590</v>
      </c>
      <c r="I2088" s="832" t="s">
        <v>3104</v>
      </c>
      <c r="J2088" s="832" t="s">
        <v>2609</v>
      </c>
      <c r="K2088" s="832" t="s">
        <v>3105</v>
      </c>
      <c r="L2088" s="835">
        <v>2200</v>
      </c>
      <c r="M2088" s="835">
        <v>2200</v>
      </c>
      <c r="N2088" s="832">
        <v>1</v>
      </c>
      <c r="O2088" s="836">
        <v>1</v>
      </c>
      <c r="P2088" s="835">
        <v>2200</v>
      </c>
      <c r="Q2088" s="837">
        <v>1</v>
      </c>
      <c r="R2088" s="832">
        <v>1</v>
      </c>
      <c r="S2088" s="837">
        <v>1</v>
      </c>
      <c r="T2088" s="836">
        <v>1</v>
      </c>
      <c r="U2088" s="838">
        <v>1</v>
      </c>
    </row>
    <row r="2089" spans="1:21" ht="14.4" customHeight="1" x14ac:dyDescent="0.3">
      <c r="A2089" s="831">
        <v>11</v>
      </c>
      <c r="B2089" s="832" t="s">
        <v>2137</v>
      </c>
      <c r="C2089" s="832" t="s">
        <v>2143</v>
      </c>
      <c r="D2089" s="833" t="s">
        <v>4131</v>
      </c>
      <c r="E2089" s="834" t="s">
        <v>2152</v>
      </c>
      <c r="F2089" s="832" t="s">
        <v>2140</v>
      </c>
      <c r="G2089" s="832" t="s">
        <v>2209</v>
      </c>
      <c r="H2089" s="832" t="s">
        <v>590</v>
      </c>
      <c r="I2089" s="832" t="s">
        <v>2661</v>
      </c>
      <c r="J2089" s="832" t="s">
        <v>2662</v>
      </c>
      <c r="K2089" s="832" t="s">
        <v>2663</v>
      </c>
      <c r="L2089" s="835">
        <v>3990</v>
      </c>
      <c r="M2089" s="835">
        <v>3990</v>
      </c>
      <c r="N2089" s="832">
        <v>1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11</v>
      </c>
      <c r="B2090" s="832" t="s">
        <v>2137</v>
      </c>
      <c r="C2090" s="832" t="s">
        <v>2143</v>
      </c>
      <c r="D2090" s="833" t="s">
        <v>4131</v>
      </c>
      <c r="E2090" s="834" t="s">
        <v>2152</v>
      </c>
      <c r="F2090" s="832" t="s">
        <v>2140</v>
      </c>
      <c r="G2090" s="832" t="s">
        <v>2209</v>
      </c>
      <c r="H2090" s="832" t="s">
        <v>590</v>
      </c>
      <c r="I2090" s="832" t="s">
        <v>2282</v>
      </c>
      <c r="J2090" s="832" t="s">
        <v>2283</v>
      </c>
      <c r="K2090" s="832" t="s">
        <v>2284</v>
      </c>
      <c r="L2090" s="835">
        <v>200</v>
      </c>
      <c r="M2090" s="835">
        <v>2000</v>
      </c>
      <c r="N2090" s="832">
        <v>10</v>
      </c>
      <c r="O2090" s="836">
        <v>5</v>
      </c>
      <c r="P2090" s="835">
        <v>1600</v>
      </c>
      <c r="Q2090" s="837">
        <v>0.8</v>
      </c>
      <c r="R2090" s="832">
        <v>8</v>
      </c>
      <c r="S2090" s="837">
        <v>0.8</v>
      </c>
      <c r="T2090" s="836">
        <v>4</v>
      </c>
      <c r="U2090" s="838">
        <v>0.8</v>
      </c>
    </row>
    <row r="2091" spans="1:21" ht="14.4" customHeight="1" x14ac:dyDescent="0.3">
      <c r="A2091" s="831">
        <v>11</v>
      </c>
      <c r="B2091" s="832" t="s">
        <v>2137</v>
      </c>
      <c r="C2091" s="832" t="s">
        <v>2143</v>
      </c>
      <c r="D2091" s="833" t="s">
        <v>4131</v>
      </c>
      <c r="E2091" s="834" t="s">
        <v>2152</v>
      </c>
      <c r="F2091" s="832" t="s">
        <v>2140</v>
      </c>
      <c r="G2091" s="832" t="s">
        <v>2209</v>
      </c>
      <c r="H2091" s="832" t="s">
        <v>590</v>
      </c>
      <c r="I2091" s="832" t="s">
        <v>2266</v>
      </c>
      <c r="J2091" s="832" t="s">
        <v>2267</v>
      </c>
      <c r="K2091" s="832" t="s">
        <v>2268</v>
      </c>
      <c r="L2091" s="835">
        <v>278.75</v>
      </c>
      <c r="M2091" s="835">
        <v>31777.5</v>
      </c>
      <c r="N2091" s="832">
        <v>114</v>
      </c>
      <c r="O2091" s="836">
        <v>59</v>
      </c>
      <c r="P2091" s="835">
        <v>30383.75</v>
      </c>
      <c r="Q2091" s="837">
        <v>0.95614035087719296</v>
      </c>
      <c r="R2091" s="832">
        <v>109</v>
      </c>
      <c r="S2091" s="837">
        <v>0.95614035087719296</v>
      </c>
      <c r="T2091" s="836">
        <v>56</v>
      </c>
      <c r="U2091" s="838">
        <v>0.94915254237288138</v>
      </c>
    </row>
    <row r="2092" spans="1:21" ht="14.4" customHeight="1" x14ac:dyDescent="0.3">
      <c r="A2092" s="831">
        <v>11</v>
      </c>
      <c r="B2092" s="832" t="s">
        <v>2137</v>
      </c>
      <c r="C2092" s="832" t="s">
        <v>2143</v>
      </c>
      <c r="D2092" s="833" t="s">
        <v>4131</v>
      </c>
      <c r="E2092" s="834" t="s">
        <v>2152</v>
      </c>
      <c r="F2092" s="832" t="s">
        <v>2140</v>
      </c>
      <c r="G2092" s="832" t="s">
        <v>2209</v>
      </c>
      <c r="H2092" s="832" t="s">
        <v>590</v>
      </c>
      <c r="I2092" s="832" t="s">
        <v>2256</v>
      </c>
      <c r="J2092" s="832" t="s">
        <v>2257</v>
      </c>
      <c r="K2092" s="832" t="s">
        <v>2258</v>
      </c>
      <c r="L2092" s="835">
        <v>1200</v>
      </c>
      <c r="M2092" s="835">
        <v>1200</v>
      </c>
      <c r="N2092" s="832">
        <v>1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11</v>
      </c>
      <c r="B2093" s="832" t="s">
        <v>2137</v>
      </c>
      <c r="C2093" s="832" t="s">
        <v>2143</v>
      </c>
      <c r="D2093" s="833" t="s">
        <v>4131</v>
      </c>
      <c r="E2093" s="834" t="s">
        <v>2152</v>
      </c>
      <c r="F2093" s="832" t="s">
        <v>2140</v>
      </c>
      <c r="G2093" s="832" t="s">
        <v>2678</v>
      </c>
      <c r="H2093" s="832" t="s">
        <v>590</v>
      </c>
      <c r="I2093" s="832" t="s">
        <v>2842</v>
      </c>
      <c r="J2093" s="832" t="s">
        <v>2843</v>
      </c>
      <c r="K2093" s="832" t="s">
        <v>2844</v>
      </c>
      <c r="L2093" s="835">
        <v>1659.44</v>
      </c>
      <c r="M2093" s="835">
        <v>77993.680000000037</v>
      </c>
      <c r="N2093" s="832">
        <v>47</v>
      </c>
      <c r="O2093" s="836">
        <v>43</v>
      </c>
      <c r="P2093" s="835">
        <v>71355.920000000042</v>
      </c>
      <c r="Q2093" s="837">
        <v>0.91489361702127669</v>
      </c>
      <c r="R2093" s="832">
        <v>43</v>
      </c>
      <c r="S2093" s="837">
        <v>0.91489361702127658</v>
      </c>
      <c r="T2093" s="836">
        <v>39</v>
      </c>
      <c r="U2093" s="838">
        <v>0.90697674418604646</v>
      </c>
    </row>
    <row r="2094" spans="1:21" ht="14.4" customHeight="1" x14ac:dyDescent="0.3">
      <c r="A2094" s="831">
        <v>11</v>
      </c>
      <c r="B2094" s="832" t="s">
        <v>2137</v>
      </c>
      <c r="C2094" s="832" t="s">
        <v>2143</v>
      </c>
      <c r="D2094" s="833" t="s">
        <v>4131</v>
      </c>
      <c r="E2094" s="834" t="s">
        <v>2160</v>
      </c>
      <c r="F2094" s="832" t="s">
        <v>2138</v>
      </c>
      <c r="G2094" s="832" t="s">
        <v>2688</v>
      </c>
      <c r="H2094" s="832" t="s">
        <v>590</v>
      </c>
      <c r="I2094" s="832" t="s">
        <v>2875</v>
      </c>
      <c r="J2094" s="832" t="s">
        <v>2690</v>
      </c>
      <c r="K2094" s="832" t="s">
        <v>2745</v>
      </c>
      <c r="L2094" s="835">
        <v>32.28</v>
      </c>
      <c r="M2094" s="835">
        <v>64.56</v>
      </c>
      <c r="N2094" s="832">
        <v>2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11</v>
      </c>
      <c r="B2095" s="832" t="s">
        <v>2137</v>
      </c>
      <c r="C2095" s="832" t="s">
        <v>2143</v>
      </c>
      <c r="D2095" s="833" t="s">
        <v>4131</v>
      </c>
      <c r="E2095" s="834" t="s">
        <v>2160</v>
      </c>
      <c r="F2095" s="832" t="s">
        <v>2138</v>
      </c>
      <c r="G2095" s="832" t="s">
        <v>2688</v>
      </c>
      <c r="H2095" s="832" t="s">
        <v>590</v>
      </c>
      <c r="I2095" s="832" t="s">
        <v>2689</v>
      </c>
      <c r="J2095" s="832" t="s">
        <v>2690</v>
      </c>
      <c r="K2095" s="832" t="s">
        <v>2691</v>
      </c>
      <c r="L2095" s="835">
        <v>96.84</v>
      </c>
      <c r="M2095" s="835">
        <v>96.84</v>
      </c>
      <c r="N2095" s="832">
        <v>1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11</v>
      </c>
      <c r="B2096" s="832" t="s">
        <v>2137</v>
      </c>
      <c r="C2096" s="832" t="s">
        <v>2143</v>
      </c>
      <c r="D2096" s="833" t="s">
        <v>4131</v>
      </c>
      <c r="E2096" s="834" t="s">
        <v>2160</v>
      </c>
      <c r="F2096" s="832" t="s">
        <v>2138</v>
      </c>
      <c r="G2096" s="832" t="s">
        <v>2177</v>
      </c>
      <c r="H2096" s="832" t="s">
        <v>638</v>
      </c>
      <c r="I2096" s="832" t="s">
        <v>1927</v>
      </c>
      <c r="J2096" s="832" t="s">
        <v>1225</v>
      </c>
      <c r="K2096" s="832" t="s">
        <v>1928</v>
      </c>
      <c r="L2096" s="835">
        <v>154.36000000000001</v>
      </c>
      <c r="M2096" s="835">
        <v>1080.52</v>
      </c>
      <c r="N2096" s="832">
        <v>7</v>
      </c>
      <c r="O2096" s="836">
        <v>5</v>
      </c>
      <c r="P2096" s="835">
        <v>308.72000000000003</v>
      </c>
      <c r="Q2096" s="837">
        <v>0.28571428571428575</v>
      </c>
      <c r="R2096" s="832">
        <v>2</v>
      </c>
      <c r="S2096" s="837">
        <v>0.2857142857142857</v>
      </c>
      <c r="T2096" s="836">
        <v>1.5</v>
      </c>
      <c r="U2096" s="838">
        <v>0.3</v>
      </c>
    </row>
    <row r="2097" spans="1:21" ht="14.4" customHeight="1" x14ac:dyDescent="0.3">
      <c r="A2097" s="831">
        <v>11</v>
      </c>
      <c r="B2097" s="832" t="s">
        <v>2137</v>
      </c>
      <c r="C2097" s="832" t="s">
        <v>2143</v>
      </c>
      <c r="D2097" s="833" t="s">
        <v>4131</v>
      </c>
      <c r="E2097" s="834" t="s">
        <v>2160</v>
      </c>
      <c r="F2097" s="832" t="s">
        <v>2138</v>
      </c>
      <c r="G2097" s="832" t="s">
        <v>2177</v>
      </c>
      <c r="H2097" s="832" t="s">
        <v>590</v>
      </c>
      <c r="I2097" s="832" t="s">
        <v>3271</v>
      </c>
      <c r="J2097" s="832" t="s">
        <v>1225</v>
      </c>
      <c r="K2097" s="832" t="s">
        <v>1928</v>
      </c>
      <c r="L2097" s="835">
        <v>154.36000000000001</v>
      </c>
      <c r="M2097" s="835">
        <v>771.80000000000007</v>
      </c>
      <c r="N2097" s="832">
        <v>5</v>
      </c>
      <c r="O2097" s="836">
        <v>2</v>
      </c>
      <c r="P2097" s="835">
        <v>771.80000000000007</v>
      </c>
      <c r="Q2097" s="837">
        <v>1</v>
      </c>
      <c r="R2097" s="832">
        <v>5</v>
      </c>
      <c r="S2097" s="837">
        <v>1</v>
      </c>
      <c r="T2097" s="836">
        <v>2</v>
      </c>
      <c r="U2097" s="838">
        <v>1</v>
      </c>
    </row>
    <row r="2098" spans="1:21" ht="14.4" customHeight="1" x14ac:dyDescent="0.3">
      <c r="A2098" s="831">
        <v>11</v>
      </c>
      <c r="B2098" s="832" t="s">
        <v>2137</v>
      </c>
      <c r="C2098" s="832" t="s">
        <v>2143</v>
      </c>
      <c r="D2098" s="833" t="s">
        <v>4131</v>
      </c>
      <c r="E2098" s="834" t="s">
        <v>2160</v>
      </c>
      <c r="F2098" s="832" t="s">
        <v>2138</v>
      </c>
      <c r="G2098" s="832" t="s">
        <v>2177</v>
      </c>
      <c r="H2098" s="832" t="s">
        <v>638</v>
      </c>
      <c r="I2098" s="832" t="s">
        <v>1925</v>
      </c>
      <c r="J2098" s="832" t="s">
        <v>1225</v>
      </c>
      <c r="K2098" s="832" t="s">
        <v>1926</v>
      </c>
      <c r="L2098" s="835">
        <v>225.06</v>
      </c>
      <c r="M2098" s="835">
        <v>450.12</v>
      </c>
      <c r="N2098" s="832">
        <v>2</v>
      </c>
      <c r="O2098" s="836">
        <v>1.5</v>
      </c>
      <c r="P2098" s="835">
        <v>225.06</v>
      </c>
      <c r="Q2098" s="837">
        <v>0.5</v>
      </c>
      <c r="R2098" s="832">
        <v>1</v>
      </c>
      <c r="S2098" s="837">
        <v>0.5</v>
      </c>
      <c r="T2098" s="836">
        <v>1</v>
      </c>
      <c r="U2098" s="838">
        <v>0.66666666666666663</v>
      </c>
    </row>
    <row r="2099" spans="1:21" ht="14.4" customHeight="1" x14ac:dyDescent="0.3">
      <c r="A2099" s="831">
        <v>11</v>
      </c>
      <c r="B2099" s="832" t="s">
        <v>2137</v>
      </c>
      <c r="C2099" s="832" t="s">
        <v>2143</v>
      </c>
      <c r="D2099" s="833" t="s">
        <v>4131</v>
      </c>
      <c r="E2099" s="834" t="s">
        <v>2160</v>
      </c>
      <c r="F2099" s="832" t="s">
        <v>2138</v>
      </c>
      <c r="G2099" s="832" t="s">
        <v>2390</v>
      </c>
      <c r="H2099" s="832" t="s">
        <v>590</v>
      </c>
      <c r="I2099" s="832" t="s">
        <v>2391</v>
      </c>
      <c r="J2099" s="832" t="s">
        <v>2392</v>
      </c>
      <c r="K2099" s="832" t="s">
        <v>2393</v>
      </c>
      <c r="L2099" s="835">
        <v>159.71</v>
      </c>
      <c r="M2099" s="835">
        <v>1916.52</v>
      </c>
      <c r="N2099" s="832">
        <v>12</v>
      </c>
      <c r="O2099" s="836">
        <v>3.5</v>
      </c>
      <c r="P2099" s="835">
        <v>1437.3899999999999</v>
      </c>
      <c r="Q2099" s="837">
        <v>0.74999999999999989</v>
      </c>
      <c r="R2099" s="832">
        <v>9</v>
      </c>
      <c r="S2099" s="837">
        <v>0.75</v>
      </c>
      <c r="T2099" s="836">
        <v>2.5</v>
      </c>
      <c r="U2099" s="838">
        <v>0.7142857142857143</v>
      </c>
    </row>
    <row r="2100" spans="1:21" ht="14.4" customHeight="1" x14ac:dyDescent="0.3">
      <c r="A2100" s="831">
        <v>11</v>
      </c>
      <c r="B2100" s="832" t="s">
        <v>2137</v>
      </c>
      <c r="C2100" s="832" t="s">
        <v>2143</v>
      </c>
      <c r="D2100" s="833" t="s">
        <v>4131</v>
      </c>
      <c r="E2100" s="834" t="s">
        <v>2160</v>
      </c>
      <c r="F2100" s="832" t="s">
        <v>2138</v>
      </c>
      <c r="G2100" s="832" t="s">
        <v>2390</v>
      </c>
      <c r="H2100" s="832" t="s">
        <v>590</v>
      </c>
      <c r="I2100" s="832" t="s">
        <v>2532</v>
      </c>
      <c r="J2100" s="832" t="s">
        <v>2392</v>
      </c>
      <c r="K2100" s="832" t="s">
        <v>2393</v>
      </c>
      <c r="L2100" s="835">
        <v>159.71</v>
      </c>
      <c r="M2100" s="835">
        <v>2395.6499999999996</v>
      </c>
      <c r="N2100" s="832">
        <v>15</v>
      </c>
      <c r="O2100" s="836">
        <v>5</v>
      </c>
      <c r="P2100" s="835">
        <v>958.26</v>
      </c>
      <c r="Q2100" s="837">
        <v>0.40000000000000008</v>
      </c>
      <c r="R2100" s="832">
        <v>6</v>
      </c>
      <c r="S2100" s="837">
        <v>0.4</v>
      </c>
      <c r="T2100" s="836">
        <v>2</v>
      </c>
      <c r="U2100" s="838">
        <v>0.4</v>
      </c>
    </row>
    <row r="2101" spans="1:21" ht="14.4" customHeight="1" x14ac:dyDescent="0.3">
      <c r="A2101" s="831">
        <v>11</v>
      </c>
      <c r="B2101" s="832" t="s">
        <v>2137</v>
      </c>
      <c r="C2101" s="832" t="s">
        <v>2143</v>
      </c>
      <c r="D2101" s="833" t="s">
        <v>4131</v>
      </c>
      <c r="E2101" s="834" t="s">
        <v>2160</v>
      </c>
      <c r="F2101" s="832" t="s">
        <v>2138</v>
      </c>
      <c r="G2101" s="832" t="s">
        <v>2698</v>
      </c>
      <c r="H2101" s="832" t="s">
        <v>590</v>
      </c>
      <c r="I2101" s="832" t="s">
        <v>3908</v>
      </c>
      <c r="J2101" s="832" t="s">
        <v>1255</v>
      </c>
      <c r="K2101" s="832" t="s">
        <v>3909</v>
      </c>
      <c r="L2101" s="835">
        <v>46.03</v>
      </c>
      <c r="M2101" s="835">
        <v>46.03</v>
      </c>
      <c r="N2101" s="832">
        <v>1</v>
      </c>
      <c r="O2101" s="836">
        <v>1</v>
      </c>
      <c r="P2101" s="835">
        <v>46.03</v>
      </c>
      <c r="Q2101" s="837">
        <v>1</v>
      </c>
      <c r="R2101" s="832">
        <v>1</v>
      </c>
      <c r="S2101" s="837">
        <v>1</v>
      </c>
      <c r="T2101" s="836">
        <v>1</v>
      </c>
      <c r="U2101" s="838">
        <v>1</v>
      </c>
    </row>
    <row r="2102" spans="1:21" ht="14.4" customHeight="1" x14ac:dyDescent="0.3">
      <c r="A2102" s="831">
        <v>11</v>
      </c>
      <c r="B2102" s="832" t="s">
        <v>2137</v>
      </c>
      <c r="C2102" s="832" t="s">
        <v>2143</v>
      </c>
      <c r="D2102" s="833" t="s">
        <v>4131</v>
      </c>
      <c r="E2102" s="834" t="s">
        <v>2160</v>
      </c>
      <c r="F2102" s="832" t="s">
        <v>2138</v>
      </c>
      <c r="G2102" s="832" t="s">
        <v>2178</v>
      </c>
      <c r="H2102" s="832" t="s">
        <v>638</v>
      </c>
      <c r="I2102" s="832" t="s">
        <v>2062</v>
      </c>
      <c r="J2102" s="832" t="s">
        <v>1932</v>
      </c>
      <c r="K2102" s="832" t="s">
        <v>2063</v>
      </c>
      <c r="L2102" s="835">
        <v>272.83</v>
      </c>
      <c r="M2102" s="835">
        <v>545.66</v>
      </c>
      <c r="N2102" s="832">
        <v>2</v>
      </c>
      <c r="O2102" s="836">
        <v>1</v>
      </c>
      <c r="P2102" s="835">
        <v>545.66</v>
      </c>
      <c r="Q2102" s="837">
        <v>1</v>
      </c>
      <c r="R2102" s="832">
        <v>2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11</v>
      </c>
      <c r="B2103" s="832" t="s">
        <v>2137</v>
      </c>
      <c r="C2103" s="832" t="s">
        <v>2143</v>
      </c>
      <c r="D2103" s="833" t="s">
        <v>4131</v>
      </c>
      <c r="E2103" s="834" t="s">
        <v>2160</v>
      </c>
      <c r="F2103" s="832" t="s">
        <v>2138</v>
      </c>
      <c r="G2103" s="832" t="s">
        <v>2708</v>
      </c>
      <c r="H2103" s="832" t="s">
        <v>590</v>
      </c>
      <c r="I2103" s="832" t="s">
        <v>3438</v>
      </c>
      <c r="J2103" s="832" t="s">
        <v>2710</v>
      </c>
      <c r="K2103" s="832" t="s">
        <v>2486</v>
      </c>
      <c r="L2103" s="835">
        <v>79.849999999999994</v>
      </c>
      <c r="M2103" s="835">
        <v>239.54999999999998</v>
      </c>
      <c r="N2103" s="832">
        <v>3</v>
      </c>
      <c r="O2103" s="836">
        <v>0.5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11</v>
      </c>
      <c r="B2104" s="832" t="s">
        <v>2137</v>
      </c>
      <c r="C2104" s="832" t="s">
        <v>2143</v>
      </c>
      <c r="D2104" s="833" t="s">
        <v>4131</v>
      </c>
      <c r="E2104" s="834" t="s">
        <v>2160</v>
      </c>
      <c r="F2104" s="832" t="s">
        <v>2138</v>
      </c>
      <c r="G2104" s="832" t="s">
        <v>2219</v>
      </c>
      <c r="H2104" s="832" t="s">
        <v>590</v>
      </c>
      <c r="I2104" s="832" t="s">
        <v>2323</v>
      </c>
      <c r="J2104" s="832" t="s">
        <v>2324</v>
      </c>
      <c r="K2104" s="832" t="s">
        <v>2325</v>
      </c>
      <c r="L2104" s="835">
        <v>72.64</v>
      </c>
      <c r="M2104" s="835">
        <v>3849.920000000001</v>
      </c>
      <c r="N2104" s="832">
        <v>53</v>
      </c>
      <c r="O2104" s="836">
        <v>34.5</v>
      </c>
      <c r="P2104" s="835">
        <v>1307.5200000000002</v>
      </c>
      <c r="Q2104" s="837">
        <v>0.33962264150943394</v>
      </c>
      <c r="R2104" s="832">
        <v>18</v>
      </c>
      <c r="S2104" s="837">
        <v>0.33962264150943394</v>
      </c>
      <c r="T2104" s="836">
        <v>11</v>
      </c>
      <c r="U2104" s="838">
        <v>0.3188405797101449</v>
      </c>
    </row>
    <row r="2105" spans="1:21" ht="14.4" customHeight="1" x14ac:dyDescent="0.3">
      <c r="A2105" s="831">
        <v>11</v>
      </c>
      <c r="B2105" s="832" t="s">
        <v>2137</v>
      </c>
      <c r="C2105" s="832" t="s">
        <v>2143</v>
      </c>
      <c r="D2105" s="833" t="s">
        <v>4131</v>
      </c>
      <c r="E2105" s="834" t="s">
        <v>2160</v>
      </c>
      <c r="F2105" s="832" t="s">
        <v>2138</v>
      </c>
      <c r="G2105" s="832" t="s">
        <v>2219</v>
      </c>
      <c r="H2105" s="832" t="s">
        <v>590</v>
      </c>
      <c r="I2105" s="832" t="s">
        <v>2984</v>
      </c>
      <c r="J2105" s="832" t="s">
        <v>2985</v>
      </c>
      <c r="K2105" s="832" t="s">
        <v>2986</v>
      </c>
      <c r="L2105" s="835">
        <v>0</v>
      </c>
      <c r="M2105" s="835">
        <v>0</v>
      </c>
      <c r="N2105" s="832">
        <v>1</v>
      </c>
      <c r="O2105" s="836">
        <v>0.5</v>
      </c>
      <c r="P2105" s="835">
        <v>0</v>
      </c>
      <c r="Q2105" s="837"/>
      <c r="R2105" s="832">
        <v>1</v>
      </c>
      <c r="S2105" s="837">
        <v>1</v>
      </c>
      <c r="T2105" s="836">
        <v>0.5</v>
      </c>
      <c r="U2105" s="838">
        <v>1</v>
      </c>
    </row>
    <row r="2106" spans="1:21" ht="14.4" customHeight="1" x14ac:dyDescent="0.3">
      <c r="A2106" s="831">
        <v>11</v>
      </c>
      <c r="B2106" s="832" t="s">
        <v>2137</v>
      </c>
      <c r="C2106" s="832" t="s">
        <v>2143</v>
      </c>
      <c r="D2106" s="833" t="s">
        <v>4131</v>
      </c>
      <c r="E2106" s="834" t="s">
        <v>2160</v>
      </c>
      <c r="F2106" s="832" t="s">
        <v>2138</v>
      </c>
      <c r="G2106" s="832" t="s">
        <v>2219</v>
      </c>
      <c r="H2106" s="832" t="s">
        <v>590</v>
      </c>
      <c r="I2106" s="832" t="s">
        <v>3282</v>
      </c>
      <c r="J2106" s="832" t="s">
        <v>3283</v>
      </c>
      <c r="K2106" s="832" t="s">
        <v>3284</v>
      </c>
      <c r="L2106" s="835">
        <v>0</v>
      </c>
      <c r="M2106" s="835">
        <v>0</v>
      </c>
      <c r="N2106" s="832">
        <v>19</v>
      </c>
      <c r="O2106" s="836">
        <v>13.5</v>
      </c>
      <c r="P2106" s="835">
        <v>0</v>
      </c>
      <c r="Q2106" s="837"/>
      <c r="R2106" s="832">
        <v>7</v>
      </c>
      <c r="S2106" s="837">
        <v>0.36842105263157893</v>
      </c>
      <c r="T2106" s="836">
        <v>5</v>
      </c>
      <c r="U2106" s="838">
        <v>0.37037037037037035</v>
      </c>
    </row>
    <row r="2107" spans="1:21" ht="14.4" customHeight="1" x14ac:dyDescent="0.3">
      <c r="A2107" s="831">
        <v>11</v>
      </c>
      <c r="B2107" s="832" t="s">
        <v>2137</v>
      </c>
      <c r="C2107" s="832" t="s">
        <v>2143</v>
      </c>
      <c r="D2107" s="833" t="s">
        <v>4131</v>
      </c>
      <c r="E2107" s="834" t="s">
        <v>2160</v>
      </c>
      <c r="F2107" s="832" t="s">
        <v>2138</v>
      </c>
      <c r="G2107" s="832" t="s">
        <v>2219</v>
      </c>
      <c r="H2107" s="832" t="s">
        <v>590</v>
      </c>
      <c r="I2107" s="832" t="s">
        <v>2539</v>
      </c>
      <c r="J2107" s="832" t="s">
        <v>1216</v>
      </c>
      <c r="K2107" s="832" t="s">
        <v>2540</v>
      </c>
      <c r="L2107" s="835">
        <v>96.84</v>
      </c>
      <c r="M2107" s="835">
        <v>193.68</v>
      </c>
      <c r="N2107" s="832">
        <v>2</v>
      </c>
      <c r="O2107" s="836">
        <v>1</v>
      </c>
      <c r="P2107" s="835">
        <v>193.68</v>
      </c>
      <c r="Q2107" s="837">
        <v>1</v>
      </c>
      <c r="R2107" s="832">
        <v>2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11</v>
      </c>
      <c r="B2108" s="832" t="s">
        <v>2137</v>
      </c>
      <c r="C2108" s="832" t="s">
        <v>2143</v>
      </c>
      <c r="D2108" s="833" t="s">
        <v>4131</v>
      </c>
      <c r="E2108" s="834" t="s">
        <v>2160</v>
      </c>
      <c r="F2108" s="832" t="s">
        <v>2138</v>
      </c>
      <c r="G2108" s="832" t="s">
        <v>2219</v>
      </c>
      <c r="H2108" s="832" t="s">
        <v>590</v>
      </c>
      <c r="I2108" s="832" t="s">
        <v>3567</v>
      </c>
      <c r="J2108" s="832" t="s">
        <v>3283</v>
      </c>
      <c r="K2108" s="832" t="s">
        <v>3568</v>
      </c>
      <c r="L2108" s="835">
        <v>0</v>
      </c>
      <c r="M2108" s="835">
        <v>0</v>
      </c>
      <c r="N2108" s="832">
        <v>4</v>
      </c>
      <c r="O2108" s="836">
        <v>2</v>
      </c>
      <c r="P2108" s="835">
        <v>0</v>
      </c>
      <c r="Q2108" s="837"/>
      <c r="R2108" s="832">
        <v>3</v>
      </c>
      <c r="S2108" s="837">
        <v>0.75</v>
      </c>
      <c r="T2108" s="836">
        <v>1.5</v>
      </c>
      <c r="U2108" s="838">
        <v>0.75</v>
      </c>
    </row>
    <row r="2109" spans="1:21" ht="14.4" customHeight="1" x14ac:dyDescent="0.3">
      <c r="A2109" s="831">
        <v>11</v>
      </c>
      <c r="B2109" s="832" t="s">
        <v>2137</v>
      </c>
      <c r="C2109" s="832" t="s">
        <v>2143</v>
      </c>
      <c r="D2109" s="833" t="s">
        <v>4131</v>
      </c>
      <c r="E2109" s="834" t="s">
        <v>2160</v>
      </c>
      <c r="F2109" s="832" t="s">
        <v>2138</v>
      </c>
      <c r="G2109" s="832" t="s">
        <v>2219</v>
      </c>
      <c r="H2109" s="832" t="s">
        <v>590</v>
      </c>
      <c r="I2109" s="832" t="s">
        <v>3910</v>
      </c>
      <c r="J2109" s="832" t="s">
        <v>3755</v>
      </c>
      <c r="K2109" s="832" t="s">
        <v>3911</v>
      </c>
      <c r="L2109" s="835">
        <v>0</v>
      </c>
      <c r="M2109" s="835">
        <v>0</v>
      </c>
      <c r="N2109" s="832">
        <v>1</v>
      </c>
      <c r="O2109" s="836">
        <v>1</v>
      </c>
      <c r="P2109" s="835"/>
      <c r="Q2109" s="837"/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11</v>
      </c>
      <c r="B2110" s="832" t="s">
        <v>2137</v>
      </c>
      <c r="C2110" s="832" t="s">
        <v>2143</v>
      </c>
      <c r="D2110" s="833" t="s">
        <v>4131</v>
      </c>
      <c r="E2110" s="834" t="s">
        <v>2160</v>
      </c>
      <c r="F2110" s="832" t="s">
        <v>2138</v>
      </c>
      <c r="G2110" s="832" t="s">
        <v>2329</v>
      </c>
      <c r="H2110" s="832" t="s">
        <v>590</v>
      </c>
      <c r="I2110" s="832" t="s">
        <v>2381</v>
      </c>
      <c r="J2110" s="832" t="s">
        <v>689</v>
      </c>
      <c r="K2110" s="832" t="s">
        <v>2382</v>
      </c>
      <c r="L2110" s="835">
        <v>91.11</v>
      </c>
      <c r="M2110" s="835">
        <v>182.22</v>
      </c>
      <c r="N2110" s="832">
        <v>2</v>
      </c>
      <c r="O2110" s="836">
        <v>1</v>
      </c>
      <c r="P2110" s="835">
        <v>182.22</v>
      </c>
      <c r="Q2110" s="837">
        <v>1</v>
      </c>
      <c r="R2110" s="832">
        <v>2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11</v>
      </c>
      <c r="B2111" s="832" t="s">
        <v>2137</v>
      </c>
      <c r="C2111" s="832" t="s">
        <v>2143</v>
      </c>
      <c r="D2111" s="833" t="s">
        <v>4131</v>
      </c>
      <c r="E2111" s="834" t="s">
        <v>2160</v>
      </c>
      <c r="F2111" s="832" t="s">
        <v>2138</v>
      </c>
      <c r="G2111" s="832" t="s">
        <v>2329</v>
      </c>
      <c r="H2111" s="832" t="s">
        <v>590</v>
      </c>
      <c r="I2111" s="832" t="s">
        <v>2436</v>
      </c>
      <c r="J2111" s="832" t="s">
        <v>689</v>
      </c>
      <c r="K2111" s="832" t="s">
        <v>2382</v>
      </c>
      <c r="L2111" s="835">
        <v>91.11</v>
      </c>
      <c r="M2111" s="835">
        <v>91.11</v>
      </c>
      <c r="N2111" s="832">
        <v>1</v>
      </c>
      <c r="O2111" s="836">
        <v>1</v>
      </c>
      <c r="P2111" s="835">
        <v>91.11</v>
      </c>
      <c r="Q2111" s="837">
        <v>1</v>
      </c>
      <c r="R2111" s="832">
        <v>1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11</v>
      </c>
      <c r="B2112" s="832" t="s">
        <v>2137</v>
      </c>
      <c r="C2112" s="832" t="s">
        <v>2143</v>
      </c>
      <c r="D2112" s="833" t="s">
        <v>4131</v>
      </c>
      <c r="E2112" s="834" t="s">
        <v>2160</v>
      </c>
      <c r="F2112" s="832" t="s">
        <v>2138</v>
      </c>
      <c r="G2112" s="832" t="s">
        <v>2329</v>
      </c>
      <c r="H2112" s="832" t="s">
        <v>590</v>
      </c>
      <c r="I2112" s="832" t="s">
        <v>2333</v>
      </c>
      <c r="J2112" s="832" t="s">
        <v>689</v>
      </c>
      <c r="K2112" s="832" t="s">
        <v>2334</v>
      </c>
      <c r="L2112" s="835">
        <v>182.22</v>
      </c>
      <c r="M2112" s="835">
        <v>364.44</v>
      </c>
      <c r="N2112" s="832">
        <v>2</v>
      </c>
      <c r="O2112" s="836">
        <v>1.5</v>
      </c>
      <c r="P2112" s="835">
        <v>182.22</v>
      </c>
      <c r="Q2112" s="837">
        <v>0.5</v>
      </c>
      <c r="R2112" s="832">
        <v>1</v>
      </c>
      <c r="S2112" s="837">
        <v>0.5</v>
      </c>
      <c r="T2112" s="836">
        <v>0.5</v>
      </c>
      <c r="U2112" s="838">
        <v>0.33333333333333331</v>
      </c>
    </row>
    <row r="2113" spans="1:21" ht="14.4" customHeight="1" x14ac:dyDescent="0.3">
      <c r="A2113" s="831">
        <v>11</v>
      </c>
      <c r="B2113" s="832" t="s">
        <v>2137</v>
      </c>
      <c r="C2113" s="832" t="s">
        <v>2143</v>
      </c>
      <c r="D2113" s="833" t="s">
        <v>4131</v>
      </c>
      <c r="E2113" s="834" t="s">
        <v>2160</v>
      </c>
      <c r="F2113" s="832" t="s">
        <v>2138</v>
      </c>
      <c r="G2113" s="832" t="s">
        <v>2854</v>
      </c>
      <c r="H2113" s="832" t="s">
        <v>590</v>
      </c>
      <c r="I2113" s="832" t="s">
        <v>2855</v>
      </c>
      <c r="J2113" s="832" t="s">
        <v>2856</v>
      </c>
      <c r="K2113" s="832" t="s">
        <v>2857</v>
      </c>
      <c r="L2113" s="835">
        <v>106.47</v>
      </c>
      <c r="M2113" s="835">
        <v>319.40999999999997</v>
      </c>
      <c r="N2113" s="832">
        <v>3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11</v>
      </c>
      <c r="B2114" s="832" t="s">
        <v>2137</v>
      </c>
      <c r="C2114" s="832" t="s">
        <v>2143</v>
      </c>
      <c r="D2114" s="833" t="s">
        <v>4131</v>
      </c>
      <c r="E2114" s="834" t="s">
        <v>2160</v>
      </c>
      <c r="F2114" s="832" t="s">
        <v>2138</v>
      </c>
      <c r="G2114" s="832" t="s">
        <v>2259</v>
      </c>
      <c r="H2114" s="832" t="s">
        <v>590</v>
      </c>
      <c r="I2114" s="832" t="s">
        <v>2260</v>
      </c>
      <c r="J2114" s="832" t="s">
        <v>862</v>
      </c>
      <c r="K2114" s="832" t="s">
        <v>2261</v>
      </c>
      <c r="L2114" s="835">
        <v>107.27</v>
      </c>
      <c r="M2114" s="835">
        <v>107.27</v>
      </c>
      <c r="N2114" s="832">
        <v>1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11</v>
      </c>
      <c r="B2115" s="832" t="s">
        <v>2137</v>
      </c>
      <c r="C2115" s="832" t="s">
        <v>2143</v>
      </c>
      <c r="D2115" s="833" t="s">
        <v>4131</v>
      </c>
      <c r="E2115" s="834" t="s">
        <v>2160</v>
      </c>
      <c r="F2115" s="832" t="s">
        <v>2138</v>
      </c>
      <c r="G2115" s="832" t="s">
        <v>3649</v>
      </c>
      <c r="H2115" s="832" t="s">
        <v>590</v>
      </c>
      <c r="I2115" s="832" t="s">
        <v>3757</v>
      </c>
      <c r="J2115" s="832" t="s">
        <v>980</v>
      </c>
      <c r="K2115" s="832" t="s">
        <v>3651</v>
      </c>
      <c r="L2115" s="835">
        <v>34.15</v>
      </c>
      <c r="M2115" s="835">
        <v>34.15</v>
      </c>
      <c r="N2115" s="832">
        <v>1</v>
      </c>
      <c r="O2115" s="836">
        <v>0.5</v>
      </c>
      <c r="P2115" s="835">
        <v>34.15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" customHeight="1" x14ac:dyDescent="0.3">
      <c r="A2116" s="831">
        <v>11</v>
      </c>
      <c r="B2116" s="832" t="s">
        <v>2137</v>
      </c>
      <c r="C2116" s="832" t="s">
        <v>2143</v>
      </c>
      <c r="D2116" s="833" t="s">
        <v>4131</v>
      </c>
      <c r="E2116" s="834" t="s">
        <v>2160</v>
      </c>
      <c r="F2116" s="832" t="s">
        <v>2138</v>
      </c>
      <c r="G2116" s="832" t="s">
        <v>2554</v>
      </c>
      <c r="H2116" s="832" t="s">
        <v>590</v>
      </c>
      <c r="I2116" s="832" t="s">
        <v>2555</v>
      </c>
      <c r="J2116" s="832" t="s">
        <v>2556</v>
      </c>
      <c r="K2116" s="832" t="s">
        <v>2557</v>
      </c>
      <c r="L2116" s="835">
        <v>159.71</v>
      </c>
      <c r="M2116" s="835">
        <v>7985.5</v>
      </c>
      <c r="N2116" s="832">
        <v>50</v>
      </c>
      <c r="O2116" s="836">
        <v>17.5</v>
      </c>
      <c r="P2116" s="835">
        <v>3194.2000000000003</v>
      </c>
      <c r="Q2116" s="837">
        <v>0.4</v>
      </c>
      <c r="R2116" s="832">
        <v>20</v>
      </c>
      <c r="S2116" s="837">
        <v>0.4</v>
      </c>
      <c r="T2116" s="836">
        <v>8</v>
      </c>
      <c r="U2116" s="838">
        <v>0.45714285714285713</v>
      </c>
    </row>
    <row r="2117" spans="1:21" ht="14.4" customHeight="1" x14ac:dyDescent="0.3">
      <c r="A2117" s="831">
        <v>11</v>
      </c>
      <c r="B2117" s="832" t="s">
        <v>2137</v>
      </c>
      <c r="C2117" s="832" t="s">
        <v>2143</v>
      </c>
      <c r="D2117" s="833" t="s">
        <v>4131</v>
      </c>
      <c r="E2117" s="834" t="s">
        <v>2160</v>
      </c>
      <c r="F2117" s="832" t="s">
        <v>2138</v>
      </c>
      <c r="G2117" s="832" t="s">
        <v>2554</v>
      </c>
      <c r="H2117" s="832" t="s">
        <v>590</v>
      </c>
      <c r="I2117" s="832" t="s">
        <v>2560</v>
      </c>
      <c r="J2117" s="832" t="s">
        <v>2556</v>
      </c>
      <c r="K2117" s="832" t="s">
        <v>2561</v>
      </c>
      <c r="L2117" s="835">
        <v>0</v>
      </c>
      <c r="M2117" s="835">
        <v>0</v>
      </c>
      <c r="N2117" s="832">
        <v>1</v>
      </c>
      <c r="O2117" s="836">
        <v>0.5</v>
      </c>
      <c r="P2117" s="835"/>
      <c r="Q2117" s="837"/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11</v>
      </c>
      <c r="B2118" s="832" t="s">
        <v>2137</v>
      </c>
      <c r="C2118" s="832" t="s">
        <v>2143</v>
      </c>
      <c r="D2118" s="833" t="s">
        <v>4131</v>
      </c>
      <c r="E2118" s="834" t="s">
        <v>2160</v>
      </c>
      <c r="F2118" s="832" t="s">
        <v>2138</v>
      </c>
      <c r="G2118" s="832" t="s">
        <v>2554</v>
      </c>
      <c r="H2118" s="832" t="s">
        <v>590</v>
      </c>
      <c r="I2118" s="832" t="s">
        <v>2725</v>
      </c>
      <c r="J2118" s="832" t="s">
        <v>2563</v>
      </c>
      <c r="K2118" s="832" t="s">
        <v>2726</v>
      </c>
      <c r="L2118" s="835">
        <v>0</v>
      </c>
      <c r="M2118" s="835">
        <v>0</v>
      </c>
      <c r="N2118" s="832">
        <v>6</v>
      </c>
      <c r="O2118" s="836">
        <v>4.5</v>
      </c>
      <c r="P2118" s="835">
        <v>0</v>
      </c>
      <c r="Q2118" s="837"/>
      <c r="R2118" s="832">
        <v>2</v>
      </c>
      <c r="S2118" s="837">
        <v>0.33333333333333331</v>
      </c>
      <c r="T2118" s="836">
        <v>2</v>
      </c>
      <c r="U2118" s="838">
        <v>0.44444444444444442</v>
      </c>
    </row>
    <row r="2119" spans="1:21" ht="14.4" customHeight="1" x14ac:dyDescent="0.3">
      <c r="A2119" s="831">
        <v>11</v>
      </c>
      <c r="B2119" s="832" t="s">
        <v>2137</v>
      </c>
      <c r="C2119" s="832" t="s">
        <v>2143</v>
      </c>
      <c r="D2119" s="833" t="s">
        <v>4131</v>
      </c>
      <c r="E2119" s="834" t="s">
        <v>2160</v>
      </c>
      <c r="F2119" s="832" t="s">
        <v>2138</v>
      </c>
      <c r="G2119" s="832" t="s">
        <v>2262</v>
      </c>
      <c r="H2119" s="832" t="s">
        <v>590</v>
      </c>
      <c r="I2119" s="832" t="s">
        <v>2263</v>
      </c>
      <c r="J2119" s="832" t="s">
        <v>2264</v>
      </c>
      <c r="K2119" s="832" t="s">
        <v>2265</v>
      </c>
      <c r="L2119" s="835">
        <v>60.9</v>
      </c>
      <c r="M2119" s="835">
        <v>487.2</v>
      </c>
      <c r="N2119" s="832">
        <v>8</v>
      </c>
      <c r="O2119" s="836">
        <v>4</v>
      </c>
      <c r="P2119" s="835">
        <v>121.8</v>
      </c>
      <c r="Q2119" s="837">
        <v>0.25</v>
      </c>
      <c r="R2119" s="832">
        <v>2</v>
      </c>
      <c r="S2119" s="837">
        <v>0.25</v>
      </c>
      <c r="T2119" s="836">
        <v>1</v>
      </c>
      <c r="U2119" s="838">
        <v>0.25</v>
      </c>
    </row>
    <row r="2120" spans="1:21" ht="14.4" customHeight="1" x14ac:dyDescent="0.3">
      <c r="A2120" s="831">
        <v>11</v>
      </c>
      <c r="B2120" s="832" t="s">
        <v>2137</v>
      </c>
      <c r="C2120" s="832" t="s">
        <v>2143</v>
      </c>
      <c r="D2120" s="833" t="s">
        <v>4131</v>
      </c>
      <c r="E2120" s="834" t="s">
        <v>2160</v>
      </c>
      <c r="F2120" s="832" t="s">
        <v>2138</v>
      </c>
      <c r="G2120" s="832" t="s">
        <v>2231</v>
      </c>
      <c r="H2120" s="832" t="s">
        <v>590</v>
      </c>
      <c r="I2120" s="832" t="s">
        <v>2360</v>
      </c>
      <c r="J2120" s="832" t="s">
        <v>635</v>
      </c>
      <c r="K2120" s="832" t="s">
        <v>2361</v>
      </c>
      <c r="L2120" s="835">
        <v>0</v>
      </c>
      <c r="M2120" s="835">
        <v>0</v>
      </c>
      <c r="N2120" s="832">
        <v>2</v>
      </c>
      <c r="O2120" s="836">
        <v>1.5</v>
      </c>
      <c r="P2120" s="835"/>
      <c r="Q2120" s="837"/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11</v>
      </c>
      <c r="B2121" s="832" t="s">
        <v>2137</v>
      </c>
      <c r="C2121" s="832" t="s">
        <v>2143</v>
      </c>
      <c r="D2121" s="833" t="s">
        <v>4131</v>
      </c>
      <c r="E2121" s="834" t="s">
        <v>2160</v>
      </c>
      <c r="F2121" s="832" t="s">
        <v>2138</v>
      </c>
      <c r="G2121" s="832" t="s">
        <v>2231</v>
      </c>
      <c r="H2121" s="832" t="s">
        <v>590</v>
      </c>
      <c r="I2121" s="832" t="s">
        <v>2383</v>
      </c>
      <c r="J2121" s="832" t="s">
        <v>635</v>
      </c>
      <c r="K2121" s="832" t="s">
        <v>2384</v>
      </c>
      <c r="L2121" s="835">
        <v>0</v>
      </c>
      <c r="M2121" s="835">
        <v>0</v>
      </c>
      <c r="N2121" s="832">
        <v>1</v>
      </c>
      <c r="O2121" s="836">
        <v>1</v>
      </c>
      <c r="P2121" s="835"/>
      <c r="Q2121" s="837"/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11</v>
      </c>
      <c r="B2122" s="832" t="s">
        <v>2137</v>
      </c>
      <c r="C2122" s="832" t="s">
        <v>2143</v>
      </c>
      <c r="D2122" s="833" t="s">
        <v>4131</v>
      </c>
      <c r="E2122" s="834" t="s">
        <v>2160</v>
      </c>
      <c r="F2122" s="832" t="s">
        <v>2138</v>
      </c>
      <c r="G2122" s="832" t="s">
        <v>2231</v>
      </c>
      <c r="H2122" s="832" t="s">
        <v>590</v>
      </c>
      <c r="I2122" s="832" t="s">
        <v>2232</v>
      </c>
      <c r="J2122" s="832" t="s">
        <v>635</v>
      </c>
      <c r="K2122" s="832" t="s">
        <v>2233</v>
      </c>
      <c r="L2122" s="835">
        <v>0</v>
      </c>
      <c r="M2122" s="835">
        <v>0</v>
      </c>
      <c r="N2122" s="832">
        <v>12</v>
      </c>
      <c r="O2122" s="836">
        <v>7.5</v>
      </c>
      <c r="P2122" s="835">
        <v>0</v>
      </c>
      <c r="Q2122" s="837"/>
      <c r="R2122" s="832">
        <v>5</v>
      </c>
      <c r="S2122" s="837">
        <v>0.41666666666666669</v>
      </c>
      <c r="T2122" s="836">
        <v>2.5</v>
      </c>
      <c r="U2122" s="838">
        <v>0.33333333333333331</v>
      </c>
    </row>
    <row r="2123" spans="1:21" ht="14.4" customHeight="1" x14ac:dyDescent="0.3">
      <c r="A2123" s="831">
        <v>11</v>
      </c>
      <c r="B2123" s="832" t="s">
        <v>2137</v>
      </c>
      <c r="C2123" s="832" t="s">
        <v>2143</v>
      </c>
      <c r="D2123" s="833" t="s">
        <v>4131</v>
      </c>
      <c r="E2123" s="834" t="s">
        <v>2160</v>
      </c>
      <c r="F2123" s="832" t="s">
        <v>2138</v>
      </c>
      <c r="G2123" s="832" t="s">
        <v>2736</v>
      </c>
      <c r="H2123" s="832" t="s">
        <v>590</v>
      </c>
      <c r="I2123" s="832" t="s">
        <v>2740</v>
      </c>
      <c r="J2123" s="832" t="s">
        <v>2741</v>
      </c>
      <c r="K2123" s="832" t="s">
        <v>2742</v>
      </c>
      <c r="L2123" s="835">
        <v>76.180000000000007</v>
      </c>
      <c r="M2123" s="835">
        <v>76.180000000000007</v>
      </c>
      <c r="N2123" s="832">
        <v>1</v>
      </c>
      <c r="O2123" s="836">
        <v>0.5</v>
      </c>
      <c r="P2123" s="835">
        <v>76.180000000000007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11</v>
      </c>
      <c r="B2124" s="832" t="s">
        <v>2137</v>
      </c>
      <c r="C2124" s="832" t="s">
        <v>2143</v>
      </c>
      <c r="D2124" s="833" t="s">
        <v>4131</v>
      </c>
      <c r="E2124" s="834" t="s">
        <v>2160</v>
      </c>
      <c r="F2124" s="832" t="s">
        <v>2138</v>
      </c>
      <c r="G2124" s="832" t="s">
        <v>2362</v>
      </c>
      <c r="H2124" s="832" t="s">
        <v>590</v>
      </c>
      <c r="I2124" s="832" t="s">
        <v>2363</v>
      </c>
      <c r="J2124" s="832" t="s">
        <v>2364</v>
      </c>
      <c r="K2124" s="832" t="s">
        <v>2365</v>
      </c>
      <c r="L2124" s="835">
        <v>132.97999999999999</v>
      </c>
      <c r="M2124" s="835">
        <v>265.95999999999998</v>
      </c>
      <c r="N2124" s="832">
        <v>2</v>
      </c>
      <c r="O2124" s="836">
        <v>1</v>
      </c>
      <c r="P2124" s="835">
        <v>132.97999999999999</v>
      </c>
      <c r="Q2124" s="837">
        <v>0.5</v>
      </c>
      <c r="R2124" s="832">
        <v>1</v>
      </c>
      <c r="S2124" s="837">
        <v>0.5</v>
      </c>
      <c r="T2124" s="836">
        <v>0.5</v>
      </c>
      <c r="U2124" s="838">
        <v>0.5</v>
      </c>
    </row>
    <row r="2125" spans="1:21" ht="14.4" customHeight="1" x14ac:dyDescent="0.3">
      <c r="A2125" s="831">
        <v>11</v>
      </c>
      <c r="B2125" s="832" t="s">
        <v>2137</v>
      </c>
      <c r="C2125" s="832" t="s">
        <v>2143</v>
      </c>
      <c r="D2125" s="833" t="s">
        <v>4131</v>
      </c>
      <c r="E2125" s="834" t="s">
        <v>2160</v>
      </c>
      <c r="F2125" s="832" t="s">
        <v>2138</v>
      </c>
      <c r="G2125" s="832" t="s">
        <v>3912</v>
      </c>
      <c r="H2125" s="832" t="s">
        <v>590</v>
      </c>
      <c r="I2125" s="832" t="s">
        <v>3913</v>
      </c>
      <c r="J2125" s="832" t="s">
        <v>3914</v>
      </c>
      <c r="K2125" s="832" t="s">
        <v>3915</v>
      </c>
      <c r="L2125" s="835">
        <v>69.73</v>
      </c>
      <c r="M2125" s="835">
        <v>69.73</v>
      </c>
      <c r="N2125" s="832">
        <v>1</v>
      </c>
      <c r="O2125" s="836">
        <v>1</v>
      </c>
      <c r="P2125" s="835">
        <v>69.73</v>
      </c>
      <c r="Q2125" s="837">
        <v>1</v>
      </c>
      <c r="R2125" s="832">
        <v>1</v>
      </c>
      <c r="S2125" s="837">
        <v>1</v>
      </c>
      <c r="T2125" s="836">
        <v>1</v>
      </c>
      <c r="U2125" s="838">
        <v>1</v>
      </c>
    </row>
    <row r="2126" spans="1:21" ht="14.4" customHeight="1" x14ac:dyDescent="0.3">
      <c r="A2126" s="831">
        <v>11</v>
      </c>
      <c r="B2126" s="832" t="s">
        <v>2137</v>
      </c>
      <c r="C2126" s="832" t="s">
        <v>2143</v>
      </c>
      <c r="D2126" s="833" t="s">
        <v>4131</v>
      </c>
      <c r="E2126" s="834" t="s">
        <v>2160</v>
      </c>
      <c r="F2126" s="832" t="s">
        <v>2138</v>
      </c>
      <c r="G2126" s="832" t="s">
        <v>2285</v>
      </c>
      <c r="H2126" s="832" t="s">
        <v>590</v>
      </c>
      <c r="I2126" s="832" t="s">
        <v>2339</v>
      </c>
      <c r="J2126" s="832" t="s">
        <v>856</v>
      </c>
      <c r="K2126" s="832" t="s">
        <v>2288</v>
      </c>
      <c r="L2126" s="835">
        <v>0</v>
      </c>
      <c r="M2126" s="835">
        <v>0</v>
      </c>
      <c r="N2126" s="832">
        <v>1</v>
      </c>
      <c r="O2126" s="836">
        <v>0.5</v>
      </c>
      <c r="P2126" s="835">
        <v>0</v>
      </c>
      <c r="Q2126" s="837"/>
      <c r="R2126" s="832">
        <v>1</v>
      </c>
      <c r="S2126" s="837">
        <v>1</v>
      </c>
      <c r="T2126" s="836">
        <v>0.5</v>
      </c>
      <c r="U2126" s="838">
        <v>1</v>
      </c>
    </row>
    <row r="2127" spans="1:21" ht="14.4" customHeight="1" x14ac:dyDescent="0.3">
      <c r="A2127" s="831">
        <v>11</v>
      </c>
      <c r="B2127" s="832" t="s">
        <v>2137</v>
      </c>
      <c r="C2127" s="832" t="s">
        <v>2143</v>
      </c>
      <c r="D2127" s="833" t="s">
        <v>4131</v>
      </c>
      <c r="E2127" s="834" t="s">
        <v>2160</v>
      </c>
      <c r="F2127" s="832" t="s">
        <v>2138</v>
      </c>
      <c r="G2127" s="832" t="s">
        <v>2285</v>
      </c>
      <c r="H2127" s="832" t="s">
        <v>590</v>
      </c>
      <c r="I2127" s="832" t="s">
        <v>2340</v>
      </c>
      <c r="J2127" s="832" t="s">
        <v>856</v>
      </c>
      <c r="K2127" s="832" t="s">
        <v>2341</v>
      </c>
      <c r="L2127" s="835">
        <v>0</v>
      </c>
      <c r="M2127" s="835">
        <v>0</v>
      </c>
      <c r="N2127" s="832">
        <v>4</v>
      </c>
      <c r="O2127" s="836">
        <v>2</v>
      </c>
      <c r="P2127" s="835">
        <v>0</v>
      </c>
      <c r="Q2127" s="837"/>
      <c r="R2127" s="832">
        <v>3</v>
      </c>
      <c r="S2127" s="837">
        <v>0.75</v>
      </c>
      <c r="T2127" s="836">
        <v>1.5</v>
      </c>
      <c r="U2127" s="838">
        <v>0.75</v>
      </c>
    </row>
    <row r="2128" spans="1:21" ht="14.4" customHeight="1" x14ac:dyDescent="0.3">
      <c r="A2128" s="831">
        <v>11</v>
      </c>
      <c r="B2128" s="832" t="s">
        <v>2137</v>
      </c>
      <c r="C2128" s="832" t="s">
        <v>2143</v>
      </c>
      <c r="D2128" s="833" t="s">
        <v>4131</v>
      </c>
      <c r="E2128" s="834" t="s">
        <v>2160</v>
      </c>
      <c r="F2128" s="832" t="s">
        <v>2138</v>
      </c>
      <c r="G2128" s="832" t="s">
        <v>2400</v>
      </c>
      <c r="H2128" s="832" t="s">
        <v>590</v>
      </c>
      <c r="I2128" s="832" t="s">
        <v>2401</v>
      </c>
      <c r="J2128" s="832" t="s">
        <v>2402</v>
      </c>
      <c r="K2128" s="832" t="s">
        <v>2403</v>
      </c>
      <c r="L2128" s="835">
        <v>38.56</v>
      </c>
      <c r="M2128" s="835">
        <v>308.48</v>
      </c>
      <c r="N2128" s="832">
        <v>8</v>
      </c>
      <c r="O2128" s="836">
        <v>3.5</v>
      </c>
      <c r="P2128" s="835">
        <v>115.68</v>
      </c>
      <c r="Q2128" s="837">
        <v>0.375</v>
      </c>
      <c r="R2128" s="832">
        <v>3</v>
      </c>
      <c r="S2128" s="837">
        <v>0.375</v>
      </c>
      <c r="T2128" s="836">
        <v>1</v>
      </c>
      <c r="U2128" s="838">
        <v>0.2857142857142857</v>
      </c>
    </row>
    <row r="2129" spans="1:21" ht="14.4" customHeight="1" x14ac:dyDescent="0.3">
      <c r="A2129" s="831">
        <v>11</v>
      </c>
      <c r="B2129" s="832" t="s">
        <v>2137</v>
      </c>
      <c r="C2129" s="832" t="s">
        <v>2143</v>
      </c>
      <c r="D2129" s="833" t="s">
        <v>4131</v>
      </c>
      <c r="E2129" s="834" t="s">
        <v>2160</v>
      </c>
      <c r="F2129" s="832" t="s">
        <v>2138</v>
      </c>
      <c r="G2129" s="832" t="s">
        <v>2181</v>
      </c>
      <c r="H2129" s="832" t="s">
        <v>638</v>
      </c>
      <c r="I2129" s="832" t="s">
        <v>2272</v>
      </c>
      <c r="J2129" s="832" t="s">
        <v>757</v>
      </c>
      <c r="K2129" s="832" t="s">
        <v>1686</v>
      </c>
      <c r="L2129" s="835">
        <v>490.89</v>
      </c>
      <c r="M2129" s="835">
        <v>3436.2299999999996</v>
      </c>
      <c r="N2129" s="832">
        <v>7</v>
      </c>
      <c r="O2129" s="836">
        <v>4</v>
      </c>
      <c r="P2129" s="835">
        <v>981.78</v>
      </c>
      <c r="Q2129" s="837">
        <v>0.28571428571428575</v>
      </c>
      <c r="R2129" s="832">
        <v>2</v>
      </c>
      <c r="S2129" s="837">
        <v>0.2857142857142857</v>
      </c>
      <c r="T2129" s="836">
        <v>1.5</v>
      </c>
      <c r="U2129" s="838">
        <v>0.375</v>
      </c>
    </row>
    <row r="2130" spans="1:21" ht="14.4" customHeight="1" x14ac:dyDescent="0.3">
      <c r="A2130" s="831">
        <v>11</v>
      </c>
      <c r="B2130" s="832" t="s">
        <v>2137</v>
      </c>
      <c r="C2130" s="832" t="s">
        <v>2143</v>
      </c>
      <c r="D2130" s="833" t="s">
        <v>4131</v>
      </c>
      <c r="E2130" s="834" t="s">
        <v>2160</v>
      </c>
      <c r="F2130" s="832" t="s">
        <v>2138</v>
      </c>
      <c r="G2130" s="832" t="s">
        <v>2181</v>
      </c>
      <c r="H2130" s="832" t="s">
        <v>638</v>
      </c>
      <c r="I2130" s="832" t="s">
        <v>2182</v>
      </c>
      <c r="J2130" s="832" t="s">
        <v>757</v>
      </c>
      <c r="K2130" s="832" t="s">
        <v>1682</v>
      </c>
      <c r="L2130" s="835">
        <v>736.33</v>
      </c>
      <c r="M2130" s="835">
        <v>30925.86</v>
      </c>
      <c r="N2130" s="832">
        <v>42</v>
      </c>
      <c r="O2130" s="836">
        <v>22.5</v>
      </c>
      <c r="P2130" s="835">
        <v>19144.580000000002</v>
      </c>
      <c r="Q2130" s="837">
        <v>0.61904761904761907</v>
      </c>
      <c r="R2130" s="832">
        <v>26</v>
      </c>
      <c r="S2130" s="837">
        <v>0.61904761904761907</v>
      </c>
      <c r="T2130" s="836">
        <v>12.5</v>
      </c>
      <c r="U2130" s="838">
        <v>0.55555555555555558</v>
      </c>
    </row>
    <row r="2131" spans="1:21" ht="14.4" customHeight="1" x14ac:dyDescent="0.3">
      <c r="A2131" s="831">
        <v>11</v>
      </c>
      <c r="B2131" s="832" t="s">
        <v>2137</v>
      </c>
      <c r="C2131" s="832" t="s">
        <v>2143</v>
      </c>
      <c r="D2131" s="833" t="s">
        <v>4131</v>
      </c>
      <c r="E2131" s="834" t="s">
        <v>2160</v>
      </c>
      <c r="F2131" s="832" t="s">
        <v>2138</v>
      </c>
      <c r="G2131" s="832" t="s">
        <v>2181</v>
      </c>
      <c r="H2131" s="832" t="s">
        <v>638</v>
      </c>
      <c r="I2131" s="832" t="s">
        <v>1689</v>
      </c>
      <c r="J2131" s="832" t="s">
        <v>757</v>
      </c>
      <c r="K2131" s="832" t="s">
        <v>1678</v>
      </c>
      <c r="L2131" s="835">
        <v>923.74</v>
      </c>
      <c r="M2131" s="835">
        <v>10161.14</v>
      </c>
      <c r="N2131" s="832">
        <v>11</v>
      </c>
      <c r="O2131" s="836">
        <v>5</v>
      </c>
      <c r="P2131" s="835">
        <v>7389.92</v>
      </c>
      <c r="Q2131" s="837">
        <v>0.72727272727272729</v>
      </c>
      <c r="R2131" s="832">
        <v>8</v>
      </c>
      <c r="S2131" s="837">
        <v>0.72727272727272729</v>
      </c>
      <c r="T2131" s="836">
        <v>3.5</v>
      </c>
      <c r="U2131" s="838">
        <v>0.7</v>
      </c>
    </row>
    <row r="2132" spans="1:21" ht="14.4" customHeight="1" x14ac:dyDescent="0.3">
      <c r="A2132" s="831">
        <v>11</v>
      </c>
      <c r="B2132" s="832" t="s">
        <v>2137</v>
      </c>
      <c r="C2132" s="832" t="s">
        <v>2143</v>
      </c>
      <c r="D2132" s="833" t="s">
        <v>4131</v>
      </c>
      <c r="E2132" s="834" t="s">
        <v>2160</v>
      </c>
      <c r="F2132" s="832" t="s">
        <v>2138</v>
      </c>
      <c r="G2132" s="832" t="s">
        <v>2234</v>
      </c>
      <c r="H2132" s="832" t="s">
        <v>638</v>
      </c>
      <c r="I2132" s="832" t="s">
        <v>1825</v>
      </c>
      <c r="J2132" s="832" t="s">
        <v>653</v>
      </c>
      <c r="K2132" s="832" t="s">
        <v>1826</v>
      </c>
      <c r="L2132" s="835">
        <v>24.22</v>
      </c>
      <c r="M2132" s="835">
        <v>48.44</v>
      </c>
      <c r="N2132" s="832">
        <v>2</v>
      </c>
      <c r="O2132" s="836">
        <v>1</v>
      </c>
      <c r="P2132" s="835">
        <v>24.22</v>
      </c>
      <c r="Q2132" s="837">
        <v>0.5</v>
      </c>
      <c r="R2132" s="832">
        <v>1</v>
      </c>
      <c r="S2132" s="837">
        <v>0.5</v>
      </c>
      <c r="T2132" s="836">
        <v>0.5</v>
      </c>
      <c r="U2132" s="838">
        <v>0.5</v>
      </c>
    </row>
    <row r="2133" spans="1:21" ht="14.4" customHeight="1" x14ac:dyDescent="0.3">
      <c r="A2133" s="831">
        <v>11</v>
      </c>
      <c r="B2133" s="832" t="s">
        <v>2137</v>
      </c>
      <c r="C2133" s="832" t="s">
        <v>2143</v>
      </c>
      <c r="D2133" s="833" t="s">
        <v>4131</v>
      </c>
      <c r="E2133" s="834" t="s">
        <v>2160</v>
      </c>
      <c r="F2133" s="832" t="s">
        <v>2138</v>
      </c>
      <c r="G2133" s="832" t="s">
        <v>2234</v>
      </c>
      <c r="H2133" s="832" t="s">
        <v>638</v>
      </c>
      <c r="I2133" s="832" t="s">
        <v>1827</v>
      </c>
      <c r="J2133" s="832" t="s">
        <v>653</v>
      </c>
      <c r="K2133" s="832" t="s">
        <v>646</v>
      </c>
      <c r="L2133" s="835">
        <v>48.42</v>
      </c>
      <c r="M2133" s="835">
        <v>6730.3800000000056</v>
      </c>
      <c r="N2133" s="832">
        <v>139</v>
      </c>
      <c r="O2133" s="836">
        <v>92</v>
      </c>
      <c r="P2133" s="835">
        <v>2759.9400000000014</v>
      </c>
      <c r="Q2133" s="837">
        <v>0.41007194244604306</v>
      </c>
      <c r="R2133" s="832">
        <v>57</v>
      </c>
      <c r="S2133" s="837">
        <v>0.41007194244604317</v>
      </c>
      <c r="T2133" s="836">
        <v>34.5</v>
      </c>
      <c r="U2133" s="838">
        <v>0.375</v>
      </c>
    </row>
    <row r="2134" spans="1:21" ht="14.4" customHeight="1" x14ac:dyDescent="0.3">
      <c r="A2134" s="831">
        <v>11</v>
      </c>
      <c r="B2134" s="832" t="s">
        <v>2137</v>
      </c>
      <c r="C2134" s="832" t="s">
        <v>2143</v>
      </c>
      <c r="D2134" s="833" t="s">
        <v>4131</v>
      </c>
      <c r="E2134" s="834" t="s">
        <v>2160</v>
      </c>
      <c r="F2134" s="832" t="s">
        <v>2138</v>
      </c>
      <c r="G2134" s="832" t="s">
        <v>2234</v>
      </c>
      <c r="H2134" s="832" t="s">
        <v>590</v>
      </c>
      <c r="I2134" s="832" t="s">
        <v>2406</v>
      </c>
      <c r="J2134" s="832" t="s">
        <v>653</v>
      </c>
      <c r="K2134" s="832" t="s">
        <v>2407</v>
      </c>
      <c r="L2134" s="835">
        <v>48.42</v>
      </c>
      <c r="M2134" s="835">
        <v>435.78000000000003</v>
      </c>
      <c r="N2134" s="832">
        <v>9</v>
      </c>
      <c r="O2134" s="836">
        <v>3.5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11</v>
      </c>
      <c r="B2135" s="832" t="s">
        <v>2137</v>
      </c>
      <c r="C2135" s="832" t="s">
        <v>2143</v>
      </c>
      <c r="D2135" s="833" t="s">
        <v>4131</v>
      </c>
      <c r="E2135" s="834" t="s">
        <v>2160</v>
      </c>
      <c r="F2135" s="832" t="s">
        <v>2138</v>
      </c>
      <c r="G2135" s="832" t="s">
        <v>2234</v>
      </c>
      <c r="H2135" s="832" t="s">
        <v>590</v>
      </c>
      <c r="I2135" s="832" t="s">
        <v>3037</v>
      </c>
      <c r="J2135" s="832" t="s">
        <v>653</v>
      </c>
      <c r="K2135" s="832" t="s">
        <v>3038</v>
      </c>
      <c r="L2135" s="835">
        <v>0</v>
      </c>
      <c r="M2135" s="835">
        <v>0</v>
      </c>
      <c r="N2135" s="832">
        <v>1</v>
      </c>
      <c r="O2135" s="836">
        <v>1</v>
      </c>
      <c r="P2135" s="835"/>
      <c r="Q2135" s="837"/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11</v>
      </c>
      <c r="B2136" s="832" t="s">
        <v>2137</v>
      </c>
      <c r="C2136" s="832" t="s">
        <v>2143</v>
      </c>
      <c r="D2136" s="833" t="s">
        <v>4131</v>
      </c>
      <c r="E2136" s="834" t="s">
        <v>2160</v>
      </c>
      <c r="F2136" s="832" t="s">
        <v>2138</v>
      </c>
      <c r="G2136" s="832" t="s">
        <v>2234</v>
      </c>
      <c r="H2136" s="832" t="s">
        <v>590</v>
      </c>
      <c r="I2136" s="832" t="s">
        <v>3169</v>
      </c>
      <c r="J2136" s="832" t="s">
        <v>653</v>
      </c>
      <c r="K2136" s="832" t="s">
        <v>3170</v>
      </c>
      <c r="L2136" s="835">
        <v>0</v>
      </c>
      <c r="M2136" s="835">
        <v>0</v>
      </c>
      <c r="N2136" s="832">
        <v>3</v>
      </c>
      <c r="O2136" s="836">
        <v>1.5</v>
      </c>
      <c r="P2136" s="835"/>
      <c r="Q2136" s="837"/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11</v>
      </c>
      <c r="B2137" s="832" t="s">
        <v>2137</v>
      </c>
      <c r="C2137" s="832" t="s">
        <v>2143</v>
      </c>
      <c r="D2137" s="833" t="s">
        <v>4131</v>
      </c>
      <c r="E2137" s="834" t="s">
        <v>2160</v>
      </c>
      <c r="F2137" s="832" t="s">
        <v>2138</v>
      </c>
      <c r="G2137" s="832" t="s">
        <v>2293</v>
      </c>
      <c r="H2137" s="832" t="s">
        <v>590</v>
      </c>
      <c r="I2137" s="832" t="s">
        <v>3442</v>
      </c>
      <c r="J2137" s="832" t="s">
        <v>774</v>
      </c>
      <c r="K2137" s="832" t="s">
        <v>1959</v>
      </c>
      <c r="L2137" s="835">
        <v>93.71</v>
      </c>
      <c r="M2137" s="835">
        <v>281.13</v>
      </c>
      <c r="N2137" s="832">
        <v>3</v>
      </c>
      <c r="O2137" s="836">
        <v>1.5</v>
      </c>
      <c r="P2137" s="835">
        <v>93.71</v>
      </c>
      <c r="Q2137" s="837">
        <v>0.33333333333333331</v>
      </c>
      <c r="R2137" s="832">
        <v>1</v>
      </c>
      <c r="S2137" s="837">
        <v>0.33333333333333331</v>
      </c>
      <c r="T2137" s="836">
        <v>0.5</v>
      </c>
      <c r="U2137" s="838">
        <v>0.33333333333333331</v>
      </c>
    </row>
    <row r="2138" spans="1:21" ht="14.4" customHeight="1" x14ac:dyDescent="0.3">
      <c r="A2138" s="831">
        <v>11</v>
      </c>
      <c r="B2138" s="832" t="s">
        <v>2137</v>
      </c>
      <c r="C2138" s="832" t="s">
        <v>2143</v>
      </c>
      <c r="D2138" s="833" t="s">
        <v>4131</v>
      </c>
      <c r="E2138" s="834" t="s">
        <v>2160</v>
      </c>
      <c r="F2138" s="832" t="s">
        <v>2138</v>
      </c>
      <c r="G2138" s="832" t="s">
        <v>2293</v>
      </c>
      <c r="H2138" s="832" t="s">
        <v>590</v>
      </c>
      <c r="I2138" s="832" t="s">
        <v>3442</v>
      </c>
      <c r="J2138" s="832" t="s">
        <v>774</v>
      </c>
      <c r="K2138" s="832" t="s">
        <v>1959</v>
      </c>
      <c r="L2138" s="835">
        <v>32.25</v>
      </c>
      <c r="M2138" s="835">
        <v>32.25</v>
      </c>
      <c r="N2138" s="832">
        <v>1</v>
      </c>
      <c r="O2138" s="836">
        <v>0.5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11</v>
      </c>
      <c r="B2139" s="832" t="s">
        <v>2137</v>
      </c>
      <c r="C2139" s="832" t="s">
        <v>2143</v>
      </c>
      <c r="D2139" s="833" t="s">
        <v>4131</v>
      </c>
      <c r="E2139" s="834" t="s">
        <v>2160</v>
      </c>
      <c r="F2139" s="832" t="s">
        <v>2138</v>
      </c>
      <c r="G2139" s="832" t="s">
        <v>2293</v>
      </c>
      <c r="H2139" s="832" t="s">
        <v>590</v>
      </c>
      <c r="I2139" s="832" t="s">
        <v>3805</v>
      </c>
      <c r="J2139" s="832" t="s">
        <v>774</v>
      </c>
      <c r="K2139" s="832" t="s">
        <v>2295</v>
      </c>
      <c r="L2139" s="835">
        <v>103.67</v>
      </c>
      <c r="M2139" s="835">
        <v>103.67</v>
      </c>
      <c r="N2139" s="832">
        <v>1</v>
      </c>
      <c r="O2139" s="836">
        <v>0.5</v>
      </c>
      <c r="P2139" s="835">
        <v>103.67</v>
      </c>
      <c r="Q2139" s="837">
        <v>1</v>
      </c>
      <c r="R2139" s="832">
        <v>1</v>
      </c>
      <c r="S2139" s="837">
        <v>1</v>
      </c>
      <c r="T2139" s="836">
        <v>0.5</v>
      </c>
      <c r="U2139" s="838">
        <v>1</v>
      </c>
    </row>
    <row r="2140" spans="1:21" ht="14.4" customHeight="1" x14ac:dyDescent="0.3">
      <c r="A2140" s="831">
        <v>11</v>
      </c>
      <c r="B2140" s="832" t="s">
        <v>2137</v>
      </c>
      <c r="C2140" s="832" t="s">
        <v>2143</v>
      </c>
      <c r="D2140" s="833" t="s">
        <v>4131</v>
      </c>
      <c r="E2140" s="834" t="s">
        <v>2160</v>
      </c>
      <c r="F2140" s="832" t="s">
        <v>2138</v>
      </c>
      <c r="G2140" s="832" t="s">
        <v>2293</v>
      </c>
      <c r="H2140" s="832" t="s">
        <v>590</v>
      </c>
      <c r="I2140" s="832" t="s">
        <v>3916</v>
      </c>
      <c r="J2140" s="832" t="s">
        <v>774</v>
      </c>
      <c r="K2140" s="832" t="s">
        <v>3917</v>
      </c>
      <c r="L2140" s="835">
        <v>16.12</v>
      </c>
      <c r="M2140" s="835">
        <v>32.24</v>
      </c>
      <c r="N2140" s="832">
        <v>2</v>
      </c>
      <c r="O2140" s="836">
        <v>1</v>
      </c>
      <c r="P2140" s="835">
        <v>32.24</v>
      </c>
      <c r="Q2140" s="837">
        <v>1</v>
      </c>
      <c r="R2140" s="832">
        <v>2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11</v>
      </c>
      <c r="B2141" s="832" t="s">
        <v>2137</v>
      </c>
      <c r="C2141" s="832" t="s">
        <v>2143</v>
      </c>
      <c r="D2141" s="833" t="s">
        <v>4131</v>
      </c>
      <c r="E2141" s="834" t="s">
        <v>2160</v>
      </c>
      <c r="F2141" s="832" t="s">
        <v>2138</v>
      </c>
      <c r="G2141" s="832" t="s">
        <v>2293</v>
      </c>
      <c r="H2141" s="832" t="s">
        <v>590</v>
      </c>
      <c r="I2141" s="832" t="s">
        <v>3806</v>
      </c>
      <c r="J2141" s="832" t="s">
        <v>774</v>
      </c>
      <c r="K2141" s="832" t="s">
        <v>1959</v>
      </c>
      <c r="L2141" s="835">
        <v>57.64</v>
      </c>
      <c r="M2141" s="835">
        <v>172.92000000000002</v>
      </c>
      <c r="N2141" s="832">
        <v>3</v>
      </c>
      <c r="O2141" s="836">
        <v>1.5</v>
      </c>
      <c r="P2141" s="835">
        <v>57.64</v>
      </c>
      <c r="Q2141" s="837">
        <v>0.33333333333333331</v>
      </c>
      <c r="R2141" s="832">
        <v>1</v>
      </c>
      <c r="S2141" s="837">
        <v>0.33333333333333331</v>
      </c>
      <c r="T2141" s="836">
        <v>0.5</v>
      </c>
      <c r="U2141" s="838">
        <v>0.33333333333333331</v>
      </c>
    </row>
    <row r="2142" spans="1:21" ht="14.4" customHeight="1" x14ac:dyDescent="0.3">
      <c r="A2142" s="831">
        <v>11</v>
      </c>
      <c r="B2142" s="832" t="s">
        <v>2137</v>
      </c>
      <c r="C2142" s="832" t="s">
        <v>2143</v>
      </c>
      <c r="D2142" s="833" t="s">
        <v>4131</v>
      </c>
      <c r="E2142" s="834" t="s">
        <v>2160</v>
      </c>
      <c r="F2142" s="832" t="s">
        <v>2138</v>
      </c>
      <c r="G2142" s="832" t="s">
        <v>2293</v>
      </c>
      <c r="H2142" s="832" t="s">
        <v>590</v>
      </c>
      <c r="I2142" s="832" t="s">
        <v>3806</v>
      </c>
      <c r="J2142" s="832" t="s">
        <v>774</v>
      </c>
      <c r="K2142" s="832" t="s">
        <v>1959</v>
      </c>
      <c r="L2142" s="835">
        <v>32.25</v>
      </c>
      <c r="M2142" s="835">
        <v>96.75</v>
      </c>
      <c r="N2142" s="832">
        <v>3</v>
      </c>
      <c r="O2142" s="836">
        <v>1.5</v>
      </c>
      <c r="P2142" s="835">
        <v>64.5</v>
      </c>
      <c r="Q2142" s="837">
        <v>0.66666666666666663</v>
      </c>
      <c r="R2142" s="832">
        <v>2</v>
      </c>
      <c r="S2142" s="837">
        <v>0.66666666666666663</v>
      </c>
      <c r="T2142" s="836">
        <v>1</v>
      </c>
      <c r="U2142" s="838">
        <v>0.66666666666666663</v>
      </c>
    </row>
    <row r="2143" spans="1:21" ht="14.4" customHeight="1" x14ac:dyDescent="0.3">
      <c r="A2143" s="831">
        <v>11</v>
      </c>
      <c r="B2143" s="832" t="s">
        <v>2137</v>
      </c>
      <c r="C2143" s="832" t="s">
        <v>2143</v>
      </c>
      <c r="D2143" s="833" t="s">
        <v>4131</v>
      </c>
      <c r="E2143" s="834" t="s">
        <v>2160</v>
      </c>
      <c r="F2143" s="832" t="s">
        <v>2138</v>
      </c>
      <c r="G2143" s="832" t="s">
        <v>2293</v>
      </c>
      <c r="H2143" s="832" t="s">
        <v>590</v>
      </c>
      <c r="I2143" s="832" t="s">
        <v>3918</v>
      </c>
      <c r="J2143" s="832" t="s">
        <v>774</v>
      </c>
      <c r="K2143" s="832" t="s">
        <v>3917</v>
      </c>
      <c r="L2143" s="835">
        <v>46.85</v>
      </c>
      <c r="M2143" s="835">
        <v>187.4</v>
      </c>
      <c r="N2143" s="832">
        <v>4</v>
      </c>
      <c r="O2143" s="836">
        <v>2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11</v>
      </c>
      <c r="B2144" s="832" t="s">
        <v>2137</v>
      </c>
      <c r="C2144" s="832" t="s">
        <v>2143</v>
      </c>
      <c r="D2144" s="833" t="s">
        <v>4131</v>
      </c>
      <c r="E2144" s="834" t="s">
        <v>2160</v>
      </c>
      <c r="F2144" s="832" t="s">
        <v>2138</v>
      </c>
      <c r="G2144" s="832" t="s">
        <v>2293</v>
      </c>
      <c r="H2144" s="832" t="s">
        <v>590</v>
      </c>
      <c r="I2144" s="832" t="s">
        <v>3918</v>
      </c>
      <c r="J2144" s="832" t="s">
        <v>774</v>
      </c>
      <c r="K2144" s="832" t="s">
        <v>3917</v>
      </c>
      <c r="L2144" s="835">
        <v>16.12</v>
      </c>
      <c r="M2144" s="835">
        <v>32.24</v>
      </c>
      <c r="N2144" s="832">
        <v>2</v>
      </c>
      <c r="O2144" s="836">
        <v>1</v>
      </c>
      <c r="P2144" s="835">
        <v>16.12</v>
      </c>
      <c r="Q2144" s="837">
        <v>0.5</v>
      </c>
      <c r="R2144" s="832">
        <v>1</v>
      </c>
      <c r="S2144" s="837">
        <v>0.5</v>
      </c>
      <c r="T2144" s="836">
        <v>0.5</v>
      </c>
      <c r="U2144" s="838">
        <v>0.5</v>
      </c>
    </row>
    <row r="2145" spans="1:21" ht="14.4" customHeight="1" x14ac:dyDescent="0.3">
      <c r="A2145" s="831">
        <v>11</v>
      </c>
      <c r="B2145" s="832" t="s">
        <v>2137</v>
      </c>
      <c r="C2145" s="832" t="s">
        <v>2143</v>
      </c>
      <c r="D2145" s="833" t="s">
        <v>4131</v>
      </c>
      <c r="E2145" s="834" t="s">
        <v>2160</v>
      </c>
      <c r="F2145" s="832" t="s">
        <v>2138</v>
      </c>
      <c r="G2145" s="832" t="s">
        <v>2293</v>
      </c>
      <c r="H2145" s="832" t="s">
        <v>590</v>
      </c>
      <c r="I2145" s="832" t="s">
        <v>3919</v>
      </c>
      <c r="J2145" s="832" t="s">
        <v>774</v>
      </c>
      <c r="K2145" s="832" t="s">
        <v>3917</v>
      </c>
      <c r="L2145" s="835">
        <v>46.85</v>
      </c>
      <c r="M2145" s="835">
        <v>46.85</v>
      </c>
      <c r="N2145" s="832">
        <v>1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11</v>
      </c>
      <c r="B2146" s="832" t="s">
        <v>2137</v>
      </c>
      <c r="C2146" s="832" t="s">
        <v>2143</v>
      </c>
      <c r="D2146" s="833" t="s">
        <v>4131</v>
      </c>
      <c r="E2146" s="834" t="s">
        <v>2160</v>
      </c>
      <c r="F2146" s="832" t="s">
        <v>2138</v>
      </c>
      <c r="G2146" s="832" t="s">
        <v>2187</v>
      </c>
      <c r="H2146" s="832" t="s">
        <v>638</v>
      </c>
      <c r="I2146" s="832" t="s">
        <v>1834</v>
      </c>
      <c r="J2146" s="832" t="s">
        <v>1835</v>
      </c>
      <c r="K2146" s="832" t="s">
        <v>1836</v>
      </c>
      <c r="L2146" s="835">
        <v>0</v>
      </c>
      <c r="M2146" s="835">
        <v>0</v>
      </c>
      <c r="N2146" s="832">
        <v>13</v>
      </c>
      <c r="O2146" s="836">
        <v>7</v>
      </c>
      <c r="P2146" s="835">
        <v>0</v>
      </c>
      <c r="Q2146" s="837"/>
      <c r="R2146" s="832">
        <v>6</v>
      </c>
      <c r="S2146" s="837">
        <v>0.46153846153846156</v>
      </c>
      <c r="T2146" s="836">
        <v>3</v>
      </c>
      <c r="U2146" s="838">
        <v>0.42857142857142855</v>
      </c>
    </row>
    <row r="2147" spans="1:21" ht="14.4" customHeight="1" x14ac:dyDescent="0.3">
      <c r="A2147" s="831">
        <v>11</v>
      </c>
      <c r="B2147" s="832" t="s">
        <v>2137</v>
      </c>
      <c r="C2147" s="832" t="s">
        <v>2143</v>
      </c>
      <c r="D2147" s="833" t="s">
        <v>4131</v>
      </c>
      <c r="E2147" s="834" t="s">
        <v>2160</v>
      </c>
      <c r="F2147" s="832" t="s">
        <v>2138</v>
      </c>
      <c r="G2147" s="832" t="s">
        <v>3827</v>
      </c>
      <c r="H2147" s="832" t="s">
        <v>590</v>
      </c>
      <c r="I2147" s="832" t="s">
        <v>3828</v>
      </c>
      <c r="J2147" s="832" t="s">
        <v>1377</v>
      </c>
      <c r="K2147" s="832" t="s">
        <v>3829</v>
      </c>
      <c r="L2147" s="835">
        <v>219.37</v>
      </c>
      <c r="M2147" s="835">
        <v>219.37</v>
      </c>
      <c r="N2147" s="832">
        <v>1</v>
      </c>
      <c r="O2147" s="836">
        <v>1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11</v>
      </c>
      <c r="B2148" s="832" t="s">
        <v>2137</v>
      </c>
      <c r="C2148" s="832" t="s">
        <v>2143</v>
      </c>
      <c r="D2148" s="833" t="s">
        <v>4131</v>
      </c>
      <c r="E2148" s="834" t="s">
        <v>2160</v>
      </c>
      <c r="F2148" s="832" t="s">
        <v>2138</v>
      </c>
      <c r="G2148" s="832" t="s">
        <v>2593</v>
      </c>
      <c r="H2148" s="832" t="s">
        <v>590</v>
      </c>
      <c r="I2148" s="832" t="s">
        <v>3920</v>
      </c>
      <c r="J2148" s="832" t="s">
        <v>2595</v>
      </c>
      <c r="K2148" s="832" t="s">
        <v>3077</v>
      </c>
      <c r="L2148" s="835">
        <v>0</v>
      </c>
      <c r="M2148" s="835">
        <v>0</v>
      </c>
      <c r="N2148" s="832">
        <v>1</v>
      </c>
      <c r="O2148" s="836">
        <v>1</v>
      </c>
      <c r="P2148" s="835">
        <v>0</v>
      </c>
      <c r="Q2148" s="837"/>
      <c r="R2148" s="832">
        <v>1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11</v>
      </c>
      <c r="B2149" s="832" t="s">
        <v>2137</v>
      </c>
      <c r="C2149" s="832" t="s">
        <v>2143</v>
      </c>
      <c r="D2149" s="833" t="s">
        <v>4131</v>
      </c>
      <c r="E2149" s="834" t="s">
        <v>2160</v>
      </c>
      <c r="F2149" s="832" t="s">
        <v>2138</v>
      </c>
      <c r="G2149" s="832" t="s">
        <v>2506</v>
      </c>
      <c r="H2149" s="832" t="s">
        <v>590</v>
      </c>
      <c r="I2149" s="832" t="s">
        <v>3921</v>
      </c>
      <c r="J2149" s="832" t="s">
        <v>2019</v>
      </c>
      <c r="K2149" s="832" t="s">
        <v>1716</v>
      </c>
      <c r="L2149" s="835">
        <v>0</v>
      </c>
      <c r="M2149" s="835">
        <v>0</v>
      </c>
      <c r="N2149" s="832">
        <v>1</v>
      </c>
      <c r="O2149" s="836">
        <v>0.5</v>
      </c>
      <c r="P2149" s="835"/>
      <c r="Q2149" s="837"/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11</v>
      </c>
      <c r="B2150" s="832" t="s">
        <v>2137</v>
      </c>
      <c r="C2150" s="832" t="s">
        <v>2143</v>
      </c>
      <c r="D2150" s="833" t="s">
        <v>4131</v>
      </c>
      <c r="E2150" s="834" t="s">
        <v>2160</v>
      </c>
      <c r="F2150" s="832" t="s">
        <v>2138</v>
      </c>
      <c r="G2150" s="832" t="s">
        <v>2243</v>
      </c>
      <c r="H2150" s="832" t="s">
        <v>590</v>
      </c>
      <c r="I2150" s="832" t="s">
        <v>3922</v>
      </c>
      <c r="J2150" s="832" t="s">
        <v>985</v>
      </c>
      <c r="K2150" s="832" t="s">
        <v>2524</v>
      </c>
      <c r="L2150" s="835">
        <v>16.77</v>
      </c>
      <c r="M2150" s="835">
        <v>33.54</v>
      </c>
      <c r="N2150" s="832">
        <v>2</v>
      </c>
      <c r="O2150" s="836">
        <v>1</v>
      </c>
      <c r="P2150" s="835">
        <v>33.54</v>
      </c>
      <c r="Q2150" s="837">
        <v>1</v>
      </c>
      <c r="R2150" s="832">
        <v>2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11</v>
      </c>
      <c r="B2151" s="832" t="s">
        <v>2137</v>
      </c>
      <c r="C2151" s="832" t="s">
        <v>2143</v>
      </c>
      <c r="D2151" s="833" t="s">
        <v>4131</v>
      </c>
      <c r="E2151" s="834" t="s">
        <v>2160</v>
      </c>
      <c r="F2151" s="832" t="s">
        <v>2138</v>
      </c>
      <c r="G2151" s="832" t="s">
        <v>2243</v>
      </c>
      <c r="H2151" s="832" t="s">
        <v>590</v>
      </c>
      <c r="I2151" s="832" t="s">
        <v>2437</v>
      </c>
      <c r="J2151" s="832" t="s">
        <v>985</v>
      </c>
      <c r="K2151" s="832" t="s">
        <v>2438</v>
      </c>
      <c r="L2151" s="835">
        <v>33.549999999999997</v>
      </c>
      <c r="M2151" s="835">
        <v>33.549999999999997</v>
      </c>
      <c r="N2151" s="832">
        <v>1</v>
      </c>
      <c r="O2151" s="836">
        <v>0.5</v>
      </c>
      <c r="P2151" s="835">
        <v>33.549999999999997</v>
      </c>
      <c r="Q2151" s="837">
        <v>1</v>
      </c>
      <c r="R2151" s="832">
        <v>1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11</v>
      </c>
      <c r="B2152" s="832" t="s">
        <v>2137</v>
      </c>
      <c r="C2152" s="832" t="s">
        <v>2143</v>
      </c>
      <c r="D2152" s="833" t="s">
        <v>4131</v>
      </c>
      <c r="E2152" s="834" t="s">
        <v>2160</v>
      </c>
      <c r="F2152" s="832" t="s">
        <v>2138</v>
      </c>
      <c r="G2152" s="832" t="s">
        <v>2243</v>
      </c>
      <c r="H2152" s="832" t="s">
        <v>590</v>
      </c>
      <c r="I2152" s="832" t="s">
        <v>2347</v>
      </c>
      <c r="J2152" s="832" t="s">
        <v>985</v>
      </c>
      <c r="K2152" s="832" t="s">
        <v>2311</v>
      </c>
      <c r="L2152" s="835">
        <v>50.32</v>
      </c>
      <c r="M2152" s="835">
        <v>50.32</v>
      </c>
      <c r="N2152" s="832">
        <v>1</v>
      </c>
      <c r="O2152" s="836">
        <v>1</v>
      </c>
      <c r="P2152" s="835">
        <v>50.32</v>
      </c>
      <c r="Q2152" s="837">
        <v>1</v>
      </c>
      <c r="R2152" s="832">
        <v>1</v>
      </c>
      <c r="S2152" s="837">
        <v>1</v>
      </c>
      <c r="T2152" s="836">
        <v>1</v>
      </c>
      <c r="U2152" s="838">
        <v>1</v>
      </c>
    </row>
    <row r="2153" spans="1:21" ht="14.4" customHeight="1" x14ac:dyDescent="0.3">
      <c r="A2153" s="831">
        <v>11</v>
      </c>
      <c r="B2153" s="832" t="s">
        <v>2137</v>
      </c>
      <c r="C2153" s="832" t="s">
        <v>2143</v>
      </c>
      <c r="D2153" s="833" t="s">
        <v>4131</v>
      </c>
      <c r="E2153" s="834" t="s">
        <v>2160</v>
      </c>
      <c r="F2153" s="832" t="s">
        <v>2138</v>
      </c>
      <c r="G2153" s="832" t="s">
        <v>2243</v>
      </c>
      <c r="H2153" s="832" t="s">
        <v>590</v>
      </c>
      <c r="I2153" s="832" t="s">
        <v>2307</v>
      </c>
      <c r="J2153" s="832" t="s">
        <v>2308</v>
      </c>
      <c r="K2153" s="832" t="s">
        <v>2309</v>
      </c>
      <c r="L2153" s="835">
        <v>99.94</v>
      </c>
      <c r="M2153" s="835">
        <v>299.82</v>
      </c>
      <c r="N2153" s="832">
        <v>3</v>
      </c>
      <c r="O2153" s="836">
        <v>2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11</v>
      </c>
      <c r="B2154" s="832" t="s">
        <v>2137</v>
      </c>
      <c r="C2154" s="832" t="s">
        <v>2143</v>
      </c>
      <c r="D2154" s="833" t="s">
        <v>4131</v>
      </c>
      <c r="E2154" s="834" t="s">
        <v>2160</v>
      </c>
      <c r="F2154" s="832" t="s">
        <v>2138</v>
      </c>
      <c r="G2154" s="832" t="s">
        <v>2243</v>
      </c>
      <c r="H2154" s="832" t="s">
        <v>590</v>
      </c>
      <c r="I2154" s="832" t="s">
        <v>3458</v>
      </c>
      <c r="J2154" s="832" t="s">
        <v>2308</v>
      </c>
      <c r="K2154" s="832" t="s">
        <v>3459</v>
      </c>
      <c r="L2154" s="835">
        <v>299.83999999999997</v>
      </c>
      <c r="M2154" s="835">
        <v>599.67999999999995</v>
      </c>
      <c r="N2154" s="832">
        <v>2</v>
      </c>
      <c r="O2154" s="836">
        <v>2</v>
      </c>
      <c r="P2154" s="835">
        <v>599.67999999999995</v>
      </c>
      <c r="Q2154" s="837">
        <v>1</v>
      </c>
      <c r="R2154" s="832">
        <v>2</v>
      </c>
      <c r="S2154" s="837">
        <v>1</v>
      </c>
      <c r="T2154" s="836">
        <v>2</v>
      </c>
      <c r="U2154" s="838">
        <v>1</v>
      </c>
    </row>
    <row r="2155" spans="1:21" ht="14.4" customHeight="1" x14ac:dyDescent="0.3">
      <c r="A2155" s="831">
        <v>11</v>
      </c>
      <c r="B2155" s="832" t="s">
        <v>2137</v>
      </c>
      <c r="C2155" s="832" t="s">
        <v>2143</v>
      </c>
      <c r="D2155" s="833" t="s">
        <v>4131</v>
      </c>
      <c r="E2155" s="834" t="s">
        <v>2160</v>
      </c>
      <c r="F2155" s="832" t="s">
        <v>2138</v>
      </c>
      <c r="G2155" s="832" t="s">
        <v>2243</v>
      </c>
      <c r="H2155" s="832" t="s">
        <v>590</v>
      </c>
      <c r="I2155" s="832" t="s">
        <v>2310</v>
      </c>
      <c r="J2155" s="832" t="s">
        <v>985</v>
      </c>
      <c r="K2155" s="832" t="s">
        <v>2311</v>
      </c>
      <c r="L2155" s="835">
        <v>50.32</v>
      </c>
      <c r="M2155" s="835">
        <v>201.28</v>
      </c>
      <c r="N2155" s="832">
        <v>4</v>
      </c>
      <c r="O2155" s="836">
        <v>1.5</v>
      </c>
      <c r="P2155" s="835">
        <v>100.64</v>
      </c>
      <c r="Q2155" s="837">
        <v>0.5</v>
      </c>
      <c r="R2155" s="832">
        <v>2</v>
      </c>
      <c r="S2155" s="837">
        <v>0.5</v>
      </c>
      <c r="T2155" s="836">
        <v>0.5</v>
      </c>
      <c r="U2155" s="838">
        <v>0.33333333333333331</v>
      </c>
    </row>
    <row r="2156" spans="1:21" ht="14.4" customHeight="1" x14ac:dyDescent="0.3">
      <c r="A2156" s="831">
        <v>11</v>
      </c>
      <c r="B2156" s="832" t="s">
        <v>2137</v>
      </c>
      <c r="C2156" s="832" t="s">
        <v>2143</v>
      </c>
      <c r="D2156" s="833" t="s">
        <v>4131</v>
      </c>
      <c r="E2156" s="834" t="s">
        <v>2160</v>
      </c>
      <c r="F2156" s="832" t="s">
        <v>2138</v>
      </c>
      <c r="G2156" s="832" t="s">
        <v>3080</v>
      </c>
      <c r="H2156" s="832" t="s">
        <v>638</v>
      </c>
      <c r="I2156" s="832" t="s">
        <v>3923</v>
      </c>
      <c r="J2156" s="832" t="s">
        <v>3085</v>
      </c>
      <c r="K2156" s="832" t="s">
        <v>3924</v>
      </c>
      <c r="L2156" s="835">
        <v>65.36</v>
      </c>
      <c r="M2156" s="835">
        <v>130.72</v>
      </c>
      <c r="N2156" s="832">
        <v>2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11</v>
      </c>
      <c r="B2157" s="832" t="s">
        <v>2137</v>
      </c>
      <c r="C2157" s="832" t="s">
        <v>2143</v>
      </c>
      <c r="D2157" s="833" t="s">
        <v>4131</v>
      </c>
      <c r="E2157" s="834" t="s">
        <v>2160</v>
      </c>
      <c r="F2157" s="832" t="s">
        <v>2138</v>
      </c>
      <c r="G2157" s="832" t="s">
        <v>3464</v>
      </c>
      <c r="H2157" s="832" t="s">
        <v>590</v>
      </c>
      <c r="I2157" s="832" t="s">
        <v>3465</v>
      </c>
      <c r="J2157" s="832" t="s">
        <v>1436</v>
      </c>
      <c r="K2157" s="832" t="s">
        <v>3466</v>
      </c>
      <c r="L2157" s="835">
        <v>0</v>
      </c>
      <c r="M2157" s="835">
        <v>0</v>
      </c>
      <c r="N2157" s="832">
        <v>1</v>
      </c>
      <c r="O2157" s="836">
        <v>1</v>
      </c>
      <c r="P2157" s="835"/>
      <c r="Q2157" s="837"/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11</v>
      </c>
      <c r="B2158" s="832" t="s">
        <v>2137</v>
      </c>
      <c r="C2158" s="832" t="s">
        <v>2143</v>
      </c>
      <c r="D2158" s="833" t="s">
        <v>4131</v>
      </c>
      <c r="E2158" s="834" t="s">
        <v>2160</v>
      </c>
      <c r="F2158" s="832" t="s">
        <v>2140</v>
      </c>
      <c r="G2158" s="832" t="s">
        <v>2191</v>
      </c>
      <c r="H2158" s="832" t="s">
        <v>590</v>
      </c>
      <c r="I2158" s="832" t="s">
        <v>2602</v>
      </c>
      <c r="J2158" s="832" t="s">
        <v>2603</v>
      </c>
      <c r="K2158" s="832" t="s">
        <v>2604</v>
      </c>
      <c r="L2158" s="835">
        <v>0</v>
      </c>
      <c r="M2158" s="835">
        <v>0</v>
      </c>
      <c r="N2158" s="832">
        <v>41</v>
      </c>
      <c r="O2158" s="836">
        <v>41</v>
      </c>
      <c r="P2158" s="835">
        <v>0</v>
      </c>
      <c r="Q2158" s="837"/>
      <c r="R2158" s="832">
        <v>3</v>
      </c>
      <c r="S2158" s="837">
        <v>7.3170731707317069E-2</v>
      </c>
      <c r="T2158" s="836">
        <v>3</v>
      </c>
      <c r="U2158" s="838">
        <v>7.3170731707317069E-2</v>
      </c>
    </row>
    <row r="2159" spans="1:21" ht="14.4" customHeight="1" x14ac:dyDescent="0.3">
      <c r="A2159" s="831">
        <v>11</v>
      </c>
      <c r="B2159" s="832" t="s">
        <v>2137</v>
      </c>
      <c r="C2159" s="832" t="s">
        <v>2143</v>
      </c>
      <c r="D2159" s="833" t="s">
        <v>4131</v>
      </c>
      <c r="E2159" s="834" t="s">
        <v>2160</v>
      </c>
      <c r="F2159" s="832" t="s">
        <v>2140</v>
      </c>
      <c r="G2159" s="832" t="s">
        <v>2194</v>
      </c>
      <c r="H2159" s="832" t="s">
        <v>590</v>
      </c>
      <c r="I2159" s="832" t="s">
        <v>3255</v>
      </c>
      <c r="J2159" s="832" t="s">
        <v>3256</v>
      </c>
      <c r="K2159" s="832" t="s">
        <v>3257</v>
      </c>
      <c r="L2159" s="835">
        <v>35.130000000000003</v>
      </c>
      <c r="M2159" s="835">
        <v>351.30000000000007</v>
      </c>
      <c r="N2159" s="832">
        <v>10</v>
      </c>
      <c r="O2159" s="836">
        <v>7</v>
      </c>
      <c r="P2159" s="835">
        <v>245.91000000000003</v>
      </c>
      <c r="Q2159" s="837">
        <v>0.7</v>
      </c>
      <c r="R2159" s="832">
        <v>7</v>
      </c>
      <c r="S2159" s="837">
        <v>0.7</v>
      </c>
      <c r="T2159" s="836">
        <v>5</v>
      </c>
      <c r="U2159" s="838">
        <v>0.7142857142857143</v>
      </c>
    </row>
    <row r="2160" spans="1:21" ht="14.4" customHeight="1" x14ac:dyDescent="0.3">
      <c r="A2160" s="831">
        <v>11</v>
      </c>
      <c r="B2160" s="832" t="s">
        <v>2137</v>
      </c>
      <c r="C2160" s="832" t="s">
        <v>2143</v>
      </c>
      <c r="D2160" s="833" t="s">
        <v>4131</v>
      </c>
      <c r="E2160" s="834" t="s">
        <v>2160</v>
      </c>
      <c r="F2160" s="832" t="s">
        <v>2140</v>
      </c>
      <c r="G2160" s="832" t="s">
        <v>2205</v>
      </c>
      <c r="H2160" s="832" t="s">
        <v>590</v>
      </c>
      <c r="I2160" s="832" t="s">
        <v>2247</v>
      </c>
      <c r="J2160" s="832" t="s">
        <v>2248</v>
      </c>
      <c r="K2160" s="832" t="s">
        <v>2249</v>
      </c>
      <c r="L2160" s="835">
        <v>245.43</v>
      </c>
      <c r="M2160" s="835">
        <v>981.72</v>
      </c>
      <c r="N2160" s="832">
        <v>4</v>
      </c>
      <c r="O2160" s="836">
        <v>4</v>
      </c>
      <c r="P2160" s="835">
        <v>981.72</v>
      </c>
      <c r="Q2160" s="837">
        <v>1</v>
      </c>
      <c r="R2160" s="832">
        <v>4</v>
      </c>
      <c r="S2160" s="837">
        <v>1</v>
      </c>
      <c r="T2160" s="836">
        <v>4</v>
      </c>
      <c r="U2160" s="838">
        <v>1</v>
      </c>
    </row>
    <row r="2161" spans="1:21" ht="14.4" customHeight="1" x14ac:dyDescent="0.3">
      <c r="A2161" s="831">
        <v>11</v>
      </c>
      <c r="B2161" s="832" t="s">
        <v>2137</v>
      </c>
      <c r="C2161" s="832" t="s">
        <v>2143</v>
      </c>
      <c r="D2161" s="833" t="s">
        <v>4131</v>
      </c>
      <c r="E2161" s="834" t="s">
        <v>2160</v>
      </c>
      <c r="F2161" s="832" t="s">
        <v>2140</v>
      </c>
      <c r="G2161" s="832" t="s">
        <v>2205</v>
      </c>
      <c r="H2161" s="832" t="s">
        <v>590</v>
      </c>
      <c r="I2161" s="832" t="s">
        <v>2312</v>
      </c>
      <c r="J2161" s="832" t="s">
        <v>2417</v>
      </c>
      <c r="K2161" s="832" t="s">
        <v>2418</v>
      </c>
      <c r="L2161" s="835">
        <v>748.12</v>
      </c>
      <c r="M2161" s="835">
        <v>1496.24</v>
      </c>
      <c r="N2161" s="832">
        <v>2</v>
      </c>
      <c r="O2161" s="836">
        <v>2</v>
      </c>
      <c r="P2161" s="835">
        <v>1496.24</v>
      </c>
      <c r="Q2161" s="837">
        <v>1</v>
      </c>
      <c r="R2161" s="832">
        <v>2</v>
      </c>
      <c r="S2161" s="837">
        <v>1</v>
      </c>
      <c r="T2161" s="836">
        <v>2</v>
      </c>
      <c r="U2161" s="838">
        <v>1</v>
      </c>
    </row>
    <row r="2162" spans="1:21" ht="14.4" customHeight="1" x14ac:dyDescent="0.3">
      <c r="A2162" s="831">
        <v>11</v>
      </c>
      <c r="B2162" s="832" t="s">
        <v>2137</v>
      </c>
      <c r="C2162" s="832" t="s">
        <v>2143</v>
      </c>
      <c r="D2162" s="833" t="s">
        <v>4131</v>
      </c>
      <c r="E2162" s="834" t="s">
        <v>2160</v>
      </c>
      <c r="F2162" s="832" t="s">
        <v>2140</v>
      </c>
      <c r="G2162" s="832" t="s">
        <v>2205</v>
      </c>
      <c r="H2162" s="832" t="s">
        <v>590</v>
      </c>
      <c r="I2162" s="832" t="s">
        <v>2312</v>
      </c>
      <c r="J2162" s="832" t="s">
        <v>2313</v>
      </c>
      <c r="K2162" s="832" t="s">
        <v>2314</v>
      </c>
      <c r="L2162" s="835">
        <v>748.12</v>
      </c>
      <c r="M2162" s="835">
        <v>748.12</v>
      </c>
      <c r="N2162" s="832">
        <v>1</v>
      </c>
      <c r="O2162" s="836">
        <v>1</v>
      </c>
      <c r="P2162" s="835">
        <v>748.12</v>
      </c>
      <c r="Q2162" s="837">
        <v>1</v>
      </c>
      <c r="R2162" s="832">
        <v>1</v>
      </c>
      <c r="S2162" s="837">
        <v>1</v>
      </c>
      <c r="T2162" s="836">
        <v>1</v>
      </c>
      <c r="U2162" s="838">
        <v>1</v>
      </c>
    </row>
    <row r="2163" spans="1:21" ht="14.4" customHeight="1" x14ac:dyDescent="0.3">
      <c r="A2163" s="831">
        <v>11</v>
      </c>
      <c r="B2163" s="832" t="s">
        <v>2137</v>
      </c>
      <c r="C2163" s="832" t="s">
        <v>2143</v>
      </c>
      <c r="D2163" s="833" t="s">
        <v>4131</v>
      </c>
      <c r="E2163" s="834" t="s">
        <v>2160</v>
      </c>
      <c r="F2163" s="832" t="s">
        <v>2140</v>
      </c>
      <c r="G2163" s="832" t="s">
        <v>2205</v>
      </c>
      <c r="H2163" s="832" t="s">
        <v>590</v>
      </c>
      <c r="I2163" s="832" t="s">
        <v>2273</v>
      </c>
      <c r="J2163" s="832" t="s">
        <v>2274</v>
      </c>
      <c r="K2163" s="832" t="s">
        <v>2275</v>
      </c>
      <c r="L2163" s="835">
        <v>1000</v>
      </c>
      <c r="M2163" s="835">
        <v>1000</v>
      </c>
      <c r="N2163" s="832">
        <v>1</v>
      </c>
      <c r="O2163" s="836">
        <v>1</v>
      </c>
      <c r="P2163" s="835">
        <v>1000</v>
      </c>
      <c r="Q2163" s="837">
        <v>1</v>
      </c>
      <c r="R2163" s="832">
        <v>1</v>
      </c>
      <c r="S2163" s="837">
        <v>1</v>
      </c>
      <c r="T2163" s="836">
        <v>1</v>
      </c>
      <c r="U2163" s="838">
        <v>1</v>
      </c>
    </row>
    <row r="2164" spans="1:21" ht="14.4" customHeight="1" x14ac:dyDescent="0.3">
      <c r="A2164" s="831">
        <v>11</v>
      </c>
      <c r="B2164" s="832" t="s">
        <v>2137</v>
      </c>
      <c r="C2164" s="832" t="s">
        <v>2143</v>
      </c>
      <c r="D2164" s="833" t="s">
        <v>4131</v>
      </c>
      <c r="E2164" s="834" t="s">
        <v>2160</v>
      </c>
      <c r="F2164" s="832" t="s">
        <v>2140</v>
      </c>
      <c r="G2164" s="832" t="s">
        <v>2205</v>
      </c>
      <c r="H2164" s="832" t="s">
        <v>590</v>
      </c>
      <c r="I2164" s="832" t="s">
        <v>2315</v>
      </c>
      <c r="J2164" s="832" t="s">
        <v>2316</v>
      </c>
      <c r="K2164" s="832" t="s">
        <v>2317</v>
      </c>
      <c r="L2164" s="835">
        <v>350</v>
      </c>
      <c r="M2164" s="835">
        <v>3500</v>
      </c>
      <c r="N2164" s="832">
        <v>10</v>
      </c>
      <c r="O2164" s="836">
        <v>10</v>
      </c>
      <c r="P2164" s="835">
        <v>3500</v>
      </c>
      <c r="Q2164" s="837">
        <v>1</v>
      </c>
      <c r="R2164" s="832">
        <v>10</v>
      </c>
      <c r="S2164" s="837">
        <v>1</v>
      </c>
      <c r="T2164" s="836">
        <v>10</v>
      </c>
      <c r="U2164" s="838">
        <v>1</v>
      </c>
    </row>
    <row r="2165" spans="1:21" ht="14.4" customHeight="1" x14ac:dyDescent="0.3">
      <c r="A2165" s="831">
        <v>11</v>
      </c>
      <c r="B2165" s="832" t="s">
        <v>2137</v>
      </c>
      <c r="C2165" s="832" t="s">
        <v>2143</v>
      </c>
      <c r="D2165" s="833" t="s">
        <v>4131</v>
      </c>
      <c r="E2165" s="834" t="s">
        <v>2160</v>
      </c>
      <c r="F2165" s="832" t="s">
        <v>2140</v>
      </c>
      <c r="G2165" s="832" t="s">
        <v>2205</v>
      </c>
      <c r="H2165" s="832" t="s">
        <v>590</v>
      </c>
      <c r="I2165" s="832" t="s">
        <v>2806</v>
      </c>
      <c r="J2165" s="832" t="s">
        <v>2807</v>
      </c>
      <c r="K2165" s="832" t="s">
        <v>2808</v>
      </c>
      <c r="L2165" s="835">
        <v>350</v>
      </c>
      <c r="M2165" s="835">
        <v>350</v>
      </c>
      <c r="N2165" s="832">
        <v>1</v>
      </c>
      <c r="O2165" s="836">
        <v>1</v>
      </c>
      <c r="P2165" s="835">
        <v>350</v>
      </c>
      <c r="Q2165" s="837">
        <v>1</v>
      </c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11</v>
      </c>
      <c r="B2166" s="832" t="s">
        <v>2137</v>
      </c>
      <c r="C2166" s="832" t="s">
        <v>2143</v>
      </c>
      <c r="D2166" s="833" t="s">
        <v>4131</v>
      </c>
      <c r="E2166" s="834" t="s">
        <v>2160</v>
      </c>
      <c r="F2166" s="832" t="s">
        <v>2140</v>
      </c>
      <c r="G2166" s="832" t="s">
        <v>2205</v>
      </c>
      <c r="H2166" s="832" t="s">
        <v>590</v>
      </c>
      <c r="I2166" s="832" t="s">
        <v>2276</v>
      </c>
      <c r="J2166" s="832" t="s">
        <v>2277</v>
      </c>
      <c r="K2166" s="832" t="s">
        <v>2278</v>
      </c>
      <c r="L2166" s="835">
        <v>971.25</v>
      </c>
      <c r="M2166" s="835">
        <v>5827.5</v>
      </c>
      <c r="N2166" s="832">
        <v>6</v>
      </c>
      <c r="O2166" s="836">
        <v>6</v>
      </c>
      <c r="P2166" s="835">
        <v>5827.5</v>
      </c>
      <c r="Q2166" s="837">
        <v>1</v>
      </c>
      <c r="R2166" s="832">
        <v>6</v>
      </c>
      <c r="S2166" s="837">
        <v>1</v>
      </c>
      <c r="T2166" s="836">
        <v>6</v>
      </c>
      <c r="U2166" s="838">
        <v>1</v>
      </c>
    </row>
    <row r="2167" spans="1:21" ht="14.4" customHeight="1" x14ac:dyDescent="0.3">
      <c r="A2167" s="831">
        <v>11</v>
      </c>
      <c r="B2167" s="832" t="s">
        <v>2137</v>
      </c>
      <c r="C2167" s="832" t="s">
        <v>2143</v>
      </c>
      <c r="D2167" s="833" t="s">
        <v>4131</v>
      </c>
      <c r="E2167" s="834" t="s">
        <v>2160</v>
      </c>
      <c r="F2167" s="832" t="s">
        <v>2140</v>
      </c>
      <c r="G2167" s="832" t="s">
        <v>2205</v>
      </c>
      <c r="H2167" s="832" t="s">
        <v>590</v>
      </c>
      <c r="I2167" s="832" t="s">
        <v>2614</v>
      </c>
      <c r="J2167" s="832" t="s">
        <v>2615</v>
      </c>
      <c r="K2167" s="832" t="s">
        <v>2616</v>
      </c>
      <c r="L2167" s="835">
        <v>180</v>
      </c>
      <c r="M2167" s="835">
        <v>2160</v>
      </c>
      <c r="N2167" s="832">
        <v>12</v>
      </c>
      <c r="O2167" s="836">
        <v>12</v>
      </c>
      <c r="P2167" s="835">
        <v>1980</v>
      </c>
      <c r="Q2167" s="837">
        <v>0.91666666666666663</v>
      </c>
      <c r="R2167" s="832">
        <v>11</v>
      </c>
      <c r="S2167" s="837">
        <v>0.91666666666666663</v>
      </c>
      <c r="T2167" s="836">
        <v>11</v>
      </c>
      <c r="U2167" s="838">
        <v>0.91666666666666663</v>
      </c>
    </row>
    <row r="2168" spans="1:21" ht="14.4" customHeight="1" x14ac:dyDescent="0.3">
      <c r="A2168" s="831">
        <v>11</v>
      </c>
      <c r="B2168" s="832" t="s">
        <v>2137</v>
      </c>
      <c r="C2168" s="832" t="s">
        <v>2143</v>
      </c>
      <c r="D2168" s="833" t="s">
        <v>4131</v>
      </c>
      <c r="E2168" s="834" t="s">
        <v>2160</v>
      </c>
      <c r="F2168" s="832" t="s">
        <v>2140</v>
      </c>
      <c r="G2168" s="832" t="s">
        <v>2205</v>
      </c>
      <c r="H2168" s="832" t="s">
        <v>590</v>
      </c>
      <c r="I2168" s="832" t="s">
        <v>2617</v>
      </c>
      <c r="J2168" s="832" t="s">
        <v>2618</v>
      </c>
      <c r="K2168" s="832"/>
      <c r="L2168" s="835">
        <v>600</v>
      </c>
      <c r="M2168" s="835">
        <v>1800</v>
      </c>
      <c r="N2168" s="832">
        <v>3</v>
      </c>
      <c r="O2168" s="836">
        <v>3</v>
      </c>
      <c r="P2168" s="835">
        <v>1800</v>
      </c>
      <c r="Q2168" s="837">
        <v>1</v>
      </c>
      <c r="R2168" s="832">
        <v>3</v>
      </c>
      <c r="S2168" s="837">
        <v>1</v>
      </c>
      <c r="T2168" s="836">
        <v>3</v>
      </c>
      <c r="U2168" s="838">
        <v>1</v>
      </c>
    </row>
    <row r="2169" spans="1:21" ht="14.4" customHeight="1" x14ac:dyDescent="0.3">
      <c r="A2169" s="831">
        <v>11</v>
      </c>
      <c r="B2169" s="832" t="s">
        <v>2137</v>
      </c>
      <c r="C2169" s="832" t="s">
        <v>2143</v>
      </c>
      <c r="D2169" s="833" t="s">
        <v>4131</v>
      </c>
      <c r="E2169" s="834" t="s">
        <v>2160</v>
      </c>
      <c r="F2169" s="832" t="s">
        <v>2140</v>
      </c>
      <c r="G2169" s="832" t="s">
        <v>2205</v>
      </c>
      <c r="H2169" s="832" t="s">
        <v>590</v>
      </c>
      <c r="I2169" s="832" t="s">
        <v>2619</v>
      </c>
      <c r="J2169" s="832" t="s">
        <v>2620</v>
      </c>
      <c r="K2169" s="832" t="s">
        <v>2621</v>
      </c>
      <c r="L2169" s="835">
        <v>700</v>
      </c>
      <c r="M2169" s="835">
        <v>700</v>
      </c>
      <c r="N2169" s="832">
        <v>1</v>
      </c>
      <c r="O2169" s="836">
        <v>1</v>
      </c>
      <c r="P2169" s="835">
        <v>700</v>
      </c>
      <c r="Q2169" s="837">
        <v>1</v>
      </c>
      <c r="R2169" s="832">
        <v>1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11</v>
      </c>
      <c r="B2170" s="832" t="s">
        <v>2137</v>
      </c>
      <c r="C2170" s="832" t="s">
        <v>2143</v>
      </c>
      <c r="D2170" s="833" t="s">
        <v>4131</v>
      </c>
      <c r="E2170" s="834" t="s">
        <v>2160</v>
      </c>
      <c r="F2170" s="832" t="s">
        <v>2140</v>
      </c>
      <c r="G2170" s="832" t="s">
        <v>2205</v>
      </c>
      <c r="H2170" s="832" t="s">
        <v>590</v>
      </c>
      <c r="I2170" s="832" t="s">
        <v>2814</v>
      </c>
      <c r="J2170" s="832" t="s">
        <v>2815</v>
      </c>
      <c r="K2170" s="832" t="s">
        <v>2816</v>
      </c>
      <c r="L2170" s="835">
        <v>249.37</v>
      </c>
      <c r="M2170" s="835">
        <v>249.37</v>
      </c>
      <c r="N2170" s="832">
        <v>1</v>
      </c>
      <c r="O2170" s="836">
        <v>1</v>
      </c>
      <c r="P2170" s="835">
        <v>249.37</v>
      </c>
      <c r="Q2170" s="837">
        <v>1</v>
      </c>
      <c r="R2170" s="832">
        <v>1</v>
      </c>
      <c r="S2170" s="837">
        <v>1</v>
      </c>
      <c r="T2170" s="836">
        <v>1</v>
      </c>
      <c r="U2170" s="838">
        <v>1</v>
      </c>
    </row>
    <row r="2171" spans="1:21" ht="14.4" customHeight="1" x14ac:dyDescent="0.3">
      <c r="A2171" s="831">
        <v>11</v>
      </c>
      <c r="B2171" s="832" t="s">
        <v>2137</v>
      </c>
      <c r="C2171" s="832" t="s">
        <v>2143</v>
      </c>
      <c r="D2171" s="833" t="s">
        <v>4131</v>
      </c>
      <c r="E2171" s="834" t="s">
        <v>2160</v>
      </c>
      <c r="F2171" s="832" t="s">
        <v>2140</v>
      </c>
      <c r="G2171" s="832" t="s">
        <v>2205</v>
      </c>
      <c r="H2171" s="832" t="s">
        <v>590</v>
      </c>
      <c r="I2171" s="832" t="s">
        <v>2817</v>
      </c>
      <c r="J2171" s="832" t="s">
        <v>2818</v>
      </c>
      <c r="K2171" s="832" t="s">
        <v>2819</v>
      </c>
      <c r="L2171" s="835">
        <v>350</v>
      </c>
      <c r="M2171" s="835">
        <v>700</v>
      </c>
      <c r="N2171" s="832">
        <v>2</v>
      </c>
      <c r="O2171" s="836">
        <v>2</v>
      </c>
      <c r="P2171" s="835">
        <v>700</v>
      </c>
      <c r="Q2171" s="837">
        <v>1</v>
      </c>
      <c r="R2171" s="832">
        <v>2</v>
      </c>
      <c r="S2171" s="837">
        <v>1</v>
      </c>
      <c r="T2171" s="836">
        <v>2</v>
      </c>
      <c r="U2171" s="838">
        <v>1</v>
      </c>
    </row>
    <row r="2172" spans="1:21" ht="14.4" customHeight="1" x14ac:dyDescent="0.3">
      <c r="A2172" s="831">
        <v>11</v>
      </c>
      <c r="B2172" s="832" t="s">
        <v>2137</v>
      </c>
      <c r="C2172" s="832" t="s">
        <v>2143</v>
      </c>
      <c r="D2172" s="833" t="s">
        <v>4131</v>
      </c>
      <c r="E2172" s="834" t="s">
        <v>2160</v>
      </c>
      <c r="F2172" s="832" t="s">
        <v>2140</v>
      </c>
      <c r="G2172" s="832" t="s">
        <v>2205</v>
      </c>
      <c r="H2172" s="832" t="s">
        <v>590</v>
      </c>
      <c r="I2172" s="832" t="s">
        <v>3395</v>
      </c>
      <c r="J2172" s="832" t="s">
        <v>3396</v>
      </c>
      <c r="K2172" s="832" t="s">
        <v>3397</v>
      </c>
      <c r="L2172" s="835">
        <v>3200</v>
      </c>
      <c r="M2172" s="835">
        <v>3200</v>
      </c>
      <c r="N2172" s="832">
        <v>1</v>
      </c>
      <c r="O2172" s="836">
        <v>1</v>
      </c>
      <c r="P2172" s="835">
        <v>3200</v>
      </c>
      <c r="Q2172" s="837">
        <v>1</v>
      </c>
      <c r="R2172" s="832">
        <v>1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11</v>
      </c>
      <c r="B2173" s="832" t="s">
        <v>2137</v>
      </c>
      <c r="C2173" s="832" t="s">
        <v>2143</v>
      </c>
      <c r="D2173" s="833" t="s">
        <v>4131</v>
      </c>
      <c r="E2173" s="834" t="s">
        <v>2160</v>
      </c>
      <c r="F2173" s="832" t="s">
        <v>2140</v>
      </c>
      <c r="G2173" s="832" t="s">
        <v>2205</v>
      </c>
      <c r="H2173" s="832" t="s">
        <v>590</v>
      </c>
      <c r="I2173" s="832" t="s">
        <v>2625</v>
      </c>
      <c r="J2173" s="832" t="s">
        <v>2626</v>
      </c>
      <c r="K2173" s="832" t="s">
        <v>2627</v>
      </c>
      <c r="L2173" s="835">
        <v>1600</v>
      </c>
      <c r="M2173" s="835">
        <v>1600</v>
      </c>
      <c r="N2173" s="832">
        <v>1</v>
      </c>
      <c r="O2173" s="836">
        <v>1</v>
      </c>
      <c r="P2173" s="835">
        <v>1600</v>
      </c>
      <c r="Q2173" s="837">
        <v>1</v>
      </c>
      <c r="R2173" s="832">
        <v>1</v>
      </c>
      <c r="S2173" s="837">
        <v>1</v>
      </c>
      <c r="T2173" s="836">
        <v>1</v>
      </c>
      <c r="U2173" s="838">
        <v>1</v>
      </c>
    </row>
    <row r="2174" spans="1:21" ht="14.4" customHeight="1" x14ac:dyDescent="0.3">
      <c r="A2174" s="831">
        <v>11</v>
      </c>
      <c r="B2174" s="832" t="s">
        <v>2137</v>
      </c>
      <c r="C2174" s="832" t="s">
        <v>2143</v>
      </c>
      <c r="D2174" s="833" t="s">
        <v>4131</v>
      </c>
      <c r="E2174" s="834" t="s">
        <v>2160</v>
      </c>
      <c r="F2174" s="832" t="s">
        <v>2140</v>
      </c>
      <c r="G2174" s="832" t="s">
        <v>2205</v>
      </c>
      <c r="H2174" s="832" t="s">
        <v>590</v>
      </c>
      <c r="I2174" s="832" t="s">
        <v>2320</v>
      </c>
      <c r="J2174" s="832" t="s">
        <v>2321</v>
      </c>
      <c r="K2174" s="832" t="s">
        <v>2322</v>
      </c>
      <c r="L2174" s="835">
        <v>1000</v>
      </c>
      <c r="M2174" s="835">
        <v>1000</v>
      </c>
      <c r="N2174" s="832">
        <v>1</v>
      </c>
      <c r="O2174" s="836">
        <v>1</v>
      </c>
      <c r="P2174" s="835">
        <v>1000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11</v>
      </c>
      <c r="B2175" s="832" t="s">
        <v>2137</v>
      </c>
      <c r="C2175" s="832" t="s">
        <v>2143</v>
      </c>
      <c r="D2175" s="833" t="s">
        <v>4131</v>
      </c>
      <c r="E2175" s="834" t="s">
        <v>2160</v>
      </c>
      <c r="F2175" s="832" t="s">
        <v>2140</v>
      </c>
      <c r="G2175" s="832" t="s">
        <v>2205</v>
      </c>
      <c r="H2175" s="832" t="s">
        <v>590</v>
      </c>
      <c r="I2175" s="832" t="s">
        <v>3925</v>
      </c>
      <c r="J2175" s="832" t="s">
        <v>3926</v>
      </c>
      <c r="K2175" s="832" t="s">
        <v>3927</v>
      </c>
      <c r="L2175" s="835">
        <v>88.52</v>
      </c>
      <c r="M2175" s="835">
        <v>88.52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11</v>
      </c>
      <c r="B2176" s="832" t="s">
        <v>2137</v>
      </c>
      <c r="C2176" s="832" t="s">
        <v>2143</v>
      </c>
      <c r="D2176" s="833" t="s">
        <v>4131</v>
      </c>
      <c r="E2176" s="834" t="s">
        <v>2160</v>
      </c>
      <c r="F2176" s="832" t="s">
        <v>2140</v>
      </c>
      <c r="G2176" s="832" t="s">
        <v>2205</v>
      </c>
      <c r="H2176" s="832" t="s">
        <v>590</v>
      </c>
      <c r="I2176" s="832" t="s">
        <v>3098</v>
      </c>
      <c r="J2176" s="832" t="s">
        <v>3099</v>
      </c>
      <c r="K2176" s="832"/>
      <c r="L2176" s="835">
        <v>400</v>
      </c>
      <c r="M2176" s="835">
        <v>400</v>
      </c>
      <c r="N2176" s="832">
        <v>1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11</v>
      </c>
      <c r="B2177" s="832" t="s">
        <v>2137</v>
      </c>
      <c r="C2177" s="832" t="s">
        <v>2143</v>
      </c>
      <c r="D2177" s="833" t="s">
        <v>4131</v>
      </c>
      <c r="E2177" s="834" t="s">
        <v>2160</v>
      </c>
      <c r="F2177" s="832" t="s">
        <v>2140</v>
      </c>
      <c r="G2177" s="832" t="s">
        <v>2205</v>
      </c>
      <c r="H2177" s="832" t="s">
        <v>590</v>
      </c>
      <c r="I2177" s="832" t="s">
        <v>3928</v>
      </c>
      <c r="J2177" s="832" t="s">
        <v>3929</v>
      </c>
      <c r="K2177" s="832" t="s">
        <v>3930</v>
      </c>
      <c r="L2177" s="835">
        <v>739.92</v>
      </c>
      <c r="M2177" s="835">
        <v>739.92</v>
      </c>
      <c r="N2177" s="832">
        <v>1</v>
      </c>
      <c r="O2177" s="836">
        <v>1</v>
      </c>
      <c r="P2177" s="835">
        <v>739.92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11</v>
      </c>
      <c r="B2178" s="832" t="s">
        <v>2137</v>
      </c>
      <c r="C2178" s="832" t="s">
        <v>2143</v>
      </c>
      <c r="D2178" s="833" t="s">
        <v>4131</v>
      </c>
      <c r="E2178" s="834" t="s">
        <v>2160</v>
      </c>
      <c r="F2178" s="832" t="s">
        <v>2140</v>
      </c>
      <c r="G2178" s="832" t="s">
        <v>2205</v>
      </c>
      <c r="H2178" s="832" t="s">
        <v>590</v>
      </c>
      <c r="I2178" s="832" t="s">
        <v>2643</v>
      </c>
      <c r="J2178" s="832" t="s">
        <v>2644</v>
      </c>
      <c r="K2178" s="832" t="s">
        <v>2645</v>
      </c>
      <c r="L2178" s="835">
        <v>600</v>
      </c>
      <c r="M2178" s="835">
        <v>1200</v>
      </c>
      <c r="N2178" s="832">
        <v>2</v>
      </c>
      <c r="O2178" s="836">
        <v>2</v>
      </c>
      <c r="P2178" s="835">
        <v>1200</v>
      </c>
      <c r="Q2178" s="837">
        <v>1</v>
      </c>
      <c r="R2178" s="832">
        <v>2</v>
      </c>
      <c r="S2178" s="837">
        <v>1</v>
      </c>
      <c r="T2178" s="836">
        <v>2</v>
      </c>
      <c r="U2178" s="838">
        <v>1</v>
      </c>
    </row>
    <row r="2179" spans="1:21" ht="14.4" customHeight="1" x14ac:dyDescent="0.3">
      <c r="A2179" s="831">
        <v>11</v>
      </c>
      <c r="B2179" s="832" t="s">
        <v>2137</v>
      </c>
      <c r="C2179" s="832" t="s">
        <v>2143</v>
      </c>
      <c r="D2179" s="833" t="s">
        <v>4131</v>
      </c>
      <c r="E2179" s="834" t="s">
        <v>2160</v>
      </c>
      <c r="F2179" s="832" t="s">
        <v>2140</v>
      </c>
      <c r="G2179" s="832" t="s">
        <v>2205</v>
      </c>
      <c r="H2179" s="832" t="s">
        <v>590</v>
      </c>
      <c r="I2179" s="832" t="s">
        <v>2951</v>
      </c>
      <c r="J2179" s="832" t="s">
        <v>2952</v>
      </c>
      <c r="K2179" s="832" t="s">
        <v>2953</v>
      </c>
      <c r="L2179" s="835">
        <v>400</v>
      </c>
      <c r="M2179" s="835">
        <v>400</v>
      </c>
      <c r="N2179" s="832">
        <v>1</v>
      </c>
      <c r="O2179" s="836">
        <v>1</v>
      </c>
      <c r="P2179" s="835">
        <v>400</v>
      </c>
      <c r="Q2179" s="837">
        <v>1</v>
      </c>
      <c r="R2179" s="832">
        <v>1</v>
      </c>
      <c r="S2179" s="837">
        <v>1</v>
      </c>
      <c r="T2179" s="836">
        <v>1</v>
      </c>
      <c r="U2179" s="838">
        <v>1</v>
      </c>
    </row>
    <row r="2180" spans="1:21" ht="14.4" customHeight="1" x14ac:dyDescent="0.3">
      <c r="A2180" s="831">
        <v>11</v>
      </c>
      <c r="B2180" s="832" t="s">
        <v>2137</v>
      </c>
      <c r="C2180" s="832" t="s">
        <v>2143</v>
      </c>
      <c r="D2180" s="833" t="s">
        <v>4131</v>
      </c>
      <c r="E2180" s="834" t="s">
        <v>2160</v>
      </c>
      <c r="F2180" s="832" t="s">
        <v>2140</v>
      </c>
      <c r="G2180" s="832" t="s">
        <v>2205</v>
      </c>
      <c r="H2180" s="832" t="s">
        <v>590</v>
      </c>
      <c r="I2180" s="832" t="s">
        <v>3931</v>
      </c>
      <c r="J2180" s="832" t="s">
        <v>3849</v>
      </c>
      <c r="K2180" s="832" t="s">
        <v>3932</v>
      </c>
      <c r="L2180" s="835">
        <v>1545.22</v>
      </c>
      <c r="M2180" s="835">
        <v>1545.22</v>
      </c>
      <c r="N2180" s="832">
        <v>1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11</v>
      </c>
      <c r="B2181" s="832" t="s">
        <v>2137</v>
      </c>
      <c r="C2181" s="832" t="s">
        <v>2143</v>
      </c>
      <c r="D2181" s="833" t="s">
        <v>4131</v>
      </c>
      <c r="E2181" s="834" t="s">
        <v>2160</v>
      </c>
      <c r="F2181" s="832" t="s">
        <v>2140</v>
      </c>
      <c r="G2181" s="832" t="s">
        <v>2209</v>
      </c>
      <c r="H2181" s="832" t="s">
        <v>590</v>
      </c>
      <c r="I2181" s="832" t="s">
        <v>2290</v>
      </c>
      <c r="J2181" s="832" t="s">
        <v>2291</v>
      </c>
      <c r="K2181" s="832" t="s">
        <v>2292</v>
      </c>
      <c r="L2181" s="835">
        <v>950</v>
      </c>
      <c r="M2181" s="835">
        <v>950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11</v>
      </c>
      <c r="B2182" s="832" t="s">
        <v>2137</v>
      </c>
      <c r="C2182" s="832" t="s">
        <v>2143</v>
      </c>
      <c r="D2182" s="833" t="s">
        <v>4131</v>
      </c>
      <c r="E2182" s="834" t="s">
        <v>2160</v>
      </c>
      <c r="F2182" s="832" t="s">
        <v>2140</v>
      </c>
      <c r="G2182" s="832" t="s">
        <v>2209</v>
      </c>
      <c r="H2182" s="832" t="s">
        <v>590</v>
      </c>
      <c r="I2182" s="832" t="s">
        <v>2661</v>
      </c>
      <c r="J2182" s="832" t="s">
        <v>2662</v>
      </c>
      <c r="K2182" s="832" t="s">
        <v>2663</v>
      </c>
      <c r="L2182" s="835">
        <v>3990</v>
      </c>
      <c r="M2182" s="835">
        <v>3990</v>
      </c>
      <c r="N2182" s="832">
        <v>1</v>
      </c>
      <c r="O2182" s="836">
        <v>1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11</v>
      </c>
      <c r="B2183" s="832" t="s">
        <v>2137</v>
      </c>
      <c r="C2183" s="832" t="s">
        <v>2143</v>
      </c>
      <c r="D2183" s="833" t="s">
        <v>4131</v>
      </c>
      <c r="E2183" s="834" t="s">
        <v>2160</v>
      </c>
      <c r="F2183" s="832" t="s">
        <v>2140</v>
      </c>
      <c r="G2183" s="832" t="s">
        <v>2209</v>
      </c>
      <c r="H2183" s="832" t="s">
        <v>590</v>
      </c>
      <c r="I2183" s="832" t="s">
        <v>2371</v>
      </c>
      <c r="J2183" s="832" t="s">
        <v>2372</v>
      </c>
      <c r="K2183" s="832" t="s">
        <v>2373</v>
      </c>
      <c r="L2183" s="835">
        <v>1075</v>
      </c>
      <c r="M2183" s="835">
        <v>2150</v>
      </c>
      <c r="N2183" s="832">
        <v>2</v>
      </c>
      <c r="O2183" s="836">
        <v>2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11</v>
      </c>
      <c r="B2184" s="832" t="s">
        <v>2137</v>
      </c>
      <c r="C2184" s="832" t="s">
        <v>2143</v>
      </c>
      <c r="D2184" s="833" t="s">
        <v>4131</v>
      </c>
      <c r="E2184" s="834" t="s">
        <v>2160</v>
      </c>
      <c r="F2184" s="832" t="s">
        <v>2140</v>
      </c>
      <c r="G2184" s="832" t="s">
        <v>2209</v>
      </c>
      <c r="H2184" s="832" t="s">
        <v>590</v>
      </c>
      <c r="I2184" s="832" t="s">
        <v>2282</v>
      </c>
      <c r="J2184" s="832" t="s">
        <v>2283</v>
      </c>
      <c r="K2184" s="832" t="s">
        <v>2284</v>
      </c>
      <c r="L2184" s="835">
        <v>200</v>
      </c>
      <c r="M2184" s="835">
        <v>2800</v>
      </c>
      <c r="N2184" s="832">
        <v>14</v>
      </c>
      <c r="O2184" s="836">
        <v>7</v>
      </c>
      <c r="P2184" s="835">
        <v>2800</v>
      </c>
      <c r="Q2184" s="837">
        <v>1</v>
      </c>
      <c r="R2184" s="832">
        <v>14</v>
      </c>
      <c r="S2184" s="837">
        <v>1</v>
      </c>
      <c r="T2184" s="836">
        <v>7</v>
      </c>
      <c r="U2184" s="838">
        <v>1</v>
      </c>
    </row>
    <row r="2185" spans="1:21" ht="14.4" customHeight="1" x14ac:dyDescent="0.3">
      <c r="A2185" s="831">
        <v>11</v>
      </c>
      <c r="B2185" s="832" t="s">
        <v>2137</v>
      </c>
      <c r="C2185" s="832" t="s">
        <v>2143</v>
      </c>
      <c r="D2185" s="833" t="s">
        <v>4131</v>
      </c>
      <c r="E2185" s="834" t="s">
        <v>2160</v>
      </c>
      <c r="F2185" s="832" t="s">
        <v>2140</v>
      </c>
      <c r="G2185" s="832" t="s">
        <v>2209</v>
      </c>
      <c r="H2185" s="832" t="s">
        <v>590</v>
      </c>
      <c r="I2185" s="832" t="s">
        <v>2266</v>
      </c>
      <c r="J2185" s="832" t="s">
        <v>2267</v>
      </c>
      <c r="K2185" s="832" t="s">
        <v>2268</v>
      </c>
      <c r="L2185" s="835">
        <v>278.75</v>
      </c>
      <c r="M2185" s="835">
        <v>26202.5</v>
      </c>
      <c r="N2185" s="832">
        <v>94</v>
      </c>
      <c r="O2185" s="836">
        <v>47</v>
      </c>
      <c r="P2185" s="835">
        <v>24530</v>
      </c>
      <c r="Q2185" s="837">
        <v>0.93617021276595747</v>
      </c>
      <c r="R2185" s="832">
        <v>88</v>
      </c>
      <c r="S2185" s="837">
        <v>0.93617021276595747</v>
      </c>
      <c r="T2185" s="836">
        <v>44</v>
      </c>
      <c r="U2185" s="838">
        <v>0.93617021276595747</v>
      </c>
    </row>
    <row r="2186" spans="1:21" ht="14.4" customHeight="1" x14ac:dyDescent="0.3">
      <c r="A2186" s="831">
        <v>11</v>
      </c>
      <c r="B2186" s="832" t="s">
        <v>2137</v>
      </c>
      <c r="C2186" s="832" t="s">
        <v>2143</v>
      </c>
      <c r="D2186" s="833" t="s">
        <v>4131</v>
      </c>
      <c r="E2186" s="834" t="s">
        <v>2160</v>
      </c>
      <c r="F2186" s="832" t="s">
        <v>2140</v>
      </c>
      <c r="G2186" s="832" t="s">
        <v>2209</v>
      </c>
      <c r="H2186" s="832" t="s">
        <v>590</v>
      </c>
      <c r="I2186" s="832" t="s">
        <v>3933</v>
      </c>
      <c r="J2186" s="832" t="s">
        <v>3934</v>
      </c>
      <c r="K2186" s="832" t="s">
        <v>3935</v>
      </c>
      <c r="L2186" s="835">
        <v>1200</v>
      </c>
      <c r="M2186" s="835">
        <v>1200</v>
      </c>
      <c r="N2186" s="832">
        <v>1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11</v>
      </c>
      <c r="B2187" s="832" t="s">
        <v>2137</v>
      </c>
      <c r="C2187" s="832" t="s">
        <v>2143</v>
      </c>
      <c r="D2187" s="833" t="s">
        <v>4131</v>
      </c>
      <c r="E2187" s="834" t="s">
        <v>2160</v>
      </c>
      <c r="F2187" s="832" t="s">
        <v>2140</v>
      </c>
      <c r="G2187" s="832" t="s">
        <v>2209</v>
      </c>
      <c r="H2187" s="832" t="s">
        <v>590</v>
      </c>
      <c r="I2187" s="832" t="s">
        <v>3497</v>
      </c>
      <c r="J2187" s="832" t="s">
        <v>3498</v>
      </c>
      <c r="K2187" s="832" t="s">
        <v>3499</v>
      </c>
      <c r="L2187" s="835">
        <v>1110</v>
      </c>
      <c r="M2187" s="835">
        <v>1110</v>
      </c>
      <c r="N2187" s="832">
        <v>1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11</v>
      </c>
      <c r="B2188" s="832" t="s">
        <v>2137</v>
      </c>
      <c r="C2188" s="832" t="s">
        <v>2143</v>
      </c>
      <c r="D2188" s="833" t="s">
        <v>4131</v>
      </c>
      <c r="E2188" s="834" t="s">
        <v>2160</v>
      </c>
      <c r="F2188" s="832" t="s">
        <v>2140</v>
      </c>
      <c r="G2188" s="832" t="s">
        <v>2678</v>
      </c>
      <c r="H2188" s="832" t="s">
        <v>590</v>
      </c>
      <c r="I2188" s="832" t="s">
        <v>2842</v>
      </c>
      <c r="J2188" s="832" t="s">
        <v>2843</v>
      </c>
      <c r="K2188" s="832" t="s">
        <v>2844</v>
      </c>
      <c r="L2188" s="835">
        <v>1659.44</v>
      </c>
      <c r="M2188" s="835">
        <v>61399.280000000006</v>
      </c>
      <c r="N2188" s="832">
        <v>37</v>
      </c>
      <c r="O2188" s="836">
        <v>34</v>
      </c>
      <c r="P2188" s="835">
        <v>56420.960000000006</v>
      </c>
      <c r="Q2188" s="837">
        <v>0.91891891891891897</v>
      </c>
      <c r="R2188" s="832">
        <v>34</v>
      </c>
      <c r="S2188" s="837">
        <v>0.91891891891891897</v>
      </c>
      <c r="T2188" s="836">
        <v>32</v>
      </c>
      <c r="U2188" s="838">
        <v>0.94117647058823528</v>
      </c>
    </row>
    <row r="2189" spans="1:21" ht="14.4" customHeight="1" x14ac:dyDescent="0.3">
      <c r="A2189" s="831">
        <v>11</v>
      </c>
      <c r="B2189" s="832" t="s">
        <v>2137</v>
      </c>
      <c r="C2189" s="832" t="s">
        <v>2143</v>
      </c>
      <c r="D2189" s="833" t="s">
        <v>4131</v>
      </c>
      <c r="E2189" s="834" t="s">
        <v>2160</v>
      </c>
      <c r="F2189" s="832" t="s">
        <v>2140</v>
      </c>
      <c r="G2189" s="832" t="s">
        <v>2678</v>
      </c>
      <c r="H2189" s="832" t="s">
        <v>590</v>
      </c>
      <c r="I2189" s="832" t="s">
        <v>2845</v>
      </c>
      <c r="J2189" s="832" t="s">
        <v>2846</v>
      </c>
      <c r="K2189" s="832" t="s">
        <v>2847</v>
      </c>
      <c r="L2189" s="835">
        <v>553.15</v>
      </c>
      <c r="M2189" s="835">
        <v>1659.4499999999998</v>
      </c>
      <c r="N2189" s="832">
        <v>3</v>
      </c>
      <c r="O2189" s="836">
        <v>1</v>
      </c>
      <c r="P2189" s="835">
        <v>1659.4499999999998</v>
      </c>
      <c r="Q2189" s="837">
        <v>1</v>
      </c>
      <c r="R2189" s="832">
        <v>3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11</v>
      </c>
      <c r="B2190" s="832" t="s">
        <v>2137</v>
      </c>
      <c r="C2190" s="832" t="s">
        <v>2143</v>
      </c>
      <c r="D2190" s="833" t="s">
        <v>4131</v>
      </c>
      <c r="E2190" s="834" t="s">
        <v>2160</v>
      </c>
      <c r="F2190" s="832" t="s">
        <v>2140</v>
      </c>
      <c r="G2190" s="832" t="s">
        <v>2678</v>
      </c>
      <c r="H2190" s="832" t="s">
        <v>590</v>
      </c>
      <c r="I2190" s="832" t="s">
        <v>3865</v>
      </c>
      <c r="J2190" s="832" t="s">
        <v>3866</v>
      </c>
      <c r="K2190" s="832" t="s">
        <v>3867</v>
      </c>
      <c r="L2190" s="835">
        <v>553.15</v>
      </c>
      <c r="M2190" s="835">
        <v>47570.899999999987</v>
      </c>
      <c r="N2190" s="832">
        <v>86</v>
      </c>
      <c r="O2190" s="836">
        <v>28</v>
      </c>
      <c r="P2190" s="835">
        <v>47570.899999999987</v>
      </c>
      <c r="Q2190" s="837">
        <v>1</v>
      </c>
      <c r="R2190" s="832">
        <v>86</v>
      </c>
      <c r="S2190" s="837">
        <v>1</v>
      </c>
      <c r="T2190" s="836">
        <v>28</v>
      </c>
      <c r="U2190" s="838">
        <v>1</v>
      </c>
    </row>
    <row r="2191" spans="1:21" ht="14.4" customHeight="1" x14ac:dyDescent="0.3">
      <c r="A2191" s="831">
        <v>11</v>
      </c>
      <c r="B2191" s="832" t="s">
        <v>2137</v>
      </c>
      <c r="C2191" s="832" t="s">
        <v>2143</v>
      </c>
      <c r="D2191" s="833" t="s">
        <v>4131</v>
      </c>
      <c r="E2191" s="834" t="s">
        <v>2165</v>
      </c>
      <c r="F2191" s="832" t="s">
        <v>2138</v>
      </c>
      <c r="G2191" s="832" t="s">
        <v>2177</v>
      </c>
      <c r="H2191" s="832" t="s">
        <v>638</v>
      </c>
      <c r="I2191" s="832" t="s">
        <v>1927</v>
      </c>
      <c r="J2191" s="832" t="s">
        <v>1225</v>
      </c>
      <c r="K2191" s="832" t="s">
        <v>1928</v>
      </c>
      <c r="L2191" s="835">
        <v>154.36000000000001</v>
      </c>
      <c r="M2191" s="835">
        <v>154.36000000000001</v>
      </c>
      <c r="N2191" s="832">
        <v>1</v>
      </c>
      <c r="O2191" s="836">
        <v>1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11</v>
      </c>
      <c r="B2192" s="832" t="s">
        <v>2137</v>
      </c>
      <c r="C2192" s="832" t="s">
        <v>2143</v>
      </c>
      <c r="D2192" s="833" t="s">
        <v>4131</v>
      </c>
      <c r="E2192" s="834" t="s">
        <v>2165</v>
      </c>
      <c r="F2192" s="832" t="s">
        <v>2138</v>
      </c>
      <c r="G2192" s="832" t="s">
        <v>2177</v>
      </c>
      <c r="H2192" s="832" t="s">
        <v>638</v>
      </c>
      <c r="I2192" s="832" t="s">
        <v>1925</v>
      </c>
      <c r="J2192" s="832" t="s">
        <v>1225</v>
      </c>
      <c r="K2192" s="832" t="s">
        <v>1926</v>
      </c>
      <c r="L2192" s="835">
        <v>225.06</v>
      </c>
      <c r="M2192" s="835">
        <v>225.06</v>
      </c>
      <c r="N2192" s="832">
        <v>1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11</v>
      </c>
      <c r="B2193" s="832" t="s">
        <v>2137</v>
      </c>
      <c r="C2193" s="832" t="s">
        <v>2143</v>
      </c>
      <c r="D2193" s="833" t="s">
        <v>4131</v>
      </c>
      <c r="E2193" s="834" t="s">
        <v>2165</v>
      </c>
      <c r="F2193" s="832" t="s">
        <v>2138</v>
      </c>
      <c r="G2193" s="832" t="s">
        <v>2177</v>
      </c>
      <c r="H2193" s="832" t="s">
        <v>590</v>
      </c>
      <c r="I2193" s="832" t="s">
        <v>2490</v>
      </c>
      <c r="J2193" s="832" t="s">
        <v>1060</v>
      </c>
      <c r="K2193" s="832" t="s">
        <v>1928</v>
      </c>
      <c r="L2193" s="835">
        <v>154.36000000000001</v>
      </c>
      <c r="M2193" s="835">
        <v>308.72000000000003</v>
      </c>
      <c r="N2193" s="832">
        <v>2</v>
      </c>
      <c r="O2193" s="836">
        <v>2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11</v>
      </c>
      <c r="B2194" s="832" t="s">
        <v>2137</v>
      </c>
      <c r="C2194" s="832" t="s">
        <v>2143</v>
      </c>
      <c r="D2194" s="833" t="s">
        <v>4131</v>
      </c>
      <c r="E2194" s="834" t="s">
        <v>2165</v>
      </c>
      <c r="F2194" s="832" t="s">
        <v>2138</v>
      </c>
      <c r="G2194" s="832" t="s">
        <v>2390</v>
      </c>
      <c r="H2194" s="832" t="s">
        <v>590</v>
      </c>
      <c r="I2194" s="832" t="s">
        <v>2391</v>
      </c>
      <c r="J2194" s="832" t="s">
        <v>2392</v>
      </c>
      <c r="K2194" s="832" t="s">
        <v>2393</v>
      </c>
      <c r="L2194" s="835">
        <v>159.71</v>
      </c>
      <c r="M2194" s="835">
        <v>2395.6499999999996</v>
      </c>
      <c r="N2194" s="832">
        <v>15</v>
      </c>
      <c r="O2194" s="836">
        <v>5.5</v>
      </c>
      <c r="P2194" s="835">
        <v>1597.1</v>
      </c>
      <c r="Q2194" s="837">
        <v>0.66666666666666674</v>
      </c>
      <c r="R2194" s="832">
        <v>10</v>
      </c>
      <c r="S2194" s="837">
        <v>0.66666666666666663</v>
      </c>
      <c r="T2194" s="836">
        <v>3.5</v>
      </c>
      <c r="U2194" s="838">
        <v>0.63636363636363635</v>
      </c>
    </row>
    <row r="2195" spans="1:21" ht="14.4" customHeight="1" x14ac:dyDescent="0.3">
      <c r="A2195" s="831">
        <v>11</v>
      </c>
      <c r="B2195" s="832" t="s">
        <v>2137</v>
      </c>
      <c r="C2195" s="832" t="s">
        <v>2143</v>
      </c>
      <c r="D2195" s="833" t="s">
        <v>4131</v>
      </c>
      <c r="E2195" s="834" t="s">
        <v>2165</v>
      </c>
      <c r="F2195" s="832" t="s">
        <v>2138</v>
      </c>
      <c r="G2195" s="832" t="s">
        <v>2390</v>
      </c>
      <c r="H2195" s="832" t="s">
        <v>590</v>
      </c>
      <c r="I2195" s="832" t="s">
        <v>2532</v>
      </c>
      <c r="J2195" s="832" t="s">
        <v>2392</v>
      </c>
      <c r="K2195" s="832" t="s">
        <v>2393</v>
      </c>
      <c r="L2195" s="835">
        <v>159.71</v>
      </c>
      <c r="M2195" s="835">
        <v>3194.2</v>
      </c>
      <c r="N2195" s="832">
        <v>20</v>
      </c>
      <c r="O2195" s="836">
        <v>8</v>
      </c>
      <c r="P2195" s="835">
        <v>2076.23</v>
      </c>
      <c r="Q2195" s="837">
        <v>0.65</v>
      </c>
      <c r="R2195" s="832">
        <v>13</v>
      </c>
      <c r="S2195" s="837">
        <v>0.65</v>
      </c>
      <c r="T2195" s="836">
        <v>5.5</v>
      </c>
      <c r="U2195" s="838">
        <v>0.6875</v>
      </c>
    </row>
    <row r="2196" spans="1:21" ht="14.4" customHeight="1" x14ac:dyDescent="0.3">
      <c r="A2196" s="831">
        <v>11</v>
      </c>
      <c r="B2196" s="832" t="s">
        <v>2137</v>
      </c>
      <c r="C2196" s="832" t="s">
        <v>2143</v>
      </c>
      <c r="D2196" s="833" t="s">
        <v>4131</v>
      </c>
      <c r="E2196" s="834" t="s">
        <v>2165</v>
      </c>
      <c r="F2196" s="832" t="s">
        <v>2138</v>
      </c>
      <c r="G2196" s="832" t="s">
        <v>2704</v>
      </c>
      <c r="H2196" s="832" t="s">
        <v>590</v>
      </c>
      <c r="I2196" s="832" t="s">
        <v>3936</v>
      </c>
      <c r="J2196" s="832" t="s">
        <v>840</v>
      </c>
      <c r="K2196" s="832" t="s">
        <v>841</v>
      </c>
      <c r="L2196" s="835">
        <v>0</v>
      </c>
      <c r="M2196" s="835">
        <v>0</v>
      </c>
      <c r="N2196" s="832">
        <v>2</v>
      </c>
      <c r="O2196" s="836">
        <v>1</v>
      </c>
      <c r="P2196" s="835"/>
      <c r="Q2196" s="837"/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11</v>
      </c>
      <c r="B2197" s="832" t="s">
        <v>2137</v>
      </c>
      <c r="C2197" s="832" t="s">
        <v>2143</v>
      </c>
      <c r="D2197" s="833" t="s">
        <v>4131</v>
      </c>
      <c r="E2197" s="834" t="s">
        <v>2165</v>
      </c>
      <c r="F2197" s="832" t="s">
        <v>2138</v>
      </c>
      <c r="G2197" s="832" t="s">
        <v>2178</v>
      </c>
      <c r="H2197" s="832" t="s">
        <v>590</v>
      </c>
      <c r="I2197" s="832" t="s">
        <v>2179</v>
      </c>
      <c r="J2197" s="832" t="s">
        <v>1794</v>
      </c>
      <c r="K2197" s="832" t="s">
        <v>2180</v>
      </c>
      <c r="L2197" s="835">
        <v>238.72</v>
      </c>
      <c r="M2197" s="835">
        <v>238.72</v>
      </c>
      <c r="N2197" s="832">
        <v>1</v>
      </c>
      <c r="O2197" s="836">
        <v>1</v>
      </c>
      <c r="P2197" s="835">
        <v>238.72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11</v>
      </c>
      <c r="B2198" s="832" t="s">
        <v>2137</v>
      </c>
      <c r="C2198" s="832" t="s">
        <v>2143</v>
      </c>
      <c r="D2198" s="833" t="s">
        <v>4131</v>
      </c>
      <c r="E2198" s="834" t="s">
        <v>2165</v>
      </c>
      <c r="F2198" s="832" t="s">
        <v>2138</v>
      </c>
      <c r="G2198" s="832" t="s">
        <v>2178</v>
      </c>
      <c r="H2198" s="832" t="s">
        <v>638</v>
      </c>
      <c r="I2198" s="832" t="s">
        <v>1931</v>
      </c>
      <c r="J2198" s="832" t="s">
        <v>1932</v>
      </c>
      <c r="K2198" s="832" t="s">
        <v>1795</v>
      </c>
      <c r="L2198" s="835">
        <v>170.52</v>
      </c>
      <c r="M2198" s="835">
        <v>170.52</v>
      </c>
      <c r="N2198" s="832">
        <v>1</v>
      </c>
      <c r="O2198" s="836">
        <v>0.5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11</v>
      </c>
      <c r="B2199" s="832" t="s">
        <v>2137</v>
      </c>
      <c r="C2199" s="832" t="s">
        <v>2143</v>
      </c>
      <c r="D2199" s="833" t="s">
        <v>4131</v>
      </c>
      <c r="E2199" s="834" t="s">
        <v>2165</v>
      </c>
      <c r="F2199" s="832" t="s">
        <v>2138</v>
      </c>
      <c r="G2199" s="832" t="s">
        <v>2178</v>
      </c>
      <c r="H2199" s="832" t="s">
        <v>638</v>
      </c>
      <c r="I2199" s="832" t="s">
        <v>2062</v>
      </c>
      <c r="J2199" s="832" t="s">
        <v>1932</v>
      </c>
      <c r="K2199" s="832" t="s">
        <v>2063</v>
      </c>
      <c r="L2199" s="835">
        <v>272.83</v>
      </c>
      <c r="M2199" s="835">
        <v>545.66</v>
      </c>
      <c r="N2199" s="832">
        <v>2</v>
      </c>
      <c r="O2199" s="836">
        <v>1</v>
      </c>
      <c r="P2199" s="835">
        <v>545.66</v>
      </c>
      <c r="Q2199" s="837">
        <v>1</v>
      </c>
      <c r="R2199" s="832">
        <v>2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11</v>
      </c>
      <c r="B2200" s="832" t="s">
        <v>2137</v>
      </c>
      <c r="C2200" s="832" t="s">
        <v>2143</v>
      </c>
      <c r="D2200" s="833" t="s">
        <v>4131</v>
      </c>
      <c r="E2200" s="834" t="s">
        <v>2165</v>
      </c>
      <c r="F2200" s="832" t="s">
        <v>2138</v>
      </c>
      <c r="G2200" s="832" t="s">
        <v>2219</v>
      </c>
      <c r="H2200" s="832" t="s">
        <v>590</v>
      </c>
      <c r="I2200" s="832" t="s">
        <v>2323</v>
      </c>
      <c r="J2200" s="832" t="s">
        <v>2324</v>
      </c>
      <c r="K2200" s="832" t="s">
        <v>2325</v>
      </c>
      <c r="L2200" s="835">
        <v>72.64</v>
      </c>
      <c r="M2200" s="835">
        <v>72.64</v>
      </c>
      <c r="N2200" s="832">
        <v>1</v>
      </c>
      <c r="O2200" s="836">
        <v>0.5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11</v>
      </c>
      <c r="B2201" s="832" t="s">
        <v>2137</v>
      </c>
      <c r="C2201" s="832" t="s">
        <v>2143</v>
      </c>
      <c r="D2201" s="833" t="s">
        <v>4131</v>
      </c>
      <c r="E2201" s="834" t="s">
        <v>2165</v>
      </c>
      <c r="F2201" s="832" t="s">
        <v>2138</v>
      </c>
      <c r="G2201" s="832" t="s">
        <v>2219</v>
      </c>
      <c r="H2201" s="832" t="s">
        <v>590</v>
      </c>
      <c r="I2201" s="832" t="s">
        <v>3279</v>
      </c>
      <c r="J2201" s="832" t="s">
        <v>3280</v>
      </c>
      <c r="K2201" s="832" t="s">
        <v>3281</v>
      </c>
      <c r="L2201" s="835">
        <v>0</v>
      </c>
      <c r="M2201" s="835">
        <v>0</v>
      </c>
      <c r="N2201" s="832">
        <v>1</v>
      </c>
      <c r="O2201" s="836">
        <v>1</v>
      </c>
      <c r="P2201" s="835"/>
      <c r="Q2201" s="837"/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11</v>
      </c>
      <c r="B2202" s="832" t="s">
        <v>2137</v>
      </c>
      <c r="C2202" s="832" t="s">
        <v>2143</v>
      </c>
      <c r="D2202" s="833" t="s">
        <v>4131</v>
      </c>
      <c r="E2202" s="834" t="s">
        <v>2165</v>
      </c>
      <c r="F2202" s="832" t="s">
        <v>2138</v>
      </c>
      <c r="G2202" s="832" t="s">
        <v>2219</v>
      </c>
      <c r="H2202" s="832" t="s">
        <v>590</v>
      </c>
      <c r="I2202" s="832" t="s">
        <v>2539</v>
      </c>
      <c r="J2202" s="832" t="s">
        <v>1216</v>
      </c>
      <c r="K2202" s="832" t="s">
        <v>2540</v>
      </c>
      <c r="L2202" s="835">
        <v>96.84</v>
      </c>
      <c r="M2202" s="835">
        <v>96.84</v>
      </c>
      <c r="N2202" s="832">
        <v>1</v>
      </c>
      <c r="O2202" s="836">
        <v>1</v>
      </c>
      <c r="P2202" s="835">
        <v>96.84</v>
      </c>
      <c r="Q2202" s="837">
        <v>1</v>
      </c>
      <c r="R2202" s="832">
        <v>1</v>
      </c>
      <c r="S2202" s="837">
        <v>1</v>
      </c>
      <c r="T2202" s="836">
        <v>1</v>
      </c>
      <c r="U2202" s="838">
        <v>1</v>
      </c>
    </row>
    <row r="2203" spans="1:21" ht="14.4" customHeight="1" x14ac:dyDescent="0.3">
      <c r="A2203" s="831">
        <v>11</v>
      </c>
      <c r="B2203" s="832" t="s">
        <v>2137</v>
      </c>
      <c r="C2203" s="832" t="s">
        <v>2143</v>
      </c>
      <c r="D2203" s="833" t="s">
        <v>4131</v>
      </c>
      <c r="E2203" s="834" t="s">
        <v>2165</v>
      </c>
      <c r="F2203" s="832" t="s">
        <v>2138</v>
      </c>
      <c r="G2203" s="832" t="s">
        <v>2219</v>
      </c>
      <c r="H2203" s="832" t="s">
        <v>590</v>
      </c>
      <c r="I2203" s="832" t="s">
        <v>3937</v>
      </c>
      <c r="J2203" s="832" t="s">
        <v>3326</v>
      </c>
      <c r="K2203" s="832" t="s">
        <v>3938</v>
      </c>
      <c r="L2203" s="835">
        <v>0</v>
      </c>
      <c r="M2203" s="835">
        <v>0</v>
      </c>
      <c r="N2203" s="832">
        <v>1</v>
      </c>
      <c r="O2203" s="836">
        <v>1</v>
      </c>
      <c r="P2203" s="835"/>
      <c r="Q2203" s="837"/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11</v>
      </c>
      <c r="B2204" s="832" t="s">
        <v>2137</v>
      </c>
      <c r="C2204" s="832" t="s">
        <v>2143</v>
      </c>
      <c r="D2204" s="833" t="s">
        <v>4131</v>
      </c>
      <c r="E2204" s="834" t="s">
        <v>2165</v>
      </c>
      <c r="F2204" s="832" t="s">
        <v>2138</v>
      </c>
      <c r="G2204" s="832" t="s">
        <v>2219</v>
      </c>
      <c r="H2204" s="832" t="s">
        <v>590</v>
      </c>
      <c r="I2204" s="832" t="s">
        <v>2996</v>
      </c>
      <c r="J2204" s="832" t="s">
        <v>1216</v>
      </c>
      <c r="K2204" s="832" t="s">
        <v>2997</v>
      </c>
      <c r="L2204" s="835">
        <v>48.42</v>
      </c>
      <c r="M2204" s="835">
        <v>48.42</v>
      </c>
      <c r="N2204" s="832">
        <v>1</v>
      </c>
      <c r="O2204" s="836">
        <v>0.5</v>
      </c>
      <c r="P2204" s="835">
        <v>48.42</v>
      </c>
      <c r="Q2204" s="837">
        <v>1</v>
      </c>
      <c r="R2204" s="832">
        <v>1</v>
      </c>
      <c r="S2204" s="837">
        <v>1</v>
      </c>
      <c r="T2204" s="836">
        <v>0.5</v>
      </c>
      <c r="U2204" s="838">
        <v>1</v>
      </c>
    </row>
    <row r="2205" spans="1:21" ht="14.4" customHeight="1" x14ac:dyDescent="0.3">
      <c r="A2205" s="831">
        <v>11</v>
      </c>
      <c r="B2205" s="832" t="s">
        <v>2137</v>
      </c>
      <c r="C2205" s="832" t="s">
        <v>2143</v>
      </c>
      <c r="D2205" s="833" t="s">
        <v>4131</v>
      </c>
      <c r="E2205" s="834" t="s">
        <v>2165</v>
      </c>
      <c r="F2205" s="832" t="s">
        <v>2138</v>
      </c>
      <c r="G2205" s="832" t="s">
        <v>2269</v>
      </c>
      <c r="H2205" s="832" t="s">
        <v>590</v>
      </c>
      <c r="I2205" s="832" t="s">
        <v>2270</v>
      </c>
      <c r="J2205" s="832" t="s">
        <v>1084</v>
      </c>
      <c r="K2205" s="832" t="s">
        <v>2271</v>
      </c>
      <c r="L2205" s="835">
        <v>923.74</v>
      </c>
      <c r="M2205" s="835">
        <v>923.74</v>
      </c>
      <c r="N2205" s="832">
        <v>1</v>
      </c>
      <c r="O2205" s="836">
        <v>1</v>
      </c>
      <c r="P2205" s="835">
        <v>923.74</v>
      </c>
      <c r="Q2205" s="837">
        <v>1</v>
      </c>
      <c r="R2205" s="832">
        <v>1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11</v>
      </c>
      <c r="B2206" s="832" t="s">
        <v>2137</v>
      </c>
      <c r="C2206" s="832" t="s">
        <v>2143</v>
      </c>
      <c r="D2206" s="833" t="s">
        <v>4131</v>
      </c>
      <c r="E2206" s="834" t="s">
        <v>2165</v>
      </c>
      <c r="F2206" s="832" t="s">
        <v>2138</v>
      </c>
      <c r="G2206" s="832" t="s">
        <v>2259</v>
      </c>
      <c r="H2206" s="832" t="s">
        <v>590</v>
      </c>
      <c r="I2206" s="832" t="s">
        <v>2260</v>
      </c>
      <c r="J2206" s="832" t="s">
        <v>862</v>
      </c>
      <c r="K2206" s="832" t="s">
        <v>2261</v>
      </c>
      <c r="L2206" s="835">
        <v>107.27</v>
      </c>
      <c r="M2206" s="835">
        <v>321.81</v>
      </c>
      <c r="N2206" s="832">
        <v>3</v>
      </c>
      <c r="O2206" s="836">
        <v>2</v>
      </c>
      <c r="P2206" s="835">
        <v>321.81</v>
      </c>
      <c r="Q2206" s="837">
        <v>1</v>
      </c>
      <c r="R2206" s="832">
        <v>3</v>
      </c>
      <c r="S2206" s="837">
        <v>1</v>
      </c>
      <c r="T2206" s="836">
        <v>2</v>
      </c>
      <c r="U2206" s="838">
        <v>1</v>
      </c>
    </row>
    <row r="2207" spans="1:21" ht="14.4" customHeight="1" x14ac:dyDescent="0.3">
      <c r="A2207" s="831">
        <v>11</v>
      </c>
      <c r="B2207" s="832" t="s">
        <v>2137</v>
      </c>
      <c r="C2207" s="832" t="s">
        <v>2143</v>
      </c>
      <c r="D2207" s="833" t="s">
        <v>4131</v>
      </c>
      <c r="E2207" s="834" t="s">
        <v>2165</v>
      </c>
      <c r="F2207" s="832" t="s">
        <v>2138</v>
      </c>
      <c r="G2207" s="832" t="s">
        <v>2476</v>
      </c>
      <c r="H2207" s="832" t="s">
        <v>590</v>
      </c>
      <c r="I2207" s="832" t="s">
        <v>3939</v>
      </c>
      <c r="J2207" s="832" t="s">
        <v>2478</v>
      </c>
      <c r="K2207" s="832" t="s">
        <v>3940</v>
      </c>
      <c r="L2207" s="835">
        <v>0</v>
      </c>
      <c r="M2207" s="835">
        <v>0</v>
      </c>
      <c r="N2207" s="832">
        <v>1</v>
      </c>
      <c r="O2207" s="836">
        <v>1</v>
      </c>
      <c r="P2207" s="835">
        <v>0</v>
      </c>
      <c r="Q2207" s="837"/>
      <c r="R2207" s="832">
        <v>1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11</v>
      </c>
      <c r="B2208" s="832" t="s">
        <v>2137</v>
      </c>
      <c r="C2208" s="832" t="s">
        <v>2143</v>
      </c>
      <c r="D2208" s="833" t="s">
        <v>4131</v>
      </c>
      <c r="E2208" s="834" t="s">
        <v>2165</v>
      </c>
      <c r="F2208" s="832" t="s">
        <v>2138</v>
      </c>
      <c r="G2208" s="832" t="s">
        <v>2554</v>
      </c>
      <c r="H2208" s="832" t="s">
        <v>590</v>
      </c>
      <c r="I2208" s="832" t="s">
        <v>2560</v>
      </c>
      <c r="J2208" s="832" t="s">
        <v>2556</v>
      </c>
      <c r="K2208" s="832" t="s">
        <v>2561</v>
      </c>
      <c r="L2208" s="835">
        <v>0</v>
      </c>
      <c r="M2208" s="835">
        <v>0</v>
      </c>
      <c r="N2208" s="832">
        <v>4</v>
      </c>
      <c r="O2208" s="836">
        <v>4</v>
      </c>
      <c r="P2208" s="835"/>
      <c r="Q2208" s="837"/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11</v>
      </c>
      <c r="B2209" s="832" t="s">
        <v>2137</v>
      </c>
      <c r="C2209" s="832" t="s">
        <v>2143</v>
      </c>
      <c r="D2209" s="833" t="s">
        <v>4131</v>
      </c>
      <c r="E2209" s="834" t="s">
        <v>2165</v>
      </c>
      <c r="F2209" s="832" t="s">
        <v>2138</v>
      </c>
      <c r="G2209" s="832" t="s">
        <v>2554</v>
      </c>
      <c r="H2209" s="832" t="s">
        <v>590</v>
      </c>
      <c r="I2209" s="832" t="s">
        <v>2562</v>
      </c>
      <c r="J2209" s="832" t="s">
        <v>2563</v>
      </c>
      <c r="K2209" s="832" t="s">
        <v>2564</v>
      </c>
      <c r="L2209" s="835">
        <v>0</v>
      </c>
      <c r="M2209" s="835">
        <v>0</v>
      </c>
      <c r="N2209" s="832">
        <v>3</v>
      </c>
      <c r="O2209" s="836">
        <v>1</v>
      </c>
      <c r="P2209" s="835"/>
      <c r="Q2209" s="837"/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11</v>
      </c>
      <c r="B2210" s="832" t="s">
        <v>2137</v>
      </c>
      <c r="C2210" s="832" t="s">
        <v>2143</v>
      </c>
      <c r="D2210" s="833" t="s">
        <v>4131</v>
      </c>
      <c r="E2210" s="834" t="s">
        <v>2165</v>
      </c>
      <c r="F2210" s="832" t="s">
        <v>2138</v>
      </c>
      <c r="G2210" s="832" t="s">
        <v>2262</v>
      </c>
      <c r="H2210" s="832" t="s">
        <v>590</v>
      </c>
      <c r="I2210" s="832" t="s">
        <v>2263</v>
      </c>
      <c r="J2210" s="832" t="s">
        <v>2264</v>
      </c>
      <c r="K2210" s="832" t="s">
        <v>2265</v>
      </c>
      <c r="L2210" s="835">
        <v>60.9</v>
      </c>
      <c r="M2210" s="835">
        <v>60.9</v>
      </c>
      <c r="N2210" s="832">
        <v>1</v>
      </c>
      <c r="O2210" s="836">
        <v>0.5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11</v>
      </c>
      <c r="B2211" s="832" t="s">
        <v>2137</v>
      </c>
      <c r="C2211" s="832" t="s">
        <v>2143</v>
      </c>
      <c r="D2211" s="833" t="s">
        <v>4131</v>
      </c>
      <c r="E2211" s="834" t="s">
        <v>2165</v>
      </c>
      <c r="F2211" s="832" t="s">
        <v>2138</v>
      </c>
      <c r="G2211" s="832" t="s">
        <v>2231</v>
      </c>
      <c r="H2211" s="832" t="s">
        <v>590</v>
      </c>
      <c r="I2211" s="832" t="s">
        <v>2383</v>
      </c>
      <c r="J2211" s="832" t="s">
        <v>635</v>
      </c>
      <c r="K2211" s="832" t="s">
        <v>2384</v>
      </c>
      <c r="L2211" s="835">
        <v>0</v>
      </c>
      <c r="M2211" s="835">
        <v>0</v>
      </c>
      <c r="N2211" s="832">
        <v>1</v>
      </c>
      <c r="O2211" s="836">
        <v>0.5</v>
      </c>
      <c r="P2211" s="835"/>
      <c r="Q2211" s="837"/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11</v>
      </c>
      <c r="B2212" s="832" t="s">
        <v>2137</v>
      </c>
      <c r="C2212" s="832" t="s">
        <v>2143</v>
      </c>
      <c r="D2212" s="833" t="s">
        <v>4131</v>
      </c>
      <c r="E2212" s="834" t="s">
        <v>2165</v>
      </c>
      <c r="F2212" s="832" t="s">
        <v>2138</v>
      </c>
      <c r="G2212" s="832" t="s">
        <v>2231</v>
      </c>
      <c r="H2212" s="832" t="s">
        <v>590</v>
      </c>
      <c r="I2212" s="832" t="s">
        <v>2232</v>
      </c>
      <c r="J2212" s="832" t="s">
        <v>635</v>
      </c>
      <c r="K2212" s="832" t="s">
        <v>2233</v>
      </c>
      <c r="L2212" s="835">
        <v>0</v>
      </c>
      <c r="M2212" s="835">
        <v>0</v>
      </c>
      <c r="N2212" s="832">
        <v>4</v>
      </c>
      <c r="O2212" s="836">
        <v>3</v>
      </c>
      <c r="P2212" s="835">
        <v>0</v>
      </c>
      <c r="Q2212" s="837"/>
      <c r="R2212" s="832">
        <v>3</v>
      </c>
      <c r="S2212" s="837">
        <v>0.75</v>
      </c>
      <c r="T2212" s="836">
        <v>2</v>
      </c>
      <c r="U2212" s="838">
        <v>0.66666666666666663</v>
      </c>
    </row>
    <row r="2213" spans="1:21" ht="14.4" customHeight="1" x14ac:dyDescent="0.3">
      <c r="A2213" s="831">
        <v>11</v>
      </c>
      <c r="B2213" s="832" t="s">
        <v>2137</v>
      </c>
      <c r="C2213" s="832" t="s">
        <v>2143</v>
      </c>
      <c r="D2213" s="833" t="s">
        <v>4131</v>
      </c>
      <c r="E2213" s="834" t="s">
        <v>2165</v>
      </c>
      <c r="F2213" s="832" t="s">
        <v>2138</v>
      </c>
      <c r="G2213" s="832" t="s">
        <v>2181</v>
      </c>
      <c r="H2213" s="832" t="s">
        <v>638</v>
      </c>
      <c r="I2213" s="832" t="s">
        <v>2272</v>
      </c>
      <c r="J2213" s="832" t="s">
        <v>757</v>
      </c>
      <c r="K2213" s="832" t="s">
        <v>1686</v>
      </c>
      <c r="L2213" s="835">
        <v>490.89</v>
      </c>
      <c r="M2213" s="835">
        <v>981.78</v>
      </c>
      <c r="N2213" s="832">
        <v>2</v>
      </c>
      <c r="O2213" s="836">
        <v>1</v>
      </c>
      <c r="P2213" s="835">
        <v>981.78</v>
      </c>
      <c r="Q2213" s="837">
        <v>1</v>
      </c>
      <c r="R2213" s="832">
        <v>2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11</v>
      </c>
      <c r="B2214" s="832" t="s">
        <v>2137</v>
      </c>
      <c r="C2214" s="832" t="s">
        <v>2143</v>
      </c>
      <c r="D2214" s="833" t="s">
        <v>4131</v>
      </c>
      <c r="E2214" s="834" t="s">
        <v>2165</v>
      </c>
      <c r="F2214" s="832" t="s">
        <v>2138</v>
      </c>
      <c r="G2214" s="832" t="s">
        <v>2181</v>
      </c>
      <c r="H2214" s="832" t="s">
        <v>638</v>
      </c>
      <c r="I2214" s="832" t="s">
        <v>2182</v>
      </c>
      <c r="J2214" s="832" t="s">
        <v>757</v>
      </c>
      <c r="K2214" s="832" t="s">
        <v>1682</v>
      </c>
      <c r="L2214" s="835">
        <v>736.33</v>
      </c>
      <c r="M2214" s="835">
        <v>1472.66</v>
      </c>
      <c r="N2214" s="832">
        <v>2</v>
      </c>
      <c r="O2214" s="836">
        <v>1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11</v>
      </c>
      <c r="B2215" s="832" t="s">
        <v>2137</v>
      </c>
      <c r="C2215" s="832" t="s">
        <v>2143</v>
      </c>
      <c r="D2215" s="833" t="s">
        <v>4131</v>
      </c>
      <c r="E2215" s="834" t="s">
        <v>2165</v>
      </c>
      <c r="F2215" s="832" t="s">
        <v>2138</v>
      </c>
      <c r="G2215" s="832" t="s">
        <v>3941</v>
      </c>
      <c r="H2215" s="832" t="s">
        <v>590</v>
      </c>
      <c r="I2215" s="832" t="s">
        <v>3942</v>
      </c>
      <c r="J2215" s="832" t="s">
        <v>1114</v>
      </c>
      <c r="K2215" s="832" t="s">
        <v>3943</v>
      </c>
      <c r="L2215" s="835">
        <v>0</v>
      </c>
      <c r="M2215" s="835">
        <v>0</v>
      </c>
      <c r="N2215" s="832">
        <v>1</v>
      </c>
      <c r="O2215" s="836">
        <v>1</v>
      </c>
      <c r="P2215" s="835"/>
      <c r="Q2215" s="837"/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11</v>
      </c>
      <c r="B2216" s="832" t="s">
        <v>2137</v>
      </c>
      <c r="C2216" s="832" t="s">
        <v>2143</v>
      </c>
      <c r="D2216" s="833" t="s">
        <v>4131</v>
      </c>
      <c r="E2216" s="834" t="s">
        <v>2165</v>
      </c>
      <c r="F2216" s="832" t="s">
        <v>2138</v>
      </c>
      <c r="G2216" s="832" t="s">
        <v>2234</v>
      </c>
      <c r="H2216" s="832" t="s">
        <v>638</v>
      </c>
      <c r="I2216" s="832" t="s">
        <v>1827</v>
      </c>
      <c r="J2216" s="832" t="s">
        <v>653</v>
      </c>
      <c r="K2216" s="832" t="s">
        <v>646</v>
      </c>
      <c r="L2216" s="835">
        <v>48.42</v>
      </c>
      <c r="M2216" s="835">
        <v>726.30000000000018</v>
      </c>
      <c r="N2216" s="832">
        <v>15</v>
      </c>
      <c r="O2216" s="836">
        <v>13</v>
      </c>
      <c r="P2216" s="835">
        <v>193.68</v>
      </c>
      <c r="Q2216" s="837">
        <v>0.26666666666666661</v>
      </c>
      <c r="R2216" s="832">
        <v>4</v>
      </c>
      <c r="S2216" s="837">
        <v>0.26666666666666666</v>
      </c>
      <c r="T2216" s="836">
        <v>3</v>
      </c>
      <c r="U2216" s="838">
        <v>0.23076923076923078</v>
      </c>
    </row>
    <row r="2217" spans="1:21" ht="14.4" customHeight="1" x14ac:dyDescent="0.3">
      <c r="A2217" s="831">
        <v>11</v>
      </c>
      <c r="B2217" s="832" t="s">
        <v>2137</v>
      </c>
      <c r="C2217" s="832" t="s">
        <v>2143</v>
      </c>
      <c r="D2217" s="833" t="s">
        <v>4131</v>
      </c>
      <c r="E2217" s="834" t="s">
        <v>2165</v>
      </c>
      <c r="F2217" s="832" t="s">
        <v>2138</v>
      </c>
      <c r="G2217" s="832" t="s">
        <v>2234</v>
      </c>
      <c r="H2217" s="832" t="s">
        <v>590</v>
      </c>
      <c r="I2217" s="832" t="s">
        <v>2406</v>
      </c>
      <c r="J2217" s="832" t="s">
        <v>653</v>
      </c>
      <c r="K2217" s="832" t="s">
        <v>2407</v>
      </c>
      <c r="L2217" s="835">
        <v>48.42</v>
      </c>
      <c r="M2217" s="835">
        <v>338.94000000000005</v>
      </c>
      <c r="N2217" s="832">
        <v>7</v>
      </c>
      <c r="O2217" s="836">
        <v>6.5</v>
      </c>
      <c r="P2217" s="835">
        <v>96.84</v>
      </c>
      <c r="Q2217" s="837">
        <v>0.2857142857142857</v>
      </c>
      <c r="R2217" s="832">
        <v>2</v>
      </c>
      <c r="S2217" s="837">
        <v>0.2857142857142857</v>
      </c>
      <c r="T2217" s="836">
        <v>2</v>
      </c>
      <c r="U2217" s="838">
        <v>0.30769230769230771</v>
      </c>
    </row>
    <row r="2218" spans="1:21" ht="14.4" customHeight="1" x14ac:dyDescent="0.3">
      <c r="A2218" s="831">
        <v>11</v>
      </c>
      <c r="B2218" s="832" t="s">
        <v>2137</v>
      </c>
      <c r="C2218" s="832" t="s">
        <v>2143</v>
      </c>
      <c r="D2218" s="833" t="s">
        <v>4131</v>
      </c>
      <c r="E2218" s="834" t="s">
        <v>2165</v>
      </c>
      <c r="F2218" s="832" t="s">
        <v>2138</v>
      </c>
      <c r="G2218" s="832" t="s">
        <v>2293</v>
      </c>
      <c r="H2218" s="832" t="s">
        <v>590</v>
      </c>
      <c r="I2218" s="832" t="s">
        <v>3807</v>
      </c>
      <c r="J2218" s="832" t="s">
        <v>774</v>
      </c>
      <c r="K2218" s="832" t="s">
        <v>2295</v>
      </c>
      <c r="L2218" s="835">
        <v>103.67</v>
      </c>
      <c r="M2218" s="835">
        <v>103.67</v>
      </c>
      <c r="N2218" s="832">
        <v>1</v>
      </c>
      <c r="O2218" s="836">
        <v>0.5</v>
      </c>
      <c r="P2218" s="835">
        <v>103.67</v>
      </c>
      <c r="Q2218" s="837">
        <v>1</v>
      </c>
      <c r="R2218" s="832">
        <v>1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11</v>
      </c>
      <c r="B2219" s="832" t="s">
        <v>2137</v>
      </c>
      <c r="C2219" s="832" t="s">
        <v>2143</v>
      </c>
      <c r="D2219" s="833" t="s">
        <v>4131</v>
      </c>
      <c r="E2219" s="834" t="s">
        <v>2165</v>
      </c>
      <c r="F2219" s="832" t="s">
        <v>2138</v>
      </c>
      <c r="G2219" s="832" t="s">
        <v>3944</v>
      </c>
      <c r="H2219" s="832" t="s">
        <v>590</v>
      </c>
      <c r="I2219" s="832" t="s">
        <v>3945</v>
      </c>
      <c r="J2219" s="832" t="s">
        <v>3946</v>
      </c>
      <c r="K2219" s="832" t="s">
        <v>3947</v>
      </c>
      <c r="L2219" s="835">
        <v>0</v>
      </c>
      <c r="M2219" s="835">
        <v>0</v>
      </c>
      <c r="N2219" s="832">
        <v>1</v>
      </c>
      <c r="O2219" s="836">
        <v>1</v>
      </c>
      <c r="P2219" s="835">
        <v>0</v>
      </c>
      <c r="Q2219" s="837"/>
      <c r="R2219" s="832">
        <v>1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11</v>
      </c>
      <c r="B2220" s="832" t="s">
        <v>2137</v>
      </c>
      <c r="C2220" s="832" t="s">
        <v>2143</v>
      </c>
      <c r="D2220" s="833" t="s">
        <v>4131</v>
      </c>
      <c r="E2220" s="834" t="s">
        <v>2165</v>
      </c>
      <c r="F2220" s="832" t="s">
        <v>2138</v>
      </c>
      <c r="G2220" s="832" t="s">
        <v>2187</v>
      </c>
      <c r="H2220" s="832" t="s">
        <v>638</v>
      </c>
      <c r="I2220" s="832" t="s">
        <v>1834</v>
      </c>
      <c r="J2220" s="832" t="s">
        <v>1835</v>
      </c>
      <c r="K2220" s="832" t="s">
        <v>1836</v>
      </c>
      <c r="L2220" s="835">
        <v>0</v>
      </c>
      <c r="M2220" s="835">
        <v>0</v>
      </c>
      <c r="N2220" s="832">
        <v>5</v>
      </c>
      <c r="O2220" s="836">
        <v>4.5</v>
      </c>
      <c r="P2220" s="835">
        <v>0</v>
      </c>
      <c r="Q2220" s="837"/>
      <c r="R2220" s="832">
        <v>1</v>
      </c>
      <c r="S2220" s="837">
        <v>0.2</v>
      </c>
      <c r="T2220" s="836">
        <v>1</v>
      </c>
      <c r="U2220" s="838">
        <v>0.22222222222222221</v>
      </c>
    </row>
    <row r="2221" spans="1:21" ht="14.4" customHeight="1" x14ac:dyDescent="0.3">
      <c r="A2221" s="831">
        <v>11</v>
      </c>
      <c r="B2221" s="832" t="s">
        <v>2137</v>
      </c>
      <c r="C2221" s="832" t="s">
        <v>2143</v>
      </c>
      <c r="D2221" s="833" t="s">
        <v>4131</v>
      </c>
      <c r="E2221" s="834" t="s">
        <v>2165</v>
      </c>
      <c r="F2221" s="832" t="s">
        <v>2138</v>
      </c>
      <c r="G2221" s="832" t="s">
        <v>3827</v>
      </c>
      <c r="H2221" s="832" t="s">
        <v>590</v>
      </c>
      <c r="I2221" s="832" t="s">
        <v>3828</v>
      </c>
      <c r="J2221" s="832" t="s">
        <v>1377</v>
      </c>
      <c r="K2221" s="832" t="s">
        <v>3829</v>
      </c>
      <c r="L2221" s="835">
        <v>219.37</v>
      </c>
      <c r="M2221" s="835">
        <v>658.11</v>
      </c>
      <c r="N2221" s="832">
        <v>3</v>
      </c>
      <c r="O2221" s="836">
        <v>1</v>
      </c>
      <c r="P2221" s="835">
        <v>658.11</v>
      </c>
      <c r="Q2221" s="837">
        <v>1</v>
      </c>
      <c r="R2221" s="832">
        <v>3</v>
      </c>
      <c r="S2221" s="837">
        <v>1</v>
      </c>
      <c r="T2221" s="836">
        <v>1</v>
      </c>
      <c r="U2221" s="838">
        <v>1</v>
      </c>
    </row>
    <row r="2222" spans="1:21" ht="14.4" customHeight="1" x14ac:dyDescent="0.3">
      <c r="A2222" s="831">
        <v>11</v>
      </c>
      <c r="B2222" s="832" t="s">
        <v>2137</v>
      </c>
      <c r="C2222" s="832" t="s">
        <v>2143</v>
      </c>
      <c r="D2222" s="833" t="s">
        <v>4131</v>
      </c>
      <c r="E2222" s="834" t="s">
        <v>2165</v>
      </c>
      <c r="F2222" s="832" t="s">
        <v>2138</v>
      </c>
      <c r="G2222" s="832" t="s">
        <v>3708</v>
      </c>
      <c r="H2222" s="832" t="s">
        <v>638</v>
      </c>
      <c r="I2222" s="832" t="s">
        <v>3709</v>
      </c>
      <c r="J2222" s="832" t="s">
        <v>3710</v>
      </c>
      <c r="K2222" s="832" t="s">
        <v>3711</v>
      </c>
      <c r="L2222" s="835">
        <v>60.39</v>
      </c>
      <c r="M2222" s="835">
        <v>181.17000000000002</v>
      </c>
      <c r="N2222" s="832">
        <v>3</v>
      </c>
      <c r="O2222" s="836">
        <v>1</v>
      </c>
      <c r="P2222" s="835">
        <v>181.17000000000002</v>
      </c>
      <c r="Q2222" s="837">
        <v>1</v>
      </c>
      <c r="R2222" s="832">
        <v>3</v>
      </c>
      <c r="S2222" s="837">
        <v>1</v>
      </c>
      <c r="T2222" s="836">
        <v>1</v>
      </c>
      <c r="U2222" s="838">
        <v>1</v>
      </c>
    </row>
    <row r="2223" spans="1:21" ht="14.4" customHeight="1" x14ac:dyDescent="0.3">
      <c r="A2223" s="831">
        <v>11</v>
      </c>
      <c r="B2223" s="832" t="s">
        <v>2137</v>
      </c>
      <c r="C2223" s="832" t="s">
        <v>2143</v>
      </c>
      <c r="D2223" s="833" t="s">
        <v>4131</v>
      </c>
      <c r="E2223" s="834" t="s">
        <v>2165</v>
      </c>
      <c r="F2223" s="832" t="s">
        <v>2138</v>
      </c>
      <c r="G2223" s="832" t="s">
        <v>2300</v>
      </c>
      <c r="H2223" s="832" t="s">
        <v>590</v>
      </c>
      <c r="I2223" s="832" t="s">
        <v>3948</v>
      </c>
      <c r="J2223" s="832" t="s">
        <v>2345</v>
      </c>
      <c r="K2223" s="832" t="s">
        <v>3949</v>
      </c>
      <c r="L2223" s="835">
        <v>0</v>
      </c>
      <c r="M2223" s="835">
        <v>0</v>
      </c>
      <c r="N2223" s="832">
        <v>1</v>
      </c>
      <c r="O2223" s="836">
        <v>0.5</v>
      </c>
      <c r="P2223" s="835"/>
      <c r="Q2223" s="837"/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11</v>
      </c>
      <c r="B2224" s="832" t="s">
        <v>2137</v>
      </c>
      <c r="C2224" s="832" t="s">
        <v>2143</v>
      </c>
      <c r="D2224" s="833" t="s">
        <v>4131</v>
      </c>
      <c r="E2224" s="834" t="s">
        <v>2165</v>
      </c>
      <c r="F2224" s="832" t="s">
        <v>2138</v>
      </c>
      <c r="G2224" s="832" t="s">
        <v>2461</v>
      </c>
      <c r="H2224" s="832" t="s">
        <v>590</v>
      </c>
      <c r="I2224" s="832" t="s">
        <v>3950</v>
      </c>
      <c r="J2224" s="832" t="s">
        <v>1156</v>
      </c>
      <c r="K2224" s="832" t="s">
        <v>3951</v>
      </c>
      <c r="L2224" s="835">
        <v>0</v>
      </c>
      <c r="M2224" s="835">
        <v>0</v>
      </c>
      <c r="N2224" s="832">
        <v>1</v>
      </c>
      <c r="O2224" s="836">
        <v>1</v>
      </c>
      <c r="P2224" s="835">
        <v>0</v>
      </c>
      <c r="Q2224" s="837"/>
      <c r="R2224" s="832">
        <v>1</v>
      </c>
      <c r="S2224" s="837">
        <v>1</v>
      </c>
      <c r="T2224" s="836">
        <v>1</v>
      </c>
      <c r="U2224" s="838">
        <v>1</v>
      </c>
    </row>
    <row r="2225" spans="1:21" ht="14.4" customHeight="1" x14ac:dyDescent="0.3">
      <c r="A2225" s="831">
        <v>11</v>
      </c>
      <c r="B2225" s="832" t="s">
        <v>2137</v>
      </c>
      <c r="C2225" s="832" t="s">
        <v>2143</v>
      </c>
      <c r="D2225" s="833" t="s">
        <v>4131</v>
      </c>
      <c r="E2225" s="834" t="s">
        <v>2165</v>
      </c>
      <c r="F2225" s="832" t="s">
        <v>2138</v>
      </c>
      <c r="G2225" s="832" t="s">
        <v>2461</v>
      </c>
      <c r="H2225" s="832" t="s">
        <v>590</v>
      </c>
      <c r="I2225" s="832" t="s">
        <v>2462</v>
      </c>
      <c r="J2225" s="832" t="s">
        <v>1156</v>
      </c>
      <c r="K2225" s="832" t="s">
        <v>2463</v>
      </c>
      <c r="L2225" s="835">
        <v>0</v>
      </c>
      <c r="M2225" s="835">
        <v>0</v>
      </c>
      <c r="N2225" s="832">
        <v>1</v>
      </c>
      <c r="O2225" s="836">
        <v>1</v>
      </c>
      <c r="P2225" s="835"/>
      <c r="Q2225" s="837"/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11</v>
      </c>
      <c r="B2226" s="832" t="s">
        <v>2137</v>
      </c>
      <c r="C2226" s="832" t="s">
        <v>2143</v>
      </c>
      <c r="D2226" s="833" t="s">
        <v>4131</v>
      </c>
      <c r="E2226" s="834" t="s">
        <v>2165</v>
      </c>
      <c r="F2226" s="832" t="s">
        <v>2138</v>
      </c>
      <c r="G2226" s="832" t="s">
        <v>2243</v>
      </c>
      <c r="H2226" s="832" t="s">
        <v>590</v>
      </c>
      <c r="I2226" s="832" t="s">
        <v>2437</v>
      </c>
      <c r="J2226" s="832" t="s">
        <v>985</v>
      </c>
      <c r="K2226" s="832" t="s">
        <v>2438</v>
      </c>
      <c r="L2226" s="835">
        <v>33.549999999999997</v>
      </c>
      <c r="M2226" s="835">
        <v>33.549999999999997</v>
      </c>
      <c r="N2226" s="832">
        <v>1</v>
      </c>
      <c r="O2226" s="836">
        <v>0.5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11</v>
      </c>
      <c r="B2227" s="832" t="s">
        <v>2137</v>
      </c>
      <c r="C2227" s="832" t="s">
        <v>2143</v>
      </c>
      <c r="D2227" s="833" t="s">
        <v>4131</v>
      </c>
      <c r="E2227" s="834" t="s">
        <v>2165</v>
      </c>
      <c r="F2227" s="832" t="s">
        <v>2138</v>
      </c>
      <c r="G2227" s="832" t="s">
        <v>2243</v>
      </c>
      <c r="H2227" s="832" t="s">
        <v>590</v>
      </c>
      <c r="I2227" s="832" t="s">
        <v>2347</v>
      </c>
      <c r="J2227" s="832" t="s">
        <v>985</v>
      </c>
      <c r="K2227" s="832" t="s">
        <v>2311</v>
      </c>
      <c r="L2227" s="835">
        <v>50.32</v>
      </c>
      <c r="M2227" s="835">
        <v>50.32</v>
      </c>
      <c r="N2227" s="832">
        <v>1</v>
      </c>
      <c r="O2227" s="836">
        <v>1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11</v>
      </c>
      <c r="B2228" s="832" t="s">
        <v>2137</v>
      </c>
      <c r="C2228" s="832" t="s">
        <v>2143</v>
      </c>
      <c r="D2228" s="833" t="s">
        <v>4131</v>
      </c>
      <c r="E2228" s="834" t="s">
        <v>2165</v>
      </c>
      <c r="F2228" s="832" t="s">
        <v>2138</v>
      </c>
      <c r="G2228" s="832" t="s">
        <v>2243</v>
      </c>
      <c r="H2228" s="832" t="s">
        <v>590</v>
      </c>
      <c r="I2228" s="832" t="s">
        <v>3458</v>
      </c>
      <c r="J2228" s="832" t="s">
        <v>2308</v>
      </c>
      <c r="K2228" s="832" t="s">
        <v>3459</v>
      </c>
      <c r="L2228" s="835">
        <v>299.83999999999997</v>
      </c>
      <c r="M2228" s="835">
        <v>299.83999999999997</v>
      </c>
      <c r="N2228" s="832">
        <v>1</v>
      </c>
      <c r="O2228" s="836">
        <v>1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11</v>
      </c>
      <c r="B2229" s="832" t="s">
        <v>2137</v>
      </c>
      <c r="C2229" s="832" t="s">
        <v>2143</v>
      </c>
      <c r="D2229" s="833" t="s">
        <v>4131</v>
      </c>
      <c r="E2229" s="834" t="s">
        <v>2165</v>
      </c>
      <c r="F2229" s="832" t="s">
        <v>2140</v>
      </c>
      <c r="G2229" s="832" t="s">
        <v>2191</v>
      </c>
      <c r="H2229" s="832" t="s">
        <v>590</v>
      </c>
      <c r="I2229" s="832" t="s">
        <v>3239</v>
      </c>
      <c r="J2229" s="832" t="s">
        <v>3240</v>
      </c>
      <c r="K2229" s="832" t="s">
        <v>3241</v>
      </c>
      <c r="L2229" s="835">
        <v>300</v>
      </c>
      <c r="M2229" s="835">
        <v>16500</v>
      </c>
      <c r="N2229" s="832">
        <v>55</v>
      </c>
      <c r="O2229" s="836">
        <v>55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11</v>
      </c>
      <c r="B2230" s="832" t="s">
        <v>2137</v>
      </c>
      <c r="C2230" s="832" t="s">
        <v>2143</v>
      </c>
      <c r="D2230" s="833" t="s">
        <v>4131</v>
      </c>
      <c r="E2230" s="834" t="s">
        <v>2165</v>
      </c>
      <c r="F2230" s="832" t="s">
        <v>2140</v>
      </c>
      <c r="G2230" s="832" t="s">
        <v>2191</v>
      </c>
      <c r="H2230" s="832" t="s">
        <v>590</v>
      </c>
      <c r="I2230" s="832" t="s">
        <v>2192</v>
      </c>
      <c r="J2230" s="832" t="s">
        <v>2193</v>
      </c>
      <c r="K2230" s="832"/>
      <c r="L2230" s="835">
        <v>0</v>
      </c>
      <c r="M2230" s="835">
        <v>0</v>
      </c>
      <c r="N2230" s="832">
        <v>1</v>
      </c>
      <c r="O2230" s="836">
        <v>1</v>
      </c>
      <c r="P2230" s="835"/>
      <c r="Q2230" s="837"/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11</v>
      </c>
      <c r="B2231" s="832" t="s">
        <v>2137</v>
      </c>
      <c r="C2231" s="832" t="s">
        <v>2143</v>
      </c>
      <c r="D2231" s="833" t="s">
        <v>4131</v>
      </c>
      <c r="E2231" s="834" t="s">
        <v>2165</v>
      </c>
      <c r="F2231" s="832" t="s">
        <v>2140</v>
      </c>
      <c r="G2231" s="832" t="s">
        <v>2191</v>
      </c>
      <c r="H2231" s="832" t="s">
        <v>590</v>
      </c>
      <c r="I2231" s="832" t="s">
        <v>2602</v>
      </c>
      <c r="J2231" s="832" t="s">
        <v>2603</v>
      </c>
      <c r="K2231" s="832" t="s">
        <v>2604</v>
      </c>
      <c r="L2231" s="835">
        <v>0</v>
      </c>
      <c r="M2231" s="835">
        <v>0</v>
      </c>
      <c r="N2231" s="832">
        <v>10</v>
      </c>
      <c r="O2231" s="836">
        <v>10</v>
      </c>
      <c r="P2231" s="835"/>
      <c r="Q2231" s="837"/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11</v>
      </c>
      <c r="B2232" s="832" t="s">
        <v>2137</v>
      </c>
      <c r="C2232" s="832" t="s">
        <v>2143</v>
      </c>
      <c r="D2232" s="833" t="s">
        <v>4131</v>
      </c>
      <c r="E2232" s="834" t="s">
        <v>2165</v>
      </c>
      <c r="F2232" s="832" t="s">
        <v>2140</v>
      </c>
      <c r="G2232" s="832" t="s">
        <v>2191</v>
      </c>
      <c r="H2232" s="832" t="s">
        <v>590</v>
      </c>
      <c r="I2232" s="832" t="s">
        <v>3244</v>
      </c>
      <c r="J2232" s="832" t="s">
        <v>3245</v>
      </c>
      <c r="K2232" s="832" t="s">
        <v>3246</v>
      </c>
      <c r="L2232" s="835">
        <v>1000</v>
      </c>
      <c r="M2232" s="835">
        <v>1000</v>
      </c>
      <c r="N2232" s="832">
        <v>1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11</v>
      </c>
      <c r="B2233" s="832" t="s">
        <v>2137</v>
      </c>
      <c r="C2233" s="832" t="s">
        <v>2143</v>
      </c>
      <c r="D2233" s="833" t="s">
        <v>4131</v>
      </c>
      <c r="E2233" s="834" t="s">
        <v>2165</v>
      </c>
      <c r="F2233" s="832" t="s">
        <v>2140</v>
      </c>
      <c r="G2233" s="832" t="s">
        <v>2191</v>
      </c>
      <c r="H2233" s="832" t="s">
        <v>590</v>
      </c>
      <c r="I2233" s="832" t="s">
        <v>3247</v>
      </c>
      <c r="J2233" s="832" t="s">
        <v>3248</v>
      </c>
      <c r="K2233" s="832" t="s">
        <v>2607</v>
      </c>
      <c r="L2233" s="835">
        <v>1000</v>
      </c>
      <c r="M2233" s="835">
        <v>1000</v>
      </c>
      <c r="N2233" s="832">
        <v>1</v>
      </c>
      <c r="O2233" s="836">
        <v>1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11</v>
      </c>
      <c r="B2234" s="832" t="s">
        <v>2137</v>
      </c>
      <c r="C2234" s="832" t="s">
        <v>2143</v>
      </c>
      <c r="D2234" s="833" t="s">
        <v>4131</v>
      </c>
      <c r="E2234" s="834" t="s">
        <v>2165</v>
      </c>
      <c r="F2234" s="832" t="s">
        <v>2140</v>
      </c>
      <c r="G2234" s="832" t="s">
        <v>2201</v>
      </c>
      <c r="H2234" s="832" t="s">
        <v>590</v>
      </c>
      <c r="I2234" s="832" t="s">
        <v>2803</v>
      </c>
      <c r="J2234" s="832" t="s">
        <v>2804</v>
      </c>
      <c r="K2234" s="832" t="s">
        <v>2805</v>
      </c>
      <c r="L2234" s="835">
        <v>130</v>
      </c>
      <c r="M2234" s="835">
        <v>130</v>
      </c>
      <c r="N2234" s="832">
        <v>1</v>
      </c>
      <c r="O2234" s="836">
        <v>1</v>
      </c>
      <c r="P2234" s="835">
        <v>130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11</v>
      </c>
      <c r="B2235" s="832" t="s">
        <v>2137</v>
      </c>
      <c r="C2235" s="832" t="s">
        <v>2143</v>
      </c>
      <c r="D2235" s="833" t="s">
        <v>4131</v>
      </c>
      <c r="E2235" s="834" t="s">
        <v>2165</v>
      </c>
      <c r="F2235" s="832" t="s">
        <v>2140</v>
      </c>
      <c r="G2235" s="832" t="s">
        <v>2205</v>
      </c>
      <c r="H2235" s="832" t="s">
        <v>590</v>
      </c>
      <c r="I2235" s="832" t="s">
        <v>2273</v>
      </c>
      <c r="J2235" s="832" t="s">
        <v>2274</v>
      </c>
      <c r="K2235" s="832" t="s">
        <v>2275</v>
      </c>
      <c r="L2235" s="835">
        <v>1000</v>
      </c>
      <c r="M2235" s="835">
        <v>1000</v>
      </c>
      <c r="N2235" s="832">
        <v>1</v>
      </c>
      <c r="O2235" s="836">
        <v>1</v>
      </c>
      <c r="P2235" s="835">
        <v>1000</v>
      </c>
      <c r="Q2235" s="837">
        <v>1</v>
      </c>
      <c r="R2235" s="832">
        <v>1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11</v>
      </c>
      <c r="B2236" s="832" t="s">
        <v>2137</v>
      </c>
      <c r="C2236" s="832" t="s">
        <v>2143</v>
      </c>
      <c r="D2236" s="833" t="s">
        <v>4131</v>
      </c>
      <c r="E2236" s="834" t="s">
        <v>2165</v>
      </c>
      <c r="F2236" s="832" t="s">
        <v>2140</v>
      </c>
      <c r="G2236" s="832" t="s">
        <v>2205</v>
      </c>
      <c r="H2236" s="832" t="s">
        <v>590</v>
      </c>
      <c r="I2236" s="832" t="s">
        <v>2315</v>
      </c>
      <c r="J2236" s="832" t="s">
        <v>2316</v>
      </c>
      <c r="K2236" s="832" t="s">
        <v>2317</v>
      </c>
      <c r="L2236" s="835">
        <v>350</v>
      </c>
      <c r="M2236" s="835">
        <v>700</v>
      </c>
      <c r="N2236" s="832">
        <v>2</v>
      </c>
      <c r="O2236" s="836">
        <v>2</v>
      </c>
      <c r="P2236" s="835">
        <v>700</v>
      </c>
      <c r="Q2236" s="837">
        <v>1</v>
      </c>
      <c r="R2236" s="832">
        <v>2</v>
      </c>
      <c r="S2236" s="837">
        <v>1</v>
      </c>
      <c r="T2236" s="836">
        <v>2</v>
      </c>
      <c r="U2236" s="838">
        <v>1</v>
      </c>
    </row>
    <row r="2237" spans="1:21" ht="14.4" customHeight="1" x14ac:dyDescent="0.3">
      <c r="A2237" s="831">
        <v>11</v>
      </c>
      <c r="B2237" s="832" t="s">
        <v>2137</v>
      </c>
      <c r="C2237" s="832" t="s">
        <v>2143</v>
      </c>
      <c r="D2237" s="833" t="s">
        <v>4131</v>
      </c>
      <c r="E2237" s="834" t="s">
        <v>2165</v>
      </c>
      <c r="F2237" s="832" t="s">
        <v>2140</v>
      </c>
      <c r="G2237" s="832" t="s">
        <v>2205</v>
      </c>
      <c r="H2237" s="832" t="s">
        <v>590</v>
      </c>
      <c r="I2237" s="832" t="s">
        <v>2206</v>
      </c>
      <c r="J2237" s="832" t="s">
        <v>2207</v>
      </c>
      <c r="K2237" s="832" t="s">
        <v>2208</v>
      </c>
      <c r="L2237" s="835">
        <v>500</v>
      </c>
      <c r="M2237" s="835">
        <v>1500</v>
      </c>
      <c r="N2237" s="832">
        <v>3</v>
      </c>
      <c r="O2237" s="836">
        <v>3</v>
      </c>
      <c r="P2237" s="835">
        <v>1500</v>
      </c>
      <c r="Q2237" s="837">
        <v>1</v>
      </c>
      <c r="R2237" s="832">
        <v>3</v>
      </c>
      <c r="S2237" s="837">
        <v>1</v>
      </c>
      <c r="T2237" s="836">
        <v>3</v>
      </c>
      <c r="U2237" s="838">
        <v>1</v>
      </c>
    </row>
    <row r="2238" spans="1:21" ht="14.4" customHeight="1" x14ac:dyDescent="0.3">
      <c r="A2238" s="831">
        <v>11</v>
      </c>
      <c r="B2238" s="832" t="s">
        <v>2137</v>
      </c>
      <c r="C2238" s="832" t="s">
        <v>2143</v>
      </c>
      <c r="D2238" s="833" t="s">
        <v>4131</v>
      </c>
      <c r="E2238" s="834" t="s">
        <v>2165</v>
      </c>
      <c r="F2238" s="832" t="s">
        <v>2140</v>
      </c>
      <c r="G2238" s="832" t="s">
        <v>2205</v>
      </c>
      <c r="H2238" s="832" t="s">
        <v>590</v>
      </c>
      <c r="I2238" s="832" t="s">
        <v>2276</v>
      </c>
      <c r="J2238" s="832" t="s">
        <v>2277</v>
      </c>
      <c r="K2238" s="832" t="s">
        <v>2278</v>
      </c>
      <c r="L2238" s="835">
        <v>971.25</v>
      </c>
      <c r="M2238" s="835">
        <v>2913.75</v>
      </c>
      <c r="N2238" s="832">
        <v>3</v>
      </c>
      <c r="O2238" s="836">
        <v>3</v>
      </c>
      <c r="P2238" s="835">
        <v>2913.75</v>
      </c>
      <c r="Q2238" s="837">
        <v>1</v>
      </c>
      <c r="R2238" s="832">
        <v>3</v>
      </c>
      <c r="S2238" s="837">
        <v>1</v>
      </c>
      <c r="T2238" s="836">
        <v>3</v>
      </c>
      <c r="U2238" s="838">
        <v>1</v>
      </c>
    </row>
    <row r="2239" spans="1:21" ht="14.4" customHeight="1" x14ac:dyDescent="0.3">
      <c r="A2239" s="831">
        <v>11</v>
      </c>
      <c r="B2239" s="832" t="s">
        <v>2137</v>
      </c>
      <c r="C2239" s="832" t="s">
        <v>2143</v>
      </c>
      <c r="D2239" s="833" t="s">
        <v>4131</v>
      </c>
      <c r="E2239" s="834" t="s">
        <v>2165</v>
      </c>
      <c r="F2239" s="832" t="s">
        <v>2140</v>
      </c>
      <c r="G2239" s="832" t="s">
        <v>2205</v>
      </c>
      <c r="H2239" s="832" t="s">
        <v>590</v>
      </c>
      <c r="I2239" s="832" t="s">
        <v>2617</v>
      </c>
      <c r="J2239" s="832" t="s">
        <v>2618</v>
      </c>
      <c r="K2239" s="832"/>
      <c r="L2239" s="835">
        <v>600</v>
      </c>
      <c r="M2239" s="835">
        <v>1200</v>
      </c>
      <c r="N2239" s="832">
        <v>2</v>
      </c>
      <c r="O2239" s="836">
        <v>1</v>
      </c>
      <c r="P2239" s="835">
        <v>1200</v>
      </c>
      <c r="Q2239" s="837">
        <v>1</v>
      </c>
      <c r="R2239" s="832">
        <v>2</v>
      </c>
      <c r="S2239" s="837">
        <v>1</v>
      </c>
      <c r="T2239" s="836">
        <v>1</v>
      </c>
      <c r="U2239" s="838">
        <v>1</v>
      </c>
    </row>
    <row r="2240" spans="1:21" ht="14.4" customHeight="1" x14ac:dyDescent="0.3">
      <c r="A2240" s="831">
        <v>11</v>
      </c>
      <c r="B2240" s="832" t="s">
        <v>2137</v>
      </c>
      <c r="C2240" s="832" t="s">
        <v>2143</v>
      </c>
      <c r="D2240" s="833" t="s">
        <v>4131</v>
      </c>
      <c r="E2240" s="834" t="s">
        <v>2165</v>
      </c>
      <c r="F2240" s="832" t="s">
        <v>2140</v>
      </c>
      <c r="G2240" s="832" t="s">
        <v>2205</v>
      </c>
      <c r="H2240" s="832" t="s">
        <v>590</v>
      </c>
      <c r="I2240" s="832" t="s">
        <v>2817</v>
      </c>
      <c r="J2240" s="832" t="s">
        <v>2818</v>
      </c>
      <c r="K2240" s="832" t="s">
        <v>2819</v>
      </c>
      <c r="L2240" s="835">
        <v>350</v>
      </c>
      <c r="M2240" s="835">
        <v>350</v>
      </c>
      <c r="N2240" s="832">
        <v>1</v>
      </c>
      <c r="O2240" s="836">
        <v>1</v>
      </c>
      <c r="P2240" s="835">
        <v>350</v>
      </c>
      <c r="Q2240" s="837">
        <v>1</v>
      </c>
      <c r="R2240" s="832">
        <v>1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11</v>
      </c>
      <c r="B2241" s="832" t="s">
        <v>2137</v>
      </c>
      <c r="C2241" s="832" t="s">
        <v>2143</v>
      </c>
      <c r="D2241" s="833" t="s">
        <v>4131</v>
      </c>
      <c r="E2241" s="834" t="s">
        <v>2165</v>
      </c>
      <c r="F2241" s="832" t="s">
        <v>2140</v>
      </c>
      <c r="G2241" s="832" t="s">
        <v>2205</v>
      </c>
      <c r="H2241" s="832" t="s">
        <v>590</v>
      </c>
      <c r="I2241" s="832" t="s">
        <v>3258</v>
      </c>
      <c r="J2241" s="832" t="s">
        <v>3259</v>
      </c>
      <c r="K2241" s="832" t="s">
        <v>3260</v>
      </c>
      <c r="L2241" s="835">
        <v>416.1</v>
      </c>
      <c r="M2241" s="835">
        <v>1248.3000000000002</v>
      </c>
      <c r="N2241" s="832">
        <v>3</v>
      </c>
      <c r="O2241" s="836">
        <v>3</v>
      </c>
      <c r="P2241" s="835">
        <v>1248.3000000000002</v>
      </c>
      <c r="Q2241" s="837">
        <v>1</v>
      </c>
      <c r="R2241" s="832">
        <v>3</v>
      </c>
      <c r="S2241" s="837">
        <v>1</v>
      </c>
      <c r="T2241" s="836">
        <v>3</v>
      </c>
      <c r="U2241" s="838">
        <v>1</v>
      </c>
    </row>
    <row r="2242" spans="1:21" ht="14.4" customHeight="1" x14ac:dyDescent="0.3">
      <c r="A2242" s="831">
        <v>11</v>
      </c>
      <c r="B2242" s="832" t="s">
        <v>2137</v>
      </c>
      <c r="C2242" s="832" t="s">
        <v>2143</v>
      </c>
      <c r="D2242" s="833" t="s">
        <v>4131</v>
      </c>
      <c r="E2242" s="834" t="s">
        <v>2165</v>
      </c>
      <c r="F2242" s="832" t="s">
        <v>2140</v>
      </c>
      <c r="G2242" s="832" t="s">
        <v>2205</v>
      </c>
      <c r="H2242" s="832" t="s">
        <v>590</v>
      </c>
      <c r="I2242" s="832" t="s">
        <v>2634</v>
      </c>
      <c r="J2242" s="832" t="s">
        <v>2635</v>
      </c>
      <c r="K2242" s="832" t="s">
        <v>2636</v>
      </c>
      <c r="L2242" s="835">
        <v>121</v>
      </c>
      <c r="M2242" s="835">
        <v>242</v>
      </c>
      <c r="N2242" s="832">
        <v>2</v>
      </c>
      <c r="O2242" s="836">
        <v>1</v>
      </c>
      <c r="P2242" s="835">
        <v>242</v>
      </c>
      <c r="Q2242" s="837">
        <v>1</v>
      </c>
      <c r="R2242" s="832">
        <v>2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11</v>
      </c>
      <c r="B2243" s="832" t="s">
        <v>2137</v>
      </c>
      <c r="C2243" s="832" t="s">
        <v>2143</v>
      </c>
      <c r="D2243" s="833" t="s">
        <v>4131</v>
      </c>
      <c r="E2243" s="834" t="s">
        <v>2165</v>
      </c>
      <c r="F2243" s="832" t="s">
        <v>2140</v>
      </c>
      <c r="G2243" s="832" t="s">
        <v>2209</v>
      </c>
      <c r="H2243" s="832" t="s">
        <v>590</v>
      </c>
      <c r="I2243" s="832" t="s">
        <v>2371</v>
      </c>
      <c r="J2243" s="832" t="s">
        <v>2372</v>
      </c>
      <c r="K2243" s="832" t="s">
        <v>2373</v>
      </c>
      <c r="L2243" s="835">
        <v>1075</v>
      </c>
      <c r="M2243" s="835">
        <v>1075</v>
      </c>
      <c r="N2243" s="832">
        <v>1</v>
      </c>
      <c r="O2243" s="836">
        <v>1</v>
      </c>
      <c r="P2243" s="835">
        <v>1075</v>
      </c>
      <c r="Q2243" s="837">
        <v>1</v>
      </c>
      <c r="R2243" s="832">
        <v>1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11</v>
      </c>
      <c r="B2244" s="832" t="s">
        <v>2137</v>
      </c>
      <c r="C2244" s="832" t="s">
        <v>2143</v>
      </c>
      <c r="D2244" s="833" t="s">
        <v>4131</v>
      </c>
      <c r="E2244" s="834" t="s">
        <v>2165</v>
      </c>
      <c r="F2244" s="832" t="s">
        <v>2140</v>
      </c>
      <c r="G2244" s="832" t="s">
        <v>2209</v>
      </c>
      <c r="H2244" s="832" t="s">
        <v>590</v>
      </c>
      <c r="I2244" s="832" t="s">
        <v>2282</v>
      </c>
      <c r="J2244" s="832" t="s">
        <v>2283</v>
      </c>
      <c r="K2244" s="832" t="s">
        <v>2284</v>
      </c>
      <c r="L2244" s="835">
        <v>200</v>
      </c>
      <c r="M2244" s="835">
        <v>2800</v>
      </c>
      <c r="N2244" s="832">
        <v>14</v>
      </c>
      <c r="O2244" s="836">
        <v>7</v>
      </c>
      <c r="P2244" s="835">
        <v>2800</v>
      </c>
      <c r="Q2244" s="837">
        <v>1</v>
      </c>
      <c r="R2244" s="832">
        <v>14</v>
      </c>
      <c r="S2244" s="837">
        <v>1</v>
      </c>
      <c r="T2244" s="836">
        <v>7</v>
      </c>
      <c r="U2244" s="838">
        <v>1</v>
      </c>
    </row>
    <row r="2245" spans="1:21" ht="14.4" customHeight="1" x14ac:dyDescent="0.3">
      <c r="A2245" s="831">
        <v>11</v>
      </c>
      <c r="B2245" s="832" t="s">
        <v>2137</v>
      </c>
      <c r="C2245" s="832" t="s">
        <v>2143</v>
      </c>
      <c r="D2245" s="833" t="s">
        <v>4131</v>
      </c>
      <c r="E2245" s="834" t="s">
        <v>2165</v>
      </c>
      <c r="F2245" s="832" t="s">
        <v>2140</v>
      </c>
      <c r="G2245" s="832" t="s">
        <v>2209</v>
      </c>
      <c r="H2245" s="832" t="s">
        <v>590</v>
      </c>
      <c r="I2245" s="832" t="s">
        <v>2266</v>
      </c>
      <c r="J2245" s="832" t="s">
        <v>2267</v>
      </c>
      <c r="K2245" s="832" t="s">
        <v>2268</v>
      </c>
      <c r="L2245" s="835">
        <v>278.75</v>
      </c>
      <c r="M2245" s="835">
        <v>7247.5</v>
      </c>
      <c r="N2245" s="832">
        <v>26</v>
      </c>
      <c r="O2245" s="836">
        <v>13</v>
      </c>
      <c r="P2245" s="835">
        <v>6690</v>
      </c>
      <c r="Q2245" s="837">
        <v>0.92307692307692313</v>
      </c>
      <c r="R2245" s="832">
        <v>24</v>
      </c>
      <c r="S2245" s="837">
        <v>0.92307692307692313</v>
      </c>
      <c r="T2245" s="836">
        <v>12</v>
      </c>
      <c r="U2245" s="838">
        <v>0.92307692307692313</v>
      </c>
    </row>
    <row r="2246" spans="1:21" ht="14.4" customHeight="1" x14ac:dyDescent="0.3">
      <c r="A2246" s="831">
        <v>11</v>
      </c>
      <c r="B2246" s="832" t="s">
        <v>2137</v>
      </c>
      <c r="C2246" s="832" t="s">
        <v>2143</v>
      </c>
      <c r="D2246" s="833" t="s">
        <v>4131</v>
      </c>
      <c r="E2246" s="834" t="s">
        <v>2165</v>
      </c>
      <c r="F2246" s="832" t="s">
        <v>2140</v>
      </c>
      <c r="G2246" s="832" t="s">
        <v>2209</v>
      </c>
      <c r="H2246" s="832" t="s">
        <v>590</v>
      </c>
      <c r="I2246" s="832" t="s">
        <v>3122</v>
      </c>
      <c r="J2246" s="832" t="s">
        <v>3123</v>
      </c>
      <c r="K2246" s="832" t="s">
        <v>3124</v>
      </c>
      <c r="L2246" s="835">
        <v>296.48</v>
      </c>
      <c r="M2246" s="835">
        <v>2371.84</v>
      </c>
      <c r="N2246" s="832">
        <v>8</v>
      </c>
      <c r="O2246" s="836">
        <v>4</v>
      </c>
      <c r="P2246" s="835">
        <v>1778.88</v>
      </c>
      <c r="Q2246" s="837">
        <v>0.75</v>
      </c>
      <c r="R2246" s="832">
        <v>6</v>
      </c>
      <c r="S2246" s="837">
        <v>0.75</v>
      </c>
      <c r="T2246" s="836">
        <v>3</v>
      </c>
      <c r="U2246" s="838">
        <v>0.75</v>
      </c>
    </row>
    <row r="2247" spans="1:21" ht="14.4" customHeight="1" x14ac:dyDescent="0.3">
      <c r="A2247" s="831">
        <v>11</v>
      </c>
      <c r="B2247" s="832" t="s">
        <v>2137</v>
      </c>
      <c r="C2247" s="832" t="s">
        <v>2143</v>
      </c>
      <c r="D2247" s="833" t="s">
        <v>4131</v>
      </c>
      <c r="E2247" s="834" t="s">
        <v>2165</v>
      </c>
      <c r="F2247" s="832" t="s">
        <v>2140</v>
      </c>
      <c r="G2247" s="832" t="s">
        <v>2209</v>
      </c>
      <c r="H2247" s="832" t="s">
        <v>590</v>
      </c>
      <c r="I2247" s="832" t="s">
        <v>3952</v>
      </c>
      <c r="J2247" s="832" t="s">
        <v>3953</v>
      </c>
      <c r="K2247" s="832" t="s">
        <v>3954</v>
      </c>
      <c r="L2247" s="835">
        <v>1200</v>
      </c>
      <c r="M2247" s="835">
        <v>1200</v>
      </c>
      <c r="N2247" s="832">
        <v>1</v>
      </c>
      <c r="O2247" s="836">
        <v>1</v>
      </c>
      <c r="P2247" s="835">
        <v>1200</v>
      </c>
      <c r="Q2247" s="837">
        <v>1</v>
      </c>
      <c r="R2247" s="832">
        <v>1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11</v>
      </c>
      <c r="B2248" s="832" t="s">
        <v>2137</v>
      </c>
      <c r="C2248" s="832" t="s">
        <v>2143</v>
      </c>
      <c r="D2248" s="833" t="s">
        <v>4131</v>
      </c>
      <c r="E2248" s="834" t="s">
        <v>2165</v>
      </c>
      <c r="F2248" s="832" t="s">
        <v>2140</v>
      </c>
      <c r="G2248" s="832" t="s">
        <v>2209</v>
      </c>
      <c r="H2248" s="832" t="s">
        <v>590</v>
      </c>
      <c r="I2248" s="832" t="s">
        <v>3955</v>
      </c>
      <c r="J2248" s="832" t="s">
        <v>3956</v>
      </c>
      <c r="K2248" s="832" t="s">
        <v>3957</v>
      </c>
      <c r="L2248" s="835">
        <v>190</v>
      </c>
      <c r="M2248" s="835">
        <v>380</v>
      </c>
      <c r="N2248" s="832">
        <v>2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11</v>
      </c>
      <c r="B2249" s="832" t="s">
        <v>2137</v>
      </c>
      <c r="C2249" s="832" t="s">
        <v>2143</v>
      </c>
      <c r="D2249" s="833" t="s">
        <v>4131</v>
      </c>
      <c r="E2249" s="834" t="s">
        <v>2165</v>
      </c>
      <c r="F2249" s="832" t="s">
        <v>2140</v>
      </c>
      <c r="G2249" s="832" t="s">
        <v>2213</v>
      </c>
      <c r="H2249" s="832" t="s">
        <v>590</v>
      </c>
      <c r="I2249" s="832" t="s">
        <v>3958</v>
      </c>
      <c r="J2249" s="832" t="s">
        <v>3959</v>
      </c>
      <c r="K2249" s="832" t="s">
        <v>3960</v>
      </c>
      <c r="L2249" s="835">
        <v>0</v>
      </c>
      <c r="M2249" s="835">
        <v>0</v>
      </c>
      <c r="N2249" s="832">
        <v>1</v>
      </c>
      <c r="O2249" s="836">
        <v>1</v>
      </c>
      <c r="P2249" s="835"/>
      <c r="Q2249" s="837"/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11</v>
      </c>
      <c r="B2250" s="832" t="s">
        <v>2137</v>
      </c>
      <c r="C2250" s="832" t="s">
        <v>2143</v>
      </c>
      <c r="D2250" s="833" t="s">
        <v>4131</v>
      </c>
      <c r="E2250" s="834" t="s">
        <v>2156</v>
      </c>
      <c r="F2250" s="832" t="s">
        <v>2138</v>
      </c>
      <c r="G2250" s="832" t="s">
        <v>2688</v>
      </c>
      <c r="H2250" s="832" t="s">
        <v>590</v>
      </c>
      <c r="I2250" s="832" t="s">
        <v>2875</v>
      </c>
      <c r="J2250" s="832" t="s">
        <v>2690</v>
      </c>
      <c r="K2250" s="832" t="s">
        <v>2745</v>
      </c>
      <c r="L2250" s="835">
        <v>32.28</v>
      </c>
      <c r="M2250" s="835">
        <v>32.28</v>
      </c>
      <c r="N2250" s="832">
        <v>1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11</v>
      </c>
      <c r="B2251" s="832" t="s">
        <v>2137</v>
      </c>
      <c r="C2251" s="832" t="s">
        <v>2143</v>
      </c>
      <c r="D2251" s="833" t="s">
        <v>4131</v>
      </c>
      <c r="E2251" s="834" t="s">
        <v>2156</v>
      </c>
      <c r="F2251" s="832" t="s">
        <v>2138</v>
      </c>
      <c r="G2251" s="832" t="s">
        <v>2374</v>
      </c>
      <c r="H2251" s="832" t="s">
        <v>590</v>
      </c>
      <c r="I2251" s="832" t="s">
        <v>2375</v>
      </c>
      <c r="J2251" s="832" t="s">
        <v>2376</v>
      </c>
      <c r="K2251" s="832" t="s">
        <v>2377</v>
      </c>
      <c r="L2251" s="835">
        <v>263.26</v>
      </c>
      <c r="M2251" s="835">
        <v>263.26</v>
      </c>
      <c r="N2251" s="832">
        <v>1</v>
      </c>
      <c r="O2251" s="836">
        <v>1</v>
      </c>
      <c r="P2251" s="835">
        <v>263.26</v>
      </c>
      <c r="Q2251" s="837">
        <v>1</v>
      </c>
      <c r="R2251" s="832">
        <v>1</v>
      </c>
      <c r="S2251" s="837">
        <v>1</v>
      </c>
      <c r="T2251" s="836">
        <v>1</v>
      </c>
      <c r="U2251" s="838">
        <v>1</v>
      </c>
    </row>
    <row r="2252" spans="1:21" ht="14.4" customHeight="1" x14ac:dyDescent="0.3">
      <c r="A2252" s="831">
        <v>11</v>
      </c>
      <c r="B2252" s="832" t="s">
        <v>2137</v>
      </c>
      <c r="C2252" s="832" t="s">
        <v>2143</v>
      </c>
      <c r="D2252" s="833" t="s">
        <v>4131</v>
      </c>
      <c r="E2252" s="834" t="s">
        <v>2156</v>
      </c>
      <c r="F2252" s="832" t="s">
        <v>2138</v>
      </c>
      <c r="G2252" s="832" t="s">
        <v>2177</v>
      </c>
      <c r="H2252" s="832" t="s">
        <v>638</v>
      </c>
      <c r="I2252" s="832" t="s">
        <v>1927</v>
      </c>
      <c r="J2252" s="832" t="s">
        <v>1225</v>
      </c>
      <c r="K2252" s="832" t="s">
        <v>1928</v>
      </c>
      <c r="L2252" s="835">
        <v>154.36000000000001</v>
      </c>
      <c r="M2252" s="835">
        <v>1389.24</v>
      </c>
      <c r="N2252" s="832">
        <v>9</v>
      </c>
      <c r="O2252" s="836">
        <v>4.5</v>
      </c>
      <c r="P2252" s="835">
        <v>1080.52</v>
      </c>
      <c r="Q2252" s="837">
        <v>0.77777777777777779</v>
      </c>
      <c r="R2252" s="832">
        <v>7</v>
      </c>
      <c r="S2252" s="837">
        <v>0.77777777777777779</v>
      </c>
      <c r="T2252" s="836">
        <v>3.5</v>
      </c>
      <c r="U2252" s="838">
        <v>0.77777777777777779</v>
      </c>
    </row>
    <row r="2253" spans="1:21" ht="14.4" customHeight="1" x14ac:dyDescent="0.3">
      <c r="A2253" s="831">
        <v>11</v>
      </c>
      <c r="B2253" s="832" t="s">
        <v>2137</v>
      </c>
      <c r="C2253" s="832" t="s">
        <v>2143</v>
      </c>
      <c r="D2253" s="833" t="s">
        <v>4131</v>
      </c>
      <c r="E2253" s="834" t="s">
        <v>2156</v>
      </c>
      <c r="F2253" s="832" t="s">
        <v>2138</v>
      </c>
      <c r="G2253" s="832" t="s">
        <v>2177</v>
      </c>
      <c r="H2253" s="832" t="s">
        <v>590</v>
      </c>
      <c r="I2253" s="832" t="s">
        <v>2490</v>
      </c>
      <c r="J2253" s="832" t="s">
        <v>1060</v>
      </c>
      <c r="K2253" s="832" t="s">
        <v>1928</v>
      </c>
      <c r="L2253" s="835">
        <v>154.36000000000001</v>
      </c>
      <c r="M2253" s="835">
        <v>154.36000000000001</v>
      </c>
      <c r="N2253" s="832">
        <v>1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11</v>
      </c>
      <c r="B2254" s="832" t="s">
        <v>2137</v>
      </c>
      <c r="C2254" s="832" t="s">
        <v>2143</v>
      </c>
      <c r="D2254" s="833" t="s">
        <v>4131</v>
      </c>
      <c r="E2254" s="834" t="s">
        <v>2156</v>
      </c>
      <c r="F2254" s="832" t="s">
        <v>2138</v>
      </c>
      <c r="G2254" s="832" t="s">
        <v>2390</v>
      </c>
      <c r="H2254" s="832" t="s">
        <v>590</v>
      </c>
      <c r="I2254" s="832" t="s">
        <v>2391</v>
      </c>
      <c r="J2254" s="832" t="s">
        <v>2392</v>
      </c>
      <c r="K2254" s="832" t="s">
        <v>2393</v>
      </c>
      <c r="L2254" s="835">
        <v>159.71</v>
      </c>
      <c r="M2254" s="835">
        <v>6707.8200000000006</v>
      </c>
      <c r="N2254" s="832">
        <v>42</v>
      </c>
      <c r="O2254" s="836">
        <v>20.5</v>
      </c>
      <c r="P2254" s="835">
        <v>2874.78</v>
      </c>
      <c r="Q2254" s="837">
        <v>0.42857142857142855</v>
      </c>
      <c r="R2254" s="832">
        <v>18</v>
      </c>
      <c r="S2254" s="837">
        <v>0.42857142857142855</v>
      </c>
      <c r="T2254" s="836">
        <v>8.5</v>
      </c>
      <c r="U2254" s="838">
        <v>0.41463414634146339</v>
      </c>
    </row>
    <row r="2255" spans="1:21" ht="14.4" customHeight="1" x14ac:dyDescent="0.3">
      <c r="A2255" s="831">
        <v>11</v>
      </c>
      <c r="B2255" s="832" t="s">
        <v>2137</v>
      </c>
      <c r="C2255" s="832" t="s">
        <v>2143</v>
      </c>
      <c r="D2255" s="833" t="s">
        <v>4131</v>
      </c>
      <c r="E2255" s="834" t="s">
        <v>2156</v>
      </c>
      <c r="F2255" s="832" t="s">
        <v>2138</v>
      </c>
      <c r="G2255" s="832" t="s">
        <v>2390</v>
      </c>
      <c r="H2255" s="832" t="s">
        <v>590</v>
      </c>
      <c r="I2255" s="832" t="s">
        <v>2532</v>
      </c>
      <c r="J2255" s="832" t="s">
        <v>2392</v>
      </c>
      <c r="K2255" s="832" t="s">
        <v>2393</v>
      </c>
      <c r="L2255" s="835">
        <v>159.71</v>
      </c>
      <c r="M2255" s="835">
        <v>1916.52</v>
      </c>
      <c r="N2255" s="832">
        <v>12</v>
      </c>
      <c r="O2255" s="836">
        <v>5.5</v>
      </c>
      <c r="P2255" s="835">
        <v>479.13</v>
      </c>
      <c r="Q2255" s="837">
        <v>0.25</v>
      </c>
      <c r="R2255" s="832">
        <v>3</v>
      </c>
      <c r="S2255" s="837">
        <v>0.25</v>
      </c>
      <c r="T2255" s="836">
        <v>2</v>
      </c>
      <c r="U2255" s="838">
        <v>0.36363636363636365</v>
      </c>
    </row>
    <row r="2256" spans="1:21" ht="14.4" customHeight="1" x14ac:dyDescent="0.3">
      <c r="A2256" s="831">
        <v>11</v>
      </c>
      <c r="B2256" s="832" t="s">
        <v>2137</v>
      </c>
      <c r="C2256" s="832" t="s">
        <v>2143</v>
      </c>
      <c r="D2256" s="833" t="s">
        <v>4131</v>
      </c>
      <c r="E2256" s="834" t="s">
        <v>2156</v>
      </c>
      <c r="F2256" s="832" t="s">
        <v>2138</v>
      </c>
      <c r="G2256" s="832" t="s">
        <v>2962</v>
      </c>
      <c r="H2256" s="832" t="s">
        <v>638</v>
      </c>
      <c r="I2256" s="832" t="s">
        <v>3961</v>
      </c>
      <c r="J2256" s="832" t="s">
        <v>1802</v>
      </c>
      <c r="K2256" s="832" t="s">
        <v>3962</v>
      </c>
      <c r="L2256" s="835">
        <v>141.09</v>
      </c>
      <c r="M2256" s="835">
        <v>282.18</v>
      </c>
      <c r="N2256" s="832">
        <v>2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11</v>
      </c>
      <c r="B2257" s="832" t="s">
        <v>2137</v>
      </c>
      <c r="C2257" s="832" t="s">
        <v>2143</v>
      </c>
      <c r="D2257" s="833" t="s">
        <v>4131</v>
      </c>
      <c r="E2257" s="834" t="s">
        <v>2156</v>
      </c>
      <c r="F2257" s="832" t="s">
        <v>2138</v>
      </c>
      <c r="G2257" s="832" t="s">
        <v>2178</v>
      </c>
      <c r="H2257" s="832" t="s">
        <v>590</v>
      </c>
      <c r="I2257" s="832" t="s">
        <v>2179</v>
      </c>
      <c r="J2257" s="832" t="s">
        <v>1794</v>
      </c>
      <c r="K2257" s="832" t="s">
        <v>2180</v>
      </c>
      <c r="L2257" s="835">
        <v>238.72</v>
      </c>
      <c r="M2257" s="835">
        <v>477.44</v>
      </c>
      <c r="N2257" s="832">
        <v>2</v>
      </c>
      <c r="O2257" s="836">
        <v>0.5</v>
      </c>
      <c r="P2257" s="835">
        <v>477.44</v>
      </c>
      <c r="Q2257" s="837">
        <v>1</v>
      </c>
      <c r="R2257" s="832">
        <v>2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11</v>
      </c>
      <c r="B2258" s="832" t="s">
        <v>2137</v>
      </c>
      <c r="C2258" s="832" t="s">
        <v>2143</v>
      </c>
      <c r="D2258" s="833" t="s">
        <v>4131</v>
      </c>
      <c r="E2258" s="834" t="s">
        <v>2156</v>
      </c>
      <c r="F2258" s="832" t="s">
        <v>2138</v>
      </c>
      <c r="G2258" s="832" t="s">
        <v>2178</v>
      </c>
      <c r="H2258" s="832" t="s">
        <v>638</v>
      </c>
      <c r="I2258" s="832" t="s">
        <v>1931</v>
      </c>
      <c r="J2258" s="832" t="s">
        <v>1932</v>
      </c>
      <c r="K2258" s="832" t="s">
        <v>1795</v>
      </c>
      <c r="L2258" s="835">
        <v>170.52</v>
      </c>
      <c r="M2258" s="835">
        <v>170.52</v>
      </c>
      <c r="N2258" s="832">
        <v>1</v>
      </c>
      <c r="O2258" s="836">
        <v>0.5</v>
      </c>
      <c r="P2258" s="835">
        <v>170.52</v>
      </c>
      <c r="Q2258" s="837">
        <v>1</v>
      </c>
      <c r="R2258" s="832">
        <v>1</v>
      </c>
      <c r="S2258" s="837">
        <v>1</v>
      </c>
      <c r="T2258" s="836">
        <v>0.5</v>
      </c>
      <c r="U2258" s="838">
        <v>1</v>
      </c>
    </row>
    <row r="2259" spans="1:21" ht="14.4" customHeight="1" x14ac:dyDescent="0.3">
      <c r="A2259" s="831">
        <v>11</v>
      </c>
      <c r="B2259" s="832" t="s">
        <v>2137</v>
      </c>
      <c r="C2259" s="832" t="s">
        <v>2143</v>
      </c>
      <c r="D2259" s="833" t="s">
        <v>4131</v>
      </c>
      <c r="E2259" s="834" t="s">
        <v>2156</v>
      </c>
      <c r="F2259" s="832" t="s">
        <v>2138</v>
      </c>
      <c r="G2259" s="832" t="s">
        <v>2708</v>
      </c>
      <c r="H2259" s="832" t="s">
        <v>590</v>
      </c>
      <c r="I2259" s="832" t="s">
        <v>3438</v>
      </c>
      <c r="J2259" s="832" t="s">
        <v>2710</v>
      </c>
      <c r="K2259" s="832" t="s">
        <v>2486</v>
      </c>
      <c r="L2259" s="835">
        <v>79.849999999999994</v>
      </c>
      <c r="M2259" s="835">
        <v>79.849999999999994</v>
      </c>
      <c r="N2259" s="832">
        <v>1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11</v>
      </c>
      <c r="B2260" s="832" t="s">
        <v>2137</v>
      </c>
      <c r="C2260" s="832" t="s">
        <v>2143</v>
      </c>
      <c r="D2260" s="833" t="s">
        <v>4131</v>
      </c>
      <c r="E2260" s="834" t="s">
        <v>2156</v>
      </c>
      <c r="F2260" s="832" t="s">
        <v>2138</v>
      </c>
      <c r="G2260" s="832" t="s">
        <v>2219</v>
      </c>
      <c r="H2260" s="832" t="s">
        <v>590</v>
      </c>
      <c r="I2260" s="832" t="s">
        <v>2323</v>
      </c>
      <c r="J2260" s="832" t="s">
        <v>2324</v>
      </c>
      <c r="K2260" s="832" t="s">
        <v>2325</v>
      </c>
      <c r="L2260" s="835">
        <v>72.64</v>
      </c>
      <c r="M2260" s="835">
        <v>2033.92</v>
      </c>
      <c r="N2260" s="832">
        <v>28</v>
      </c>
      <c r="O2260" s="836">
        <v>22</v>
      </c>
      <c r="P2260" s="835">
        <v>799.04</v>
      </c>
      <c r="Q2260" s="837">
        <v>0.39285714285714285</v>
      </c>
      <c r="R2260" s="832">
        <v>11</v>
      </c>
      <c r="S2260" s="837">
        <v>0.39285714285714285</v>
      </c>
      <c r="T2260" s="836">
        <v>9.5</v>
      </c>
      <c r="U2260" s="838">
        <v>0.43181818181818182</v>
      </c>
    </row>
    <row r="2261" spans="1:21" ht="14.4" customHeight="1" x14ac:dyDescent="0.3">
      <c r="A2261" s="831">
        <v>11</v>
      </c>
      <c r="B2261" s="832" t="s">
        <v>2137</v>
      </c>
      <c r="C2261" s="832" t="s">
        <v>2143</v>
      </c>
      <c r="D2261" s="833" t="s">
        <v>4131</v>
      </c>
      <c r="E2261" s="834" t="s">
        <v>2156</v>
      </c>
      <c r="F2261" s="832" t="s">
        <v>2138</v>
      </c>
      <c r="G2261" s="832" t="s">
        <v>2219</v>
      </c>
      <c r="H2261" s="832" t="s">
        <v>590</v>
      </c>
      <c r="I2261" s="832" t="s">
        <v>3642</v>
      </c>
      <c r="J2261" s="832" t="s">
        <v>3280</v>
      </c>
      <c r="K2261" s="832" t="s">
        <v>3162</v>
      </c>
      <c r="L2261" s="835">
        <v>0</v>
      </c>
      <c r="M2261" s="835">
        <v>0</v>
      </c>
      <c r="N2261" s="832">
        <v>1</v>
      </c>
      <c r="O2261" s="836">
        <v>1</v>
      </c>
      <c r="P2261" s="835"/>
      <c r="Q2261" s="837"/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11</v>
      </c>
      <c r="B2262" s="832" t="s">
        <v>2137</v>
      </c>
      <c r="C2262" s="832" t="s">
        <v>2143</v>
      </c>
      <c r="D2262" s="833" t="s">
        <v>4131</v>
      </c>
      <c r="E2262" s="834" t="s">
        <v>2156</v>
      </c>
      <c r="F2262" s="832" t="s">
        <v>2138</v>
      </c>
      <c r="G2262" s="832" t="s">
        <v>2219</v>
      </c>
      <c r="H2262" s="832" t="s">
        <v>590</v>
      </c>
      <c r="I2262" s="832" t="s">
        <v>3325</v>
      </c>
      <c r="J2262" s="832" t="s">
        <v>3326</v>
      </c>
      <c r="K2262" s="832" t="s">
        <v>3327</v>
      </c>
      <c r="L2262" s="835">
        <v>0</v>
      </c>
      <c r="M2262" s="835">
        <v>0</v>
      </c>
      <c r="N2262" s="832">
        <v>2</v>
      </c>
      <c r="O2262" s="836">
        <v>2</v>
      </c>
      <c r="P2262" s="835">
        <v>0</v>
      </c>
      <c r="Q2262" s="837"/>
      <c r="R2262" s="832">
        <v>1</v>
      </c>
      <c r="S2262" s="837">
        <v>0.5</v>
      </c>
      <c r="T2262" s="836">
        <v>1</v>
      </c>
      <c r="U2262" s="838">
        <v>0.5</v>
      </c>
    </row>
    <row r="2263" spans="1:21" ht="14.4" customHeight="1" x14ac:dyDescent="0.3">
      <c r="A2263" s="831">
        <v>11</v>
      </c>
      <c r="B2263" s="832" t="s">
        <v>2137</v>
      </c>
      <c r="C2263" s="832" t="s">
        <v>2143</v>
      </c>
      <c r="D2263" s="833" t="s">
        <v>4131</v>
      </c>
      <c r="E2263" s="834" t="s">
        <v>2156</v>
      </c>
      <c r="F2263" s="832" t="s">
        <v>2138</v>
      </c>
      <c r="G2263" s="832" t="s">
        <v>2219</v>
      </c>
      <c r="H2263" s="832" t="s">
        <v>590</v>
      </c>
      <c r="I2263" s="832" t="s">
        <v>3516</v>
      </c>
      <c r="J2263" s="832" t="s">
        <v>3517</v>
      </c>
      <c r="K2263" s="832" t="s">
        <v>3518</v>
      </c>
      <c r="L2263" s="835">
        <v>16.14</v>
      </c>
      <c r="M2263" s="835">
        <v>32.28</v>
      </c>
      <c r="N2263" s="832">
        <v>2</v>
      </c>
      <c r="O2263" s="836">
        <v>1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11</v>
      </c>
      <c r="B2264" s="832" t="s">
        <v>2137</v>
      </c>
      <c r="C2264" s="832" t="s">
        <v>2143</v>
      </c>
      <c r="D2264" s="833" t="s">
        <v>4131</v>
      </c>
      <c r="E2264" s="834" t="s">
        <v>2156</v>
      </c>
      <c r="F2264" s="832" t="s">
        <v>2138</v>
      </c>
      <c r="G2264" s="832" t="s">
        <v>2219</v>
      </c>
      <c r="H2264" s="832" t="s">
        <v>590</v>
      </c>
      <c r="I2264" s="832" t="s">
        <v>2996</v>
      </c>
      <c r="J2264" s="832" t="s">
        <v>1216</v>
      </c>
      <c r="K2264" s="832" t="s">
        <v>2997</v>
      </c>
      <c r="L2264" s="835">
        <v>48.42</v>
      </c>
      <c r="M2264" s="835">
        <v>48.42</v>
      </c>
      <c r="N2264" s="832">
        <v>1</v>
      </c>
      <c r="O2264" s="836">
        <v>1</v>
      </c>
      <c r="P2264" s="835">
        <v>48.42</v>
      </c>
      <c r="Q2264" s="837">
        <v>1</v>
      </c>
      <c r="R2264" s="832">
        <v>1</v>
      </c>
      <c r="S2264" s="837">
        <v>1</v>
      </c>
      <c r="T2264" s="836">
        <v>1</v>
      </c>
      <c r="U2264" s="838">
        <v>1</v>
      </c>
    </row>
    <row r="2265" spans="1:21" ht="14.4" customHeight="1" x14ac:dyDescent="0.3">
      <c r="A2265" s="831">
        <v>11</v>
      </c>
      <c r="B2265" s="832" t="s">
        <v>2137</v>
      </c>
      <c r="C2265" s="832" t="s">
        <v>2143</v>
      </c>
      <c r="D2265" s="833" t="s">
        <v>4131</v>
      </c>
      <c r="E2265" s="834" t="s">
        <v>2156</v>
      </c>
      <c r="F2265" s="832" t="s">
        <v>2138</v>
      </c>
      <c r="G2265" s="832" t="s">
        <v>2329</v>
      </c>
      <c r="H2265" s="832" t="s">
        <v>590</v>
      </c>
      <c r="I2265" s="832" t="s">
        <v>2381</v>
      </c>
      <c r="J2265" s="832" t="s">
        <v>689</v>
      </c>
      <c r="K2265" s="832" t="s">
        <v>2382</v>
      </c>
      <c r="L2265" s="835">
        <v>91.11</v>
      </c>
      <c r="M2265" s="835">
        <v>273.33</v>
      </c>
      <c r="N2265" s="832">
        <v>3</v>
      </c>
      <c r="O2265" s="836">
        <v>3</v>
      </c>
      <c r="P2265" s="835">
        <v>91.11</v>
      </c>
      <c r="Q2265" s="837">
        <v>0.33333333333333337</v>
      </c>
      <c r="R2265" s="832">
        <v>1</v>
      </c>
      <c r="S2265" s="837">
        <v>0.33333333333333331</v>
      </c>
      <c r="T2265" s="836">
        <v>1</v>
      </c>
      <c r="U2265" s="838">
        <v>0.33333333333333331</v>
      </c>
    </row>
    <row r="2266" spans="1:21" ht="14.4" customHeight="1" x14ac:dyDescent="0.3">
      <c r="A2266" s="831">
        <v>11</v>
      </c>
      <c r="B2266" s="832" t="s">
        <v>2137</v>
      </c>
      <c r="C2266" s="832" t="s">
        <v>2143</v>
      </c>
      <c r="D2266" s="833" t="s">
        <v>4131</v>
      </c>
      <c r="E2266" s="834" t="s">
        <v>2156</v>
      </c>
      <c r="F2266" s="832" t="s">
        <v>2138</v>
      </c>
      <c r="G2266" s="832" t="s">
        <v>2329</v>
      </c>
      <c r="H2266" s="832" t="s">
        <v>590</v>
      </c>
      <c r="I2266" s="832" t="s">
        <v>2435</v>
      </c>
      <c r="J2266" s="832" t="s">
        <v>689</v>
      </c>
      <c r="K2266" s="832" t="s">
        <v>2382</v>
      </c>
      <c r="L2266" s="835">
        <v>91.11</v>
      </c>
      <c r="M2266" s="835">
        <v>91.11</v>
      </c>
      <c r="N2266" s="832">
        <v>1</v>
      </c>
      <c r="O2266" s="836">
        <v>1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11</v>
      </c>
      <c r="B2267" s="832" t="s">
        <v>2137</v>
      </c>
      <c r="C2267" s="832" t="s">
        <v>2143</v>
      </c>
      <c r="D2267" s="833" t="s">
        <v>4131</v>
      </c>
      <c r="E2267" s="834" t="s">
        <v>2156</v>
      </c>
      <c r="F2267" s="832" t="s">
        <v>2138</v>
      </c>
      <c r="G2267" s="832" t="s">
        <v>2329</v>
      </c>
      <c r="H2267" s="832" t="s">
        <v>590</v>
      </c>
      <c r="I2267" s="832" t="s">
        <v>2436</v>
      </c>
      <c r="J2267" s="832" t="s">
        <v>689</v>
      </c>
      <c r="K2267" s="832" t="s">
        <v>2382</v>
      </c>
      <c r="L2267" s="835">
        <v>91.11</v>
      </c>
      <c r="M2267" s="835">
        <v>273.33</v>
      </c>
      <c r="N2267" s="832">
        <v>3</v>
      </c>
      <c r="O2267" s="836">
        <v>1.5</v>
      </c>
      <c r="P2267" s="835">
        <v>91.11</v>
      </c>
      <c r="Q2267" s="837">
        <v>0.33333333333333337</v>
      </c>
      <c r="R2267" s="832">
        <v>1</v>
      </c>
      <c r="S2267" s="837">
        <v>0.33333333333333331</v>
      </c>
      <c r="T2267" s="836">
        <v>0.5</v>
      </c>
      <c r="U2267" s="838">
        <v>0.33333333333333331</v>
      </c>
    </row>
    <row r="2268" spans="1:21" ht="14.4" customHeight="1" x14ac:dyDescent="0.3">
      <c r="A2268" s="831">
        <v>11</v>
      </c>
      <c r="B2268" s="832" t="s">
        <v>2137</v>
      </c>
      <c r="C2268" s="832" t="s">
        <v>2143</v>
      </c>
      <c r="D2268" s="833" t="s">
        <v>4131</v>
      </c>
      <c r="E2268" s="834" t="s">
        <v>2156</v>
      </c>
      <c r="F2268" s="832" t="s">
        <v>2138</v>
      </c>
      <c r="G2268" s="832" t="s">
        <v>2329</v>
      </c>
      <c r="H2268" s="832" t="s">
        <v>590</v>
      </c>
      <c r="I2268" s="832" t="s">
        <v>2999</v>
      </c>
      <c r="J2268" s="832" t="s">
        <v>689</v>
      </c>
      <c r="K2268" s="832" t="s">
        <v>2382</v>
      </c>
      <c r="L2268" s="835">
        <v>91.11</v>
      </c>
      <c r="M2268" s="835">
        <v>91.11</v>
      </c>
      <c r="N2268" s="832">
        <v>1</v>
      </c>
      <c r="O2268" s="836">
        <v>1</v>
      </c>
      <c r="P2268" s="835">
        <v>91.11</v>
      </c>
      <c r="Q2268" s="837">
        <v>1</v>
      </c>
      <c r="R2268" s="832">
        <v>1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11</v>
      </c>
      <c r="B2269" s="832" t="s">
        <v>2137</v>
      </c>
      <c r="C2269" s="832" t="s">
        <v>2143</v>
      </c>
      <c r="D2269" s="833" t="s">
        <v>4131</v>
      </c>
      <c r="E2269" s="834" t="s">
        <v>2156</v>
      </c>
      <c r="F2269" s="832" t="s">
        <v>2138</v>
      </c>
      <c r="G2269" s="832" t="s">
        <v>2719</v>
      </c>
      <c r="H2269" s="832" t="s">
        <v>638</v>
      </c>
      <c r="I2269" s="832" t="s">
        <v>3963</v>
      </c>
      <c r="J2269" s="832" t="s">
        <v>1145</v>
      </c>
      <c r="K2269" s="832" t="s">
        <v>3964</v>
      </c>
      <c r="L2269" s="835">
        <v>556.04</v>
      </c>
      <c r="M2269" s="835">
        <v>556.04</v>
      </c>
      <c r="N2269" s="832">
        <v>1</v>
      </c>
      <c r="O2269" s="836">
        <v>1</v>
      </c>
      <c r="P2269" s="835">
        <v>556.04</v>
      </c>
      <c r="Q2269" s="837">
        <v>1</v>
      </c>
      <c r="R2269" s="832">
        <v>1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11</v>
      </c>
      <c r="B2270" s="832" t="s">
        <v>2137</v>
      </c>
      <c r="C2270" s="832" t="s">
        <v>2143</v>
      </c>
      <c r="D2270" s="833" t="s">
        <v>4131</v>
      </c>
      <c r="E2270" s="834" t="s">
        <v>2156</v>
      </c>
      <c r="F2270" s="832" t="s">
        <v>2138</v>
      </c>
      <c r="G2270" s="832" t="s">
        <v>2551</v>
      </c>
      <c r="H2270" s="832" t="s">
        <v>590</v>
      </c>
      <c r="I2270" s="832" t="s">
        <v>2552</v>
      </c>
      <c r="J2270" s="832" t="s">
        <v>953</v>
      </c>
      <c r="K2270" s="832" t="s">
        <v>2553</v>
      </c>
      <c r="L2270" s="835">
        <v>0</v>
      </c>
      <c r="M2270" s="835">
        <v>0</v>
      </c>
      <c r="N2270" s="832">
        <v>1</v>
      </c>
      <c r="O2270" s="836">
        <v>0.5</v>
      </c>
      <c r="P2270" s="835">
        <v>0</v>
      </c>
      <c r="Q2270" s="837"/>
      <c r="R2270" s="832">
        <v>1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11</v>
      </c>
      <c r="B2271" s="832" t="s">
        <v>2137</v>
      </c>
      <c r="C2271" s="832" t="s">
        <v>2143</v>
      </c>
      <c r="D2271" s="833" t="s">
        <v>4131</v>
      </c>
      <c r="E2271" s="834" t="s">
        <v>2156</v>
      </c>
      <c r="F2271" s="832" t="s">
        <v>2138</v>
      </c>
      <c r="G2271" s="832" t="s">
        <v>3150</v>
      </c>
      <c r="H2271" s="832" t="s">
        <v>590</v>
      </c>
      <c r="I2271" s="832" t="s">
        <v>3156</v>
      </c>
      <c r="J2271" s="832" t="s">
        <v>3152</v>
      </c>
      <c r="K2271" s="832" t="s">
        <v>3157</v>
      </c>
      <c r="L2271" s="835">
        <v>0</v>
      </c>
      <c r="M2271" s="835">
        <v>0</v>
      </c>
      <c r="N2271" s="832">
        <v>1</v>
      </c>
      <c r="O2271" s="836">
        <v>0.5</v>
      </c>
      <c r="P2271" s="835">
        <v>0</v>
      </c>
      <c r="Q2271" s="837"/>
      <c r="R2271" s="832">
        <v>1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11</v>
      </c>
      <c r="B2272" s="832" t="s">
        <v>2137</v>
      </c>
      <c r="C2272" s="832" t="s">
        <v>2143</v>
      </c>
      <c r="D2272" s="833" t="s">
        <v>4131</v>
      </c>
      <c r="E2272" s="834" t="s">
        <v>2156</v>
      </c>
      <c r="F2272" s="832" t="s">
        <v>2138</v>
      </c>
      <c r="G2272" s="832" t="s">
        <v>2554</v>
      </c>
      <c r="H2272" s="832" t="s">
        <v>590</v>
      </c>
      <c r="I2272" s="832" t="s">
        <v>2555</v>
      </c>
      <c r="J2272" s="832" t="s">
        <v>2556</v>
      </c>
      <c r="K2272" s="832" t="s">
        <v>2557</v>
      </c>
      <c r="L2272" s="835">
        <v>159.71</v>
      </c>
      <c r="M2272" s="835">
        <v>6867.5300000000007</v>
      </c>
      <c r="N2272" s="832">
        <v>43</v>
      </c>
      <c r="O2272" s="836">
        <v>18</v>
      </c>
      <c r="P2272" s="835">
        <v>3194.2000000000003</v>
      </c>
      <c r="Q2272" s="837">
        <v>0.46511627906976744</v>
      </c>
      <c r="R2272" s="832">
        <v>20</v>
      </c>
      <c r="S2272" s="837">
        <v>0.46511627906976744</v>
      </c>
      <c r="T2272" s="836">
        <v>10</v>
      </c>
      <c r="U2272" s="838">
        <v>0.55555555555555558</v>
      </c>
    </row>
    <row r="2273" spans="1:21" ht="14.4" customHeight="1" x14ac:dyDescent="0.3">
      <c r="A2273" s="831">
        <v>11</v>
      </c>
      <c r="B2273" s="832" t="s">
        <v>2137</v>
      </c>
      <c r="C2273" s="832" t="s">
        <v>2143</v>
      </c>
      <c r="D2273" s="833" t="s">
        <v>4131</v>
      </c>
      <c r="E2273" s="834" t="s">
        <v>2156</v>
      </c>
      <c r="F2273" s="832" t="s">
        <v>2138</v>
      </c>
      <c r="G2273" s="832" t="s">
        <v>2554</v>
      </c>
      <c r="H2273" s="832" t="s">
        <v>590</v>
      </c>
      <c r="I2273" s="832" t="s">
        <v>2723</v>
      </c>
      <c r="J2273" s="832" t="s">
        <v>2556</v>
      </c>
      <c r="K2273" s="832" t="s">
        <v>2724</v>
      </c>
      <c r="L2273" s="835">
        <v>0</v>
      </c>
      <c r="M2273" s="835">
        <v>0</v>
      </c>
      <c r="N2273" s="832">
        <v>2</v>
      </c>
      <c r="O2273" s="836">
        <v>1.5</v>
      </c>
      <c r="P2273" s="835">
        <v>0</v>
      </c>
      <c r="Q2273" s="837"/>
      <c r="R2273" s="832">
        <v>1</v>
      </c>
      <c r="S2273" s="837">
        <v>0.5</v>
      </c>
      <c r="T2273" s="836">
        <v>0.5</v>
      </c>
      <c r="U2273" s="838">
        <v>0.33333333333333331</v>
      </c>
    </row>
    <row r="2274" spans="1:21" ht="14.4" customHeight="1" x14ac:dyDescent="0.3">
      <c r="A2274" s="831">
        <v>11</v>
      </c>
      <c r="B2274" s="832" t="s">
        <v>2137</v>
      </c>
      <c r="C2274" s="832" t="s">
        <v>2143</v>
      </c>
      <c r="D2274" s="833" t="s">
        <v>4131</v>
      </c>
      <c r="E2274" s="834" t="s">
        <v>2156</v>
      </c>
      <c r="F2274" s="832" t="s">
        <v>2138</v>
      </c>
      <c r="G2274" s="832" t="s">
        <v>2554</v>
      </c>
      <c r="H2274" s="832" t="s">
        <v>590</v>
      </c>
      <c r="I2274" s="832" t="s">
        <v>2725</v>
      </c>
      <c r="J2274" s="832" t="s">
        <v>2563</v>
      </c>
      <c r="K2274" s="832" t="s">
        <v>2726</v>
      </c>
      <c r="L2274" s="835">
        <v>0</v>
      </c>
      <c r="M2274" s="835">
        <v>0</v>
      </c>
      <c r="N2274" s="832">
        <v>2</v>
      </c>
      <c r="O2274" s="836">
        <v>2</v>
      </c>
      <c r="P2274" s="835">
        <v>0</v>
      </c>
      <c r="Q2274" s="837"/>
      <c r="R2274" s="832">
        <v>2</v>
      </c>
      <c r="S2274" s="837">
        <v>1</v>
      </c>
      <c r="T2274" s="836">
        <v>2</v>
      </c>
      <c r="U2274" s="838">
        <v>1</v>
      </c>
    </row>
    <row r="2275" spans="1:21" ht="14.4" customHeight="1" x14ac:dyDescent="0.3">
      <c r="A2275" s="831">
        <v>11</v>
      </c>
      <c r="B2275" s="832" t="s">
        <v>2137</v>
      </c>
      <c r="C2275" s="832" t="s">
        <v>2143</v>
      </c>
      <c r="D2275" s="833" t="s">
        <v>4131</v>
      </c>
      <c r="E2275" s="834" t="s">
        <v>2156</v>
      </c>
      <c r="F2275" s="832" t="s">
        <v>2138</v>
      </c>
      <c r="G2275" s="832" t="s">
        <v>2554</v>
      </c>
      <c r="H2275" s="832" t="s">
        <v>590</v>
      </c>
      <c r="I2275" s="832" t="s">
        <v>3001</v>
      </c>
      <c r="J2275" s="832" t="s">
        <v>2556</v>
      </c>
      <c r="K2275" s="832" t="s">
        <v>3002</v>
      </c>
      <c r="L2275" s="835">
        <v>0</v>
      </c>
      <c r="M2275" s="835">
        <v>0</v>
      </c>
      <c r="N2275" s="832">
        <v>2</v>
      </c>
      <c r="O2275" s="836">
        <v>2</v>
      </c>
      <c r="P2275" s="835"/>
      <c r="Q2275" s="837"/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11</v>
      </c>
      <c r="B2276" s="832" t="s">
        <v>2137</v>
      </c>
      <c r="C2276" s="832" t="s">
        <v>2143</v>
      </c>
      <c r="D2276" s="833" t="s">
        <v>4131</v>
      </c>
      <c r="E2276" s="834" t="s">
        <v>2156</v>
      </c>
      <c r="F2276" s="832" t="s">
        <v>2138</v>
      </c>
      <c r="G2276" s="832" t="s">
        <v>2554</v>
      </c>
      <c r="H2276" s="832" t="s">
        <v>590</v>
      </c>
      <c r="I2276" s="832" t="s">
        <v>3965</v>
      </c>
      <c r="J2276" s="832" t="s">
        <v>3966</v>
      </c>
      <c r="K2276" s="832" t="s">
        <v>3002</v>
      </c>
      <c r="L2276" s="835">
        <v>0</v>
      </c>
      <c r="M2276" s="835">
        <v>0</v>
      </c>
      <c r="N2276" s="832">
        <v>1</v>
      </c>
      <c r="O2276" s="836">
        <v>1</v>
      </c>
      <c r="P2276" s="835"/>
      <c r="Q2276" s="837"/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11</v>
      </c>
      <c r="B2277" s="832" t="s">
        <v>2137</v>
      </c>
      <c r="C2277" s="832" t="s">
        <v>2143</v>
      </c>
      <c r="D2277" s="833" t="s">
        <v>4131</v>
      </c>
      <c r="E2277" s="834" t="s">
        <v>2156</v>
      </c>
      <c r="F2277" s="832" t="s">
        <v>2138</v>
      </c>
      <c r="G2277" s="832" t="s">
        <v>2262</v>
      </c>
      <c r="H2277" s="832" t="s">
        <v>590</v>
      </c>
      <c r="I2277" s="832" t="s">
        <v>3160</v>
      </c>
      <c r="J2277" s="832" t="s">
        <v>3161</v>
      </c>
      <c r="K2277" s="832" t="s">
        <v>3162</v>
      </c>
      <c r="L2277" s="835">
        <v>0</v>
      </c>
      <c r="M2277" s="835">
        <v>0</v>
      </c>
      <c r="N2277" s="832">
        <v>1</v>
      </c>
      <c r="O2277" s="836">
        <v>1</v>
      </c>
      <c r="P2277" s="835"/>
      <c r="Q2277" s="837"/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11</v>
      </c>
      <c r="B2278" s="832" t="s">
        <v>2137</v>
      </c>
      <c r="C2278" s="832" t="s">
        <v>2143</v>
      </c>
      <c r="D2278" s="833" t="s">
        <v>4131</v>
      </c>
      <c r="E2278" s="834" t="s">
        <v>2156</v>
      </c>
      <c r="F2278" s="832" t="s">
        <v>2138</v>
      </c>
      <c r="G2278" s="832" t="s">
        <v>2262</v>
      </c>
      <c r="H2278" s="832" t="s">
        <v>590</v>
      </c>
      <c r="I2278" s="832" t="s">
        <v>2263</v>
      </c>
      <c r="J2278" s="832" t="s">
        <v>2264</v>
      </c>
      <c r="K2278" s="832" t="s">
        <v>2265</v>
      </c>
      <c r="L2278" s="835">
        <v>60.9</v>
      </c>
      <c r="M2278" s="835">
        <v>182.7</v>
      </c>
      <c r="N2278" s="832">
        <v>3</v>
      </c>
      <c r="O2278" s="836">
        <v>1.5</v>
      </c>
      <c r="P2278" s="835">
        <v>60.9</v>
      </c>
      <c r="Q2278" s="837">
        <v>0.33333333333333337</v>
      </c>
      <c r="R2278" s="832">
        <v>1</v>
      </c>
      <c r="S2278" s="837">
        <v>0.33333333333333331</v>
      </c>
      <c r="T2278" s="836">
        <v>0.5</v>
      </c>
      <c r="U2278" s="838">
        <v>0.33333333333333331</v>
      </c>
    </row>
    <row r="2279" spans="1:21" ht="14.4" customHeight="1" x14ac:dyDescent="0.3">
      <c r="A2279" s="831">
        <v>11</v>
      </c>
      <c r="B2279" s="832" t="s">
        <v>2137</v>
      </c>
      <c r="C2279" s="832" t="s">
        <v>2143</v>
      </c>
      <c r="D2279" s="833" t="s">
        <v>4131</v>
      </c>
      <c r="E2279" s="834" t="s">
        <v>2156</v>
      </c>
      <c r="F2279" s="832" t="s">
        <v>2138</v>
      </c>
      <c r="G2279" s="832" t="s">
        <v>2231</v>
      </c>
      <c r="H2279" s="832" t="s">
        <v>590</v>
      </c>
      <c r="I2279" s="832" t="s">
        <v>2360</v>
      </c>
      <c r="J2279" s="832" t="s">
        <v>635</v>
      </c>
      <c r="K2279" s="832" t="s">
        <v>2361</v>
      </c>
      <c r="L2279" s="835">
        <v>0</v>
      </c>
      <c r="M2279" s="835">
        <v>0</v>
      </c>
      <c r="N2279" s="832">
        <v>2</v>
      </c>
      <c r="O2279" s="836">
        <v>1</v>
      </c>
      <c r="P2279" s="835">
        <v>0</v>
      </c>
      <c r="Q2279" s="837"/>
      <c r="R2279" s="832">
        <v>1</v>
      </c>
      <c r="S2279" s="837">
        <v>0.5</v>
      </c>
      <c r="T2279" s="836">
        <v>0.5</v>
      </c>
      <c r="U2279" s="838">
        <v>0.5</v>
      </c>
    </row>
    <row r="2280" spans="1:21" ht="14.4" customHeight="1" x14ac:dyDescent="0.3">
      <c r="A2280" s="831">
        <v>11</v>
      </c>
      <c r="B2280" s="832" t="s">
        <v>2137</v>
      </c>
      <c r="C2280" s="832" t="s">
        <v>2143</v>
      </c>
      <c r="D2280" s="833" t="s">
        <v>4131</v>
      </c>
      <c r="E2280" s="834" t="s">
        <v>2156</v>
      </c>
      <c r="F2280" s="832" t="s">
        <v>2138</v>
      </c>
      <c r="G2280" s="832" t="s">
        <v>2231</v>
      </c>
      <c r="H2280" s="832" t="s">
        <v>590</v>
      </c>
      <c r="I2280" s="832" t="s">
        <v>2383</v>
      </c>
      <c r="J2280" s="832" t="s">
        <v>635</v>
      </c>
      <c r="K2280" s="832" t="s">
        <v>2384</v>
      </c>
      <c r="L2280" s="835">
        <v>0</v>
      </c>
      <c r="M2280" s="835">
        <v>0</v>
      </c>
      <c r="N2280" s="832">
        <v>1</v>
      </c>
      <c r="O2280" s="836">
        <v>0.5</v>
      </c>
      <c r="P2280" s="835"/>
      <c r="Q2280" s="837"/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11</v>
      </c>
      <c r="B2281" s="832" t="s">
        <v>2137</v>
      </c>
      <c r="C2281" s="832" t="s">
        <v>2143</v>
      </c>
      <c r="D2281" s="833" t="s">
        <v>4131</v>
      </c>
      <c r="E2281" s="834" t="s">
        <v>2156</v>
      </c>
      <c r="F2281" s="832" t="s">
        <v>2138</v>
      </c>
      <c r="G2281" s="832" t="s">
        <v>2231</v>
      </c>
      <c r="H2281" s="832" t="s">
        <v>590</v>
      </c>
      <c r="I2281" s="832" t="s">
        <v>2232</v>
      </c>
      <c r="J2281" s="832" t="s">
        <v>635</v>
      </c>
      <c r="K2281" s="832" t="s">
        <v>2233</v>
      </c>
      <c r="L2281" s="835">
        <v>0</v>
      </c>
      <c r="M2281" s="835">
        <v>0</v>
      </c>
      <c r="N2281" s="832">
        <v>5</v>
      </c>
      <c r="O2281" s="836">
        <v>4</v>
      </c>
      <c r="P2281" s="835">
        <v>0</v>
      </c>
      <c r="Q2281" s="837"/>
      <c r="R2281" s="832">
        <v>3</v>
      </c>
      <c r="S2281" s="837">
        <v>0.6</v>
      </c>
      <c r="T2281" s="836">
        <v>2.5</v>
      </c>
      <c r="U2281" s="838">
        <v>0.625</v>
      </c>
    </row>
    <row r="2282" spans="1:21" ht="14.4" customHeight="1" x14ac:dyDescent="0.3">
      <c r="A2282" s="831">
        <v>11</v>
      </c>
      <c r="B2282" s="832" t="s">
        <v>2137</v>
      </c>
      <c r="C2282" s="832" t="s">
        <v>2143</v>
      </c>
      <c r="D2282" s="833" t="s">
        <v>4131</v>
      </c>
      <c r="E2282" s="834" t="s">
        <v>2156</v>
      </c>
      <c r="F2282" s="832" t="s">
        <v>2138</v>
      </c>
      <c r="G2282" s="832" t="s">
        <v>2736</v>
      </c>
      <c r="H2282" s="832" t="s">
        <v>590</v>
      </c>
      <c r="I2282" s="832" t="s">
        <v>2740</v>
      </c>
      <c r="J2282" s="832" t="s">
        <v>2741</v>
      </c>
      <c r="K2282" s="832" t="s">
        <v>2742</v>
      </c>
      <c r="L2282" s="835">
        <v>76.180000000000007</v>
      </c>
      <c r="M2282" s="835">
        <v>76.180000000000007</v>
      </c>
      <c r="N2282" s="832">
        <v>1</v>
      </c>
      <c r="O2282" s="836">
        <v>1</v>
      </c>
      <c r="P2282" s="835">
        <v>76.180000000000007</v>
      </c>
      <c r="Q2282" s="837">
        <v>1</v>
      </c>
      <c r="R2282" s="832">
        <v>1</v>
      </c>
      <c r="S2282" s="837">
        <v>1</v>
      </c>
      <c r="T2282" s="836">
        <v>1</v>
      </c>
      <c r="U2282" s="838">
        <v>1</v>
      </c>
    </row>
    <row r="2283" spans="1:21" ht="14.4" customHeight="1" x14ac:dyDescent="0.3">
      <c r="A2283" s="831">
        <v>11</v>
      </c>
      <c r="B2283" s="832" t="s">
        <v>2137</v>
      </c>
      <c r="C2283" s="832" t="s">
        <v>2143</v>
      </c>
      <c r="D2283" s="833" t="s">
        <v>4131</v>
      </c>
      <c r="E2283" s="834" t="s">
        <v>2156</v>
      </c>
      <c r="F2283" s="832" t="s">
        <v>2138</v>
      </c>
      <c r="G2283" s="832" t="s">
        <v>2362</v>
      </c>
      <c r="H2283" s="832" t="s">
        <v>590</v>
      </c>
      <c r="I2283" s="832" t="s">
        <v>2515</v>
      </c>
      <c r="J2283" s="832" t="s">
        <v>2364</v>
      </c>
      <c r="K2283" s="832" t="s">
        <v>2516</v>
      </c>
      <c r="L2283" s="835">
        <v>0</v>
      </c>
      <c r="M2283" s="835">
        <v>0</v>
      </c>
      <c r="N2283" s="832">
        <v>2</v>
      </c>
      <c r="O2283" s="836">
        <v>1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11</v>
      </c>
      <c r="B2284" s="832" t="s">
        <v>2137</v>
      </c>
      <c r="C2284" s="832" t="s">
        <v>2143</v>
      </c>
      <c r="D2284" s="833" t="s">
        <v>4131</v>
      </c>
      <c r="E2284" s="834" t="s">
        <v>2156</v>
      </c>
      <c r="F2284" s="832" t="s">
        <v>2138</v>
      </c>
      <c r="G2284" s="832" t="s">
        <v>2362</v>
      </c>
      <c r="H2284" s="832" t="s">
        <v>590</v>
      </c>
      <c r="I2284" s="832" t="s">
        <v>3967</v>
      </c>
      <c r="J2284" s="832" t="s">
        <v>2364</v>
      </c>
      <c r="K2284" s="832" t="s">
        <v>3968</v>
      </c>
      <c r="L2284" s="835">
        <v>40.04</v>
      </c>
      <c r="M2284" s="835">
        <v>80.08</v>
      </c>
      <c r="N2284" s="832">
        <v>2</v>
      </c>
      <c r="O2284" s="836">
        <v>1</v>
      </c>
      <c r="P2284" s="835">
        <v>80.08</v>
      </c>
      <c r="Q2284" s="837">
        <v>1</v>
      </c>
      <c r="R2284" s="832">
        <v>2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11</v>
      </c>
      <c r="B2285" s="832" t="s">
        <v>2137</v>
      </c>
      <c r="C2285" s="832" t="s">
        <v>2143</v>
      </c>
      <c r="D2285" s="833" t="s">
        <v>4131</v>
      </c>
      <c r="E2285" s="834" t="s">
        <v>2156</v>
      </c>
      <c r="F2285" s="832" t="s">
        <v>2138</v>
      </c>
      <c r="G2285" s="832" t="s">
        <v>3349</v>
      </c>
      <c r="H2285" s="832" t="s">
        <v>590</v>
      </c>
      <c r="I2285" s="832" t="s">
        <v>3350</v>
      </c>
      <c r="J2285" s="832" t="s">
        <v>1239</v>
      </c>
      <c r="K2285" s="832" t="s">
        <v>3351</v>
      </c>
      <c r="L2285" s="835">
        <v>61.97</v>
      </c>
      <c r="M2285" s="835">
        <v>61.97</v>
      </c>
      <c r="N2285" s="832">
        <v>1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11</v>
      </c>
      <c r="B2286" s="832" t="s">
        <v>2137</v>
      </c>
      <c r="C2286" s="832" t="s">
        <v>2143</v>
      </c>
      <c r="D2286" s="833" t="s">
        <v>4131</v>
      </c>
      <c r="E2286" s="834" t="s">
        <v>2156</v>
      </c>
      <c r="F2286" s="832" t="s">
        <v>2138</v>
      </c>
      <c r="G2286" s="832" t="s">
        <v>2568</v>
      </c>
      <c r="H2286" s="832" t="s">
        <v>590</v>
      </c>
      <c r="I2286" s="832" t="s">
        <v>2746</v>
      </c>
      <c r="J2286" s="832" t="s">
        <v>2570</v>
      </c>
      <c r="K2286" s="832" t="s">
        <v>2747</v>
      </c>
      <c r="L2286" s="835">
        <v>1222.95</v>
      </c>
      <c r="M2286" s="835">
        <v>1222.95</v>
      </c>
      <c r="N2286" s="832">
        <v>1</v>
      </c>
      <c r="O2286" s="836">
        <v>1</v>
      </c>
      <c r="P2286" s="835">
        <v>1222.95</v>
      </c>
      <c r="Q2286" s="837">
        <v>1</v>
      </c>
      <c r="R2286" s="832">
        <v>1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11</v>
      </c>
      <c r="B2287" s="832" t="s">
        <v>2137</v>
      </c>
      <c r="C2287" s="832" t="s">
        <v>2143</v>
      </c>
      <c r="D2287" s="833" t="s">
        <v>4131</v>
      </c>
      <c r="E2287" s="834" t="s">
        <v>2156</v>
      </c>
      <c r="F2287" s="832" t="s">
        <v>2138</v>
      </c>
      <c r="G2287" s="832" t="s">
        <v>3969</v>
      </c>
      <c r="H2287" s="832" t="s">
        <v>590</v>
      </c>
      <c r="I2287" s="832" t="s">
        <v>3970</v>
      </c>
      <c r="J2287" s="832" t="s">
        <v>3971</v>
      </c>
      <c r="K2287" s="832" t="s">
        <v>3972</v>
      </c>
      <c r="L2287" s="835">
        <v>21.81</v>
      </c>
      <c r="M2287" s="835">
        <v>109.04999999999998</v>
      </c>
      <c r="N2287" s="832">
        <v>5</v>
      </c>
      <c r="O2287" s="836">
        <v>2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11</v>
      </c>
      <c r="B2288" s="832" t="s">
        <v>2137</v>
      </c>
      <c r="C2288" s="832" t="s">
        <v>2143</v>
      </c>
      <c r="D2288" s="833" t="s">
        <v>4131</v>
      </c>
      <c r="E2288" s="834" t="s">
        <v>2156</v>
      </c>
      <c r="F2288" s="832" t="s">
        <v>2138</v>
      </c>
      <c r="G2288" s="832" t="s">
        <v>3969</v>
      </c>
      <c r="H2288" s="832" t="s">
        <v>590</v>
      </c>
      <c r="I2288" s="832" t="s">
        <v>3970</v>
      </c>
      <c r="J2288" s="832" t="s">
        <v>3971</v>
      </c>
      <c r="K2288" s="832" t="s">
        <v>3972</v>
      </c>
      <c r="L2288" s="835">
        <v>18.46</v>
      </c>
      <c r="M2288" s="835">
        <v>55.38</v>
      </c>
      <c r="N2288" s="832">
        <v>3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11</v>
      </c>
      <c r="B2289" s="832" t="s">
        <v>2137</v>
      </c>
      <c r="C2289" s="832" t="s">
        <v>2143</v>
      </c>
      <c r="D2289" s="833" t="s">
        <v>4131</v>
      </c>
      <c r="E2289" s="834" t="s">
        <v>2156</v>
      </c>
      <c r="F2289" s="832" t="s">
        <v>2138</v>
      </c>
      <c r="G2289" s="832" t="s">
        <v>2400</v>
      </c>
      <c r="H2289" s="832" t="s">
        <v>590</v>
      </c>
      <c r="I2289" s="832" t="s">
        <v>2401</v>
      </c>
      <c r="J2289" s="832" t="s">
        <v>2402</v>
      </c>
      <c r="K2289" s="832" t="s">
        <v>2403</v>
      </c>
      <c r="L2289" s="835">
        <v>38.56</v>
      </c>
      <c r="M2289" s="835">
        <v>154.24</v>
      </c>
      <c r="N2289" s="832">
        <v>4</v>
      </c>
      <c r="O2289" s="836">
        <v>3</v>
      </c>
      <c r="P2289" s="835">
        <v>38.56</v>
      </c>
      <c r="Q2289" s="837">
        <v>0.25</v>
      </c>
      <c r="R2289" s="832">
        <v>1</v>
      </c>
      <c r="S2289" s="837">
        <v>0.25</v>
      </c>
      <c r="T2289" s="836">
        <v>1</v>
      </c>
      <c r="U2289" s="838">
        <v>0.33333333333333331</v>
      </c>
    </row>
    <row r="2290" spans="1:21" ht="14.4" customHeight="1" x14ac:dyDescent="0.3">
      <c r="A2290" s="831">
        <v>11</v>
      </c>
      <c r="B2290" s="832" t="s">
        <v>2137</v>
      </c>
      <c r="C2290" s="832" t="s">
        <v>2143</v>
      </c>
      <c r="D2290" s="833" t="s">
        <v>4131</v>
      </c>
      <c r="E2290" s="834" t="s">
        <v>2156</v>
      </c>
      <c r="F2290" s="832" t="s">
        <v>2138</v>
      </c>
      <c r="G2290" s="832" t="s">
        <v>2181</v>
      </c>
      <c r="H2290" s="832" t="s">
        <v>638</v>
      </c>
      <c r="I2290" s="832" t="s">
        <v>2272</v>
      </c>
      <c r="J2290" s="832" t="s">
        <v>757</v>
      </c>
      <c r="K2290" s="832" t="s">
        <v>1686</v>
      </c>
      <c r="L2290" s="835">
        <v>490.89</v>
      </c>
      <c r="M2290" s="835">
        <v>2454.4499999999998</v>
      </c>
      <c r="N2290" s="832">
        <v>5</v>
      </c>
      <c r="O2290" s="836">
        <v>4.5</v>
      </c>
      <c r="P2290" s="835">
        <v>1963.56</v>
      </c>
      <c r="Q2290" s="837">
        <v>0.8</v>
      </c>
      <c r="R2290" s="832">
        <v>4</v>
      </c>
      <c r="S2290" s="837">
        <v>0.8</v>
      </c>
      <c r="T2290" s="836">
        <v>3.5</v>
      </c>
      <c r="U2290" s="838">
        <v>0.77777777777777779</v>
      </c>
    </row>
    <row r="2291" spans="1:21" ht="14.4" customHeight="1" x14ac:dyDescent="0.3">
      <c r="A2291" s="831">
        <v>11</v>
      </c>
      <c r="B2291" s="832" t="s">
        <v>2137</v>
      </c>
      <c r="C2291" s="832" t="s">
        <v>2143</v>
      </c>
      <c r="D2291" s="833" t="s">
        <v>4131</v>
      </c>
      <c r="E2291" s="834" t="s">
        <v>2156</v>
      </c>
      <c r="F2291" s="832" t="s">
        <v>2138</v>
      </c>
      <c r="G2291" s="832" t="s">
        <v>2181</v>
      </c>
      <c r="H2291" s="832" t="s">
        <v>638</v>
      </c>
      <c r="I2291" s="832" t="s">
        <v>1687</v>
      </c>
      <c r="J2291" s="832" t="s">
        <v>757</v>
      </c>
      <c r="K2291" s="832" t="s">
        <v>1688</v>
      </c>
      <c r="L2291" s="835">
        <v>147.26</v>
      </c>
      <c r="M2291" s="835">
        <v>294.52</v>
      </c>
      <c r="N2291" s="832">
        <v>2</v>
      </c>
      <c r="O2291" s="836">
        <v>1</v>
      </c>
      <c r="P2291" s="835">
        <v>294.52</v>
      </c>
      <c r="Q2291" s="837">
        <v>1</v>
      </c>
      <c r="R2291" s="832">
        <v>2</v>
      </c>
      <c r="S2291" s="837">
        <v>1</v>
      </c>
      <c r="T2291" s="836">
        <v>1</v>
      </c>
      <c r="U2291" s="838">
        <v>1</v>
      </c>
    </row>
    <row r="2292" spans="1:21" ht="14.4" customHeight="1" x14ac:dyDescent="0.3">
      <c r="A2292" s="831">
        <v>11</v>
      </c>
      <c r="B2292" s="832" t="s">
        <v>2137</v>
      </c>
      <c r="C2292" s="832" t="s">
        <v>2143</v>
      </c>
      <c r="D2292" s="833" t="s">
        <v>4131</v>
      </c>
      <c r="E2292" s="834" t="s">
        <v>2156</v>
      </c>
      <c r="F2292" s="832" t="s">
        <v>2138</v>
      </c>
      <c r="G2292" s="832" t="s">
        <v>2181</v>
      </c>
      <c r="H2292" s="832" t="s">
        <v>638</v>
      </c>
      <c r="I2292" s="832" t="s">
        <v>2182</v>
      </c>
      <c r="J2292" s="832" t="s">
        <v>757</v>
      </c>
      <c r="K2292" s="832" t="s">
        <v>1682</v>
      </c>
      <c r="L2292" s="835">
        <v>736.33</v>
      </c>
      <c r="M2292" s="835">
        <v>11044.95</v>
      </c>
      <c r="N2292" s="832">
        <v>15</v>
      </c>
      <c r="O2292" s="836">
        <v>11.5</v>
      </c>
      <c r="P2292" s="835">
        <v>8099.63</v>
      </c>
      <c r="Q2292" s="837">
        <v>0.73333333333333328</v>
      </c>
      <c r="R2292" s="832">
        <v>11</v>
      </c>
      <c r="S2292" s="837">
        <v>0.73333333333333328</v>
      </c>
      <c r="T2292" s="836">
        <v>8.5</v>
      </c>
      <c r="U2292" s="838">
        <v>0.73913043478260865</v>
      </c>
    </row>
    <row r="2293" spans="1:21" ht="14.4" customHeight="1" x14ac:dyDescent="0.3">
      <c r="A2293" s="831">
        <v>11</v>
      </c>
      <c r="B2293" s="832" t="s">
        <v>2137</v>
      </c>
      <c r="C2293" s="832" t="s">
        <v>2143</v>
      </c>
      <c r="D2293" s="833" t="s">
        <v>4131</v>
      </c>
      <c r="E2293" s="834" t="s">
        <v>2156</v>
      </c>
      <c r="F2293" s="832" t="s">
        <v>2138</v>
      </c>
      <c r="G2293" s="832" t="s">
        <v>2181</v>
      </c>
      <c r="H2293" s="832" t="s">
        <v>638</v>
      </c>
      <c r="I2293" s="832" t="s">
        <v>1689</v>
      </c>
      <c r="J2293" s="832" t="s">
        <v>757</v>
      </c>
      <c r="K2293" s="832" t="s">
        <v>1678</v>
      </c>
      <c r="L2293" s="835">
        <v>923.74</v>
      </c>
      <c r="M2293" s="835">
        <v>4618.7</v>
      </c>
      <c r="N2293" s="832">
        <v>5</v>
      </c>
      <c r="O2293" s="836">
        <v>2.5</v>
      </c>
      <c r="P2293" s="835">
        <v>923.74</v>
      </c>
      <c r="Q2293" s="837">
        <v>0.2</v>
      </c>
      <c r="R2293" s="832">
        <v>1</v>
      </c>
      <c r="S2293" s="837">
        <v>0.2</v>
      </c>
      <c r="T2293" s="836">
        <v>1</v>
      </c>
      <c r="U2293" s="838">
        <v>0.4</v>
      </c>
    </row>
    <row r="2294" spans="1:21" ht="14.4" customHeight="1" x14ac:dyDescent="0.3">
      <c r="A2294" s="831">
        <v>11</v>
      </c>
      <c r="B2294" s="832" t="s">
        <v>2137</v>
      </c>
      <c r="C2294" s="832" t="s">
        <v>2143</v>
      </c>
      <c r="D2294" s="833" t="s">
        <v>4131</v>
      </c>
      <c r="E2294" s="834" t="s">
        <v>2156</v>
      </c>
      <c r="F2294" s="832" t="s">
        <v>2138</v>
      </c>
      <c r="G2294" s="832" t="s">
        <v>2181</v>
      </c>
      <c r="H2294" s="832" t="s">
        <v>638</v>
      </c>
      <c r="I2294" s="832" t="s">
        <v>1690</v>
      </c>
      <c r="J2294" s="832" t="s">
        <v>764</v>
      </c>
      <c r="K2294" s="832" t="s">
        <v>2405</v>
      </c>
      <c r="L2294" s="835">
        <v>1847.49</v>
      </c>
      <c r="M2294" s="835">
        <v>1847.49</v>
      </c>
      <c r="N2294" s="832">
        <v>1</v>
      </c>
      <c r="O2294" s="836">
        <v>1</v>
      </c>
      <c r="P2294" s="835">
        <v>1847.49</v>
      </c>
      <c r="Q2294" s="837">
        <v>1</v>
      </c>
      <c r="R2294" s="832">
        <v>1</v>
      </c>
      <c r="S2294" s="837">
        <v>1</v>
      </c>
      <c r="T2294" s="836">
        <v>1</v>
      </c>
      <c r="U2294" s="838">
        <v>1</v>
      </c>
    </row>
    <row r="2295" spans="1:21" ht="14.4" customHeight="1" x14ac:dyDescent="0.3">
      <c r="A2295" s="831">
        <v>11</v>
      </c>
      <c r="B2295" s="832" t="s">
        <v>2137</v>
      </c>
      <c r="C2295" s="832" t="s">
        <v>2143</v>
      </c>
      <c r="D2295" s="833" t="s">
        <v>4131</v>
      </c>
      <c r="E2295" s="834" t="s">
        <v>2156</v>
      </c>
      <c r="F2295" s="832" t="s">
        <v>2138</v>
      </c>
      <c r="G2295" s="832" t="s">
        <v>2234</v>
      </c>
      <c r="H2295" s="832" t="s">
        <v>638</v>
      </c>
      <c r="I2295" s="832" t="s">
        <v>1825</v>
      </c>
      <c r="J2295" s="832" t="s">
        <v>653</v>
      </c>
      <c r="K2295" s="832" t="s">
        <v>1826</v>
      </c>
      <c r="L2295" s="835">
        <v>24.22</v>
      </c>
      <c r="M2295" s="835">
        <v>217.98</v>
      </c>
      <c r="N2295" s="832">
        <v>9</v>
      </c>
      <c r="O2295" s="836">
        <v>9</v>
      </c>
      <c r="P2295" s="835">
        <v>96.88</v>
      </c>
      <c r="Q2295" s="837">
        <v>0.44444444444444442</v>
      </c>
      <c r="R2295" s="832">
        <v>4</v>
      </c>
      <c r="S2295" s="837">
        <v>0.44444444444444442</v>
      </c>
      <c r="T2295" s="836">
        <v>4</v>
      </c>
      <c r="U2295" s="838">
        <v>0.44444444444444442</v>
      </c>
    </row>
    <row r="2296" spans="1:21" ht="14.4" customHeight="1" x14ac:dyDescent="0.3">
      <c r="A2296" s="831">
        <v>11</v>
      </c>
      <c r="B2296" s="832" t="s">
        <v>2137</v>
      </c>
      <c r="C2296" s="832" t="s">
        <v>2143</v>
      </c>
      <c r="D2296" s="833" t="s">
        <v>4131</v>
      </c>
      <c r="E2296" s="834" t="s">
        <v>2156</v>
      </c>
      <c r="F2296" s="832" t="s">
        <v>2138</v>
      </c>
      <c r="G2296" s="832" t="s">
        <v>2234</v>
      </c>
      <c r="H2296" s="832" t="s">
        <v>638</v>
      </c>
      <c r="I2296" s="832" t="s">
        <v>1827</v>
      </c>
      <c r="J2296" s="832" t="s">
        <v>653</v>
      </c>
      <c r="K2296" s="832" t="s">
        <v>646</v>
      </c>
      <c r="L2296" s="835">
        <v>48.42</v>
      </c>
      <c r="M2296" s="835">
        <v>3728.340000000002</v>
      </c>
      <c r="N2296" s="832">
        <v>77</v>
      </c>
      <c r="O2296" s="836">
        <v>70</v>
      </c>
      <c r="P2296" s="835">
        <v>1452.6000000000001</v>
      </c>
      <c r="Q2296" s="837">
        <v>0.38961038961038946</v>
      </c>
      <c r="R2296" s="832">
        <v>30</v>
      </c>
      <c r="S2296" s="837">
        <v>0.38961038961038963</v>
      </c>
      <c r="T2296" s="836">
        <v>27.5</v>
      </c>
      <c r="U2296" s="838">
        <v>0.39285714285714285</v>
      </c>
    </row>
    <row r="2297" spans="1:21" ht="14.4" customHeight="1" x14ac:dyDescent="0.3">
      <c r="A2297" s="831">
        <v>11</v>
      </c>
      <c r="B2297" s="832" t="s">
        <v>2137</v>
      </c>
      <c r="C2297" s="832" t="s">
        <v>2143</v>
      </c>
      <c r="D2297" s="833" t="s">
        <v>4131</v>
      </c>
      <c r="E2297" s="834" t="s">
        <v>2156</v>
      </c>
      <c r="F2297" s="832" t="s">
        <v>2138</v>
      </c>
      <c r="G2297" s="832" t="s">
        <v>2234</v>
      </c>
      <c r="H2297" s="832" t="s">
        <v>590</v>
      </c>
      <c r="I2297" s="832" t="s">
        <v>2406</v>
      </c>
      <c r="J2297" s="832" t="s">
        <v>653</v>
      </c>
      <c r="K2297" s="832" t="s">
        <v>2407</v>
      </c>
      <c r="L2297" s="835">
        <v>48.42</v>
      </c>
      <c r="M2297" s="835">
        <v>290.52</v>
      </c>
      <c r="N2297" s="832">
        <v>6</v>
      </c>
      <c r="O2297" s="836">
        <v>5</v>
      </c>
      <c r="P2297" s="835">
        <v>48.42</v>
      </c>
      <c r="Q2297" s="837">
        <v>0.16666666666666669</v>
      </c>
      <c r="R2297" s="832">
        <v>1</v>
      </c>
      <c r="S2297" s="837">
        <v>0.16666666666666666</v>
      </c>
      <c r="T2297" s="836">
        <v>1</v>
      </c>
      <c r="U2297" s="838">
        <v>0.2</v>
      </c>
    </row>
    <row r="2298" spans="1:21" ht="14.4" customHeight="1" x14ac:dyDescent="0.3">
      <c r="A2298" s="831">
        <v>11</v>
      </c>
      <c r="B2298" s="832" t="s">
        <v>2137</v>
      </c>
      <c r="C2298" s="832" t="s">
        <v>2143</v>
      </c>
      <c r="D2298" s="833" t="s">
        <v>4131</v>
      </c>
      <c r="E2298" s="834" t="s">
        <v>2156</v>
      </c>
      <c r="F2298" s="832" t="s">
        <v>2138</v>
      </c>
      <c r="G2298" s="832" t="s">
        <v>2234</v>
      </c>
      <c r="H2298" s="832" t="s">
        <v>590</v>
      </c>
      <c r="I2298" s="832" t="s">
        <v>2353</v>
      </c>
      <c r="J2298" s="832" t="s">
        <v>2354</v>
      </c>
      <c r="K2298" s="832" t="s">
        <v>2355</v>
      </c>
      <c r="L2298" s="835">
        <v>48.42</v>
      </c>
      <c r="M2298" s="835">
        <v>48.42</v>
      </c>
      <c r="N2298" s="832">
        <v>1</v>
      </c>
      <c r="O2298" s="836">
        <v>0.5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11</v>
      </c>
      <c r="B2299" s="832" t="s">
        <v>2137</v>
      </c>
      <c r="C2299" s="832" t="s">
        <v>2143</v>
      </c>
      <c r="D2299" s="833" t="s">
        <v>4131</v>
      </c>
      <c r="E2299" s="834" t="s">
        <v>2156</v>
      </c>
      <c r="F2299" s="832" t="s">
        <v>2138</v>
      </c>
      <c r="G2299" s="832" t="s">
        <v>2293</v>
      </c>
      <c r="H2299" s="832" t="s">
        <v>590</v>
      </c>
      <c r="I2299" s="832" t="s">
        <v>3442</v>
      </c>
      <c r="J2299" s="832" t="s">
        <v>774</v>
      </c>
      <c r="K2299" s="832" t="s">
        <v>1959</v>
      </c>
      <c r="L2299" s="835">
        <v>93.71</v>
      </c>
      <c r="M2299" s="835">
        <v>93.71</v>
      </c>
      <c r="N2299" s="832">
        <v>1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11</v>
      </c>
      <c r="B2300" s="832" t="s">
        <v>2137</v>
      </c>
      <c r="C2300" s="832" t="s">
        <v>2143</v>
      </c>
      <c r="D2300" s="833" t="s">
        <v>4131</v>
      </c>
      <c r="E2300" s="834" t="s">
        <v>2156</v>
      </c>
      <c r="F2300" s="832" t="s">
        <v>2138</v>
      </c>
      <c r="G2300" s="832" t="s">
        <v>2776</v>
      </c>
      <c r="H2300" s="832" t="s">
        <v>590</v>
      </c>
      <c r="I2300" s="832" t="s">
        <v>2777</v>
      </c>
      <c r="J2300" s="832" t="s">
        <v>641</v>
      </c>
      <c r="K2300" s="832" t="s">
        <v>2778</v>
      </c>
      <c r="L2300" s="835">
        <v>108.44</v>
      </c>
      <c r="M2300" s="835">
        <v>216.88</v>
      </c>
      <c r="N2300" s="832">
        <v>2</v>
      </c>
      <c r="O2300" s="836">
        <v>2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11</v>
      </c>
      <c r="B2301" s="832" t="s">
        <v>2137</v>
      </c>
      <c r="C2301" s="832" t="s">
        <v>2143</v>
      </c>
      <c r="D2301" s="833" t="s">
        <v>4131</v>
      </c>
      <c r="E2301" s="834" t="s">
        <v>2156</v>
      </c>
      <c r="F2301" s="832" t="s">
        <v>2138</v>
      </c>
      <c r="G2301" s="832" t="s">
        <v>2776</v>
      </c>
      <c r="H2301" s="832" t="s">
        <v>590</v>
      </c>
      <c r="I2301" s="832" t="s">
        <v>2919</v>
      </c>
      <c r="J2301" s="832" t="s">
        <v>2920</v>
      </c>
      <c r="K2301" s="832" t="s">
        <v>2921</v>
      </c>
      <c r="L2301" s="835">
        <v>42.09</v>
      </c>
      <c r="M2301" s="835">
        <v>84.18</v>
      </c>
      <c r="N2301" s="832">
        <v>2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11</v>
      </c>
      <c r="B2302" s="832" t="s">
        <v>2137</v>
      </c>
      <c r="C2302" s="832" t="s">
        <v>2143</v>
      </c>
      <c r="D2302" s="833" t="s">
        <v>4131</v>
      </c>
      <c r="E2302" s="834" t="s">
        <v>2156</v>
      </c>
      <c r="F2302" s="832" t="s">
        <v>2138</v>
      </c>
      <c r="G2302" s="832" t="s">
        <v>3374</v>
      </c>
      <c r="H2302" s="832" t="s">
        <v>638</v>
      </c>
      <c r="I2302" s="832" t="s">
        <v>1872</v>
      </c>
      <c r="J2302" s="832" t="s">
        <v>971</v>
      </c>
      <c r="K2302" s="832" t="s">
        <v>1873</v>
      </c>
      <c r="L2302" s="835">
        <v>63.75</v>
      </c>
      <c r="M2302" s="835">
        <v>63.75</v>
      </c>
      <c r="N2302" s="832">
        <v>1</v>
      </c>
      <c r="O2302" s="836">
        <v>1</v>
      </c>
      <c r="P2302" s="835">
        <v>63.75</v>
      </c>
      <c r="Q2302" s="837">
        <v>1</v>
      </c>
      <c r="R2302" s="832">
        <v>1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11</v>
      </c>
      <c r="B2303" s="832" t="s">
        <v>2137</v>
      </c>
      <c r="C2303" s="832" t="s">
        <v>2143</v>
      </c>
      <c r="D2303" s="833" t="s">
        <v>4131</v>
      </c>
      <c r="E2303" s="834" t="s">
        <v>2156</v>
      </c>
      <c r="F2303" s="832" t="s">
        <v>2138</v>
      </c>
      <c r="G2303" s="832" t="s">
        <v>2187</v>
      </c>
      <c r="H2303" s="832" t="s">
        <v>638</v>
      </c>
      <c r="I2303" s="832" t="s">
        <v>1834</v>
      </c>
      <c r="J2303" s="832" t="s">
        <v>1835</v>
      </c>
      <c r="K2303" s="832" t="s">
        <v>1836</v>
      </c>
      <c r="L2303" s="835">
        <v>0</v>
      </c>
      <c r="M2303" s="835">
        <v>0</v>
      </c>
      <c r="N2303" s="832">
        <v>32</v>
      </c>
      <c r="O2303" s="836">
        <v>23</v>
      </c>
      <c r="P2303" s="835">
        <v>0</v>
      </c>
      <c r="Q2303" s="837"/>
      <c r="R2303" s="832">
        <v>9</v>
      </c>
      <c r="S2303" s="837">
        <v>0.28125</v>
      </c>
      <c r="T2303" s="836">
        <v>7</v>
      </c>
      <c r="U2303" s="838">
        <v>0.30434782608695654</v>
      </c>
    </row>
    <row r="2304" spans="1:21" ht="14.4" customHeight="1" x14ac:dyDescent="0.3">
      <c r="A2304" s="831">
        <v>11</v>
      </c>
      <c r="B2304" s="832" t="s">
        <v>2137</v>
      </c>
      <c r="C2304" s="832" t="s">
        <v>2143</v>
      </c>
      <c r="D2304" s="833" t="s">
        <v>4131</v>
      </c>
      <c r="E2304" s="834" t="s">
        <v>2156</v>
      </c>
      <c r="F2304" s="832" t="s">
        <v>2138</v>
      </c>
      <c r="G2304" s="832" t="s">
        <v>2385</v>
      </c>
      <c r="H2304" s="832" t="s">
        <v>590</v>
      </c>
      <c r="I2304" s="832" t="s">
        <v>2386</v>
      </c>
      <c r="J2304" s="832" t="s">
        <v>2387</v>
      </c>
      <c r="K2304" s="832" t="s">
        <v>1882</v>
      </c>
      <c r="L2304" s="835">
        <v>77.13</v>
      </c>
      <c r="M2304" s="835">
        <v>77.13</v>
      </c>
      <c r="N2304" s="832">
        <v>1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11</v>
      </c>
      <c r="B2305" s="832" t="s">
        <v>2137</v>
      </c>
      <c r="C2305" s="832" t="s">
        <v>2143</v>
      </c>
      <c r="D2305" s="833" t="s">
        <v>4131</v>
      </c>
      <c r="E2305" s="834" t="s">
        <v>2156</v>
      </c>
      <c r="F2305" s="832" t="s">
        <v>2138</v>
      </c>
      <c r="G2305" s="832" t="s">
        <v>2300</v>
      </c>
      <c r="H2305" s="832" t="s">
        <v>590</v>
      </c>
      <c r="I2305" s="832" t="s">
        <v>2344</v>
      </c>
      <c r="J2305" s="832" t="s">
        <v>2345</v>
      </c>
      <c r="K2305" s="832" t="s">
        <v>2346</v>
      </c>
      <c r="L2305" s="835">
        <v>31.32</v>
      </c>
      <c r="M2305" s="835">
        <v>31.32</v>
      </c>
      <c r="N2305" s="832">
        <v>1</v>
      </c>
      <c r="O2305" s="836">
        <v>1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11</v>
      </c>
      <c r="B2306" s="832" t="s">
        <v>2137</v>
      </c>
      <c r="C2306" s="832" t="s">
        <v>2143</v>
      </c>
      <c r="D2306" s="833" t="s">
        <v>4131</v>
      </c>
      <c r="E2306" s="834" t="s">
        <v>2156</v>
      </c>
      <c r="F2306" s="832" t="s">
        <v>2138</v>
      </c>
      <c r="G2306" s="832" t="s">
        <v>2593</v>
      </c>
      <c r="H2306" s="832" t="s">
        <v>590</v>
      </c>
      <c r="I2306" s="832" t="s">
        <v>2786</v>
      </c>
      <c r="J2306" s="832" t="s">
        <v>664</v>
      </c>
      <c r="K2306" s="832" t="s">
        <v>2787</v>
      </c>
      <c r="L2306" s="835">
        <v>271.94</v>
      </c>
      <c r="M2306" s="835">
        <v>271.94</v>
      </c>
      <c r="N2306" s="832">
        <v>1</v>
      </c>
      <c r="O2306" s="836">
        <v>0.5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11</v>
      </c>
      <c r="B2307" s="832" t="s">
        <v>2137</v>
      </c>
      <c r="C2307" s="832" t="s">
        <v>2143</v>
      </c>
      <c r="D2307" s="833" t="s">
        <v>4131</v>
      </c>
      <c r="E2307" s="834" t="s">
        <v>2156</v>
      </c>
      <c r="F2307" s="832" t="s">
        <v>2138</v>
      </c>
      <c r="G2307" s="832" t="s">
        <v>3543</v>
      </c>
      <c r="H2307" s="832" t="s">
        <v>590</v>
      </c>
      <c r="I2307" s="832" t="s">
        <v>3544</v>
      </c>
      <c r="J2307" s="832" t="s">
        <v>3545</v>
      </c>
      <c r="K2307" s="832" t="s">
        <v>3546</v>
      </c>
      <c r="L2307" s="835">
        <v>32.130000000000003</v>
      </c>
      <c r="M2307" s="835">
        <v>128.52000000000001</v>
      </c>
      <c r="N2307" s="832">
        <v>4</v>
      </c>
      <c r="O2307" s="836">
        <v>2.5</v>
      </c>
      <c r="P2307" s="835">
        <v>64.260000000000005</v>
      </c>
      <c r="Q2307" s="837">
        <v>0.5</v>
      </c>
      <c r="R2307" s="832">
        <v>2</v>
      </c>
      <c r="S2307" s="837">
        <v>0.5</v>
      </c>
      <c r="T2307" s="836">
        <v>1.5</v>
      </c>
      <c r="U2307" s="838">
        <v>0.6</v>
      </c>
    </row>
    <row r="2308" spans="1:21" ht="14.4" customHeight="1" x14ac:dyDescent="0.3">
      <c r="A2308" s="831">
        <v>11</v>
      </c>
      <c r="B2308" s="832" t="s">
        <v>2137</v>
      </c>
      <c r="C2308" s="832" t="s">
        <v>2143</v>
      </c>
      <c r="D2308" s="833" t="s">
        <v>4131</v>
      </c>
      <c r="E2308" s="834" t="s">
        <v>2156</v>
      </c>
      <c r="F2308" s="832" t="s">
        <v>2138</v>
      </c>
      <c r="G2308" s="832" t="s">
        <v>3543</v>
      </c>
      <c r="H2308" s="832" t="s">
        <v>590</v>
      </c>
      <c r="I2308" s="832" t="s">
        <v>3973</v>
      </c>
      <c r="J2308" s="832" t="s">
        <v>3545</v>
      </c>
      <c r="K2308" s="832" t="s">
        <v>3974</v>
      </c>
      <c r="L2308" s="835">
        <v>16.059999999999999</v>
      </c>
      <c r="M2308" s="835">
        <v>16.059999999999999</v>
      </c>
      <c r="N2308" s="832">
        <v>1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11</v>
      </c>
      <c r="B2309" s="832" t="s">
        <v>2137</v>
      </c>
      <c r="C2309" s="832" t="s">
        <v>2143</v>
      </c>
      <c r="D2309" s="833" t="s">
        <v>4131</v>
      </c>
      <c r="E2309" s="834" t="s">
        <v>2156</v>
      </c>
      <c r="F2309" s="832" t="s">
        <v>2138</v>
      </c>
      <c r="G2309" s="832" t="s">
        <v>2243</v>
      </c>
      <c r="H2309" s="832" t="s">
        <v>590</v>
      </c>
      <c r="I2309" s="832" t="s">
        <v>2437</v>
      </c>
      <c r="J2309" s="832" t="s">
        <v>985</v>
      </c>
      <c r="K2309" s="832" t="s">
        <v>2438</v>
      </c>
      <c r="L2309" s="835">
        <v>33.549999999999997</v>
      </c>
      <c r="M2309" s="835">
        <v>33.549999999999997</v>
      </c>
      <c r="N2309" s="832">
        <v>1</v>
      </c>
      <c r="O2309" s="836">
        <v>1</v>
      </c>
      <c r="P2309" s="835">
        <v>33.549999999999997</v>
      </c>
      <c r="Q2309" s="837">
        <v>1</v>
      </c>
      <c r="R2309" s="832">
        <v>1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11</v>
      </c>
      <c r="B2310" s="832" t="s">
        <v>2137</v>
      </c>
      <c r="C2310" s="832" t="s">
        <v>2143</v>
      </c>
      <c r="D2310" s="833" t="s">
        <v>4131</v>
      </c>
      <c r="E2310" s="834" t="s">
        <v>2156</v>
      </c>
      <c r="F2310" s="832" t="s">
        <v>2138</v>
      </c>
      <c r="G2310" s="832" t="s">
        <v>2243</v>
      </c>
      <c r="H2310" s="832" t="s">
        <v>590</v>
      </c>
      <c r="I2310" s="832" t="s">
        <v>2347</v>
      </c>
      <c r="J2310" s="832" t="s">
        <v>985</v>
      </c>
      <c r="K2310" s="832" t="s">
        <v>2311</v>
      </c>
      <c r="L2310" s="835">
        <v>50.32</v>
      </c>
      <c r="M2310" s="835">
        <v>50.32</v>
      </c>
      <c r="N2310" s="832">
        <v>1</v>
      </c>
      <c r="O2310" s="836">
        <v>0.5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11</v>
      </c>
      <c r="B2311" s="832" t="s">
        <v>2137</v>
      </c>
      <c r="C2311" s="832" t="s">
        <v>2143</v>
      </c>
      <c r="D2311" s="833" t="s">
        <v>4131</v>
      </c>
      <c r="E2311" s="834" t="s">
        <v>2156</v>
      </c>
      <c r="F2311" s="832" t="s">
        <v>2138</v>
      </c>
      <c r="G2311" s="832" t="s">
        <v>2243</v>
      </c>
      <c r="H2311" s="832" t="s">
        <v>590</v>
      </c>
      <c r="I2311" s="832" t="s">
        <v>2310</v>
      </c>
      <c r="J2311" s="832" t="s">
        <v>985</v>
      </c>
      <c r="K2311" s="832" t="s">
        <v>2311</v>
      </c>
      <c r="L2311" s="835">
        <v>50.32</v>
      </c>
      <c r="M2311" s="835">
        <v>50.32</v>
      </c>
      <c r="N2311" s="832">
        <v>1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11</v>
      </c>
      <c r="B2312" s="832" t="s">
        <v>2137</v>
      </c>
      <c r="C2312" s="832" t="s">
        <v>2143</v>
      </c>
      <c r="D2312" s="833" t="s">
        <v>4131</v>
      </c>
      <c r="E2312" s="834" t="s">
        <v>2156</v>
      </c>
      <c r="F2312" s="832" t="s">
        <v>2138</v>
      </c>
      <c r="G2312" s="832" t="s">
        <v>2243</v>
      </c>
      <c r="H2312" s="832" t="s">
        <v>590</v>
      </c>
      <c r="I2312" s="832" t="s">
        <v>3975</v>
      </c>
      <c r="J2312" s="832" t="s">
        <v>2308</v>
      </c>
      <c r="K2312" s="832" t="s">
        <v>3976</v>
      </c>
      <c r="L2312" s="835">
        <v>0</v>
      </c>
      <c r="M2312" s="835">
        <v>0</v>
      </c>
      <c r="N2312" s="832">
        <v>1</v>
      </c>
      <c r="O2312" s="836">
        <v>1</v>
      </c>
      <c r="P2312" s="835"/>
      <c r="Q2312" s="837"/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11</v>
      </c>
      <c r="B2313" s="832" t="s">
        <v>2137</v>
      </c>
      <c r="C2313" s="832" t="s">
        <v>2143</v>
      </c>
      <c r="D2313" s="833" t="s">
        <v>4131</v>
      </c>
      <c r="E2313" s="834" t="s">
        <v>2156</v>
      </c>
      <c r="F2313" s="832" t="s">
        <v>2140</v>
      </c>
      <c r="G2313" s="832" t="s">
        <v>2191</v>
      </c>
      <c r="H2313" s="832" t="s">
        <v>590</v>
      </c>
      <c r="I2313" s="832" t="s">
        <v>2602</v>
      </c>
      <c r="J2313" s="832" t="s">
        <v>2603</v>
      </c>
      <c r="K2313" s="832" t="s">
        <v>2604</v>
      </c>
      <c r="L2313" s="835">
        <v>0</v>
      </c>
      <c r="M2313" s="835">
        <v>0</v>
      </c>
      <c r="N2313" s="832">
        <v>34</v>
      </c>
      <c r="O2313" s="836">
        <v>34</v>
      </c>
      <c r="P2313" s="835">
        <v>0</v>
      </c>
      <c r="Q2313" s="837"/>
      <c r="R2313" s="832">
        <v>1</v>
      </c>
      <c r="S2313" s="837">
        <v>2.9411764705882353E-2</v>
      </c>
      <c r="T2313" s="836">
        <v>1</v>
      </c>
      <c r="U2313" s="838">
        <v>2.9411764705882353E-2</v>
      </c>
    </row>
    <row r="2314" spans="1:21" ht="14.4" customHeight="1" x14ac:dyDescent="0.3">
      <c r="A2314" s="831">
        <v>11</v>
      </c>
      <c r="B2314" s="832" t="s">
        <v>2137</v>
      </c>
      <c r="C2314" s="832" t="s">
        <v>2143</v>
      </c>
      <c r="D2314" s="833" t="s">
        <v>4131</v>
      </c>
      <c r="E2314" s="834" t="s">
        <v>2156</v>
      </c>
      <c r="F2314" s="832" t="s">
        <v>2140</v>
      </c>
      <c r="G2314" s="832" t="s">
        <v>2194</v>
      </c>
      <c r="H2314" s="832" t="s">
        <v>590</v>
      </c>
      <c r="I2314" s="832" t="s">
        <v>3255</v>
      </c>
      <c r="J2314" s="832" t="s">
        <v>3256</v>
      </c>
      <c r="K2314" s="832" t="s">
        <v>3257</v>
      </c>
      <c r="L2314" s="835">
        <v>35.130000000000003</v>
      </c>
      <c r="M2314" s="835">
        <v>210.78000000000003</v>
      </c>
      <c r="N2314" s="832">
        <v>6</v>
      </c>
      <c r="O2314" s="836">
        <v>2</v>
      </c>
      <c r="P2314" s="835">
        <v>70.260000000000005</v>
      </c>
      <c r="Q2314" s="837">
        <v>0.33333333333333331</v>
      </c>
      <c r="R2314" s="832">
        <v>2</v>
      </c>
      <c r="S2314" s="837">
        <v>0.33333333333333331</v>
      </c>
      <c r="T2314" s="836">
        <v>1</v>
      </c>
      <c r="U2314" s="838">
        <v>0.5</v>
      </c>
    </row>
    <row r="2315" spans="1:21" ht="14.4" customHeight="1" x14ac:dyDescent="0.3">
      <c r="A2315" s="831">
        <v>11</v>
      </c>
      <c r="B2315" s="832" t="s">
        <v>2137</v>
      </c>
      <c r="C2315" s="832" t="s">
        <v>2143</v>
      </c>
      <c r="D2315" s="833" t="s">
        <v>4131</v>
      </c>
      <c r="E2315" s="834" t="s">
        <v>2156</v>
      </c>
      <c r="F2315" s="832" t="s">
        <v>2140</v>
      </c>
      <c r="G2315" s="832" t="s">
        <v>2205</v>
      </c>
      <c r="H2315" s="832" t="s">
        <v>590</v>
      </c>
      <c r="I2315" s="832" t="s">
        <v>2247</v>
      </c>
      <c r="J2315" s="832" t="s">
        <v>2248</v>
      </c>
      <c r="K2315" s="832" t="s">
        <v>2249</v>
      </c>
      <c r="L2315" s="835">
        <v>245.43</v>
      </c>
      <c r="M2315" s="835">
        <v>1227.1500000000001</v>
      </c>
      <c r="N2315" s="832">
        <v>5</v>
      </c>
      <c r="O2315" s="836">
        <v>5</v>
      </c>
      <c r="P2315" s="835">
        <v>1227.1500000000001</v>
      </c>
      <c r="Q2315" s="837">
        <v>1</v>
      </c>
      <c r="R2315" s="832">
        <v>5</v>
      </c>
      <c r="S2315" s="837">
        <v>1</v>
      </c>
      <c r="T2315" s="836">
        <v>5</v>
      </c>
      <c r="U2315" s="838">
        <v>1</v>
      </c>
    </row>
    <row r="2316" spans="1:21" ht="14.4" customHeight="1" x14ac:dyDescent="0.3">
      <c r="A2316" s="831">
        <v>11</v>
      </c>
      <c r="B2316" s="832" t="s">
        <v>2137</v>
      </c>
      <c r="C2316" s="832" t="s">
        <v>2143</v>
      </c>
      <c r="D2316" s="833" t="s">
        <v>4131</v>
      </c>
      <c r="E2316" s="834" t="s">
        <v>2156</v>
      </c>
      <c r="F2316" s="832" t="s">
        <v>2140</v>
      </c>
      <c r="G2316" s="832" t="s">
        <v>2205</v>
      </c>
      <c r="H2316" s="832" t="s">
        <v>590</v>
      </c>
      <c r="I2316" s="832" t="s">
        <v>2273</v>
      </c>
      <c r="J2316" s="832" t="s">
        <v>2274</v>
      </c>
      <c r="K2316" s="832" t="s">
        <v>2275</v>
      </c>
      <c r="L2316" s="835">
        <v>1000</v>
      </c>
      <c r="M2316" s="835">
        <v>1000</v>
      </c>
      <c r="N2316" s="832">
        <v>1</v>
      </c>
      <c r="O2316" s="836">
        <v>1</v>
      </c>
      <c r="P2316" s="835">
        <v>1000</v>
      </c>
      <c r="Q2316" s="837">
        <v>1</v>
      </c>
      <c r="R2316" s="832">
        <v>1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11</v>
      </c>
      <c r="B2317" s="832" t="s">
        <v>2137</v>
      </c>
      <c r="C2317" s="832" t="s">
        <v>2143</v>
      </c>
      <c r="D2317" s="833" t="s">
        <v>4131</v>
      </c>
      <c r="E2317" s="834" t="s">
        <v>2156</v>
      </c>
      <c r="F2317" s="832" t="s">
        <v>2140</v>
      </c>
      <c r="G2317" s="832" t="s">
        <v>2205</v>
      </c>
      <c r="H2317" s="832" t="s">
        <v>590</v>
      </c>
      <c r="I2317" s="832" t="s">
        <v>2315</v>
      </c>
      <c r="J2317" s="832" t="s">
        <v>2316</v>
      </c>
      <c r="K2317" s="832" t="s">
        <v>2317</v>
      </c>
      <c r="L2317" s="835">
        <v>350</v>
      </c>
      <c r="M2317" s="835">
        <v>1750</v>
      </c>
      <c r="N2317" s="832">
        <v>5</v>
      </c>
      <c r="O2317" s="836">
        <v>5</v>
      </c>
      <c r="P2317" s="835">
        <v>1750</v>
      </c>
      <c r="Q2317" s="837">
        <v>1</v>
      </c>
      <c r="R2317" s="832">
        <v>5</v>
      </c>
      <c r="S2317" s="837">
        <v>1</v>
      </c>
      <c r="T2317" s="836">
        <v>5</v>
      </c>
      <c r="U2317" s="838">
        <v>1</v>
      </c>
    </row>
    <row r="2318" spans="1:21" ht="14.4" customHeight="1" x14ac:dyDescent="0.3">
      <c r="A2318" s="831">
        <v>11</v>
      </c>
      <c r="B2318" s="832" t="s">
        <v>2137</v>
      </c>
      <c r="C2318" s="832" t="s">
        <v>2143</v>
      </c>
      <c r="D2318" s="833" t="s">
        <v>4131</v>
      </c>
      <c r="E2318" s="834" t="s">
        <v>2156</v>
      </c>
      <c r="F2318" s="832" t="s">
        <v>2140</v>
      </c>
      <c r="G2318" s="832" t="s">
        <v>2205</v>
      </c>
      <c r="H2318" s="832" t="s">
        <v>590</v>
      </c>
      <c r="I2318" s="832" t="s">
        <v>2206</v>
      </c>
      <c r="J2318" s="832" t="s">
        <v>2207</v>
      </c>
      <c r="K2318" s="832" t="s">
        <v>2208</v>
      </c>
      <c r="L2318" s="835">
        <v>500</v>
      </c>
      <c r="M2318" s="835">
        <v>1500</v>
      </c>
      <c r="N2318" s="832">
        <v>3</v>
      </c>
      <c r="O2318" s="836">
        <v>3</v>
      </c>
      <c r="P2318" s="835">
        <v>1500</v>
      </c>
      <c r="Q2318" s="837">
        <v>1</v>
      </c>
      <c r="R2318" s="832">
        <v>3</v>
      </c>
      <c r="S2318" s="837">
        <v>1</v>
      </c>
      <c r="T2318" s="836">
        <v>3</v>
      </c>
      <c r="U2318" s="838">
        <v>1</v>
      </c>
    </row>
    <row r="2319" spans="1:21" ht="14.4" customHeight="1" x14ac:dyDescent="0.3">
      <c r="A2319" s="831">
        <v>11</v>
      </c>
      <c r="B2319" s="832" t="s">
        <v>2137</v>
      </c>
      <c r="C2319" s="832" t="s">
        <v>2143</v>
      </c>
      <c r="D2319" s="833" t="s">
        <v>4131</v>
      </c>
      <c r="E2319" s="834" t="s">
        <v>2156</v>
      </c>
      <c r="F2319" s="832" t="s">
        <v>2140</v>
      </c>
      <c r="G2319" s="832" t="s">
        <v>2205</v>
      </c>
      <c r="H2319" s="832" t="s">
        <v>590</v>
      </c>
      <c r="I2319" s="832" t="s">
        <v>2276</v>
      </c>
      <c r="J2319" s="832" t="s">
        <v>2277</v>
      </c>
      <c r="K2319" s="832" t="s">
        <v>2278</v>
      </c>
      <c r="L2319" s="835">
        <v>971.25</v>
      </c>
      <c r="M2319" s="835">
        <v>7770</v>
      </c>
      <c r="N2319" s="832">
        <v>8</v>
      </c>
      <c r="O2319" s="836">
        <v>8</v>
      </c>
      <c r="P2319" s="835">
        <v>7770</v>
      </c>
      <c r="Q2319" s="837">
        <v>1</v>
      </c>
      <c r="R2319" s="832">
        <v>8</v>
      </c>
      <c r="S2319" s="837">
        <v>1</v>
      </c>
      <c r="T2319" s="836">
        <v>8</v>
      </c>
      <c r="U2319" s="838">
        <v>1</v>
      </c>
    </row>
    <row r="2320" spans="1:21" ht="14.4" customHeight="1" x14ac:dyDescent="0.3">
      <c r="A2320" s="831">
        <v>11</v>
      </c>
      <c r="B2320" s="832" t="s">
        <v>2137</v>
      </c>
      <c r="C2320" s="832" t="s">
        <v>2143</v>
      </c>
      <c r="D2320" s="833" t="s">
        <v>4131</v>
      </c>
      <c r="E2320" s="834" t="s">
        <v>2156</v>
      </c>
      <c r="F2320" s="832" t="s">
        <v>2140</v>
      </c>
      <c r="G2320" s="832" t="s">
        <v>2205</v>
      </c>
      <c r="H2320" s="832" t="s">
        <v>590</v>
      </c>
      <c r="I2320" s="832" t="s">
        <v>2614</v>
      </c>
      <c r="J2320" s="832" t="s">
        <v>2615</v>
      </c>
      <c r="K2320" s="832" t="s">
        <v>2616</v>
      </c>
      <c r="L2320" s="835">
        <v>180</v>
      </c>
      <c r="M2320" s="835">
        <v>1260</v>
      </c>
      <c r="N2320" s="832">
        <v>7</v>
      </c>
      <c r="O2320" s="836">
        <v>7</v>
      </c>
      <c r="P2320" s="835">
        <v>900</v>
      </c>
      <c r="Q2320" s="837">
        <v>0.7142857142857143</v>
      </c>
      <c r="R2320" s="832">
        <v>5</v>
      </c>
      <c r="S2320" s="837">
        <v>0.7142857142857143</v>
      </c>
      <c r="T2320" s="836">
        <v>5</v>
      </c>
      <c r="U2320" s="838">
        <v>0.7142857142857143</v>
      </c>
    </row>
    <row r="2321" spans="1:21" ht="14.4" customHeight="1" x14ac:dyDescent="0.3">
      <c r="A2321" s="831">
        <v>11</v>
      </c>
      <c r="B2321" s="832" t="s">
        <v>2137</v>
      </c>
      <c r="C2321" s="832" t="s">
        <v>2143</v>
      </c>
      <c r="D2321" s="833" t="s">
        <v>4131</v>
      </c>
      <c r="E2321" s="834" t="s">
        <v>2156</v>
      </c>
      <c r="F2321" s="832" t="s">
        <v>2140</v>
      </c>
      <c r="G2321" s="832" t="s">
        <v>2205</v>
      </c>
      <c r="H2321" s="832" t="s">
        <v>590</v>
      </c>
      <c r="I2321" s="832" t="s">
        <v>2617</v>
      </c>
      <c r="J2321" s="832" t="s">
        <v>2618</v>
      </c>
      <c r="K2321" s="832"/>
      <c r="L2321" s="835">
        <v>600</v>
      </c>
      <c r="M2321" s="835">
        <v>600</v>
      </c>
      <c r="N2321" s="832">
        <v>1</v>
      </c>
      <c r="O2321" s="836">
        <v>1</v>
      </c>
      <c r="P2321" s="835">
        <v>600</v>
      </c>
      <c r="Q2321" s="837">
        <v>1</v>
      </c>
      <c r="R2321" s="832">
        <v>1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11</v>
      </c>
      <c r="B2322" s="832" t="s">
        <v>2137</v>
      </c>
      <c r="C2322" s="832" t="s">
        <v>2143</v>
      </c>
      <c r="D2322" s="833" t="s">
        <v>4131</v>
      </c>
      <c r="E2322" s="834" t="s">
        <v>2156</v>
      </c>
      <c r="F2322" s="832" t="s">
        <v>2140</v>
      </c>
      <c r="G2322" s="832" t="s">
        <v>2205</v>
      </c>
      <c r="H2322" s="832" t="s">
        <v>590</v>
      </c>
      <c r="I2322" s="832" t="s">
        <v>3470</v>
      </c>
      <c r="J2322" s="832" t="s">
        <v>3471</v>
      </c>
      <c r="K2322" s="832" t="s">
        <v>3472</v>
      </c>
      <c r="L2322" s="835">
        <v>600</v>
      </c>
      <c r="M2322" s="835">
        <v>600</v>
      </c>
      <c r="N2322" s="832">
        <v>1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11</v>
      </c>
      <c r="B2323" s="832" t="s">
        <v>2137</v>
      </c>
      <c r="C2323" s="832" t="s">
        <v>2143</v>
      </c>
      <c r="D2323" s="833" t="s">
        <v>4131</v>
      </c>
      <c r="E2323" s="834" t="s">
        <v>2156</v>
      </c>
      <c r="F2323" s="832" t="s">
        <v>2140</v>
      </c>
      <c r="G2323" s="832" t="s">
        <v>2205</v>
      </c>
      <c r="H2323" s="832" t="s">
        <v>590</v>
      </c>
      <c r="I2323" s="832" t="s">
        <v>2622</v>
      </c>
      <c r="J2323" s="832" t="s">
        <v>2623</v>
      </c>
      <c r="K2323" s="832" t="s">
        <v>2624</v>
      </c>
      <c r="L2323" s="835">
        <v>1600</v>
      </c>
      <c r="M2323" s="835">
        <v>1600</v>
      </c>
      <c r="N2323" s="832">
        <v>1</v>
      </c>
      <c r="O2323" s="836">
        <v>1</v>
      </c>
      <c r="P2323" s="835">
        <v>1600</v>
      </c>
      <c r="Q2323" s="837">
        <v>1</v>
      </c>
      <c r="R2323" s="832">
        <v>1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11</v>
      </c>
      <c r="B2324" s="832" t="s">
        <v>2137</v>
      </c>
      <c r="C2324" s="832" t="s">
        <v>2143</v>
      </c>
      <c r="D2324" s="833" t="s">
        <v>4131</v>
      </c>
      <c r="E2324" s="834" t="s">
        <v>2156</v>
      </c>
      <c r="F2324" s="832" t="s">
        <v>2140</v>
      </c>
      <c r="G2324" s="832" t="s">
        <v>2205</v>
      </c>
      <c r="H2324" s="832" t="s">
        <v>590</v>
      </c>
      <c r="I2324" s="832" t="s">
        <v>2487</v>
      </c>
      <c r="J2324" s="832" t="s">
        <v>2488</v>
      </c>
      <c r="K2324" s="832" t="s">
        <v>2489</v>
      </c>
      <c r="L2324" s="835">
        <v>58.5</v>
      </c>
      <c r="M2324" s="835">
        <v>117</v>
      </c>
      <c r="N2324" s="832">
        <v>2</v>
      </c>
      <c r="O2324" s="836">
        <v>2</v>
      </c>
      <c r="P2324" s="835">
        <v>117</v>
      </c>
      <c r="Q2324" s="837">
        <v>1</v>
      </c>
      <c r="R2324" s="832">
        <v>2</v>
      </c>
      <c r="S2324" s="837">
        <v>1</v>
      </c>
      <c r="T2324" s="836">
        <v>2</v>
      </c>
      <c r="U2324" s="838">
        <v>1</v>
      </c>
    </row>
    <row r="2325" spans="1:21" ht="14.4" customHeight="1" x14ac:dyDescent="0.3">
      <c r="A2325" s="831">
        <v>11</v>
      </c>
      <c r="B2325" s="832" t="s">
        <v>2137</v>
      </c>
      <c r="C2325" s="832" t="s">
        <v>2143</v>
      </c>
      <c r="D2325" s="833" t="s">
        <v>4131</v>
      </c>
      <c r="E2325" s="834" t="s">
        <v>2156</v>
      </c>
      <c r="F2325" s="832" t="s">
        <v>2140</v>
      </c>
      <c r="G2325" s="832" t="s">
        <v>2205</v>
      </c>
      <c r="H2325" s="832" t="s">
        <v>590</v>
      </c>
      <c r="I2325" s="832" t="s">
        <v>2817</v>
      </c>
      <c r="J2325" s="832" t="s">
        <v>2818</v>
      </c>
      <c r="K2325" s="832" t="s">
        <v>2819</v>
      </c>
      <c r="L2325" s="835">
        <v>350</v>
      </c>
      <c r="M2325" s="835">
        <v>1050</v>
      </c>
      <c r="N2325" s="832">
        <v>3</v>
      </c>
      <c r="O2325" s="836">
        <v>3</v>
      </c>
      <c r="P2325" s="835">
        <v>1050</v>
      </c>
      <c r="Q2325" s="837">
        <v>1</v>
      </c>
      <c r="R2325" s="832">
        <v>3</v>
      </c>
      <c r="S2325" s="837">
        <v>1</v>
      </c>
      <c r="T2325" s="836">
        <v>3</v>
      </c>
      <c r="U2325" s="838">
        <v>1</v>
      </c>
    </row>
    <row r="2326" spans="1:21" ht="14.4" customHeight="1" x14ac:dyDescent="0.3">
      <c r="A2326" s="831">
        <v>11</v>
      </c>
      <c r="B2326" s="832" t="s">
        <v>2137</v>
      </c>
      <c r="C2326" s="832" t="s">
        <v>2143</v>
      </c>
      <c r="D2326" s="833" t="s">
        <v>4131</v>
      </c>
      <c r="E2326" s="834" t="s">
        <v>2156</v>
      </c>
      <c r="F2326" s="832" t="s">
        <v>2140</v>
      </c>
      <c r="G2326" s="832" t="s">
        <v>2205</v>
      </c>
      <c r="H2326" s="832" t="s">
        <v>590</v>
      </c>
      <c r="I2326" s="832" t="s">
        <v>3977</v>
      </c>
      <c r="J2326" s="832" t="s">
        <v>3978</v>
      </c>
      <c r="K2326" s="832" t="s">
        <v>3979</v>
      </c>
      <c r="L2326" s="835">
        <v>600</v>
      </c>
      <c r="M2326" s="835">
        <v>1800</v>
      </c>
      <c r="N2326" s="832">
        <v>3</v>
      </c>
      <c r="O2326" s="836">
        <v>3</v>
      </c>
      <c r="P2326" s="835">
        <v>1800</v>
      </c>
      <c r="Q2326" s="837">
        <v>1</v>
      </c>
      <c r="R2326" s="832">
        <v>3</v>
      </c>
      <c r="S2326" s="837">
        <v>1</v>
      </c>
      <c r="T2326" s="836">
        <v>3</v>
      </c>
      <c r="U2326" s="838">
        <v>1</v>
      </c>
    </row>
    <row r="2327" spans="1:21" ht="14.4" customHeight="1" x14ac:dyDescent="0.3">
      <c r="A2327" s="831">
        <v>11</v>
      </c>
      <c r="B2327" s="832" t="s">
        <v>2137</v>
      </c>
      <c r="C2327" s="832" t="s">
        <v>2143</v>
      </c>
      <c r="D2327" s="833" t="s">
        <v>4131</v>
      </c>
      <c r="E2327" s="834" t="s">
        <v>2156</v>
      </c>
      <c r="F2327" s="832" t="s">
        <v>2140</v>
      </c>
      <c r="G2327" s="832" t="s">
        <v>2205</v>
      </c>
      <c r="H2327" s="832" t="s">
        <v>590</v>
      </c>
      <c r="I2327" s="832" t="s">
        <v>3925</v>
      </c>
      <c r="J2327" s="832" t="s">
        <v>3926</v>
      </c>
      <c r="K2327" s="832" t="s">
        <v>3927</v>
      </c>
      <c r="L2327" s="835">
        <v>88.52</v>
      </c>
      <c r="M2327" s="835">
        <v>177.04</v>
      </c>
      <c r="N2327" s="832">
        <v>2</v>
      </c>
      <c r="O2327" s="836">
        <v>1</v>
      </c>
      <c r="P2327" s="835">
        <v>177.04</v>
      </c>
      <c r="Q2327" s="837">
        <v>1</v>
      </c>
      <c r="R2327" s="832">
        <v>2</v>
      </c>
      <c r="S2327" s="837">
        <v>1</v>
      </c>
      <c r="T2327" s="836">
        <v>1</v>
      </c>
      <c r="U2327" s="838">
        <v>1</v>
      </c>
    </row>
    <row r="2328" spans="1:21" ht="14.4" customHeight="1" x14ac:dyDescent="0.3">
      <c r="A2328" s="831">
        <v>11</v>
      </c>
      <c r="B2328" s="832" t="s">
        <v>2137</v>
      </c>
      <c r="C2328" s="832" t="s">
        <v>2143</v>
      </c>
      <c r="D2328" s="833" t="s">
        <v>4131</v>
      </c>
      <c r="E2328" s="834" t="s">
        <v>2156</v>
      </c>
      <c r="F2328" s="832" t="s">
        <v>2140</v>
      </c>
      <c r="G2328" s="832" t="s">
        <v>2205</v>
      </c>
      <c r="H2328" s="832" t="s">
        <v>590</v>
      </c>
      <c r="I2328" s="832" t="s">
        <v>3980</v>
      </c>
      <c r="J2328" s="832" t="s">
        <v>3981</v>
      </c>
      <c r="K2328" s="832" t="s">
        <v>3982</v>
      </c>
      <c r="L2328" s="835">
        <v>690</v>
      </c>
      <c r="M2328" s="835">
        <v>690</v>
      </c>
      <c r="N2328" s="832">
        <v>1</v>
      </c>
      <c r="O2328" s="836">
        <v>1</v>
      </c>
      <c r="P2328" s="835">
        <v>690</v>
      </c>
      <c r="Q2328" s="837">
        <v>1</v>
      </c>
      <c r="R2328" s="832">
        <v>1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11</v>
      </c>
      <c r="B2329" s="832" t="s">
        <v>2137</v>
      </c>
      <c r="C2329" s="832" t="s">
        <v>2143</v>
      </c>
      <c r="D2329" s="833" t="s">
        <v>4131</v>
      </c>
      <c r="E2329" s="834" t="s">
        <v>2156</v>
      </c>
      <c r="F2329" s="832" t="s">
        <v>2140</v>
      </c>
      <c r="G2329" s="832" t="s">
        <v>2205</v>
      </c>
      <c r="H2329" s="832" t="s">
        <v>590</v>
      </c>
      <c r="I2329" s="832" t="s">
        <v>3679</v>
      </c>
      <c r="J2329" s="832" t="s">
        <v>3680</v>
      </c>
      <c r="K2329" s="832" t="s">
        <v>3681</v>
      </c>
      <c r="L2329" s="835">
        <v>590</v>
      </c>
      <c r="M2329" s="835">
        <v>590</v>
      </c>
      <c r="N2329" s="832">
        <v>1</v>
      </c>
      <c r="O2329" s="836">
        <v>1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11</v>
      </c>
      <c r="B2330" s="832" t="s">
        <v>2137</v>
      </c>
      <c r="C2330" s="832" t="s">
        <v>2143</v>
      </c>
      <c r="D2330" s="833" t="s">
        <v>4131</v>
      </c>
      <c r="E2330" s="834" t="s">
        <v>2156</v>
      </c>
      <c r="F2330" s="832" t="s">
        <v>2140</v>
      </c>
      <c r="G2330" s="832" t="s">
        <v>2205</v>
      </c>
      <c r="H2330" s="832" t="s">
        <v>590</v>
      </c>
      <c r="I2330" s="832" t="s">
        <v>3928</v>
      </c>
      <c r="J2330" s="832" t="s">
        <v>3929</v>
      </c>
      <c r="K2330" s="832" t="s">
        <v>3930</v>
      </c>
      <c r="L2330" s="835">
        <v>739.92</v>
      </c>
      <c r="M2330" s="835">
        <v>1479.84</v>
      </c>
      <c r="N2330" s="832">
        <v>2</v>
      </c>
      <c r="O2330" s="836">
        <v>2</v>
      </c>
      <c r="P2330" s="835">
        <v>1479.84</v>
      </c>
      <c r="Q2330" s="837">
        <v>1</v>
      </c>
      <c r="R2330" s="832">
        <v>2</v>
      </c>
      <c r="S2330" s="837">
        <v>1</v>
      </c>
      <c r="T2330" s="836">
        <v>2</v>
      </c>
      <c r="U2330" s="838">
        <v>1</v>
      </c>
    </row>
    <row r="2331" spans="1:21" ht="14.4" customHeight="1" x14ac:dyDescent="0.3">
      <c r="A2331" s="831">
        <v>11</v>
      </c>
      <c r="B2331" s="832" t="s">
        <v>2137</v>
      </c>
      <c r="C2331" s="832" t="s">
        <v>2143</v>
      </c>
      <c r="D2331" s="833" t="s">
        <v>4131</v>
      </c>
      <c r="E2331" s="834" t="s">
        <v>2156</v>
      </c>
      <c r="F2331" s="832" t="s">
        <v>2140</v>
      </c>
      <c r="G2331" s="832" t="s">
        <v>2205</v>
      </c>
      <c r="H2331" s="832" t="s">
        <v>590</v>
      </c>
      <c r="I2331" s="832" t="s">
        <v>2279</v>
      </c>
      <c r="J2331" s="832" t="s">
        <v>2280</v>
      </c>
      <c r="K2331" s="832" t="s">
        <v>2281</v>
      </c>
      <c r="L2331" s="835">
        <v>999.46</v>
      </c>
      <c r="M2331" s="835">
        <v>999.46</v>
      </c>
      <c r="N2331" s="832">
        <v>1</v>
      </c>
      <c r="O2331" s="836">
        <v>1</v>
      </c>
      <c r="P2331" s="835">
        <v>999.46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11</v>
      </c>
      <c r="B2332" s="832" t="s">
        <v>2137</v>
      </c>
      <c r="C2332" s="832" t="s">
        <v>2143</v>
      </c>
      <c r="D2332" s="833" t="s">
        <v>4131</v>
      </c>
      <c r="E2332" s="834" t="s">
        <v>2156</v>
      </c>
      <c r="F2332" s="832" t="s">
        <v>2140</v>
      </c>
      <c r="G2332" s="832" t="s">
        <v>2205</v>
      </c>
      <c r="H2332" s="832" t="s">
        <v>590</v>
      </c>
      <c r="I2332" s="832" t="s">
        <v>3102</v>
      </c>
      <c r="J2332" s="832" t="s">
        <v>3103</v>
      </c>
      <c r="K2332" s="832"/>
      <c r="L2332" s="835">
        <v>180</v>
      </c>
      <c r="M2332" s="835">
        <v>360</v>
      </c>
      <c r="N2332" s="832">
        <v>2</v>
      </c>
      <c r="O2332" s="836">
        <v>2</v>
      </c>
      <c r="P2332" s="835">
        <v>360</v>
      </c>
      <c r="Q2332" s="837">
        <v>1</v>
      </c>
      <c r="R2332" s="832">
        <v>2</v>
      </c>
      <c r="S2332" s="837">
        <v>1</v>
      </c>
      <c r="T2332" s="836">
        <v>2</v>
      </c>
      <c r="U2332" s="838">
        <v>1</v>
      </c>
    </row>
    <row r="2333" spans="1:21" ht="14.4" customHeight="1" x14ac:dyDescent="0.3">
      <c r="A2333" s="831">
        <v>11</v>
      </c>
      <c r="B2333" s="832" t="s">
        <v>2137</v>
      </c>
      <c r="C2333" s="832" t="s">
        <v>2143</v>
      </c>
      <c r="D2333" s="833" t="s">
        <v>4131</v>
      </c>
      <c r="E2333" s="834" t="s">
        <v>2156</v>
      </c>
      <c r="F2333" s="832" t="s">
        <v>2140</v>
      </c>
      <c r="G2333" s="832" t="s">
        <v>2205</v>
      </c>
      <c r="H2333" s="832" t="s">
        <v>590</v>
      </c>
      <c r="I2333" s="832" t="s">
        <v>2652</v>
      </c>
      <c r="J2333" s="832" t="s">
        <v>2653</v>
      </c>
      <c r="K2333" s="832" t="s">
        <v>2654</v>
      </c>
      <c r="L2333" s="835">
        <v>2464.69</v>
      </c>
      <c r="M2333" s="835">
        <v>2464.69</v>
      </c>
      <c r="N2333" s="832">
        <v>1</v>
      </c>
      <c r="O2333" s="836">
        <v>1</v>
      </c>
      <c r="P2333" s="835">
        <v>2464.69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11</v>
      </c>
      <c r="B2334" s="832" t="s">
        <v>2137</v>
      </c>
      <c r="C2334" s="832" t="s">
        <v>2143</v>
      </c>
      <c r="D2334" s="833" t="s">
        <v>4131</v>
      </c>
      <c r="E2334" s="834" t="s">
        <v>2156</v>
      </c>
      <c r="F2334" s="832" t="s">
        <v>2140</v>
      </c>
      <c r="G2334" s="832" t="s">
        <v>2205</v>
      </c>
      <c r="H2334" s="832" t="s">
        <v>590</v>
      </c>
      <c r="I2334" s="832" t="s">
        <v>3983</v>
      </c>
      <c r="J2334" s="832" t="s">
        <v>3984</v>
      </c>
      <c r="K2334" s="832" t="s">
        <v>3985</v>
      </c>
      <c r="L2334" s="835">
        <v>732.48</v>
      </c>
      <c r="M2334" s="835">
        <v>732.48</v>
      </c>
      <c r="N2334" s="832">
        <v>1</v>
      </c>
      <c r="O2334" s="836">
        <v>1</v>
      </c>
      <c r="P2334" s="835">
        <v>732.48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" customHeight="1" x14ac:dyDescent="0.3">
      <c r="A2335" s="831">
        <v>11</v>
      </c>
      <c r="B2335" s="832" t="s">
        <v>2137</v>
      </c>
      <c r="C2335" s="832" t="s">
        <v>2143</v>
      </c>
      <c r="D2335" s="833" t="s">
        <v>4131</v>
      </c>
      <c r="E2335" s="834" t="s">
        <v>2156</v>
      </c>
      <c r="F2335" s="832" t="s">
        <v>2140</v>
      </c>
      <c r="G2335" s="832" t="s">
        <v>2205</v>
      </c>
      <c r="H2335" s="832" t="s">
        <v>590</v>
      </c>
      <c r="I2335" s="832" t="s">
        <v>3415</v>
      </c>
      <c r="J2335" s="832" t="s">
        <v>3416</v>
      </c>
      <c r="K2335" s="832" t="s">
        <v>3417</v>
      </c>
      <c r="L2335" s="835">
        <v>1600</v>
      </c>
      <c r="M2335" s="835">
        <v>1600</v>
      </c>
      <c r="N2335" s="832">
        <v>1</v>
      </c>
      <c r="O2335" s="836">
        <v>1</v>
      </c>
      <c r="P2335" s="835">
        <v>1600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11</v>
      </c>
      <c r="B2336" s="832" t="s">
        <v>2137</v>
      </c>
      <c r="C2336" s="832" t="s">
        <v>2143</v>
      </c>
      <c r="D2336" s="833" t="s">
        <v>4131</v>
      </c>
      <c r="E2336" s="834" t="s">
        <v>2156</v>
      </c>
      <c r="F2336" s="832" t="s">
        <v>2140</v>
      </c>
      <c r="G2336" s="832" t="s">
        <v>2205</v>
      </c>
      <c r="H2336" s="832" t="s">
        <v>590</v>
      </c>
      <c r="I2336" s="832" t="s">
        <v>3616</v>
      </c>
      <c r="J2336" s="832" t="s">
        <v>3617</v>
      </c>
      <c r="K2336" s="832" t="s">
        <v>3618</v>
      </c>
      <c r="L2336" s="835">
        <v>180</v>
      </c>
      <c r="M2336" s="835">
        <v>180</v>
      </c>
      <c r="N2336" s="832">
        <v>1</v>
      </c>
      <c r="O2336" s="836">
        <v>1</v>
      </c>
      <c r="P2336" s="835">
        <v>180</v>
      </c>
      <c r="Q2336" s="837">
        <v>1</v>
      </c>
      <c r="R2336" s="832">
        <v>1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11</v>
      </c>
      <c r="B2337" s="832" t="s">
        <v>2137</v>
      </c>
      <c r="C2337" s="832" t="s">
        <v>2143</v>
      </c>
      <c r="D2337" s="833" t="s">
        <v>4131</v>
      </c>
      <c r="E2337" s="834" t="s">
        <v>2156</v>
      </c>
      <c r="F2337" s="832" t="s">
        <v>2140</v>
      </c>
      <c r="G2337" s="832" t="s">
        <v>2205</v>
      </c>
      <c r="H2337" s="832" t="s">
        <v>590</v>
      </c>
      <c r="I2337" s="832" t="s">
        <v>3986</v>
      </c>
      <c r="J2337" s="832" t="s">
        <v>3987</v>
      </c>
      <c r="K2337" s="832" t="s">
        <v>3988</v>
      </c>
      <c r="L2337" s="835">
        <v>700</v>
      </c>
      <c r="M2337" s="835">
        <v>700</v>
      </c>
      <c r="N2337" s="832">
        <v>1</v>
      </c>
      <c r="O2337" s="836">
        <v>1</v>
      </c>
      <c r="P2337" s="835">
        <v>700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11</v>
      </c>
      <c r="B2338" s="832" t="s">
        <v>2137</v>
      </c>
      <c r="C2338" s="832" t="s">
        <v>2143</v>
      </c>
      <c r="D2338" s="833" t="s">
        <v>4131</v>
      </c>
      <c r="E2338" s="834" t="s">
        <v>2156</v>
      </c>
      <c r="F2338" s="832" t="s">
        <v>2140</v>
      </c>
      <c r="G2338" s="832" t="s">
        <v>2209</v>
      </c>
      <c r="H2338" s="832" t="s">
        <v>590</v>
      </c>
      <c r="I2338" s="832" t="s">
        <v>2282</v>
      </c>
      <c r="J2338" s="832" t="s">
        <v>2283</v>
      </c>
      <c r="K2338" s="832" t="s">
        <v>2284</v>
      </c>
      <c r="L2338" s="835">
        <v>200</v>
      </c>
      <c r="M2338" s="835">
        <v>3200</v>
      </c>
      <c r="N2338" s="832">
        <v>16</v>
      </c>
      <c r="O2338" s="836">
        <v>8</v>
      </c>
      <c r="P2338" s="835">
        <v>2800</v>
      </c>
      <c r="Q2338" s="837">
        <v>0.875</v>
      </c>
      <c r="R2338" s="832">
        <v>14</v>
      </c>
      <c r="S2338" s="837">
        <v>0.875</v>
      </c>
      <c r="T2338" s="836">
        <v>7</v>
      </c>
      <c r="U2338" s="838">
        <v>0.875</v>
      </c>
    </row>
    <row r="2339" spans="1:21" ht="14.4" customHeight="1" x14ac:dyDescent="0.3">
      <c r="A2339" s="831">
        <v>11</v>
      </c>
      <c r="B2339" s="832" t="s">
        <v>2137</v>
      </c>
      <c r="C2339" s="832" t="s">
        <v>2143</v>
      </c>
      <c r="D2339" s="833" t="s">
        <v>4131</v>
      </c>
      <c r="E2339" s="834" t="s">
        <v>2156</v>
      </c>
      <c r="F2339" s="832" t="s">
        <v>2140</v>
      </c>
      <c r="G2339" s="832" t="s">
        <v>2209</v>
      </c>
      <c r="H2339" s="832" t="s">
        <v>590</v>
      </c>
      <c r="I2339" s="832" t="s">
        <v>2266</v>
      </c>
      <c r="J2339" s="832" t="s">
        <v>2267</v>
      </c>
      <c r="K2339" s="832" t="s">
        <v>2268</v>
      </c>
      <c r="L2339" s="835">
        <v>278.75</v>
      </c>
      <c r="M2339" s="835">
        <v>15610</v>
      </c>
      <c r="N2339" s="832">
        <v>56</v>
      </c>
      <c r="O2339" s="836">
        <v>28</v>
      </c>
      <c r="P2339" s="835">
        <v>13380</v>
      </c>
      <c r="Q2339" s="837">
        <v>0.8571428571428571</v>
      </c>
      <c r="R2339" s="832">
        <v>48</v>
      </c>
      <c r="S2339" s="837">
        <v>0.8571428571428571</v>
      </c>
      <c r="T2339" s="836">
        <v>24</v>
      </c>
      <c r="U2339" s="838">
        <v>0.8571428571428571</v>
      </c>
    </row>
    <row r="2340" spans="1:21" ht="14.4" customHeight="1" x14ac:dyDescent="0.3">
      <c r="A2340" s="831">
        <v>11</v>
      </c>
      <c r="B2340" s="832" t="s">
        <v>2137</v>
      </c>
      <c r="C2340" s="832" t="s">
        <v>2143</v>
      </c>
      <c r="D2340" s="833" t="s">
        <v>4131</v>
      </c>
      <c r="E2340" s="834" t="s">
        <v>2156</v>
      </c>
      <c r="F2340" s="832" t="s">
        <v>2140</v>
      </c>
      <c r="G2340" s="832" t="s">
        <v>2678</v>
      </c>
      <c r="H2340" s="832" t="s">
        <v>590</v>
      </c>
      <c r="I2340" s="832" t="s">
        <v>2842</v>
      </c>
      <c r="J2340" s="832" t="s">
        <v>2843</v>
      </c>
      <c r="K2340" s="832" t="s">
        <v>2844</v>
      </c>
      <c r="L2340" s="835">
        <v>1659.44</v>
      </c>
      <c r="M2340" s="835">
        <v>6637.76</v>
      </c>
      <c r="N2340" s="832">
        <v>4</v>
      </c>
      <c r="O2340" s="836">
        <v>3</v>
      </c>
      <c r="P2340" s="835">
        <v>6637.76</v>
      </c>
      <c r="Q2340" s="837">
        <v>1</v>
      </c>
      <c r="R2340" s="832">
        <v>4</v>
      </c>
      <c r="S2340" s="837">
        <v>1</v>
      </c>
      <c r="T2340" s="836">
        <v>3</v>
      </c>
      <c r="U2340" s="838">
        <v>1</v>
      </c>
    </row>
    <row r="2341" spans="1:21" ht="14.4" customHeight="1" x14ac:dyDescent="0.3">
      <c r="A2341" s="831">
        <v>11</v>
      </c>
      <c r="B2341" s="832" t="s">
        <v>2137</v>
      </c>
      <c r="C2341" s="832" t="s">
        <v>2143</v>
      </c>
      <c r="D2341" s="833" t="s">
        <v>4131</v>
      </c>
      <c r="E2341" s="834" t="s">
        <v>2156</v>
      </c>
      <c r="F2341" s="832" t="s">
        <v>2140</v>
      </c>
      <c r="G2341" s="832" t="s">
        <v>2678</v>
      </c>
      <c r="H2341" s="832" t="s">
        <v>590</v>
      </c>
      <c r="I2341" s="832" t="s">
        <v>2682</v>
      </c>
      <c r="J2341" s="832" t="s">
        <v>2680</v>
      </c>
      <c r="K2341" s="832" t="s">
        <v>2683</v>
      </c>
      <c r="L2341" s="835">
        <v>1659.44</v>
      </c>
      <c r="M2341" s="835">
        <v>16594.400000000001</v>
      </c>
      <c r="N2341" s="832">
        <v>10</v>
      </c>
      <c r="O2341" s="836">
        <v>10</v>
      </c>
      <c r="P2341" s="835">
        <v>14934.960000000003</v>
      </c>
      <c r="Q2341" s="837">
        <v>0.90000000000000013</v>
      </c>
      <c r="R2341" s="832">
        <v>9</v>
      </c>
      <c r="S2341" s="837">
        <v>0.9</v>
      </c>
      <c r="T2341" s="836">
        <v>9</v>
      </c>
      <c r="U2341" s="838">
        <v>0.9</v>
      </c>
    </row>
    <row r="2342" spans="1:21" ht="14.4" customHeight="1" x14ac:dyDescent="0.3">
      <c r="A2342" s="831">
        <v>11</v>
      </c>
      <c r="B2342" s="832" t="s">
        <v>2137</v>
      </c>
      <c r="C2342" s="832" t="s">
        <v>2143</v>
      </c>
      <c r="D2342" s="833" t="s">
        <v>4131</v>
      </c>
      <c r="E2342" s="834" t="s">
        <v>2156</v>
      </c>
      <c r="F2342" s="832" t="s">
        <v>2140</v>
      </c>
      <c r="G2342" s="832" t="s">
        <v>2678</v>
      </c>
      <c r="H2342" s="832" t="s">
        <v>590</v>
      </c>
      <c r="I2342" s="832" t="s">
        <v>2845</v>
      </c>
      <c r="J2342" s="832" t="s">
        <v>2846</v>
      </c>
      <c r="K2342" s="832" t="s">
        <v>2847</v>
      </c>
      <c r="L2342" s="835">
        <v>553.15</v>
      </c>
      <c r="M2342" s="835">
        <v>5531.5</v>
      </c>
      <c r="N2342" s="832">
        <v>10</v>
      </c>
      <c r="O2342" s="836">
        <v>4</v>
      </c>
      <c r="P2342" s="835">
        <v>5531.5</v>
      </c>
      <c r="Q2342" s="837">
        <v>1</v>
      </c>
      <c r="R2342" s="832">
        <v>10</v>
      </c>
      <c r="S2342" s="837">
        <v>1</v>
      </c>
      <c r="T2342" s="836">
        <v>4</v>
      </c>
      <c r="U2342" s="838">
        <v>1</v>
      </c>
    </row>
    <row r="2343" spans="1:21" ht="14.4" customHeight="1" x14ac:dyDescent="0.3">
      <c r="A2343" s="831">
        <v>11</v>
      </c>
      <c r="B2343" s="832" t="s">
        <v>2137</v>
      </c>
      <c r="C2343" s="832" t="s">
        <v>2143</v>
      </c>
      <c r="D2343" s="833" t="s">
        <v>4131</v>
      </c>
      <c r="E2343" s="834" t="s">
        <v>2157</v>
      </c>
      <c r="F2343" s="832" t="s">
        <v>2138</v>
      </c>
      <c r="G2343" s="832" t="s">
        <v>2688</v>
      </c>
      <c r="H2343" s="832" t="s">
        <v>590</v>
      </c>
      <c r="I2343" s="832" t="s">
        <v>2875</v>
      </c>
      <c r="J2343" s="832" t="s">
        <v>2690</v>
      </c>
      <c r="K2343" s="832" t="s">
        <v>2745</v>
      </c>
      <c r="L2343" s="835">
        <v>32.28</v>
      </c>
      <c r="M2343" s="835">
        <v>419.64</v>
      </c>
      <c r="N2343" s="832">
        <v>13</v>
      </c>
      <c r="O2343" s="836">
        <v>10</v>
      </c>
      <c r="P2343" s="835">
        <v>290.52</v>
      </c>
      <c r="Q2343" s="837">
        <v>0.69230769230769229</v>
      </c>
      <c r="R2343" s="832">
        <v>9</v>
      </c>
      <c r="S2343" s="837">
        <v>0.69230769230769229</v>
      </c>
      <c r="T2343" s="836">
        <v>6.5</v>
      </c>
      <c r="U2343" s="838">
        <v>0.65</v>
      </c>
    </row>
    <row r="2344" spans="1:21" ht="14.4" customHeight="1" x14ac:dyDescent="0.3">
      <c r="A2344" s="831">
        <v>11</v>
      </c>
      <c r="B2344" s="832" t="s">
        <v>2137</v>
      </c>
      <c r="C2344" s="832" t="s">
        <v>2143</v>
      </c>
      <c r="D2344" s="833" t="s">
        <v>4131</v>
      </c>
      <c r="E2344" s="834" t="s">
        <v>2157</v>
      </c>
      <c r="F2344" s="832" t="s">
        <v>2138</v>
      </c>
      <c r="G2344" s="832" t="s">
        <v>2688</v>
      </c>
      <c r="H2344" s="832" t="s">
        <v>590</v>
      </c>
      <c r="I2344" s="832" t="s">
        <v>2689</v>
      </c>
      <c r="J2344" s="832" t="s">
        <v>2690</v>
      </c>
      <c r="K2344" s="832" t="s">
        <v>2691</v>
      </c>
      <c r="L2344" s="835">
        <v>96.84</v>
      </c>
      <c r="M2344" s="835">
        <v>96.84</v>
      </c>
      <c r="N2344" s="832">
        <v>1</v>
      </c>
      <c r="O2344" s="836">
        <v>1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11</v>
      </c>
      <c r="B2345" s="832" t="s">
        <v>2137</v>
      </c>
      <c r="C2345" s="832" t="s">
        <v>2143</v>
      </c>
      <c r="D2345" s="833" t="s">
        <v>4131</v>
      </c>
      <c r="E2345" s="834" t="s">
        <v>2157</v>
      </c>
      <c r="F2345" s="832" t="s">
        <v>2138</v>
      </c>
      <c r="G2345" s="832" t="s">
        <v>2688</v>
      </c>
      <c r="H2345" s="832" t="s">
        <v>590</v>
      </c>
      <c r="I2345" s="832" t="s">
        <v>3509</v>
      </c>
      <c r="J2345" s="832" t="s">
        <v>2690</v>
      </c>
      <c r="K2345" s="832" t="s">
        <v>3510</v>
      </c>
      <c r="L2345" s="835">
        <v>0</v>
      </c>
      <c r="M2345" s="835">
        <v>0</v>
      </c>
      <c r="N2345" s="832">
        <v>1</v>
      </c>
      <c r="O2345" s="836">
        <v>1</v>
      </c>
      <c r="P2345" s="835">
        <v>0</v>
      </c>
      <c r="Q2345" s="837"/>
      <c r="R2345" s="832">
        <v>1</v>
      </c>
      <c r="S2345" s="837">
        <v>1</v>
      </c>
      <c r="T2345" s="836">
        <v>1</v>
      </c>
      <c r="U2345" s="838">
        <v>1</v>
      </c>
    </row>
    <row r="2346" spans="1:21" ht="14.4" customHeight="1" x14ac:dyDescent="0.3">
      <c r="A2346" s="831">
        <v>11</v>
      </c>
      <c r="B2346" s="832" t="s">
        <v>2137</v>
      </c>
      <c r="C2346" s="832" t="s">
        <v>2143</v>
      </c>
      <c r="D2346" s="833" t="s">
        <v>4131</v>
      </c>
      <c r="E2346" s="834" t="s">
        <v>2157</v>
      </c>
      <c r="F2346" s="832" t="s">
        <v>2138</v>
      </c>
      <c r="G2346" s="832" t="s">
        <v>2692</v>
      </c>
      <c r="H2346" s="832" t="s">
        <v>638</v>
      </c>
      <c r="I2346" s="832" t="s">
        <v>3989</v>
      </c>
      <c r="J2346" s="832" t="s">
        <v>3990</v>
      </c>
      <c r="K2346" s="832" t="s">
        <v>2881</v>
      </c>
      <c r="L2346" s="835">
        <v>9.4</v>
      </c>
      <c r="M2346" s="835">
        <v>9.4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11</v>
      </c>
      <c r="B2347" s="832" t="s">
        <v>2137</v>
      </c>
      <c r="C2347" s="832" t="s">
        <v>2143</v>
      </c>
      <c r="D2347" s="833" t="s">
        <v>4131</v>
      </c>
      <c r="E2347" s="834" t="s">
        <v>2157</v>
      </c>
      <c r="F2347" s="832" t="s">
        <v>2138</v>
      </c>
      <c r="G2347" s="832" t="s">
        <v>2177</v>
      </c>
      <c r="H2347" s="832" t="s">
        <v>638</v>
      </c>
      <c r="I2347" s="832" t="s">
        <v>1927</v>
      </c>
      <c r="J2347" s="832" t="s">
        <v>1225</v>
      </c>
      <c r="K2347" s="832" t="s">
        <v>1928</v>
      </c>
      <c r="L2347" s="835">
        <v>154.36000000000001</v>
      </c>
      <c r="M2347" s="835">
        <v>617.44000000000005</v>
      </c>
      <c r="N2347" s="832">
        <v>4</v>
      </c>
      <c r="O2347" s="836">
        <v>3</v>
      </c>
      <c r="P2347" s="835">
        <v>463.08000000000004</v>
      </c>
      <c r="Q2347" s="837">
        <v>0.75</v>
      </c>
      <c r="R2347" s="832">
        <v>3</v>
      </c>
      <c r="S2347" s="837">
        <v>0.75</v>
      </c>
      <c r="T2347" s="836">
        <v>2.5</v>
      </c>
      <c r="U2347" s="838">
        <v>0.83333333333333337</v>
      </c>
    </row>
    <row r="2348" spans="1:21" ht="14.4" customHeight="1" x14ac:dyDescent="0.3">
      <c r="A2348" s="831">
        <v>11</v>
      </c>
      <c r="B2348" s="832" t="s">
        <v>2137</v>
      </c>
      <c r="C2348" s="832" t="s">
        <v>2143</v>
      </c>
      <c r="D2348" s="833" t="s">
        <v>4131</v>
      </c>
      <c r="E2348" s="834" t="s">
        <v>2157</v>
      </c>
      <c r="F2348" s="832" t="s">
        <v>2138</v>
      </c>
      <c r="G2348" s="832" t="s">
        <v>2177</v>
      </c>
      <c r="H2348" s="832" t="s">
        <v>590</v>
      </c>
      <c r="I2348" s="832" t="s">
        <v>3271</v>
      </c>
      <c r="J2348" s="832" t="s">
        <v>1225</v>
      </c>
      <c r="K2348" s="832" t="s">
        <v>1928</v>
      </c>
      <c r="L2348" s="835">
        <v>154.36000000000001</v>
      </c>
      <c r="M2348" s="835">
        <v>154.36000000000001</v>
      </c>
      <c r="N2348" s="832">
        <v>1</v>
      </c>
      <c r="O2348" s="836">
        <v>1</v>
      </c>
      <c r="P2348" s="835">
        <v>154.36000000000001</v>
      </c>
      <c r="Q2348" s="837">
        <v>1</v>
      </c>
      <c r="R2348" s="832">
        <v>1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11</v>
      </c>
      <c r="B2349" s="832" t="s">
        <v>2137</v>
      </c>
      <c r="C2349" s="832" t="s">
        <v>2143</v>
      </c>
      <c r="D2349" s="833" t="s">
        <v>4131</v>
      </c>
      <c r="E2349" s="834" t="s">
        <v>2157</v>
      </c>
      <c r="F2349" s="832" t="s">
        <v>2138</v>
      </c>
      <c r="G2349" s="832" t="s">
        <v>2390</v>
      </c>
      <c r="H2349" s="832" t="s">
        <v>590</v>
      </c>
      <c r="I2349" s="832" t="s">
        <v>2391</v>
      </c>
      <c r="J2349" s="832" t="s">
        <v>2392</v>
      </c>
      <c r="K2349" s="832" t="s">
        <v>2393</v>
      </c>
      <c r="L2349" s="835">
        <v>159.71</v>
      </c>
      <c r="M2349" s="835">
        <v>9263.18</v>
      </c>
      <c r="N2349" s="832">
        <v>58</v>
      </c>
      <c r="O2349" s="836">
        <v>17.5</v>
      </c>
      <c r="P2349" s="835">
        <v>3513.6200000000003</v>
      </c>
      <c r="Q2349" s="837">
        <v>0.37931034482758624</v>
      </c>
      <c r="R2349" s="832">
        <v>22</v>
      </c>
      <c r="S2349" s="837">
        <v>0.37931034482758619</v>
      </c>
      <c r="T2349" s="836">
        <v>6</v>
      </c>
      <c r="U2349" s="838">
        <v>0.34285714285714286</v>
      </c>
    </row>
    <row r="2350" spans="1:21" ht="14.4" customHeight="1" x14ac:dyDescent="0.3">
      <c r="A2350" s="831">
        <v>11</v>
      </c>
      <c r="B2350" s="832" t="s">
        <v>2137</v>
      </c>
      <c r="C2350" s="832" t="s">
        <v>2143</v>
      </c>
      <c r="D2350" s="833" t="s">
        <v>4131</v>
      </c>
      <c r="E2350" s="834" t="s">
        <v>2157</v>
      </c>
      <c r="F2350" s="832" t="s">
        <v>2138</v>
      </c>
      <c r="G2350" s="832" t="s">
        <v>2390</v>
      </c>
      <c r="H2350" s="832" t="s">
        <v>590</v>
      </c>
      <c r="I2350" s="832" t="s">
        <v>2532</v>
      </c>
      <c r="J2350" s="832" t="s">
        <v>2392</v>
      </c>
      <c r="K2350" s="832" t="s">
        <v>2393</v>
      </c>
      <c r="L2350" s="835">
        <v>159.71</v>
      </c>
      <c r="M2350" s="835">
        <v>958.26</v>
      </c>
      <c r="N2350" s="832">
        <v>6</v>
      </c>
      <c r="O2350" s="836">
        <v>1.5</v>
      </c>
      <c r="P2350" s="835">
        <v>479.13</v>
      </c>
      <c r="Q2350" s="837">
        <v>0.5</v>
      </c>
      <c r="R2350" s="832">
        <v>3</v>
      </c>
      <c r="S2350" s="837">
        <v>0.5</v>
      </c>
      <c r="T2350" s="836">
        <v>1</v>
      </c>
      <c r="U2350" s="838">
        <v>0.66666666666666663</v>
      </c>
    </row>
    <row r="2351" spans="1:21" ht="14.4" customHeight="1" x14ac:dyDescent="0.3">
      <c r="A2351" s="831">
        <v>11</v>
      </c>
      <c r="B2351" s="832" t="s">
        <v>2137</v>
      </c>
      <c r="C2351" s="832" t="s">
        <v>2143</v>
      </c>
      <c r="D2351" s="833" t="s">
        <v>4131</v>
      </c>
      <c r="E2351" s="834" t="s">
        <v>2157</v>
      </c>
      <c r="F2351" s="832" t="s">
        <v>2138</v>
      </c>
      <c r="G2351" s="832" t="s">
        <v>3991</v>
      </c>
      <c r="H2351" s="832" t="s">
        <v>590</v>
      </c>
      <c r="I2351" s="832" t="s">
        <v>3992</v>
      </c>
      <c r="J2351" s="832" t="s">
        <v>3993</v>
      </c>
      <c r="K2351" s="832" t="s">
        <v>1836</v>
      </c>
      <c r="L2351" s="835">
        <v>0</v>
      </c>
      <c r="M2351" s="835">
        <v>0</v>
      </c>
      <c r="N2351" s="832">
        <v>1</v>
      </c>
      <c r="O2351" s="836">
        <v>1</v>
      </c>
      <c r="P2351" s="835"/>
      <c r="Q2351" s="837"/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11</v>
      </c>
      <c r="B2352" s="832" t="s">
        <v>2137</v>
      </c>
      <c r="C2352" s="832" t="s">
        <v>2143</v>
      </c>
      <c r="D2352" s="833" t="s">
        <v>4131</v>
      </c>
      <c r="E2352" s="834" t="s">
        <v>2157</v>
      </c>
      <c r="F2352" s="832" t="s">
        <v>2138</v>
      </c>
      <c r="G2352" s="832" t="s">
        <v>2178</v>
      </c>
      <c r="H2352" s="832" t="s">
        <v>590</v>
      </c>
      <c r="I2352" s="832" t="s">
        <v>1793</v>
      </c>
      <c r="J2352" s="832" t="s">
        <v>1794</v>
      </c>
      <c r="K2352" s="832" t="s">
        <v>1795</v>
      </c>
      <c r="L2352" s="835">
        <v>170.52</v>
      </c>
      <c r="M2352" s="835">
        <v>170.52</v>
      </c>
      <c r="N2352" s="832">
        <v>1</v>
      </c>
      <c r="O2352" s="836">
        <v>1</v>
      </c>
      <c r="P2352" s="835">
        <v>170.52</v>
      </c>
      <c r="Q2352" s="837">
        <v>1</v>
      </c>
      <c r="R2352" s="832">
        <v>1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11</v>
      </c>
      <c r="B2353" s="832" t="s">
        <v>2137</v>
      </c>
      <c r="C2353" s="832" t="s">
        <v>2143</v>
      </c>
      <c r="D2353" s="833" t="s">
        <v>4131</v>
      </c>
      <c r="E2353" s="834" t="s">
        <v>2157</v>
      </c>
      <c r="F2353" s="832" t="s">
        <v>2138</v>
      </c>
      <c r="G2353" s="832" t="s">
        <v>2178</v>
      </c>
      <c r="H2353" s="832" t="s">
        <v>590</v>
      </c>
      <c r="I2353" s="832" t="s">
        <v>2179</v>
      </c>
      <c r="J2353" s="832" t="s">
        <v>1794</v>
      </c>
      <c r="K2353" s="832" t="s">
        <v>2180</v>
      </c>
      <c r="L2353" s="835">
        <v>238.72</v>
      </c>
      <c r="M2353" s="835">
        <v>238.72</v>
      </c>
      <c r="N2353" s="832">
        <v>1</v>
      </c>
      <c r="O2353" s="836">
        <v>0.5</v>
      </c>
      <c r="P2353" s="835">
        <v>238.72</v>
      </c>
      <c r="Q2353" s="837">
        <v>1</v>
      </c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11</v>
      </c>
      <c r="B2354" s="832" t="s">
        <v>2137</v>
      </c>
      <c r="C2354" s="832" t="s">
        <v>2143</v>
      </c>
      <c r="D2354" s="833" t="s">
        <v>4131</v>
      </c>
      <c r="E2354" s="834" t="s">
        <v>2157</v>
      </c>
      <c r="F2354" s="832" t="s">
        <v>2138</v>
      </c>
      <c r="G2354" s="832" t="s">
        <v>2178</v>
      </c>
      <c r="H2354" s="832" t="s">
        <v>638</v>
      </c>
      <c r="I2354" s="832" t="s">
        <v>1931</v>
      </c>
      <c r="J2354" s="832" t="s">
        <v>1932</v>
      </c>
      <c r="K2354" s="832" t="s">
        <v>1795</v>
      </c>
      <c r="L2354" s="835">
        <v>170.52</v>
      </c>
      <c r="M2354" s="835">
        <v>170.52</v>
      </c>
      <c r="N2354" s="832">
        <v>1</v>
      </c>
      <c r="O2354" s="836">
        <v>1</v>
      </c>
      <c r="P2354" s="835">
        <v>170.52</v>
      </c>
      <c r="Q2354" s="837">
        <v>1</v>
      </c>
      <c r="R2354" s="832">
        <v>1</v>
      </c>
      <c r="S2354" s="837">
        <v>1</v>
      </c>
      <c r="T2354" s="836">
        <v>1</v>
      </c>
      <c r="U2354" s="838">
        <v>1</v>
      </c>
    </row>
    <row r="2355" spans="1:21" ht="14.4" customHeight="1" x14ac:dyDescent="0.3">
      <c r="A2355" s="831">
        <v>11</v>
      </c>
      <c r="B2355" s="832" t="s">
        <v>2137</v>
      </c>
      <c r="C2355" s="832" t="s">
        <v>2143</v>
      </c>
      <c r="D2355" s="833" t="s">
        <v>4131</v>
      </c>
      <c r="E2355" s="834" t="s">
        <v>2157</v>
      </c>
      <c r="F2355" s="832" t="s">
        <v>2138</v>
      </c>
      <c r="G2355" s="832" t="s">
        <v>2967</v>
      </c>
      <c r="H2355" s="832" t="s">
        <v>590</v>
      </c>
      <c r="I2355" s="832" t="s">
        <v>3272</v>
      </c>
      <c r="J2355" s="832" t="s">
        <v>2969</v>
      </c>
      <c r="K2355" s="832" t="s">
        <v>3273</v>
      </c>
      <c r="L2355" s="835">
        <v>254.37</v>
      </c>
      <c r="M2355" s="835">
        <v>1017.48</v>
      </c>
      <c r="N2355" s="832">
        <v>4</v>
      </c>
      <c r="O2355" s="836">
        <v>3</v>
      </c>
      <c r="P2355" s="835">
        <v>254.37</v>
      </c>
      <c r="Q2355" s="837">
        <v>0.25</v>
      </c>
      <c r="R2355" s="832">
        <v>1</v>
      </c>
      <c r="S2355" s="837">
        <v>0.25</v>
      </c>
      <c r="T2355" s="836">
        <v>0.5</v>
      </c>
      <c r="U2355" s="838">
        <v>0.16666666666666666</v>
      </c>
    </row>
    <row r="2356" spans="1:21" ht="14.4" customHeight="1" x14ac:dyDescent="0.3">
      <c r="A2356" s="831">
        <v>11</v>
      </c>
      <c r="B2356" s="832" t="s">
        <v>2137</v>
      </c>
      <c r="C2356" s="832" t="s">
        <v>2143</v>
      </c>
      <c r="D2356" s="833" t="s">
        <v>4131</v>
      </c>
      <c r="E2356" s="834" t="s">
        <v>2157</v>
      </c>
      <c r="F2356" s="832" t="s">
        <v>2138</v>
      </c>
      <c r="G2356" s="832" t="s">
        <v>2967</v>
      </c>
      <c r="H2356" s="832" t="s">
        <v>590</v>
      </c>
      <c r="I2356" s="832" t="s">
        <v>3432</v>
      </c>
      <c r="J2356" s="832" t="s">
        <v>2969</v>
      </c>
      <c r="K2356" s="832" t="s">
        <v>2896</v>
      </c>
      <c r="L2356" s="835">
        <v>0</v>
      </c>
      <c r="M2356" s="835">
        <v>0</v>
      </c>
      <c r="N2356" s="832">
        <v>1</v>
      </c>
      <c r="O2356" s="836">
        <v>1</v>
      </c>
      <c r="P2356" s="835"/>
      <c r="Q2356" s="837"/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11</v>
      </c>
      <c r="B2357" s="832" t="s">
        <v>2137</v>
      </c>
      <c r="C2357" s="832" t="s">
        <v>2143</v>
      </c>
      <c r="D2357" s="833" t="s">
        <v>4131</v>
      </c>
      <c r="E2357" s="834" t="s">
        <v>2157</v>
      </c>
      <c r="F2357" s="832" t="s">
        <v>2138</v>
      </c>
      <c r="G2357" s="832" t="s">
        <v>2967</v>
      </c>
      <c r="H2357" s="832" t="s">
        <v>590</v>
      </c>
      <c r="I2357" s="832" t="s">
        <v>3994</v>
      </c>
      <c r="J2357" s="832" t="s">
        <v>2969</v>
      </c>
      <c r="K2357" s="832" t="s">
        <v>3995</v>
      </c>
      <c r="L2357" s="835">
        <v>0</v>
      </c>
      <c r="M2357" s="835">
        <v>0</v>
      </c>
      <c r="N2357" s="832">
        <v>1</v>
      </c>
      <c r="O2357" s="836">
        <v>1</v>
      </c>
      <c r="P2357" s="835"/>
      <c r="Q2357" s="837"/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11</v>
      </c>
      <c r="B2358" s="832" t="s">
        <v>2137</v>
      </c>
      <c r="C2358" s="832" t="s">
        <v>2143</v>
      </c>
      <c r="D2358" s="833" t="s">
        <v>4131</v>
      </c>
      <c r="E2358" s="834" t="s">
        <v>2157</v>
      </c>
      <c r="F2358" s="832" t="s">
        <v>2138</v>
      </c>
      <c r="G2358" s="832" t="s">
        <v>2967</v>
      </c>
      <c r="H2358" s="832" t="s">
        <v>590</v>
      </c>
      <c r="I2358" s="832" t="s">
        <v>3782</v>
      </c>
      <c r="J2358" s="832" t="s">
        <v>2969</v>
      </c>
      <c r="K2358" s="832" t="s">
        <v>3783</v>
      </c>
      <c r="L2358" s="835">
        <v>0</v>
      </c>
      <c r="M2358" s="835">
        <v>0</v>
      </c>
      <c r="N2358" s="832">
        <v>1</v>
      </c>
      <c r="O2358" s="836">
        <v>1</v>
      </c>
      <c r="P2358" s="835"/>
      <c r="Q2358" s="837"/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11</v>
      </c>
      <c r="B2359" s="832" t="s">
        <v>2137</v>
      </c>
      <c r="C2359" s="832" t="s">
        <v>2143</v>
      </c>
      <c r="D2359" s="833" t="s">
        <v>4131</v>
      </c>
      <c r="E2359" s="834" t="s">
        <v>2157</v>
      </c>
      <c r="F2359" s="832" t="s">
        <v>2138</v>
      </c>
      <c r="G2359" s="832" t="s">
        <v>2395</v>
      </c>
      <c r="H2359" s="832" t="s">
        <v>590</v>
      </c>
      <c r="I2359" s="832" t="s">
        <v>2396</v>
      </c>
      <c r="J2359" s="832" t="s">
        <v>2397</v>
      </c>
      <c r="K2359" s="832" t="s">
        <v>1795</v>
      </c>
      <c r="L2359" s="835">
        <v>78.33</v>
      </c>
      <c r="M2359" s="835">
        <v>469.97999999999996</v>
      </c>
      <c r="N2359" s="832">
        <v>6</v>
      </c>
      <c r="O2359" s="836">
        <v>3</v>
      </c>
      <c r="P2359" s="835">
        <v>391.65</v>
      </c>
      <c r="Q2359" s="837">
        <v>0.83333333333333337</v>
      </c>
      <c r="R2359" s="832">
        <v>5</v>
      </c>
      <c r="S2359" s="837">
        <v>0.83333333333333337</v>
      </c>
      <c r="T2359" s="836">
        <v>2</v>
      </c>
      <c r="U2359" s="838">
        <v>0.66666666666666663</v>
      </c>
    </row>
    <row r="2360" spans="1:21" ht="14.4" customHeight="1" x14ac:dyDescent="0.3">
      <c r="A2360" s="831">
        <v>11</v>
      </c>
      <c r="B2360" s="832" t="s">
        <v>2137</v>
      </c>
      <c r="C2360" s="832" t="s">
        <v>2143</v>
      </c>
      <c r="D2360" s="833" t="s">
        <v>4131</v>
      </c>
      <c r="E2360" s="834" t="s">
        <v>2157</v>
      </c>
      <c r="F2360" s="832" t="s">
        <v>2138</v>
      </c>
      <c r="G2360" s="832" t="s">
        <v>3437</v>
      </c>
      <c r="H2360" s="832" t="s">
        <v>638</v>
      </c>
      <c r="I2360" s="832" t="s">
        <v>2032</v>
      </c>
      <c r="J2360" s="832" t="s">
        <v>2033</v>
      </c>
      <c r="K2360" s="832" t="s">
        <v>1713</v>
      </c>
      <c r="L2360" s="835">
        <v>69.16</v>
      </c>
      <c r="M2360" s="835">
        <v>69.16</v>
      </c>
      <c r="N2360" s="832">
        <v>1</v>
      </c>
      <c r="O2360" s="836">
        <v>1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11</v>
      </c>
      <c r="B2361" s="832" t="s">
        <v>2137</v>
      </c>
      <c r="C2361" s="832" t="s">
        <v>2143</v>
      </c>
      <c r="D2361" s="833" t="s">
        <v>4131</v>
      </c>
      <c r="E2361" s="834" t="s">
        <v>2157</v>
      </c>
      <c r="F2361" s="832" t="s">
        <v>2138</v>
      </c>
      <c r="G2361" s="832" t="s">
        <v>2708</v>
      </c>
      <c r="H2361" s="832" t="s">
        <v>590</v>
      </c>
      <c r="I2361" s="832" t="s">
        <v>3438</v>
      </c>
      <c r="J2361" s="832" t="s">
        <v>2710</v>
      </c>
      <c r="K2361" s="832" t="s">
        <v>2486</v>
      </c>
      <c r="L2361" s="835">
        <v>79.849999999999994</v>
      </c>
      <c r="M2361" s="835">
        <v>479.09999999999997</v>
      </c>
      <c r="N2361" s="832">
        <v>6</v>
      </c>
      <c r="O2361" s="836">
        <v>2</v>
      </c>
      <c r="P2361" s="835">
        <v>239.54999999999998</v>
      </c>
      <c r="Q2361" s="837">
        <v>0.5</v>
      </c>
      <c r="R2361" s="832">
        <v>3</v>
      </c>
      <c r="S2361" s="837">
        <v>0.5</v>
      </c>
      <c r="T2361" s="836">
        <v>1</v>
      </c>
      <c r="U2361" s="838">
        <v>0.5</v>
      </c>
    </row>
    <row r="2362" spans="1:21" ht="14.4" customHeight="1" x14ac:dyDescent="0.3">
      <c r="A2362" s="831">
        <v>11</v>
      </c>
      <c r="B2362" s="832" t="s">
        <v>2137</v>
      </c>
      <c r="C2362" s="832" t="s">
        <v>2143</v>
      </c>
      <c r="D2362" s="833" t="s">
        <v>4131</v>
      </c>
      <c r="E2362" s="834" t="s">
        <v>2157</v>
      </c>
      <c r="F2362" s="832" t="s">
        <v>2138</v>
      </c>
      <c r="G2362" s="832" t="s">
        <v>2974</v>
      </c>
      <c r="H2362" s="832" t="s">
        <v>590</v>
      </c>
      <c r="I2362" s="832" t="s">
        <v>3996</v>
      </c>
      <c r="J2362" s="832" t="s">
        <v>3997</v>
      </c>
      <c r="K2362" s="832" t="s">
        <v>3998</v>
      </c>
      <c r="L2362" s="835">
        <v>161.52000000000001</v>
      </c>
      <c r="M2362" s="835">
        <v>323.04000000000002</v>
      </c>
      <c r="N2362" s="832">
        <v>2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11</v>
      </c>
      <c r="B2363" s="832" t="s">
        <v>2137</v>
      </c>
      <c r="C2363" s="832" t="s">
        <v>2143</v>
      </c>
      <c r="D2363" s="833" t="s">
        <v>4131</v>
      </c>
      <c r="E2363" s="834" t="s">
        <v>2157</v>
      </c>
      <c r="F2363" s="832" t="s">
        <v>2138</v>
      </c>
      <c r="G2363" s="832" t="s">
        <v>2219</v>
      </c>
      <c r="H2363" s="832" t="s">
        <v>590</v>
      </c>
      <c r="I2363" s="832" t="s">
        <v>2323</v>
      </c>
      <c r="J2363" s="832" t="s">
        <v>2324</v>
      </c>
      <c r="K2363" s="832" t="s">
        <v>2325</v>
      </c>
      <c r="L2363" s="835">
        <v>72.64</v>
      </c>
      <c r="M2363" s="835">
        <v>145.28</v>
      </c>
      <c r="N2363" s="832">
        <v>2</v>
      </c>
      <c r="O2363" s="836">
        <v>2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11</v>
      </c>
      <c r="B2364" s="832" t="s">
        <v>2137</v>
      </c>
      <c r="C2364" s="832" t="s">
        <v>2143</v>
      </c>
      <c r="D2364" s="833" t="s">
        <v>4131</v>
      </c>
      <c r="E2364" s="834" t="s">
        <v>2157</v>
      </c>
      <c r="F2364" s="832" t="s">
        <v>2138</v>
      </c>
      <c r="G2364" s="832" t="s">
        <v>2219</v>
      </c>
      <c r="H2364" s="832" t="s">
        <v>590</v>
      </c>
      <c r="I2364" s="832" t="s">
        <v>2326</v>
      </c>
      <c r="J2364" s="832" t="s">
        <v>2327</v>
      </c>
      <c r="K2364" s="832" t="s">
        <v>2328</v>
      </c>
      <c r="L2364" s="835">
        <v>96.84</v>
      </c>
      <c r="M2364" s="835">
        <v>96.84</v>
      </c>
      <c r="N2364" s="832">
        <v>1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11</v>
      </c>
      <c r="B2365" s="832" t="s">
        <v>2137</v>
      </c>
      <c r="C2365" s="832" t="s">
        <v>2143</v>
      </c>
      <c r="D2365" s="833" t="s">
        <v>4131</v>
      </c>
      <c r="E2365" s="834" t="s">
        <v>2157</v>
      </c>
      <c r="F2365" s="832" t="s">
        <v>2138</v>
      </c>
      <c r="G2365" s="832" t="s">
        <v>2219</v>
      </c>
      <c r="H2365" s="832" t="s">
        <v>590</v>
      </c>
      <c r="I2365" s="832" t="s">
        <v>3325</v>
      </c>
      <c r="J2365" s="832" t="s">
        <v>3326</v>
      </c>
      <c r="K2365" s="832" t="s">
        <v>3327</v>
      </c>
      <c r="L2365" s="835">
        <v>0</v>
      </c>
      <c r="M2365" s="835">
        <v>0</v>
      </c>
      <c r="N2365" s="832">
        <v>16</v>
      </c>
      <c r="O2365" s="836">
        <v>9.5</v>
      </c>
      <c r="P2365" s="835">
        <v>0</v>
      </c>
      <c r="Q2365" s="837"/>
      <c r="R2365" s="832">
        <v>6</v>
      </c>
      <c r="S2365" s="837">
        <v>0.375</v>
      </c>
      <c r="T2365" s="836">
        <v>3.5</v>
      </c>
      <c r="U2365" s="838">
        <v>0.36842105263157893</v>
      </c>
    </row>
    <row r="2366" spans="1:21" ht="14.4" customHeight="1" x14ac:dyDescent="0.3">
      <c r="A2366" s="831">
        <v>11</v>
      </c>
      <c r="B2366" s="832" t="s">
        <v>2137</v>
      </c>
      <c r="C2366" s="832" t="s">
        <v>2143</v>
      </c>
      <c r="D2366" s="833" t="s">
        <v>4131</v>
      </c>
      <c r="E2366" s="834" t="s">
        <v>2157</v>
      </c>
      <c r="F2366" s="832" t="s">
        <v>2138</v>
      </c>
      <c r="G2366" s="832" t="s">
        <v>2219</v>
      </c>
      <c r="H2366" s="832" t="s">
        <v>590</v>
      </c>
      <c r="I2366" s="832" t="s">
        <v>2539</v>
      </c>
      <c r="J2366" s="832" t="s">
        <v>1216</v>
      </c>
      <c r="K2366" s="832" t="s">
        <v>2540</v>
      </c>
      <c r="L2366" s="835">
        <v>96.84</v>
      </c>
      <c r="M2366" s="835">
        <v>5229.3600000000006</v>
      </c>
      <c r="N2366" s="832">
        <v>54</v>
      </c>
      <c r="O2366" s="836">
        <v>41</v>
      </c>
      <c r="P2366" s="835">
        <v>2421</v>
      </c>
      <c r="Q2366" s="837">
        <v>0.46296296296296291</v>
      </c>
      <c r="R2366" s="832">
        <v>25</v>
      </c>
      <c r="S2366" s="837">
        <v>0.46296296296296297</v>
      </c>
      <c r="T2366" s="836">
        <v>20.5</v>
      </c>
      <c r="U2366" s="838">
        <v>0.5</v>
      </c>
    </row>
    <row r="2367" spans="1:21" ht="14.4" customHeight="1" x14ac:dyDescent="0.3">
      <c r="A2367" s="831">
        <v>11</v>
      </c>
      <c r="B2367" s="832" t="s">
        <v>2137</v>
      </c>
      <c r="C2367" s="832" t="s">
        <v>2143</v>
      </c>
      <c r="D2367" s="833" t="s">
        <v>4131</v>
      </c>
      <c r="E2367" s="834" t="s">
        <v>2157</v>
      </c>
      <c r="F2367" s="832" t="s">
        <v>2138</v>
      </c>
      <c r="G2367" s="832" t="s">
        <v>2219</v>
      </c>
      <c r="H2367" s="832" t="s">
        <v>590</v>
      </c>
      <c r="I2367" s="832" t="s">
        <v>2450</v>
      </c>
      <c r="J2367" s="832" t="s">
        <v>2451</v>
      </c>
      <c r="K2367" s="832" t="s">
        <v>2222</v>
      </c>
      <c r="L2367" s="835">
        <v>32.28</v>
      </c>
      <c r="M2367" s="835">
        <v>32.28</v>
      </c>
      <c r="N2367" s="832">
        <v>1</v>
      </c>
      <c r="O2367" s="836">
        <v>1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11</v>
      </c>
      <c r="B2368" s="832" t="s">
        <v>2137</v>
      </c>
      <c r="C2368" s="832" t="s">
        <v>2143</v>
      </c>
      <c r="D2368" s="833" t="s">
        <v>4131</v>
      </c>
      <c r="E2368" s="834" t="s">
        <v>2157</v>
      </c>
      <c r="F2368" s="832" t="s">
        <v>2138</v>
      </c>
      <c r="G2368" s="832" t="s">
        <v>2219</v>
      </c>
      <c r="H2368" s="832" t="s">
        <v>590</v>
      </c>
      <c r="I2368" s="832" t="s">
        <v>3565</v>
      </c>
      <c r="J2368" s="832" t="s">
        <v>1216</v>
      </c>
      <c r="K2368" s="832" t="s">
        <v>3566</v>
      </c>
      <c r="L2368" s="835">
        <v>0</v>
      </c>
      <c r="M2368" s="835">
        <v>0</v>
      </c>
      <c r="N2368" s="832">
        <v>1</v>
      </c>
      <c r="O2368" s="836">
        <v>1</v>
      </c>
      <c r="P2368" s="835"/>
      <c r="Q2368" s="837"/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11</v>
      </c>
      <c r="B2369" s="832" t="s">
        <v>2137</v>
      </c>
      <c r="C2369" s="832" t="s">
        <v>2143</v>
      </c>
      <c r="D2369" s="833" t="s">
        <v>4131</v>
      </c>
      <c r="E2369" s="834" t="s">
        <v>2157</v>
      </c>
      <c r="F2369" s="832" t="s">
        <v>2138</v>
      </c>
      <c r="G2369" s="832" t="s">
        <v>2219</v>
      </c>
      <c r="H2369" s="832" t="s">
        <v>590</v>
      </c>
      <c r="I2369" s="832" t="s">
        <v>3999</v>
      </c>
      <c r="J2369" s="832" t="s">
        <v>4000</v>
      </c>
      <c r="K2369" s="832" t="s">
        <v>4001</v>
      </c>
      <c r="L2369" s="835">
        <v>48.42</v>
      </c>
      <c r="M2369" s="835">
        <v>338.94000000000005</v>
      </c>
      <c r="N2369" s="832">
        <v>7</v>
      </c>
      <c r="O2369" s="836">
        <v>5</v>
      </c>
      <c r="P2369" s="835">
        <v>242.10000000000002</v>
      </c>
      <c r="Q2369" s="837">
        <v>0.71428571428571419</v>
      </c>
      <c r="R2369" s="832">
        <v>5</v>
      </c>
      <c r="S2369" s="837">
        <v>0.7142857142857143</v>
      </c>
      <c r="T2369" s="836">
        <v>3</v>
      </c>
      <c r="U2369" s="838">
        <v>0.6</v>
      </c>
    </row>
    <row r="2370" spans="1:21" ht="14.4" customHeight="1" x14ac:dyDescent="0.3">
      <c r="A2370" s="831">
        <v>11</v>
      </c>
      <c r="B2370" s="832" t="s">
        <v>2137</v>
      </c>
      <c r="C2370" s="832" t="s">
        <v>2143</v>
      </c>
      <c r="D2370" s="833" t="s">
        <v>4131</v>
      </c>
      <c r="E2370" s="834" t="s">
        <v>2157</v>
      </c>
      <c r="F2370" s="832" t="s">
        <v>2138</v>
      </c>
      <c r="G2370" s="832" t="s">
        <v>2219</v>
      </c>
      <c r="H2370" s="832" t="s">
        <v>590</v>
      </c>
      <c r="I2370" s="832" t="s">
        <v>4002</v>
      </c>
      <c r="J2370" s="832" t="s">
        <v>4003</v>
      </c>
      <c r="K2370" s="832" t="s">
        <v>4004</v>
      </c>
      <c r="L2370" s="835">
        <v>32.28</v>
      </c>
      <c r="M2370" s="835">
        <v>64.56</v>
      </c>
      <c r="N2370" s="832">
        <v>2</v>
      </c>
      <c r="O2370" s="836">
        <v>1</v>
      </c>
      <c r="P2370" s="835">
        <v>32.28</v>
      </c>
      <c r="Q2370" s="837">
        <v>0.5</v>
      </c>
      <c r="R2370" s="832">
        <v>1</v>
      </c>
      <c r="S2370" s="837">
        <v>0.5</v>
      </c>
      <c r="T2370" s="836">
        <v>0.5</v>
      </c>
      <c r="U2370" s="838">
        <v>0.5</v>
      </c>
    </row>
    <row r="2371" spans="1:21" ht="14.4" customHeight="1" x14ac:dyDescent="0.3">
      <c r="A2371" s="831">
        <v>11</v>
      </c>
      <c r="B2371" s="832" t="s">
        <v>2137</v>
      </c>
      <c r="C2371" s="832" t="s">
        <v>2143</v>
      </c>
      <c r="D2371" s="833" t="s">
        <v>4131</v>
      </c>
      <c r="E2371" s="834" t="s">
        <v>2157</v>
      </c>
      <c r="F2371" s="832" t="s">
        <v>2138</v>
      </c>
      <c r="G2371" s="832" t="s">
        <v>2219</v>
      </c>
      <c r="H2371" s="832" t="s">
        <v>590</v>
      </c>
      <c r="I2371" s="832" t="s">
        <v>2464</v>
      </c>
      <c r="J2371" s="832" t="s">
        <v>2324</v>
      </c>
      <c r="K2371" s="832" t="s">
        <v>2465</v>
      </c>
      <c r="L2371" s="835">
        <v>0</v>
      </c>
      <c r="M2371" s="835">
        <v>0</v>
      </c>
      <c r="N2371" s="832">
        <v>1</v>
      </c>
      <c r="O2371" s="836">
        <v>1</v>
      </c>
      <c r="P2371" s="835"/>
      <c r="Q2371" s="837"/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11</v>
      </c>
      <c r="B2372" s="832" t="s">
        <v>2137</v>
      </c>
      <c r="C2372" s="832" t="s">
        <v>2143</v>
      </c>
      <c r="D2372" s="833" t="s">
        <v>4131</v>
      </c>
      <c r="E2372" s="834" t="s">
        <v>2157</v>
      </c>
      <c r="F2372" s="832" t="s">
        <v>2138</v>
      </c>
      <c r="G2372" s="832" t="s">
        <v>2219</v>
      </c>
      <c r="H2372" s="832" t="s">
        <v>590</v>
      </c>
      <c r="I2372" s="832" t="s">
        <v>3937</v>
      </c>
      <c r="J2372" s="832" t="s">
        <v>3326</v>
      </c>
      <c r="K2372" s="832" t="s">
        <v>3938</v>
      </c>
      <c r="L2372" s="835">
        <v>0</v>
      </c>
      <c r="M2372" s="835">
        <v>0</v>
      </c>
      <c r="N2372" s="832">
        <v>11</v>
      </c>
      <c r="O2372" s="836">
        <v>8</v>
      </c>
      <c r="P2372" s="835">
        <v>0</v>
      </c>
      <c r="Q2372" s="837"/>
      <c r="R2372" s="832">
        <v>6</v>
      </c>
      <c r="S2372" s="837">
        <v>0.54545454545454541</v>
      </c>
      <c r="T2372" s="836">
        <v>5</v>
      </c>
      <c r="U2372" s="838">
        <v>0.625</v>
      </c>
    </row>
    <row r="2373" spans="1:21" ht="14.4" customHeight="1" x14ac:dyDescent="0.3">
      <c r="A2373" s="831">
        <v>11</v>
      </c>
      <c r="B2373" s="832" t="s">
        <v>2137</v>
      </c>
      <c r="C2373" s="832" t="s">
        <v>2143</v>
      </c>
      <c r="D2373" s="833" t="s">
        <v>4131</v>
      </c>
      <c r="E2373" s="834" t="s">
        <v>2157</v>
      </c>
      <c r="F2373" s="832" t="s">
        <v>2138</v>
      </c>
      <c r="G2373" s="832" t="s">
        <v>2219</v>
      </c>
      <c r="H2373" s="832" t="s">
        <v>590</v>
      </c>
      <c r="I2373" s="832" t="s">
        <v>2716</v>
      </c>
      <c r="J2373" s="832" t="s">
        <v>643</v>
      </c>
      <c r="K2373" s="832" t="s">
        <v>2717</v>
      </c>
      <c r="L2373" s="835">
        <v>0</v>
      </c>
      <c r="M2373" s="835">
        <v>0</v>
      </c>
      <c r="N2373" s="832">
        <v>2</v>
      </c>
      <c r="O2373" s="836">
        <v>1</v>
      </c>
      <c r="P2373" s="835">
        <v>0</v>
      </c>
      <c r="Q2373" s="837"/>
      <c r="R2373" s="832">
        <v>2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11</v>
      </c>
      <c r="B2374" s="832" t="s">
        <v>2137</v>
      </c>
      <c r="C2374" s="832" t="s">
        <v>2143</v>
      </c>
      <c r="D2374" s="833" t="s">
        <v>4131</v>
      </c>
      <c r="E2374" s="834" t="s">
        <v>2157</v>
      </c>
      <c r="F2374" s="832" t="s">
        <v>2138</v>
      </c>
      <c r="G2374" s="832" t="s">
        <v>2219</v>
      </c>
      <c r="H2374" s="832" t="s">
        <v>590</v>
      </c>
      <c r="I2374" s="832" t="s">
        <v>2996</v>
      </c>
      <c r="J2374" s="832" t="s">
        <v>1216</v>
      </c>
      <c r="K2374" s="832" t="s">
        <v>2997</v>
      </c>
      <c r="L2374" s="835">
        <v>48.42</v>
      </c>
      <c r="M2374" s="835">
        <v>677.88000000000011</v>
      </c>
      <c r="N2374" s="832">
        <v>14</v>
      </c>
      <c r="O2374" s="836">
        <v>10.5</v>
      </c>
      <c r="P2374" s="835">
        <v>581.04000000000008</v>
      </c>
      <c r="Q2374" s="837">
        <v>0.8571428571428571</v>
      </c>
      <c r="R2374" s="832">
        <v>12</v>
      </c>
      <c r="S2374" s="837">
        <v>0.8571428571428571</v>
      </c>
      <c r="T2374" s="836">
        <v>9.5</v>
      </c>
      <c r="U2374" s="838">
        <v>0.90476190476190477</v>
      </c>
    </row>
    <row r="2375" spans="1:21" ht="14.4" customHeight="1" x14ac:dyDescent="0.3">
      <c r="A2375" s="831">
        <v>11</v>
      </c>
      <c r="B2375" s="832" t="s">
        <v>2137</v>
      </c>
      <c r="C2375" s="832" t="s">
        <v>2143</v>
      </c>
      <c r="D2375" s="833" t="s">
        <v>4131</v>
      </c>
      <c r="E2375" s="834" t="s">
        <v>2157</v>
      </c>
      <c r="F2375" s="832" t="s">
        <v>2138</v>
      </c>
      <c r="G2375" s="832" t="s">
        <v>2329</v>
      </c>
      <c r="H2375" s="832" t="s">
        <v>590</v>
      </c>
      <c r="I2375" s="832" t="s">
        <v>2381</v>
      </c>
      <c r="J2375" s="832" t="s">
        <v>689</v>
      </c>
      <c r="K2375" s="832" t="s">
        <v>2382</v>
      </c>
      <c r="L2375" s="835">
        <v>91.11</v>
      </c>
      <c r="M2375" s="835">
        <v>182.22</v>
      </c>
      <c r="N2375" s="832">
        <v>2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11</v>
      </c>
      <c r="B2376" s="832" t="s">
        <v>2137</v>
      </c>
      <c r="C2376" s="832" t="s">
        <v>2143</v>
      </c>
      <c r="D2376" s="833" t="s">
        <v>4131</v>
      </c>
      <c r="E2376" s="834" t="s">
        <v>2157</v>
      </c>
      <c r="F2376" s="832" t="s">
        <v>2138</v>
      </c>
      <c r="G2376" s="832" t="s">
        <v>2329</v>
      </c>
      <c r="H2376" s="832" t="s">
        <v>590</v>
      </c>
      <c r="I2376" s="832" t="s">
        <v>2330</v>
      </c>
      <c r="J2376" s="832" t="s">
        <v>689</v>
      </c>
      <c r="K2376" s="832" t="s">
        <v>2331</v>
      </c>
      <c r="L2376" s="835">
        <v>45.56</v>
      </c>
      <c r="M2376" s="835">
        <v>91.12</v>
      </c>
      <c r="N2376" s="832">
        <v>2</v>
      </c>
      <c r="O2376" s="836">
        <v>1</v>
      </c>
      <c r="P2376" s="835">
        <v>91.12</v>
      </c>
      <c r="Q2376" s="837">
        <v>1</v>
      </c>
      <c r="R2376" s="832">
        <v>2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11</v>
      </c>
      <c r="B2377" s="832" t="s">
        <v>2137</v>
      </c>
      <c r="C2377" s="832" t="s">
        <v>2143</v>
      </c>
      <c r="D2377" s="833" t="s">
        <v>4131</v>
      </c>
      <c r="E2377" s="834" t="s">
        <v>2157</v>
      </c>
      <c r="F2377" s="832" t="s">
        <v>2138</v>
      </c>
      <c r="G2377" s="832" t="s">
        <v>2329</v>
      </c>
      <c r="H2377" s="832" t="s">
        <v>590</v>
      </c>
      <c r="I2377" s="832" t="s">
        <v>2436</v>
      </c>
      <c r="J2377" s="832" t="s">
        <v>689</v>
      </c>
      <c r="K2377" s="832" t="s">
        <v>2382</v>
      </c>
      <c r="L2377" s="835">
        <v>91.11</v>
      </c>
      <c r="M2377" s="835">
        <v>91.11</v>
      </c>
      <c r="N2377" s="832">
        <v>1</v>
      </c>
      <c r="O2377" s="836">
        <v>1</v>
      </c>
      <c r="P2377" s="835">
        <v>91.11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11</v>
      </c>
      <c r="B2378" s="832" t="s">
        <v>2137</v>
      </c>
      <c r="C2378" s="832" t="s">
        <v>2143</v>
      </c>
      <c r="D2378" s="833" t="s">
        <v>4131</v>
      </c>
      <c r="E2378" s="834" t="s">
        <v>2157</v>
      </c>
      <c r="F2378" s="832" t="s">
        <v>2138</v>
      </c>
      <c r="G2378" s="832" t="s">
        <v>2223</v>
      </c>
      <c r="H2378" s="832" t="s">
        <v>590</v>
      </c>
      <c r="I2378" s="832" t="s">
        <v>2224</v>
      </c>
      <c r="J2378" s="832" t="s">
        <v>2225</v>
      </c>
      <c r="K2378" s="832" t="s">
        <v>2226</v>
      </c>
      <c r="L2378" s="835">
        <v>29.13</v>
      </c>
      <c r="M2378" s="835">
        <v>58.26</v>
      </c>
      <c r="N2378" s="832">
        <v>2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11</v>
      </c>
      <c r="B2379" s="832" t="s">
        <v>2137</v>
      </c>
      <c r="C2379" s="832" t="s">
        <v>2143</v>
      </c>
      <c r="D2379" s="833" t="s">
        <v>4131</v>
      </c>
      <c r="E2379" s="834" t="s">
        <v>2157</v>
      </c>
      <c r="F2379" s="832" t="s">
        <v>2138</v>
      </c>
      <c r="G2379" s="832" t="s">
        <v>2259</v>
      </c>
      <c r="H2379" s="832" t="s">
        <v>590</v>
      </c>
      <c r="I2379" s="832" t="s">
        <v>2260</v>
      </c>
      <c r="J2379" s="832" t="s">
        <v>862</v>
      </c>
      <c r="K2379" s="832" t="s">
        <v>2261</v>
      </c>
      <c r="L2379" s="835">
        <v>107.27</v>
      </c>
      <c r="M2379" s="835">
        <v>1823.59</v>
      </c>
      <c r="N2379" s="832">
        <v>17</v>
      </c>
      <c r="O2379" s="836">
        <v>8.5</v>
      </c>
      <c r="P2379" s="835">
        <v>858.16</v>
      </c>
      <c r="Q2379" s="837">
        <v>0.47058823529411764</v>
      </c>
      <c r="R2379" s="832">
        <v>8</v>
      </c>
      <c r="S2379" s="837">
        <v>0.47058823529411764</v>
      </c>
      <c r="T2379" s="836">
        <v>4.5</v>
      </c>
      <c r="U2379" s="838">
        <v>0.52941176470588236</v>
      </c>
    </row>
    <row r="2380" spans="1:21" ht="14.4" customHeight="1" x14ac:dyDescent="0.3">
      <c r="A2380" s="831">
        <v>11</v>
      </c>
      <c r="B2380" s="832" t="s">
        <v>2137</v>
      </c>
      <c r="C2380" s="832" t="s">
        <v>2143</v>
      </c>
      <c r="D2380" s="833" t="s">
        <v>4131</v>
      </c>
      <c r="E2380" s="834" t="s">
        <v>2157</v>
      </c>
      <c r="F2380" s="832" t="s">
        <v>2138</v>
      </c>
      <c r="G2380" s="832" t="s">
        <v>2259</v>
      </c>
      <c r="H2380" s="832" t="s">
        <v>590</v>
      </c>
      <c r="I2380" s="832" t="s">
        <v>2858</v>
      </c>
      <c r="J2380" s="832" t="s">
        <v>862</v>
      </c>
      <c r="K2380" s="832" t="s">
        <v>2261</v>
      </c>
      <c r="L2380" s="835">
        <v>107.27</v>
      </c>
      <c r="M2380" s="835">
        <v>321.81</v>
      </c>
      <c r="N2380" s="832">
        <v>3</v>
      </c>
      <c r="O2380" s="836">
        <v>1</v>
      </c>
      <c r="P2380" s="835">
        <v>321.81</v>
      </c>
      <c r="Q2380" s="837">
        <v>1</v>
      </c>
      <c r="R2380" s="832">
        <v>3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11</v>
      </c>
      <c r="B2381" s="832" t="s">
        <v>2137</v>
      </c>
      <c r="C2381" s="832" t="s">
        <v>2143</v>
      </c>
      <c r="D2381" s="833" t="s">
        <v>4131</v>
      </c>
      <c r="E2381" s="834" t="s">
        <v>2157</v>
      </c>
      <c r="F2381" s="832" t="s">
        <v>2138</v>
      </c>
      <c r="G2381" s="832" t="s">
        <v>2335</v>
      </c>
      <c r="H2381" s="832" t="s">
        <v>590</v>
      </c>
      <c r="I2381" s="832" t="s">
        <v>2336</v>
      </c>
      <c r="J2381" s="832" t="s">
        <v>2337</v>
      </c>
      <c r="K2381" s="832" t="s">
        <v>2338</v>
      </c>
      <c r="L2381" s="835">
        <v>0</v>
      </c>
      <c r="M2381" s="835">
        <v>0</v>
      </c>
      <c r="N2381" s="832">
        <v>3</v>
      </c>
      <c r="O2381" s="836">
        <v>2</v>
      </c>
      <c r="P2381" s="835">
        <v>0</v>
      </c>
      <c r="Q2381" s="837"/>
      <c r="R2381" s="832">
        <v>1</v>
      </c>
      <c r="S2381" s="837">
        <v>0.33333333333333331</v>
      </c>
      <c r="T2381" s="836">
        <v>0.5</v>
      </c>
      <c r="U2381" s="838">
        <v>0.25</v>
      </c>
    </row>
    <row r="2382" spans="1:21" ht="14.4" customHeight="1" x14ac:dyDescent="0.3">
      <c r="A2382" s="831">
        <v>11</v>
      </c>
      <c r="B2382" s="832" t="s">
        <v>2137</v>
      </c>
      <c r="C2382" s="832" t="s">
        <v>2143</v>
      </c>
      <c r="D2382" s="833" t="s">
        <v>4131</v>
      </c>
      <c r="E2382" s="834" t="s">
        <v>2157</v>
      </c>
      <c r="F2382" s="832" t="s">
        <v>2138</v>
      </c>
      <c r="G2382" s="832" t="s">
        <v>2554</v>
      </c>
      <c r="H2382" s="832" t="s">
        <v>590</v>
      </c>
      <c r="I2382" s="832" t="s">
        <v>2555</v>
      </c>
      <c r="J2382" s="832" t="s">
        <v>2556</v>
      </c>
      <c r="K2382" s="832" t="s">
        <v>2557</v>
      </c>
      <c r="L2382" s="835">
        <v>159.71</v>
      </c>
      <c r="M2382" s="835">
        <v>17727.809999999994</v>
      </c>
      <c r="N2382" s="832">
        <v>111</v>
      </c>
      <c r="O2382" s="836">
        <v>34</v>
      </c>
      <c r="P2382" s="835">
        <v>4791.3</v>
      </c>
      <c r="Q2382" s="837">
        <v>0.2702702702702704</v>
      </c>
      <c r="R2382" s="832">
        <v>30</v>
      </c>
      <c r="S2382" s="837">
        <v>0.27027027027027029</v>
      </c>
      <c r="T2382" s="836">
        <v>9</v>
      </c>
      <c r="U2382" s="838">
        <v>0.26470588235294118</v>
      </c>
    </row>
    <row r="2383" spans="1:21" ht="14.4" customHeight="1" x14ac:dyDescent="0.3">
      <c r="A2383" s="831">
        <v>11</v>
      </c>
      <c r="B2383" s="832" t="s">
        <v>2137</v>
      </c>
      <c r="C2383" s="832" t="s">
        <v>2143</v>
      </c>
      <c r="D2383" s="833" t="s">
        <v>4131</v>
      </c>
      <c r="E2383" s="834" t="s">
        <v>2157</v>
      </c>
      <c r="F2383" s="832" t="s">
        <v>2138</v>
      </c>
      <c r="G2383" s="832" t="s">
        <v>2554</v>
      </c>
      <c r="H2383" s="832" t="s">
        <v>590</v>
      </c>
      <c r="I2383" s="832" t="s">
        <v>2558</v>
      </c>
      <c r="J2383" s="832" t="s">
        <v>2556</v>
      </c>
      <c r="K2383" s="832" t="s">
        <v>2559</v>
      </c>
      <c r="L2383" s="835">
        <v>159.71</v>
      </c>
      <c r="M2383" s="835">
        <v>958.26</v>
      </c>
      <c r="N2383" s="832">
        <v>6</v>
      </c>
      <c r="O2383" s="836">
        <v>2</v>
      </c>
      <c r="P2383" s="835">
        <v>479.13</v>
      </c>
      <c r="Q2383" s="837">
        <v>0.5</v>
      </c>
      <c r="R2383" s="832">
        <v>3</v>
      </c>
      <c r="S2383" s="837">
        <v>0.5</v>
      </c>
      <c r="T2383" s="836">
        <v>1</v>
      </c>
      <c r="U2383" s="838">
        <v>0.5</v>
      </c>
    </row>
    <row r="2384" spans="1:21" ht="14.4" customHeight="1" x14ac:dyDescent="0.3">
      <c r="A2384" s="831">
        <v>11</v>
      </c>
      <c r="B2384" s="832" t="s">
        <v>2137</v>
      </c>
      <c r="C2384" s="832" t="s">
        <v>2143</v>
      </c>
      <c r="D2384" s="833" t="s">
        <v>4131</v>
      </c>
      <c r="E2384" s="834" t="s">
        <v>2157</v>
      </c>
      <c r="F2384" s="832" t="s">
        <v>2138</v>
      </c>
      <c r="G2384" s="832" t="s">
        <v>2425</v>
      </c>
      <c r="H2384" s="832" t="s">
        <v>590</v>
      </c>
      <c r="I2384" s="832" t="s">
        <v>4005</v>
      </c>
      <c r="J2384" s="832" t="s">
        <v>2902</v>
      </c>
      <c r="K2384" s="832" t="s">
        <v>4006</v>
      </c>
      <c r="L2384" s="835">
        <v>0</v>
      </c>
      <c r="M2384" s="835">
        <v>0</v>
      </c>
      <c r="N2384" s="832">
        <v>2</v>
      </c>
      <c r="O2384" s="836">
        <v>1.5</v>
      </c>
      <c r="P2384" s="835"/>
      <c r="Q2384" s="837"/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11</v>
      </c>
      <c r="B2385" s="832" t="s">
        <v>2137</v>
      </c>
      <c r="C2385" s="832" t="s">
        <v>2143</v>
      </c>
      <c r="D2385" s="833" t="s">
        <v>4131</v>
      </c>
      <c r="E2385" s="834" t="s">
        <v>2157</v>
      </c>
      <c r="F2385" s="832" t="s">
        <v>2138</v>
      </c>
      <c r="G2385" s="832" t="s">
        <v>2425</v>
      </c>
      <c r="H2385" s="832" t="s">
        <v>590</v>
      </c>
      <c r="I2385" s="832" t="s">
        <v>3582</v>
      </c>
      <c r="J2385" s="832" t="s">
        <v>3583</v>
      </c>
      <c r="K2385" s="832" t="s">
        <v>3584</v>
      </c>
      <c r="L2385" s="835">
        <v>0</v>
      </c>
      <c r="M2385" s="835">
        <v>0</v>
      </c>
      <c r="N2385" s="832">
        <v>1</v>
      </c>
      <c r="O2385" s="836">
        <v>0.5</v>
      </c>
      <c r="P2385" s="835">
        <v>0</v>
      </c>
      <c r="Q2385" s="837"/>
      <c r="R2385" s="832">
        <v>1</v>
      </c>
      <c r="S2385" s="837">
        <v>1</v>
      </c>
      <c r="T2385" s="836">
        <v>0.5</v>
      </c>
      <c r="U2385" s="838">
        <v>1</v>
      </c>
    </row>
    <row r="2386" spans="1:21" ht="14.4" customHeight="1" x14ac:dyDescent="0.3">
      <c r="A2386" s="831">
        <v>11</v>
      </c>
      <c r="B2386" s="832" t="s">
        <v>2137</v>
      </c>
      <c r="C2386" s="832" t="s">
        <v>2143</v>
      </c>
      <c r="D2386" s="833" t="s">
        <v>4131</v>
      </c>
      <c r="E2386" s="834" t="s">
        <v>2157</v>
      </c>
      <c r="F2386" s="832" t="s">
        <v>2138</v>
      </c>
      <c r="G2386" s="832" t="s">
        <v>2425</v>
      </c>
      <c r="H2386" s="832" t="s">
        <v>590</v>
      </c>
      <c r="I2386" s="832" t="s">
        <v>4007</v>
      </c>
      <c r="J2386" s="832" t="s">
        <v>2902</v>
      </c>
      <c r="K2386" s="832" t="s">
        <v>4008</v>
      </c>
      <c r="L2386" s="835">
        <v>0</v>
      </c>
      <c r="M2386" s="835">
        <v>0</v>
      </c>
      <c r="N2386" s="832">
        <v>1</v>
      </c>
      <c r="O2386" s="836">
        <v>1</v>
      </c>
      <c r="P2386" s="835"/>
      <c r="Q2386" s="837"/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11</v>
      </c>
      <c r="B2387" s="832" t="s">
        <v>2137</v>
      </c>
      <c r="C2387" s="832" t="s">
        <v>2143</v>
      </c>
      <c r="D2387" s="833" t="s">
        <v>4131</v>
      </c>
      <c r="E2387" s="834" t="s">
        <v>2157</v>
      </c>
      <c r="F2387" s="832" t="s">
        <v>2138</v>
      </c>
      <c r="G2387" s="832" t="s">
        <v>2425</v>
      </c>
      <c r="H2387" s="832" t="s">
        <v>590</v>
      </c>
      <c r="I2387" s="832" t="s">
        <v>4009</v>
      </c>
      <c r="J2387" s="832" t="s">
        <v>4010</v>
      </c>
      <c r="K2387" s="832" t="s">
        <v>1403</v>
      </c>
      <c r="L2387" s="835">
        <v>0</v>
      </c>
      <c r="M2387" s="835">
        <v>0</v>
      </c>
      <c r="N2387" s="832">
        <v>1</v>
      </c>
      <c r="O2387" s="836">
        <v>0.5</v>
      </c>
      <c r="P2387" s="835">
        <v>0</v>
      </c>
      <c r="Q2387" s="837"/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11</v>
      </c>
      <c r="B2388" s="832" t="s">
        <v>2137</v>
      </c>
      <c r="C2388" s="832" t="s">
        <v>2143</v>
      </c>
      <c r="D2388" s="833" t="s">
        <v>4131</v>
      </c>
      <c r="E2388" s="834" t="s">
        <v>2157</v>
      </c>
      <c r="F2388" s="832" t="s">
        <v>2138</v>
      </c>
      <c r="G2388" s="832" t="s">
        <v>2262</v>
      </c>
      <c r="H2388" s="832" t="s">
        <v>590</v>
      </c>
      <c r="I2388" s="832" t="s">
        <v>2494</v>
      </c>
      <c r="J2388" s="832" t="s">
        <v>2264</v>
      </c>
      <c r="K2388" s="832" t="s">
        <v>2495</v>
      </c>
      <c r="L2388" s="835">
        <v>30.46</v>
      </c>
      <c r="M2388" s="835">
        <v>60.92</v>
      </c>
      <c r="N2388" s="832">
        <v>2</v>
      </c>
      <c r="O2388" s="836">
        <v>1</v>
      </c>
      <c r="P2388" s="835">
        <v>60.92</v>
      </c>
      <c r="Q2388" s="837">
        <v>1</v>
      </c>
      <c r="R2388" s="832">
        <v>2</v>
      </c>
      <c r="S2388" s="837">
        <v>1</v>
      </c>
      <c r="T2388" s="836">
        <v>1</v>
      </c>
      <c r="U2388" s="838">
        <v>1</v>
      </c>
    </row>
    <row r="2389" spans="1:21" ht="14.4" customHeight="1" x14ac:dyDescent="0.3">
      <c r="A2389" s="831">
        <v>11</v>
      </c>
      <c r="B2389" s="832" t="s">
        <v>2137</v>
      </c>
      <c r="C2389" s="832" t="s">
        <v>2143</v>
      </c>
      <c r="D2389" s="833" t="s">
        <v>4131</v>
      </c>
      <c r="E2389" s="834" t="s">
        <v>2157</v>
      </c>
      <c r="F2389" s="832" t="s">
        <v>2138</v>
      </c>
      <c r="G2389" s="832" t="s">
        <v>2262</v>
      </c>
      <c r="H2389" s="832" t="s">
        <v>590</v>
      </c>
      <c r="I2389" s="832" t="s">
        <v>2263</v>
      </c>
      <c r="J2389" s="832" t="s">
        <v>2264</v>
      </c>
      <c r="K2389" s="832" t="s">
        <v>2265</v>
      </c>
      <c r="L2389" s="835">
        <v>60.9</v>
      </c>
      <c r="M2389" s="835">
        <v>1887.8999999999996</v>
      </c>
      <c r="N2389" s="832">
        <v>31</v>
      </c>
      <c r="O2389" s="836">
        <v>17.5</v>
      </c>
      <c r="P2389" s="835">
        <v>791.69999999999982</v>
      </c>
      <c r="Q2389" s="837">
        <v>0.41935483870967738</v>
      </c>
      <c r="R2389" s="832">
        <v>13</v>
      </c>
      <c r="S2389" s="837">
        <v>0.41935483870967744</v>
      </c>
      <c r="T2389" s="836">
        <v>7</v>
      </c>
      <c r="U2389" s="838">
        <v>0.4</v>
      </c>
    </row>
    <row r="2390" spans="1:21" ht="14.4" customHeight="1" x14ac:dyDescent="0.3">
      <c r="A2390" s="831">
        <v>11</v>
      </c>
      <c r="B2390" s="832" t="s">
        <v>2137</v>
      </c>
      <c r="C2390" s="832" t="s">
        <v>2143</v>
      </c>
      <c r="D2390" s="833" t="s">
        <v>4131</v>
      </c>
      <c r="E2390" s="834" t="s">
        <v>2157</v>
      </c>
      <c r="F2390" s="832" t="s">
        <v>2138</v>
      </c>
      <c r="G2390" s="832" t="s">
        <v>3296</v>
      </c>
      <c r="H2390" s="832" t="s">
        <v>590</v>
      </c>
      <c r="I2390" s="832" t="s">
        <v>3519</v>
      </c>
      <c r="J2390" s="832" t="s">
        <v>3298</v>
      </c>
      <c r="K2390" s="832"/>
      <c r="L2390" s="835">
        <v>941.26</v>
      </c>
      <c r="M2390" s="835">
        <v>941.26</v>
      </c>
      <c r="N2390" s="832">
        <v>1</v>
      </c>
      <c r="O2390" s="836">
        <v>1</v>
      </c>
      <c r="P2390" s="835">
        <v>941.26</v>
      </c>
      <c r="Q2390" s="837">
        <v>1</v>
      </c>
      <c r="R2390" s="832">
        <v>1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11</v>
      </c>
      <c r="B2391" s="832" t="s">
        <v>2137</v>
      </c>
      <c r="C2391" s="832" t="s">
        <v>2143</v>
      </c>
      <c r="D2391" s="833" t="s">
        <v>4131</v>
      </c>
      <c r="E2391" s="834" t="s">
        <v>2157</v>
      </c>
      <c r="F2391" s="832" t="s">
        <v>2138</v>
      </c>
      <c r="G2391" s="832" t="s">
        <v>2733</v>
      </c>
      <c r="H2391" s="832" t="s">
        <v>590</v>
      </c>
      <c r="I2391" s="832" t="s">
        <v>2734</v>
      </c>
      <c r="J2391" s="832" t="s">
        <v>1232</v>
      </c>
      <c r="K2391" s="832" t="s">
        <v>2735</v>
      </c>
      <c r="L2391" s="835">
        <v>48.09</v>
      </c>
      <c r="M2391" s="835">
        <v>240.45000000000002</v>
      </c>
      <c r="N2391" s="832">
        <v>5</v>
      </c>
      <c r="O2391" s="836">
        <v>4</v>
      </c>
      <c r="P2391" s="835">
        <v>144.27000000000001</v>
      </c>
      <c r="Q2391" s="837">
        <v>0.6</v>
      </c>
      <c r="R2391" s="832">
        <v>3</v>
      </c>
      <c r="S2391" s="837">
        <v>0.6</v>
      </c>
      <c r="T2391" s="836">
        <v>2.5</v>
      </c>
      <c r="U2391" s="838">
        <v>0.625</v>
      </c>
    </row>
    <row r="2392" spans="1:21" ht="14.4" customHeight="1" x14ac:dyDescent="0.3">
      <c r="A2392" s="831">
        <v>11</v>
      </c>
      <c r="B2392" s="832" t="s">
        <v>2137</v>
      </c>
      <c r="C2392" s="832" t="s">
        <v>2143</v>
      </c>
      <c r="D2392" s="833" t="s">
        <v>4131</v>
      </c>
      <c r="E2392" s="834" t="s">
        <v>2157</v>
      </c>
      <c r="F2392" s="832" t="s">
        <v>2138</v>
      </c>
      <c r="G2392" s="832" t="s">
        <v>2231</v>
      </c>
      <c r="H2392" s="832" t="s">
        <v>590</v>
      </c>
      <c r="I2392" s="832" t="s">
        <v>2360</v>
      </c>
      <c r="J2392" s="832" t="s">
        <v>635</v>
      </c>
      <c r="K2392" s="832" t="s">
        <v>2361</v>
      </c>
      <c r="L2392" s="835">
        <v>0</v>
      </c>
      <c r="M2392" s="835">
        <v>0</v>
      </c>
      <c r="N2392" s="832">
        <v>4</v>
      </c>
      <c r="O2392" s="836">
        <v>1</v>
      </c>
      <c r="P2392" s="835">
        <v>0</v>
      </c>
      <c r="Q2392" s="837"/>
      <c r="R2392" s="832">
        <v>1</v>
      </c>
      <c r="S2392" s="837">
        <v>0.25</v>
      </c>
      <c r="T2392" s="836">
        <v>0.5</v>
      </c>
      <c r="U2392" s="838">
        <v>0.5</v>
      </c>
    </row>
    <row r="2393" spans="1:21" ht="14.4" customHeight="1" x14ac:dyDescent="0.3">
      <c r="A2393" s="831">
        <v>11</v>
      </c>
      <c r="B2393" s="832" t="s">
        <v>2137</v>
      </c>
      <c r="C2393" s="832" t="s">
        <v>2143</v>
      </c>
      <c r="D2393" s="833" t="s">
        <v>4131</v>
      </c>
      <c r="E2393" s="834" t="s">
        <v>2157</v>
      </c>
      <c r="F2393" s="832" t="s">
        <v>2138</v>
      </c>
      <c r="G2393" s="832" t="s">
        <v>2231</v>
      </c>
      <c r="H2393" s="832" t="s">
        <v>590</v>
      </c>
      <c r="I2393" s="832" t="s">
        <v>2232</v>
      </c>
      <c r="J2393" s="832" t="s">
        <v>635</v>
      </c>
      <c r="K2393" s="832" t="s">
        <v>2233</v>
      </c>
      <c r="L2393" s="835">
        <v>0</v>
      </c>
      <c r="M2393" s="835">
        <v>0</v>
      </c>
      <c r="N2393" s="832">
        <v>4</v>
      </c>
      <c r="O2393" s="836">
        <v>2</v>
      </c>
      <c r="P2393" s="835">
        <v>0</v>
      </c>
      <c r="Q2393" s="837"/>
      <c r="R2393" s="832">
        <v>3</v>
      </c>
      <c r="S2393" s="837">
        <v>0.75</v>
      </c>
      <c r="T2393" s="836">
        <v>1.5</v>
      </c>
      <c r="U2393" s="838">
        <v>0.75</v>
      </c>
    </row>
    <row r="2394" spans="1:21" ht="14.4" customHeight="1" x14ac:dyDescent="0.3">
      <c r="A2394" s="831">
        <v>11</v>
      </c>
      <c r="B2394" s="832" t="s">
        <v>2137</v>
      </c>
      <c r="C2394" s="832" t="s">
        <v>2143</v>
      </c>
      <c r="D2394" s="833" t="s">
        <v>4131</v>
      </c>
      <c r="E2394" s="834" t="s">
        <v>2157</v>
      </c>
      <c r="F2394" s="832" t="s">
        <v>2138</v>
      </c>
      <c r="G2394" s="832" t="s">
        <v>2736</v>
      </c>
      <c r="H2394" s="832" t="s">
        <v>590</v>
      </c>
      <c r="I2394" s="832" t="s">
        <v>2740</v>
      </c>
      <c r="J2394" s="832" t="s">
        <v>2741</v>
      </c>
      <c r="K2394" s="832" t="s">
        <v>2742</v>
      </c>
      <c r="L2394" s="835">
        <v>76.180000000000007</v>
      </c>
      <c r="M2394" s="835">
        <v>304.72000000000003</v>
      </c>
      <c r="N2394" s="832">
        <v>4</v>
      </c>
      <c r="O2394" s="836">
        <v>2.5</v>
      </c>
      <c r="P2394" s="835">
        <v>152.36000000000001</v>
      </c>
      <c r="Q2394" s="837">
        <v>0.5</v>
      </c>
      <c r="R2394" s="832">
        <v>2</v>
      </c>
      <c r="S2394" s="837">
        <v>0.5</v>
      </c>
      <c r="T2394" s="836">
        <v>1</v>
      </c>
      <c r="U2394" s="838">
        <v>0.4</v>
      </c>
    </row>
    <row r="2395" spans="1:21" ht="14.4" customHeight="1" x14ac:dyDescent="0.3">
      <c r="A2395" s="831">
        <v>11</v>
      </c>
      <c r="B2395" s="832" t="s">
        <v>2137</v>
      </c>
      <c r="C2395" s="832" t="s">
        <v>2143</v>
      </c>
      <c r="D2395" s="833" t="s">
        <v>4131</v>
      </c>
      <c r="E2395" s="834" t="s">
        <v>2157</v>
      </c>
      <c r="F2395" s="832" t="s">
        <v>2138</v>
      </c>
      <c r="G2395" s="832" t="s">
        <v>2736</v>
      </c>
      <c r="H2395" s="832" t="s">
        <v>590</v>
      </c>
      <c r="I2395" s="832" t="s">
        <v>4011</v>
      </c>
      <c r="J2395" s="832" t="s">
        <v>2741</v>
      </c>
      <c r="K2395" s="832" t="s">
        <v>4012</v>
      </c>
      <c r="L2395" s="835">
        <v>38.08</v>
      </c>
      <c r="M2395" s="835">
        <v>114.24</v>
      </c>
      <c r="N2395" s="832">
        <v>3</v>
      </c>
      <c r="O2395" s="836">
        <v>1.5</v>
      </c>
      <c r="P2395" s="835">
        <v>38.08</v>
      </c>
      <c r="Q2395" s="837">
        <v>0.33333333333333331</v>
      </c>
      <c r="R2395" s="832">
        <v>1</v>
      </c>
      <c r="S2395" s="837">
        <v>0.33333333333333331</v>
      </c>
      <c r="T2395" s="836">
        <v>0.5</v>
      </c>
      <c r="U2395" s="838">
        <v>0.33333333333333331</v>
      </c>
    </row>
    <row r="2396" spans="1:21" ht="14.4" customHeight="1" x14ac:dyDescent="0.3">
      <c r="A2396" s="831">
        <v>11</v>
      </c>
      <c r="B2396" s="832" t="s">
        <v>2137</v>
      </c>
      <c r="C2396" s="832" t="s">
        <v>2143</v>
      </c>
      <c r="D2396" s="833" t="s">
        <v>4131</v>
      </c>
      <c r="E2396" s="834" t="s">
        <v>2157</v>
      </c>
      <c r="F2396" s="832" t="s">
        <v>2138</v>
      </c>
      <c r="G2396" s="832" t="s">
        <v>2736</v>
      </c>
      <c r="H2396" s="832" t="s">
        <v>590</v>
      </c>
      <c r="I2396" s="832" t="s">
        <v>4013</v>
      </c>
      <c r="J2396" s="832" t="s">
        <v>2741</v>
      </c>
      <c r="K2396" s="832" t="s">
        <v>4014</v>
      </c>
      <c r="L2396" s="835">
        <v>0</v>
      </c>
      <c r="M2396" s="835">
        <v>0</v>
      </c>
      <c r="N2396" s="832">
        <v>3</v>
      </c>
      <c r="O2396" s="836">
        <v>1.5</v>
      </c>
      <c r="P2396" s="835">
        <v>0</v>
      </c>
      <c r="Q2396" s="837"/>
      <c r="R2396" s="832">
        <v>1</v>
      </c>
      <c r="S2396" s="837">
        <v>0.33333333333333331</v>
      </c>
      <c r="T2396" s="836">
        <v>0.5</v>
      </c>
      <c r="U2396" s="838">
        <v>0.33333333333333331</v>
      </c>
    </row>
    <row r="2397" spans="1:21" ht="14.4" customHeight="1" x14ac:dyDescent="0.3">
      <c r="A2397" s="831">
        <v>11</v>
      </c>
      <c r="B2397" s="832" t="s">
        <v>2137</v>
      </c>
      <c r="C2397" s="832" t="s">
        <v>2143</v>
      </c>
      <c r="D2397" s="833" t="s">
        <v>4131</v>
      </c>
      <c r="E2397" s="834" t="s">
        <v>2157</v>
      </c>
      <c r="F2397" s="832" t="s">
        <v>2138</v>
      </c>
      <c r="G2397" s="832" t="s">
        <v>2736</v>
      </c>
      <c r="H2397" s="832" t="s">
        <v>590</v>
      </c>
      <c r="I2397" s="832" t="s">
        <v>4015</v>
      </c>
      <c r="J2397" s="832" t="s">
        <v>2741</v>
      </c>
      <c r="K2397" s="832" t="s">
        <v>4016</v>
      </c>
      <c r="L2397" s="835">
        <v>0</v>
      </c>
      <c r="M2397" s="835">
        <v>0</v>
      </c>
      <c r="N2397" s="832">
        <v>1</v>
      </c>
      <c r="O2397" s="836">
        <v>0.5</v>
      </c>
      <c r="P2397" s="835">
        <v>0</v>
      </c>
      <c r="Q2397" s="837"/>
      <c r="R2397" s="832">
        <v>1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11</v>
      </c>
      <c r="B2398" s="832" t="s">
        <v>2137</v>
      </c>
      <c r="C2398" s="832" t="s">
        <v>2143</v>
      </c>
      <c r="D2398" s="833" t="s">
        <v>4131</v>
      </c>
      <c r="E2398" s="834" t="s">
        <v>2157</v>
      </c>
      <c r="F2398" s="832" t="s">
        <v>2138</v>
      </c>
      <c r="G2398" s="832" t="s">
        <v>2483</v>
      </c>
      <c r="H2398" s="832" t="s">
        <v>590</v>
      </c>
      <c r="I2398" s="832" t="s">
        <v>2910</v>
      </c>
      <c r="J2398" s="832" t="s">
        <v>1371</v>
      </c>
      <c r="K2398" s="832" t="s">
        <v>1836</v>
      </c>
      <c r="L2398" s="835">
        <v>0</v>
      </c>
      <c r="M2398" s="835">
        <v>0</v>
      </c>
      <c r="N2398" s="832">
        <v>2</v>
      </c>
      <c r="O2398" s="836">
        <v>0.5</v>
      </c>
      <c r="P2398" s="835">
        <v>0</v>
      </c>
      <c r="Q2398" s="837"/>
      <c r="R2398" s="832">
        <v>2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11</v>
      </c>
      <c r="B2399" s="832" t="s">
        <v>2137</v>
      </c>
      <c r="C2399" s="832" t="s">
        <v>2143</v>
      </c>
      <c r="D2399" s="833" t="s">
        <v>4131</v>
      </c>
      <c r="E2399" s="834" t="s">
        <v>2157</v>
      </c>
      <c r="F2399" s="832" t="s">
        <v>2138</v>
      </c>
      <c r="G2399" s="832" t="s">
        <v>2483</v>
      </c>
      <c r="H2399" s="832" t="s">
        <v>590</v>
      </c>
      <c r="I2399" s="832" t="s">
        <v>2484</v>
      </c>
      <c r="J2399" s="832" t="s">
        <v>1371</v>
      </c>
      <c r="K2399" s="832" t="s">
        <v>2180</v>
      </c>
      <c r="L2399" s="835">
        <v>98.75</v>
      </c>
      <c r="M2399" s="835">
        <v>197.5</v>
      </c>
      <c r="N2399" s="832">
        <v>2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11</v>
      </c>
      <c r="B2400" s="832" t="s">
        <v>2137</v>
      </c>
      <c r="C2400" s="832" t="s">
        <v>2143</v>
      </c>
      <c r="D2400" s="833" t="s">
        <v>4131</v>
      </c>
      <c r="E2400" s="834" t="s">
        <v>2157</v>
      </c>
      <c r="F2400" s="832" t="s">
        <v>2138</v>
      </c>
      <c r="G2400" s="832" t="s">
        <v>2362</v>
      </c>
      <c r="H2400" s="832" t="s">
        <v>590</v>
      </c>
      <c r="I2400" s="832" t="s">
        <v>2363</v>
      </c>
      <c r="J2400" s="832" t="s">
        <v>2364</v>
      </c>
      <c r="K2400" s="832" t="s">
        <v>2365</v>
      </c>
      <c r="L2400" s="835">
        <v>132.97999999999999</v>
      </c>
      <c r="M2400" s="835">
        <v>265.95999999999998</v>
      </c>
      <c r="N2400" s="832">
        <v>2</v>
      </c>
      <c r="O2400" s="836">
        <v>0.5</v>
      </c>
      <c r="P2400" s="835">
        <v>265.95999999999998</v>
      </c>
      <c r="Q2400" s="837">
        <v>1</v>
      </c>
      <c r="R2400" s="832">
        <v>2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11</v>
      </c>
      <c r="B2401" s="832" t="s">
        <v>2137</v>
      </c>
      <c r="C2401" s="832" t="s">
        <v>2143</v>
      </c>
      <c r="D2401" s="833" t="s">
        <v>4131</v>
      </c>
      <c r="E2401" s="834" t="s">
        <v>2157</v>
      </c>
      <c r="F2401" s="832" t="s">
        <v>2138</v>
      </c>
      <c r="G2401" s="832" t="s">
        <v>2568</v>
      </c>
      <c r="H2401" s="832" t="s">
        <v>590</v>
      </c>
      <c r="I2401" s="832" t="s">
        <v>2746</v>
      </c>
      <c r="J2401" s="832" t="s">
        <v>2570</v>
      </c>
      <c r="K2401" s="832" t="s">
        <v>2747</v>
      </c>
      <c r="L2401" s="835">
        <v>1222.95</v>
      </c>
      <c r="M2401" s="835">
        <v>1222.95</v>
      </c>
      <c r="N2401" s="832">
        <v>1</v>
      </c>
      <c r="O2401" s="836">
        <v>0.5</v>
      </c>
      <c r="P2401" s="835">
        <v>1222.95</v>
      </c>
      <c r="Q2401" s="837">
        <v>1</v>
      </c>
      <c r="R2401" s="832">
        <v>1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11</v>
      </c>
      <c r="B2402" s="832" t="s">
        <v>2137</v>
      </c>
      <c r="C2402" s="832" t="s">
        <v>2143</v>
      </c>
      <c r="D2402" s="833" t="s">
        <v>4131</v>
      </c>
      <c r="E2402" s="834" t="s">
        <v>2157</v>
      </c>
      <c r="F2402" s="832" t="s">
        <v>2138</v>
      </c>
      <c r="G2402" s="832" t="s">
        <v>2568</v>
      </c>
      <c r="H2402" s="832" t="s">
        <v>590</v>
      </c>
      <c r="I2402" s="832" t="s">
        <v>2569</v>
      </c>
      <c r="J2402" s="832" t="s">
        <v>2570</v>
      </c>
      <c r="K2402" s="832" t="s">
        <v>2571</v>
      </c>
      <c r="L2402" s="835">
        <v>1776.68</v>
      </c>
      <c r="M2402" s="835">
        <v>3553.36</v>
      </c>
      <c r="N2402" s="832">
        <v>2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11</v>
      </c>
      <c r="B2403" s="832" t="s">
        <v>2137</v>
      </c>
      <c r="C2403" s="832" t="s">
        <v>2143</v>
      </c>
      <c r="D2403" s="833" t="s">
        <v>4131</v>
      </c>
      <c r="E2403" s="834" t="s">
        <v>2157</v>
      </c>
      <c r="F2403" s="832" t="s">
        <v>2138</v>
      </c>
      <c r="G2403" s="832" t="s">
        <v>2285</v>
      </c>
      <c r="H2403" s="832" t="s">
        <v>590</v>
      </c>
      <c r="I2403" s="832" t="s">
        <v>2339</v>
      </c>
      <c r="J2403" s="832" t="s">
        <v>856</v>
      </c>
      <c r="K2403" s="832" t="s">
        <v>2288</v>
      </c>
      <c r="L2403" s="835">
        <v>0</v>
      </c>
      <c r="M2403" s="835">
        <v>0</v>
      </c>
      <c r="N2403" s="832">
        <v>1</v>
      </c>
      <c r="O2403" s="836">
        <v>0.5</v>
      </c>
      <c r="P2403" s="835">
        <v>0</v>
      </c>
      <c r="Q2403" s="837"/>
      <c r="R2403" s="832">
        <v>1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11</v>
      </c>
      <c r="B2404" s="832" t="s">
        <v>2137</v>
      </c>
      <c r="C2404" s="832" t="s">
        <v>2143</v>
      </c>
      <c r="D2404" s="833" t="s">
        <v>4131</v>
      </c>
      <c r="E2404" s="834" t="s">
        <v>2157</v>
      </c>
      <c r="F2404" s="832" t="s">
        <v>2138</v>
      </c>
      <c r="G2404" s="832" t="s">
        <v>2400</v>
      </c>
      <c r="H2404" s="832" t="s">
        <v>590</v>
      </c>
      <c r="I2404" s="832" t="s">
        <v>2401</v>
      </c>
      <c r="J2404" s="832" t="s">
        <v>2402</v>
      </c>
      <c r="K2404" s="832" t="s">
        <v>2403</v>
      </c>
      <c r="L2404" s="835">
        <v>38.56</v>
      </c>
      <c r="M2404" s="835">
        <v>154.24</v>
      </c>
      <c r="N2404" s="832">
        <v>4</v>
      </c>
      <c r="O2404" s="836">
        <v>2</v>
      </c>
      <c r="P2404" s="835">
        <v>154.24</v>
      </c>
      <c r="Q2404" s="837">
        <v>1</v>
      </c>
      <c r="R2404" s="832">
        <v>4</v>
      </c>
      <c r="S2404" s="837">
        <v>1</v>
      </c>
      <c r="T2404" s="836">
        <v>2</v>
      </c>
      <c r="U2404" s="838">
        <v>1</v>
      </c>
    </row>
    <row r="2405" spans="1:21" ht="14.4" customHeight="1" x14ac:dyDescent="0.3">
      <c r="A2405" s="831">
        <v>11</v>
      </c>
      <c r="B2405" s="832" t="s">
        <v>2137</v>
      </c>
      <c r="C2405" s="832" t="s">
        <v>2143</v>
      </c>
      <c r="D2405" s="833" t="s">
        <v>4131</v>
      </c>
      <c r="E2405" s="834" t="s">
        <v>2157</v>
      </c>
      <c r="F2405" s="832" t="s">
        <v>2138</v>
      </c>
      <c r="G2405" s="832" t="s">
        <v>2368</v>
      </c>
      <c r="H2405" s="832" t="s">
        <v>638</v>
      </c>
      <c r="I2405" s="832" t="s">
        <v>2575</v>
      </c>
      <c r="J2405" s="832" t="s">
        <v>2003</v>
      </c>
      <c r="K2405" s="832" t="s">
        <v>2576</v>
      </c>
      <c r="L2405" s="835">
        <v>96.84</v>
      </c>
      <c r="M2405" s="835">
        <v>193.68</v>
      </c>
      <c r="N2405" s="832">
        <v>2</v>
      </c>
      <c r="O2405" s="836">
        <v>2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11</v>
      </c>
      <c r="B2406" s="832" t="s">
        <v>2137</v>
      </c>
      <c r="C2406" s="832" t="s">
        <v>2143</v>
      </c>
      <c r="D2406" s="833" t="s">
        <v>4131</v>
      </c>
      <c r="E2406" s="834" t="s">
        <v>2157</v>
      </c>
      <c r="F2406" s="832" t="s">
        <v>2138</v>
      </c>
      <c r="G2406" s="832" t="s">
        <v>2368</v>
      </c>
      <c r="H2406" s="832" t="s">
        <v>638</v>
      </c>
      <c r="I2406" s="832" t="s">
        <v>2002</v>
      </c>
      <c r="J2406" s="832" t="s">
        <v>2003</v>
      </c>
      <c r="K2406" s="832" t="s">
        <v>2004</v>
      </c>
      <c r="L2406" s="835">
        <v>64.56</v>
      </c>
      <c r="M2406" s="835">
        <v>193.68</v>
      </c>
      <c r="N2406" s="832">
        <v>3</v>
      </c>
      <c r="O2406" s="836">
        <v>3</v>
      </c>
      <c r="P2406" s="835">
        <v>129.12</v>
      </c>
      <c r="Q2406" s="837">
        <v>0.66666666666666663</v>
      </c>
      <c r="R2406" s="832">
        <v>2</v>
      </c>
      <c r="S2406" s="837">
        <v>0.66666666666666663</v>
      </c>
      <c r="T2406" s="836">
        <v>2</v>
      </c>
      <c r="U2406" s="838">
        <v>0.66666666666666663</v>
      </c>
    </row>
    <row r="2407" spans="1:21" ht="14.4" customHeight="1" x14ac:dyDescent="0.3">
      <c r="A2407" s="831">
        <v>11</v>
      </c>
      <c r="B2407" s="832" t="s">
        <v>2137</v>
      </c>
      <c r="C2407" s="832" t="s">
        <v>2143</v>
      </c>
      <c r="D2407" s="833" t="s">
        <v>4131</v>
      </c>
      <c r="E2407" s="834" t="s">
        <v>2157</v>
      </c>
      <c r="F2407" s="832" t="s">
        <v>2138</v>
      </c>
      <c r="G2407" s="832" t="s">
        <v>2181</v>
      </c>
      <c r="H2407" s="832" t="s">
        <v>638</v>
      </c>
      <c r="I2407" s="832" t="s">
        <v>2272</v>
      </c>
      <c r="J2407" s="832" t="s">
        <v>757</v>
      </c>
      <c r="K2407" s="832" t="s">
        <v>1686</v>
      </c>
      <c r="L2407" s="835">
        <v>490.89</v>
      </c>
      <c r="M2407" s="835">
        <v>11781.36</v>
      </c>
      <c r="N2407" s="832">
        <v>24</v>
      </c>
      <c r="O2407" s="836">
        <v>13.5</v>
      </c>
      <c r="P2407" s="835">
        <v>6872.46</v>
      </c>
      <c r="Q2407" s="837">
        <v>0.58333333333333326</v>
      </c>
      <c r="R2407" s="832">
        <v>14</v>
      </c>
      <c r="S2407" s="837">
        <v>0.58333333333333337</v>
      </c>
      <c r="T2407" s="836">
        <v>7.5</v>
      </c>
      <c r="U2407" s="838">
        <v>0.55555555555555558</v>
      </c>
    </row>
    <row r="2408" spans="1:21" ht="14.4" customHeight="1" x14ac:dyDescent="0.3">
      <c r="A2408" s="831">
        <v>11</v>
      </c>
      <c r="B2408" s="832" t="s">
        <v>2137</v>
      </c>
      <c r="C2408" s="832" t="s">
        <v>2143</v>
      </c>
      <c r="D2408" s="833" t="s">
        <v>4131</v>
      </c>
      <c r="E2408" s="834" t="s">
        <v>2157</v>
      </c>
      <c r="F2408" s="832" t="s">
        <v>2138</v>
      </c>
      <c r="G2408" s="832" t="s">
        <v>2181</v>
      </c>
      <c r="H2408" s="832" t="s">
        <v>638</v>
      </c>
      <c r="I2408" s="832" t="s">
        <v>2182</v>
      </c>
      <c r="J2408" s="832" t="s">
        <v>757</v>
      </c>
      <c r="K2408" s="832" t="s">
        <v>1682</v>
      </c>
      <c r="L2408" s="835">
        <v>736.33</v>
      </c>
      <c r="M2408" s="835">
        <v>37552.83</v>
      </c>
      <c r="N2408" s="832">
        <v>51</v>
      </c>
      <c r="O2408" s="836">
        <v>27</v>
      </c>
      <c r="P2408" s="835">
        <v>22826.230000000003</v>
      </c>
      <c r="Q2408" s="837">
        <v>0.60784313725490202</v>
      </c>
      <c r="R2408" s="832">
        <v>31</v>
      </c>
      <c r="S2408" s="837">
        <v>0.60784313725490191</v>
      </c>
      <c r="T2408" s="836">
        <v>16</v>
      </c>
      <c r="U2408" s="838">
        <v>0.59259259259259256</v>
      </c>
    </row>
    <row r="2409" spans="1:21" ht="14.4" customHeight="1" x14ac:dyDescent="0.3">
      <c r="A2409" s="831">
        <v>11</v>
      </c>
      <c r="B2409" s="832" t="s">
        <v>2137</v>
      </c>
      <c r="C2409" s="832" t="s">
        <v>2143</v>
      </c>
      <c r="D2409" s="833" t="s">
        <v>4131</v>
      </c>
      <c r="E2409" s="834" t="s">
        <v>2157</v>
      </c>
      <c r="F2409" s="832" t="s">
        <v>2138</v>
      </c>
      <c r="G2409" s="832" t="s">
        <v>2181</v>
      </c>
      <c r="H2409" s="832" t="s">
        <v>638</v>
      </c>
      <c r="I2409" s="832" t="s">
        <v>1689</v>
      </c>
      <c r="J2409" s="832" t="s">
        <v>757</v>
      </c>
      <c r="K2409" s="832" t="s">
        <v>1678</v>
      </c>
      <c r="L2409" s="835">
        <v>923.74</v>
      </c>
      <c r="M2409" s="835">
        <v>1847.48</v>
      </c>
      <c r="N2409" s="832">
        <v>2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11</v>
      </c>
      <c r="B2410" s="832" t="s">
        <v>2137</v>
      </c>
      <c r="C2410" s="832" t="s">
        <v>2143</v>
      </c>
      <c r="D2410" s="833" t="s">
        <v>4131</v>
      </c>
      <c r="E2410" s="834" t="s">
        <v>2157</v>
      </c>
      <c r="F2410" s="832" t="s">
        <v>2138</v>
      </c>
      <c r="G2410" s="832" t="s">
        <v>2234</v>
      </c>
      <c r="H2410" s="832" t="s">
        <v>638</v>
      </c>
      <c r="I2410" s="832" t="s">
        <v>1825</v>
      </c>
      <c r="J2410" s="832" t="s">
        <v>653</v>
      </c>
      <c r="K2410" s="832" t="s">
        <v>1826</v>
      </c>
      <c r="L2410" s="835">
        <v>24.22</v>
      </c>
      <c r="M2410" s="835">
        <v>508.62</v>
      </c>
      <c r="N2410" s="832">
        <v>21</v>
      </c>
      <c r="O2410" s="836">
        <v>16</v>
      </c>
      <c r="P2410" s="835">
        <v>193.76</v>
      </c>
      <c r="Q2410" s="837">
        <v>0.38095238095238093</v>
      </c>
      <c r="R2410" s="832">
        <v>8</v>
      </c>
      <c r="S2410" s="837">
        <v>0.38095238095238093</v>
      </c>
      <c r="T2410" s="836">
        <v>6.5</v>
      </c>
      <c r="U2410" s="838">
        <v>0.40625</v>
      </c>
    </row>
    <row r="2411" spans="1:21" ht="14.4" customHeight="1" x14ac:dyDescent="0.3">
      <c r="A2411" s="831">
        <v>11</v>
      </c>
      <c r="B2411" s="832" t="s">
        <v>2137</v>
      </c>
      <c r="C2411" s="832" t="s">
        <v>2143</v>
      </c>
      <c r="D2411" s="833" t="s">
        <v>4131</v>
      </c>
      <c r="E2411" s="834" t="s">
        <v>2157</v>
      </c>
      <c r="F2411" s="832" t="s">
        <v>2138</v>
      </c>
      <c r="G2411" s="832" t="s">
        <v>2234</v>
      </c>
      <c r="H2411" s="832" t="s">
        <v>638</v>
      </c>
      <c r="I2411" s="832" t="s">
        <v>1827</v>
      </c>
      <c r="J2411" s="832" t="s">
        <v>653</v>
      </c>
      <c r="K2411" s="832" t="s">
        <v>646</v>
      </c>
      <c r="L2411" s="835">
        <v>48.42</v>
      </c>
      <c r="M2411" s="835">
        <v>2663.1000000000004</v>
      </c>
      <c r="N2411" s="832">
        <v>55</v>
      </c>
      <c r="O2411" s="836">
        <v>43.5</v>
      </c>
      <c r="P2411" s="835">
        <v>823.13999999999987</v>
      </c>
      <c r="Q2411" s="837">
        <v>0.30909090909090903</v>
      </c>
      <c r="R2411" s="832">
        <v>17</v>
      </c>
      <c r="S2411" s="837">
        <v>0.30909090909090908</v>
      </c>
      <c r="T2411" s="836">
        <v>12.5</v>
      </c>
      <c r="U2411" s="838">
        <v>0.28735632183908044</v>
      </c>
    </row>
    <row r="2412" spans="1:21" ht="14.4" customHeight="1" x14ac:dyDescent="0.3">
      <c r="A2412" s="831">
        <v>11</v>
      </c>
      <c r="B2412" s="832" t="s">
        <v>2137</v>
      </c>
      <c r="C2412" s="832" t="s">
        <v>2143</v>
      </c>
      <c r="D2412" s="833" t="s">
        <v>4131</v>
      </c>
      <c r="E2412" s="834" t="s">
        <v>2157</v>
      </c>
      <c r="F2412" s="832" t="s">
        <v>2138</v>
      </c>
      <c r="G2412" s="832" t="s">
        <v>2234</v>
      </c>
      <c r="H2412" s="832" t="s">
        <v>590</v>
      </c>
      <c r="I2412" s="832" t="s">
        <v>2406</v>
      </c>
      <c r="J2412" s="832" t="s">
        <v>653</v>
      </c>
      <c r="K2412" s="832" t="s">
        <v>2407</v>
      </c>
      <c r="L2412" s="835">
        <v>48.42</v>
      </c>
      <c r="M2412" s="835">
        <v>193.68</v>
      </c>
      <c r="N2412" s="832">
        <v>4</v>
      </c>
      <c r="O2412" s="836">
        <v>3.5</v>
      </c>
      <c r="P2412" s="835">
        <v>145.26</v>
      </c>
      <c r="Q2412" s="837">
        <v>0.74999999999999989</v>
      </c>
      <c r="R2412" s="832">
        <v>3</v>
      </c>
      <c r="S2412" s="837">
        <v>0.75</v>
      </c>
      <c r="T2412" s="836">
        <v>3</v>
      </c>
      <c r="U2412" s="838">
        <v>0.8571428571428571</v>
      </c>
    </row>
    <row r="2413" spans="1:21" ht="14.4" customHeight="1" x14ac:dyDescent="0.3">
      <c r="A2413" s="831">
        <v>11</v>
      </c>
      <c r="B2413" s="832" t="s">
        <v>2137</v>
      </c>
      <c r="C2413" s="832" t="s">
        <v>2143</v>
      </c>
      <c r="D2413" s="833" t="s">
        <v>4131</v>
      </c>
      <c r="E2413" s="834" t="s">
        <v>2157</v>
      </c>
      <c r="F2413" s="832" t="s">
        <v>2138</v>
      </c>
      <c r="G2413" s="832" t="s">
        <v>2234</v>
      </c>
      <c r="H2413" s="832" t="s">
        <v>590</v>
      </c>
      <c r="I2413" s="832" t="s">
        <v>2519</v>
      </c>
      <c r="J2413" s="832" t="s">
        <v>653</v>
      </c>
      <c r="K2413" s="832" t="s">
        <v>2520</v>
      </c>
      <c r="L2413" s="835">
        <v>24.22</v>
      </c>
      <c r="M2413" s="835">
        <v>96.88</v>
      </c>
      <c r="N2413" s="832">
        <v>4</v>
      </c>
      <c r="O2413" s="836">
        <v>2.5</v>
      </c>
      <c r="P2413" s="835">
        <v>72.66</v>
      </c>
      <c r="Q2413" s="837">
        <v>0.75</v>
      </c>
      <c r="R2413" s="832">
        <v>3</v>
      </c>
      <c r="S2413" s="837">
        <v>0.75</v>
      </c>
      <c r="T2413" s="836">
        <v>2</v>
      </c>
      <c r="U2413" s="838">
        <v>0.8</v>
      </c>
    </row>
    <row r="2414" spans="1:21" ht="14.4" customHeight="1" x14ac:dyDescent="0.3">
      <c r="A2414" s="831">
        <v>11</v>
      </c>
      <c r="B2414" s="832" t="s">
        <v>2137</v>
      </c>
      <c r="C2414" s="832" t="s">
        <v>2143</v>
      </c>
      <c r="D2414" s="833" t="s">
        <v>4131</v>
      </c>
      <c r="E2414" s="834" t="s">
        <v>2157</v>
      </c>
      <c r="F2414" s="832" t="s">
        <v>2138</v>
      </c>
      <c r="G2414" s="832" t="s">
        <v>2293</v>
      </c>
      <c r="H2414" s="832" t="s">
        <v>590</v>
      </c>
      <c r="I2414" s="832" t="s">
        <v>3807</v>
      </c>
      <c r="J2414" s="832" t="s">
        <v>774</v>
      </c>
      <c r="K2414" s="832" t="s">
        <v>2295</v>
      </c>
      <c r="L2414" s="835">
        <v>301.2</v>
      </c>
      <c r="M2414" s="835">
        <v>301.2</v>
      </c>
      <c r="N2414" s="832">
        <v>1</v>
      </c>
      <c r="O2414" s="836">
        <v>0.5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11</v>
      </c>
      <c r="B2415" s="832" t="s">
        <v>2137</v>
      </c>
      <c r="C2415" s="832" t="s">
        <v>2143</v>
      </c>
      <c r="D2415" s="833" t="s">
        <v>4131</v>
      </c>
      <c r="E2415" s="834" t="s">
        <v>2157</v>
      </c>
      <c r="F2415" s="832" t="s">
        <v>2138</v>
      </c>
      <c r="G2415" s="832" t="s">
        <v>4017</v>
      </c>
      <c r="H2415" s="832" t="s">
        <v>590</v>
      </c>
      <c r="I2415" s="832" t="s">
        <v>4018</v>
      </c>
      <c r="J2415" s="832" t="s">
        <v>882</v>
      </c>
      <c r="K2415" s="832" t="s">
        <v>4019</v>
      </c>
      <c r="L2415" s="835">
        <v>0</v>
      </c>
      <c r="M2415" s="835">
        <v>0</v>
      </c>
      <c r="N2415" s="832">
        <v>1</v>
      </c>
      <c r="O2415" s="836">
        <v>0.5</v>
      </c>
      <c r="P2415" s="835"/>
      <c r="Q2415" s="837"/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11</v>
      </c>
      <c r="B2416" s="832" t="s">
        <v>2137</v>
      </c>
      <c r="C2416" s="832" t="s">
        <v>2143</v>
      </c>
      <c r="D2416" s="833" t="s">
        <v>4131</v>
      </c>
      <c r="E2416" s="834" t="s">
        <v>2157</v>
      </c>
      <c r="F2416" s="832" t="s">
        <v>2138</v>
      </c>
      <c r="G2416" s="832" t="s">
        <v>2235</v>
      </c>
      <c r="H2416" s="832" t="s">
        <v>590</v>
      </c>
      <c r="I2416" s="832" t="s">
        <v>2236</v>
      </c>
      <c r="J2416" s="832" t="s">
        <v>2237</v>
      </c>
      <c r="K2416" s="832" t="s">
        <v>1726</v>
      </c>
      <c r="L2416" s="835">
        <v>82.17</v>
      </c>
      <c r="M2416" s="835">
        <v>82.17</v>
      </c>
      <c r="N2416" s="832">
        <v>1</v>
      </c>
      <c r="O2416" s="836">
        <v>0.5</v>
      </c>
      <c r="P2416" s="835">
        <v>82.17</v>
      </c>
      <c r="Q2416" s="837">
        <v>1</v>
      </c>
      <c r="R2416" s="832">
        <v>1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11</v>
      </c>
      <c r="B2417" s="832" t="s">
        <v>2137</v>
      </c>
      <c r="C2417" s="832" t="s">
        <v>2143</v>
      </c>
      <c r="D2417" s="833" t="s">
        <v>4131</v>
      </c>
      <c r="E2417" s="834" t="s">
        <v>2157</v>
      </c>
      <c r="F2417" s="832" t="s">
        <v>2138</v>
      </c>
      <c r="G2417" s="832" t="s">
        <v>2776</v>
      </c>
      <c r="H2417" s="832" t="s">
        <v>590</v>
      </c>
      <c r="I2417" s="832" t="s">
        <v>2777</v>
      </c>
      <c r="J2417" s="832" t="s">
        <v>641</v>
      </c>
      <c r="K2417" s="832" t="s">
        <v>2778</v>
      </c>
      <c r="L2417" s="835">
        <v>108.44</v>
      </c>
      <c r="M2417" s="835">
        <v>108.44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11</v>
      </c>
      <c r="B2418" s="832" t="s">
        <v>2137</v>
      </c>
      <c r="C2418" s="832" t="s">
        <v>2143</v>
      </c>
      <c r="D2418" s="833" t="s">
        <v>4131</v>
      </c>
      <c r="E2418" s="834" t="s">
        <v>2157</v>
      </c>
      <c r="F2418" s="832" t="s">
        <v>2138</v>
      </c>
      <c r="G2418" s="832" t="s">
        <v>3364</v>
      </c>
      <c r="H2418" s="832" t="s">
        <v>638</v>
      </c>
      <c r="I2418" s="832" t="s">
        <v>2009</v>
      </c>
      <c r="J2418" s="832" t="s">
        <v>1848</v>
      </c>
      <c r="K2418" s="832" t="s">
        <v>1852</v>
      </c>
      <c r="L2418" s="835">
        <v>149.47</v>
      </c>
      <c r="M2418" s="835">
        <v>149.47</v>
      </c>
      <c r="N2418" s="832">
        <v>1</v>
      </c>
      <c r="O2418" s="836">
        <v>1</v>
      </c>
      <c r="P2418" s="835">
        <v>149.47</v>
      </c>
      <c r="Q2418" s="837">
        <v>1</v>
      </c>
      <c r="R2418" s="832">
        <v>1</v>
      </c>
      <c r="S2418" s="837">
        <v>1</v>
      </c>
      <c r="T2418" s="836">
        <v>1</v>
      </c>
      <c r="U2418" s="838">
        <v>1</v>
      </c>
    </row>
    <row r="2419" spans="1:21" ht="14.4" customHeight="1" x14ac:dyDescent="0.3">
      <c r="A2419" s="831">
        <v>11</v>
      </c>
      <c r="B2419" s="832" t="s">
        <v>2137</v>
      </c>
      <c r="C2419" s="832" t="s">
        <v>2143</v>
      </c>
      <c r="D2419" s="833" t="s">
        <v>4131</v>
      </c>
      <c r="E2419" s="834" t="s">
        <v>2157</v>
      </c>
      <c r="F2419" s="832" t="s">
        <v>2138</v>
      </c>
      <c r="G2419" s="832" t="s">
        <v>4020</v>
      </c>
      <c r="H2419" s="832" t="s">
        <v>590</v>
      </c>
      <c r="I2419" s="832" t="s">
        <v>4021</v>
      </c>
      <c r="J2419" s="832" t="s">
        <v>4022</v>
      </c>
      <c r="K2419" s="832" t="s">
        <v>4023</v>
      </c>
      <c r="L2419" s="835">
        <v>130.36000000000001</v>
      </c>
      <c r="M2419" s="835">
        <v>130.36000000000001</v>
      </c>
      <c r="N2419" s="832">
        <v>1</v>
      </c>
      <c r="O2419" s="836">
        <v>0.5</v>
      </c>
      <c r="P2419" s="835">
        <v>130.36000000000001</v>
      </c>
      <c r="Q2419" s="837">
        <v>1</v>
      </c>
      <c r="R2419" s="832">
        <v>1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11</v>
      </c>
      <c r="B2420" s="832" t="s">
        <v>2137</v>
      </c>
      <c r="C2420" s="832" t="s">
        <v>2143</v>
      </c>
      <c r="D2420" s="833" t="s">
        <v>4131</v>
      </c>
      <c r="E2420" s="834" t="s">
        <v>2157</v>
      </c>
      <c r="F2420" s="832" t="s">
        <v>2138</v>
      </c>
      <c r="G2420" s="832" t="s">
        <v>2187</v>
      </c>
      <c r="H2420" s="832" t="s">
        <v>638</v>
      </c>
      <c r="I2420" s="832" t="s">
        <v>1834</v>
      </c>
      <c r="J2420" s="832" t="s">
        <v>1835</v>
      </c>
      <c r="K2420" s="832" t="s">
        <v>1836</v>
      </c>
      <c r="L2420" s="835">
        <v>0</v>
      </c>
      <c r="M2420" s="835">
        <v>0</v>
      </c>
      <c r="N2420" s="832">
        <v>14</v>
      </c>
      <c r="O2420" s="836">
        <v>12</v>
      </c>
      <c r="P2420" s="835">
        <v>0</v>
      </c>
      <c r="Q2420" s="837"/>
      <c r="R2420" s="832">
        <v>5</v>
      </c>
      <c r="S2420" s="837">
        <v>0.35714285714285715</v>
      </c>
      <c r="T2420" s="836">
        <v>3.5</v>
      </c>
      <c r="U2420" s="838">
        <v>0.29166666666666669</v>
      </c>
    </row>
    <row r="2421" spans="1:21" ht="14.4" customHeight="1" x14ac:dyDescent="0.3">
      <c r="A2421" s="831">
        <v>11</v>
      </c>
      <c r="B2421" s="832" t="s">
        <v>2137</v>
      </c>
      <c r="C2421" s="832" t="s">
        <v>2143</v>
      </c>
      <c r="D2421" s="833" t="s">
        <v>4131</v>
      </c>
      <c r="E2421" s="834" t="s">
        <v>2157</v>
      </c>
      <c r="F2421" s="832" t="s">
        <v>2138</v>
      </c>
      <c r="G2421" s="832" t="s">
        <v>4024</v>
      </c>
      <c r="H2421" s="832" t="s">
        <v>590</v>
      </c>
      <c r="I2421" s="832" t="s">
        <v>4025</v>
      </c>
      <c r="J2421" s="832" t="s">
        <v>4026</v>
      </c>
      <c r="K2421" s="832" t="s">
        <v>4027</v>
      </c>
      <c r="L2421" s="835">
        <v>1795.78</v>
      </c>
      <c r="M2421" s="835">
        <v>1795.78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11</v>
      </c>
      <c r="B2422" s="832" t="s">
        <v>2137</v>
      </c>
      <c r="C2422" s="832" t="s">
        <v>2143</v>
      </c>
      <c r="D2422" s="833" t="s">
        <v>4131</v>
      </c>
      <c r="E2422" s="834" t="s">
        <v>2157</v>
      </c>
      <c r="F2422" s="832" t="s">
        <v>2138</v>
      </c>
      <c r="G2422" s="832" t="s">
        <v>2188</v>
      </c>
      <c r="H2422" s="832" t="s">
        <v>590</v>
      </c>
      <c r="I2422" s="832" t="s">
        <v>2343</v>
      </c>
      <c r="J2422" s="832" t="s">
        <v>1242</v>
      </c>
      <c r="K2422" s="832" t="s">
        <v>2190</v>
      </c>
      <c r="L2422" s="835">
        <v>42.54</v>
      </c>
      <c r="M2422" s="835">
        <v>42.54</v>
      </c>
      <c r="N2422" s="832">
        <v>1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11</v>
      </c>
      <c r="B2423" s="832" t="s">
        <v>2137</v>
      </c>
      <c r="C2423" s="832" t="s">
        <v>2143</v>
      </c>
      <c r="D2423" s="833" t="s">
        <v>4131</v>
      </c>
      <c r="E2423" s="834" t="s">
        <v>2157</v>
      </c>
      <c r="F2423" s="832" t="s">
        <v>2138</v>
      </c>
      <c r="G2423" s="832" t="s">
        <v>2582</v>
      </c>
      <c r="H2423" s="832" t="s">
        <v>590</v>
      </c>
      <c r="I2423" s="832" t="s">
        <v>4028</v>
      </c>
      <c r="J2423" s="832" t="s">
        <v>2584</v>
      </c>
      <c r="K2423" s="832" t="s">
        <v>4029</v>
      </c>
      <c r="L2423" s="835">
        <v>657.67</v>
      </c>
      <c r="M2423" s="835">
        <v>657.67</v>
      </c>
      <c r="N2423" s="832">
        <v>1</v>
      </c>
      <c r="O2423" s="836">
        <v>1</v>
      </c>
      <c r="P2423" s="835">
        <v>657.67</v>
      </c>
      <c r="Q2423" s="837">
        <v>1</v>
      </c>
      <c r="R2423" s="832">
        <v>1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11</v>
      </c>
      <c r="B2424" s="832" t="s">
        <v>2137</v>
      </c>
      <c r="C2424" s="832" t="s">
        <v>2143</v>
      </c>
      <c r="D2424" s="833" t="s">
        <v>4131</v>
      </c>
      <c r="E2424" s="834" t="s">
        <v>2157</v>
      </c>
      <c r="F2424" s="832" t="s">
        <v>2138</v>
      </c>
      <c r="G2424" s="832" t="s">
        <v>3827</v>
      </c>
      <c r="H2424" s="832" t="s">
        <v>590</v>
      </c>
      <c r="I2424" s="832" t="s">
        <v>3828</v>
      </c>
      <c r="J2424" s="832" t="s">
        <v>1377</v>
      </c>
      <c r="K2424" s="832" t="s">
        <v>3829</v>
      </c>
      <c r="L2424" s="835">
        <v>186.27</v>
      </c>
      <c r="M2424" s="835">
        <v>372.54</v>
      </c>
      <c r="N2424" s="832">
        <v>2</v>
      </c>
      <c r="O2424" s="836">
        <v>2</v>
      </c>
      <c r="P2424" s="835">
        <v>372.54</v>
      </c>
      <c r="Q2424" s="837">
        <v>1</v>
      </c>
      <c r="R2424" s="832">
        <v>2</v>
      </c>
      <c r="S2424" s="837">
        <v>1</v>
      </c>
      <c r="T2424" s="836">
        <v>2</v>
      </c>
      <c r="U2424" s="838">
        <v>1</v>
      </c>
    </row>
    <row r="2425" spans="1:21" ht="14.4" customHeight="1" x14ac:dyDescent="0.3">
      <c r="A2425" s="831">
        <v>11</v>
      </c>
      <c r="B2425" s="832" t="s">
        <v>2137</v>
      </c>
      <c r="C2425" s="832" t="s">
        <v>2143</v>
      </c>
      <c r="D2425" s="833" t="s">
        <v>4131</v>
      </c>
      <c r="E2425" s="834" t="s">
        <v>2157</v>
      </c>
      <c r="F2425" s="832" t="s">
        <v>2138</v>
      </c>
      <c r="G2425" s="832" t="s">
        <v>3827</v>
      </c>
      <c r="H2425" s="832" t="s">
        <v>590</v>
      </c>
      <c r="I2425" s="832" t="s">
        <v>3828</v>
      </c>
      <c r="J2425" s="832" t="s">
        <v>1377</v>
      </c>
      <c r="K2425" s="832" t="s">
        <v>3829</v>
      </c>
      <c r="L2425" s="835">
        <v>219.37</v>
      </c>
      <c r="M2425" s="835">
        <v>438.74</v>
      </c>
      <c r="N2425" s="832">
        <v>2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11</v>
      </c>
      <c r="B2426" s="832" t="s">
        <v>2137</v>
      </c>
      <c r="C2426" s="832" t="s">
        <v>2143</v>
      </c>
      <c r="D2426" s="833" t="s">
        <v>4131</v>
      </c>
      <c r="E2426" s="834" t="s">
        <v>2157</v>
      </c>
      <c r="F2426" s="832" t="s">
        <v>2138</v>
      </c>
      <c r="G2426" s="832" t="s">
        <v>3708</v>
      </c>
      <c r="H2426" s="832" t="s">
        <v>638</v>
      </c>
      <c r="I2426" s="832" t="s">
        <v>3709</v>
      </c>
      <c r="J2426" s="832" t="s">
        <v>3710</v>
      </c>
      <c r="K2426" s="832" t="s">
        <v>3711</v>
      </c>
      <c r="L2426" s="835">
        <v>60.39</v>
      </c>
      <c r="M2426" s="835">
        <v>120.78</v>
      </c>
      <c r="N2426" s="832">
        <v>2</v>
      </c>
      <c r="O2426" s="836">
        <v>1</v>
      </c>
      <c r="P2426" s="835">
        <v>120.78</v>
      </c>
      <c r="Q2426" s="837">
        <v>1</v>
      </c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11</v>
      </c>
      <c r="B2427" s="832" t="s">
        <v>2137</v>
      </c>
      <c r="C2427" s="832" t="s">
        <v>2143</v>
      </c>
      <c r="D2427" s="833" t="s">
        <v>4131</v>
      </c>
      <c r="E2427" s="834" t="s">
        <v>2157</v>
      </c>
      <c r="F2427" s="832" t="s">
        <v>2138</v>
      </c>
      <c r="G2427" s="832" t="s">
        <v>4030</v>
      </c>
      <c r="H2427" s="832" t="s">
        <v>590</v>
      </c>
      <c r="I2427" s="832" t="s">
        <v>4031</v>
      </c>
      <c r="J2427" s="832" t="s">
        <v>947</v>
      </c>
      <c r="K2427" s="832" t="s">
        <v>4032</v>
      </c>
      <c r="L2427" s="835">
        <v>98.2</v>
      </c>
      <c r="M2427" s="835">
        <v>98.2</v>
      </c>
      <c r="N2427" s="832">
        <v>1</v>
      </c>
      <c r="O2427" s="836">
        <v>1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11</v>
      </c>
      <c r="B2428" s="832" t="s">
        <v>2137</v>
      </c>
      <c r="C2428" s="832" t="s">
        <v>2143</v>
      </c>
      <c r="D2428" s="833" t="s">
        <v>4131</v>
      </c>
      <c r="E2428" s="834" t="s">
        <v>2157</v>
      </c>
      <c r="F2428" s="832" t="s">
        <v>2138</v>
      </c>
      <c r="G2428" s="832" t="s">
        <v>2385</v>
      </c>
      <c r="H2428" s="832" t="s">
        <v>590</v>
      </c>
      <c r="I2428" s="832" t="s">
        <v>2386</v>
      </c>
      <c r="J2428" s="832" t="s">
        <v>2387</v>
      </c>
      <c r="K2428" s="832" t="s">
        <v>1882</v>
      </c>
      <c r="L2428" s="835">
        <v>77.13</v>
      </c>
      <c r="M2428" s="835">
        <v>77.13</v>
      </c>
      <c r="N2428" s="832">
        <v>1</v>
      </c>
      <c r="O2428" s="836">
        <v>1</v>
      </c>
      <c r="P2428" s="835">
        <v>77.13</v>
      </c>
      <c r="Q2428" s="837">
        <v>1</v>
      </c>
      <c r="R2428" s="832">
        <v>1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11</v>
      </c>
      <c r="B2429" s="832" t="s">
        <v>2137</v>
      </c>
      <c r="C2429" s="832" t="s">
        <v>2143</v>
      </c>
      <c r="D2429" s="833" t="s">
        <v>4131</v>
      </c>
      <c r="E2429" s="834" t="s">
        <v>2157</v>
      </c>
      <c r="F2429" s="832" t="s">
        <v>2138</v>
      </c>
      <c r="G2429" s="832" t="s">
        <v>2300</v>
      </c>
      <c r="H2429" s="832" t="s">
        <v>590</v>
      </c>
      <c r="I2429" s="832" t="s">
        <v>2432</v>
      </c>
      <c r="J2429" s="832" t="s">
        <v>950</v>
      </c>
      <c r="K2429" s="832" t="s">
        <v>2431</v>
      </c>
      <c r="L2429" s="835">
        <v>93.96</v>
      </c>
      <c r="M2429" s="835">
        <v>93.96</v>
      </c>
      <c r="N2429" s="832">
        <v>1</v>
      </c>
      <c r="O2429" s="836">
        <v>0.5</v>
      </c>
      <c r="P2429" s="835">
        <v>93.96</v>
      </c>
      <c r="Q2429" s="837">
        <v>1</v>
      </c>
      <c r="R2429" s="832">
        <v>1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11</v>
      </c>
      <c r="B2430" s="832" t="s">
        <v>2137</v>
      </c>
      <c r="C2430" s="832" t="s">
        <v>2143</v>
      </c>
      <c r="D2430" s="833" t="s">
        <v>4131</v>
      </c>
      <c r="E2430" s="834" t="s">
        <v>2157</v>
      </c>
      <c r="F2430" s="832" t="s">
        <v>2138</v>
      </c>
      <c r="G2430" s="832" t="s">
        <v>2300</v>
      </c>
      <c r="H2430" s="832" t="s">
        <v>590</v>
      </c>
      <c r="I2430" s="832" t="s">
        <v>4033</v>
      </c>
      <c r="J2430" s="832" t="s">
        <v>2302</v>
      </c>
      <c r="K2430" s="832" t="s">
        <v>3949</v>
      </c>
      <c r="L2430" s="835">
        <v>15.66</v>
      </c>
      <c r="M2430" s="835">
        <v>31.32</v>
      </c>
      <c r="N2430" s="832">
        <v>2</v>
      </c>
      <c r="O2430" s="836">
        <v>1.5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11</v>
      </c>
      <c r="B2431" s="832" t="s">
        <v>2137</v>
      </c>
      <c r="C2431" s="832" t="s">
        <v>2143</v>
      </c>
      <c r="D2431" s="833" t="s">
        <v>4131</v>
      </c>
      <c r="E2431" s="834" t="s">
        <v>2157</v>
      </c>
      <c r="F2431" s="832" t="s">
        <v>2138</v>
      </c>
      <c r="G2431" s="832" t="s">
        <v>2300</v>
      </c>
      <c r="H2431" s="832" t="s">
        <v>590</v>
      </c>
      <c r="I2431" s="832" t="s">
        <v>4034</v>
      </c>
      <c r="J2431" s="832" t="s">
        <v>4035</v>
      </c>
      <c r="K2431" s="832" t="s">
        <v>4036</v>
      </c>
      <c r="L2431" s="835">
        <v>0</v>
      </c>
      <c r="M2431" s="835">
        <v>0</v>
      </c>
      <c r="N2431" s="832">
        <v>1</v>
      </c>
      <c r="O2431" s="836">
        <v>0.5</v>
      </c>
      <c r="P2431" s="835"/>
      <c r="Q2431" s="837"/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11</v>
      </c>
      <c r="B2432" s="832" t="s">
        <v>2137</v>
      </c>
      <c r="C2432" s="832" t="s">
        <v>2143</v>
      </c>
      <c r="D2432" s="833" t="s">
        <v>4131</v>
      </c>
      <c r="E2432" s="834" t="s">
        <v>2157</v>
      </c>
      <c r="F2432" s="832" t="s">
        <v>2138</v>
      </c>
      <c r="G2432" s="832" t="s">
        <v>3596</v>
      </c>
      <c r="H2432" s="832" t="s">
        <v>590</v>
      </c>
      <c r="I2432" s="832" t="s">
        <v>3597</v>
      </c>
      <c r="J2432" s="832" t="s">
        <v>3598</v>
      </c>
      <c r="K2432" s="832" t="s">
        <v>3599</v>
      </c>
      <c r="L2432" s="835">
        <v>941.26</v>
      </c>
      <c r="M2432" s="835">
        <v>2823.7799999999997</v>
      </c>
      <c r="N2432" s="832">
        <v>3</v>
      </c>
      <c r="O2432" s="836">
        <v>3</v>
      </c>
      <c r="P2432" s="835">
        <v>2823.7799999999997</v>
      </c>
      <c r="Q2432" s="837">
        <v>1</v>
      </c>
      <c r="R2432" s="832">
        <v>3</v>
      </c>
      <c r="S2432" s="837">
        <v>1</v>
      </c>
      <c r="T2432" s="836">
        <v>3</v>
      </c>
      <c r="U2432" s="838">
        <v>1</v>
      </c>
    </row>
    <row r="2433" spans="1:21" ht="14.4" customHeight="1" x14ac:dyDescent="0.3">
      <c r="A2433" s="831">
        <v>11</v>
      </c>
      <c r="B2433" s="832" t="s">
        <v>2137</v>
      </c>
      <c r="C2433" s="832" t="s">
        <v>2143</v>
      </c>
      <c r="D2433" s="833" t="s">
        <v>4131</v>
      </c>
      <c r="E2433" s="834" t="s">
        <v>2157</v>
      </c>
      <c r="F2433" s="832" t="s">
        <v>2138</v>
      </c>
      <c r="G2433" s="832" t="s">
        <v>3596</v>
      </c>
      <c r="H2433" s="832" t="s">
        <v>590</v>
      </c>
      <c r="I2433" s="832" t="s">
        <v>3519</v>
      </c>
      <c r="J2433" s="832" t="s">
        <v>3298</v>
      </c>
      <c r="K2433" s="832"/>
      <c r="L2433" s="835">
        <v>941.26</v>
      </c>
      <c r="M2433" s="835">
        <v>1882.52</v>
      </c>
      <c r="N2433" s="832">
        <v>2</v>
      </c>
      <c r="O2433" s="836">
        <v>2</v>
      </c>
      <c r="P2433" s="835">
        <v>1882.52</v>
      </c>
      <c r="Q2433" s="837">
        <v>1</v>
      </c>
      <c r="R2433" s="832">
        <v>2</v>
      </c>
      <c r="S2433" s="837">
        <v>1</v>
      </c>
      <c r="T2433" s="836">
        <v>2</v>
      </c>
      <c r="U2433" s="838">
        <v>1</v>
      </c>
    </row>
    <row r="2434" spans="1:21" ht="14.4" customHeight="1" x14ac:dyDescent="0.3">
      <c r="A2434" s="831">
        <v>11</v>
      </c>
      <c r="B2434" s="832" t="s">
        <v>2137</v>
      </c>
      <c r="C2434" s="832" t="s">
        <v>2143</v>
      </c>
      <c r="D2434" s="833" t="s">
        <v>4131</v>
      </c>
      <c r="E2434" s="834" t="s">
        <v>2157</v>
      </c>
      <c r="F2434" s="832" t="s">
        <v>2138</v>
      </c>
      <c r="G2434" s="832" t="s">
        <v>2593</v>
      </c>
      <c r="H2434" s="832" t="s">
        <v>590</v>
      </c>
      <c r="I2434" s="832" t="s">
        <v>4037</v>
      </c>
      <c r="J2434" s="832" t="s">
        <v>664</v>
      </c>
      <c r="K2434" s="832" t="s">
        <v>4038</v>
      </c>
      <c r="L2434" s="835">
        <v>0</v>
      </c>
      <c r="M2434" s="835">
        <v>0</v>
      </c>
      <c r="N2434" s="832">
        <v>3</v>
      </c>
      <c r="O2434" s="836">
        <v>0.5</v>
      </c>
      <c r="P2434" s="835"/>
      <c r="Q2434" s="837"/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11</v>
      </c>
      <c r="B2435" s="832" t="s">
        <v>2137</v>
      </c>
      <c r="C2435" s="832" t="s">
        <v>2143</v>
      </c>
      <c r="D2435" s="833" t="s">
        <v>4131</v>
      </c>
      <c r="E2435" s="834" t="s">
        <v>2157</v>
      </c>
      <c r="F2435" s="832" t="s">
        <v>2138</v>
      </c>
      <c r="G2435" s="832" t="s">
        <v>2593</v>
      </c>
      <c r="H2435" s="832" t="s">
        <v>590</v>
      </c>
      <c r="I2435" s="832" t="s">
        <v>2786</v>
      </c>
      <c r="J2435" s="832" t="s">
        <v>664</v>
      </c>
      <c r="K2435" s="832" t="s">
        <v>2787</v>
      </c>
      <c r="L2435" s="835">
        <v>271.94</v>
      </c>
      <c r="M2435" s="835">
        <v>815.81999999999994</v>
      </c>
      <c r="N2435" s="832">
        <v>3</v>
      </c>
      <c r="O2435" s="836">
        <v>2</v>
      </c>
      <c r="P2435" s="835">
        <v>815.81999999999994</v>
      </c>
      <c r="Q2435" s="837">
        <v>1</v>
      </c>
      <c r="R2435" s="832">
        <v>3</v>
      </c>
      <c r="S2435" s="837">
        <v>1</v>
      </c>
      <c r="T2435" s="836">
        <v>2</v>
      </c>
      <c r="U2435" s="838">
        <v>1</v>
      </c>
    </row>
    <row r="2436" spans="1:21" ht="14.4" customHeight="1" x14ac:dyDescent="0.3">
      <c r="A2436" s="831">
        <v>11</v>
      </c>
      <c r="B2436" s="832" t="s">
        <v>2137</v>
      </c>
      <c r="C2436" s="832" t="s">
        <v>2143</v>
      </c>
      <c r="D2436" s="833" t="s">
        <v>4131</v>
      </c>
      <c r="E2436" s="834" t="s">
        <v>2157</v>
      </c>
      <c r="F2436" s="832" t="s">
        <v>2138</v>
      </c>
      <c r="G2436" s="832" t="s">
        <v>2593</v>
      </c>
      <c r="H2436" s="832" t="s">
        <v>590</v>
      </c>
      <c r="I2436" s="832" t="s">
        <v>4039</v>
      </c>
      <c r="J2436" s="832" t="s">
        <v>1078</v>
      </c>
      <c r="K2436" s="832" t="s">
        <v>4040</v>
      </c>
      <c r="L2436" s="835">
        <v>0</v>
      </c>
      <c r="M2436" s="835">
        <v>0</v>
      </c>
      <c r="N2436" s="832">
        <v>1</v>
      </c>
      <c r="O2436" s="836">
        <v>0.5</v>
      </c>
      <c r="P2436" s="835"/>
      <c r="Q2436" s="837"/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11</v>
      </c>
      <c r="B2437" s="832" t="s">
        <v>2137</v>
      </c>
      <c r="C2437" s="832" t="s">
        <v>2143</v>
      </c>
      <c r="D2437" s="833" t="s">
        <v>4131</v>
      </c>
      <c r="E2437" s="834" t="s">
        <v>2157</v>
      </c>
      <c r="F2437" s="832" t="s">
        <v>2138</v>
      </c>
      <c r="G2437" s="832" t="s">
        <v>2593</v>
      </c>
      <c r="H2437" s="832" t="s">
        <v>590</v>
      </c>
      <c r="I2437" s="832" t="s">
        <v>4041</v>
      </c>
      <c r="J2437" s="832" t="s">
        <v>2595</v>
      </c>
      <c r="K2437" s="832" t="s">
        <v>4042</v>
      </c>
      <c r="L2437" s="835">
        <v>0</v>
      </c>
      <c r="M2437" s="835">
        <v>0</v>
      </c>
      <c r="N2437" s="832">
        <v>2</v>
      </c>
      <c r="O2437" s="836">
        <v>0.5</v>
      </c>
      <c r="P2437" s="835">
        <v>0</v>
      </c>
      <c r="Q2437" s="837"/>
      <c r="R2437" s="832">
        <v>2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11</v>
      </c>
      <c r="B2438" s="832" t="s">
        <v>2137</v>
      </c>
      <c r="C2438" s="832" t="s">
        <v>2143</v>
      </c>
      <c r="D2438" s="833" t="s">
        <v>4131</v>
      </c>
      <c r="E2438" s="834" t="s">
        <v>2157</v>
      </c>
      <c r="F2438" s="832" t="s">
        <v>2138</v>
      </c>
      <c r="G2438" s="832" t="s">
        <v>2593</v>
      </c>
      <c r="H2438" s="832" t="s">
        <v>590</v>
      </c>
      <c r="I2438" s="832" t="s">
        <v>4043</v>
      </c>
      <c r="J2438" s="832" t="s">
        <v>2595</v>
      </c>
      <c r="K2438" s="832" t="s">
        <v>4044</v>
      </c>
      <c r="L2438" s="835">
        <v>0</v>
      </c>
      <c r="M2438" s="835">
        <v>0</v>
      </c>
      <c r="N2438" s="832">
        <v>1</v>
      </c>
      <c r="O2438" s="836">
        <v>0.5</v>
      </c>
      <c r="P2438" s="835">
        <v>0</v>
      </c>
      <c r="Q2438" s="837"/>
      <c r="R2438" s="832">
        <v>1</v>
      </c>
      <c r="S2438" s="837">
        <v>1</v>
      </c>
      <c r="T2438" s="836">
        <v>0.5</v>
      </c>
      <c r="U2438" s="838">
        <v>1</v>
      </c>
    </row>
    <row r="2439" spans="1:21" ht="14.4" customHeight="1" x14ac:dyDescent="0.3">
      <c r="A2439" s="831">
        <v>11</v>
      </c>
      <c r="B2439" s="832" t="s">
        <v>2137</v>
      </c>
      <c r="C2439" s="832" t="s">
        <v>2143</v>
      </c>
      <c r="D2439" s="833" t="s">
        <v>4131</v>
      </c>
      <c r="E2439" s="834" t="s">
        <v>2157</v>
      </c>
      <c r="F2439" s="832" t="s">
        <v>2138</v>
      </c>
      <c r="G2439" s="832" t="s">
        <v>2593</v>
      </c>
      <c r="H2439" s="832" t="s">
        <v>590</v>
      </c>
      <c r="I2439" s="832" t="s">
        <v>2934</v>
      </c>
      <c r="J2439" s="832" t="s">
        <v>2935</v>
      </c>
      <c r="K2439" s="832" t="s">
        <v>2936</v>
      </c>
      <c r="L2439" s="835">
        <v>286.56</v>
      </c>
      <c r="M2439" s="835">
        <v>286.56</v>
      </c>
      <c r="N2439" s="832">
        <v>1</v>
      </c>
      <c r="O2439" s="836">
        <v>1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11</v>
      </c>
      <c r="B2440" s="832" t="s">
        <v>2137</v>
      </c>
      <c r="C2440" s="832" t="s">
        <v>2143</v>
      </c>
      <c r="D2440" s="833" t="s">
        <v>4131</v>
      </c>
      <c r="E2440" s="834" t="s">
        <v>2157</v>
      </c>
      <c r="F2440" s="832" t="s">
        <v>2138</v>
      </c>
      <c r="G2440" s="832" t="s">
        <v>2243</v>
      </c>
      <c r="H2440" s="832" t="s">
        <v>590</v>
      </c>
      <c r="I2440" s="832" t="s">
        <v>2796</v>
      </c>
      <c r="J2440" s="832" t="s">
        <v>2308</v>
      </c>
      <c r="K2440" s="832" t="s">
        <v>2797</v>
      </c>
      <c r="L2440" s="835">
        <v>50.32</v>
      </c>
      <c r="M2440" s="835">
        <v>50.32</v>
      </c>
      <c r="N2440" s="832">
        <v>1</v>
      </c>
      <c r="O2440" s="836">
        <v>1</v>
      </c>
      <c r="P2440" s="835">
        <v>50.32</v>
      </c>
      <c r="Q2440" s="837">
        <v>1</v>
      </c>
      <c r="R2440" s="832">
        <v>1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11</v>
      </c>
      <c r="B2441" s="832" t="s">
        <v>2137</v>
      </c>
      <c r="C2441" s="832" t="s">
        <v>2143</v>
      </c>
      <c r="D2441" s="833" t="s">
        <v>4131</v>
      </c>
      <c r="E2441" s="834" t="s">
        <v>2157</v>
      </c>
      <c r="F2441" s="832" t="s">
        <v>2138</v>
      </c>
      <c r="G2441" s="832" t="s">
        <v>2243</v>
      </c>
      <c r="H2441" s="832" t="s">
        <v>590</v>
      </c>
      <c r="I2441" s="832" t="s">
        <v>3922</v>
      </c>
      <c r="J2441" s="832" t="s">
        <v>985</v>
      </c>
      <c r="K2441" s="832" t="s">
        <v>2524</v>
      </c>
      <c r="L2441" s="835">
        <v>16.77</v>
      </c>
      <c r="M2441" s="835">
        <v>16.77</v>
      </c>
      <c r="N2441" s="832">
        <v>1</v>
      </c>
      <c r="O2441" s="836">
        <v>0.5</v>
      </c>
      <c r="P2441" s="835">
        <v>16.77</v>
      </c>
      <c r="Q2441" s="837">
        <v>1</v>
      </c>
      <c r="R2441" s="832">
        <v>1</v>
      </c>
      <c r="S2441" s="837">
        <v>1</v>
      </c>
      <c r="T2441" s="836">
        <v>0.5</v>
      </c>
      <c r="U2441" s="838">
        <v>1</v>
      </c>
    </row>
    <row r="2442" spans="1:21" ht="14.4" customHeight="1" x14ac:dyDescent="0.3">
      <c r="A2442" s="831">
        <v>11</v>
      </c>
      <c r="B2442" s="832" t="s">
        <v>2137</v>
      </c>
      <c r="C2442" s="832" t="s">
        <v>2143</v>
      </c>
      <c r="D2442" s="833" t="s">
        <v>4131</v>
      </c>
      <c r="E2442" s="834" t="s">
        <v>2157</v>
      </c>
      <c r="F2442" s="832" t="s">
        <v>2138</v>
      </c>
      <c r="G2442" s="832" t="s">
        <v>2243</v>
      </c>
      <c r="H2442" s="832" t="s">
        <v>590</v>
      </c>
      <c r="I2442" s="832" t="s">
        <v>2437</v>
      </c>
      <c r="J2442" s="832" t="s">
        <v>985</v>
      </c>
      <c r="K2442" s="832" t="s">
        <v>2438</v>
      </c>
      <c r="L2442" s="835">
        <v>33.549999999999997</v>
      </c>
      <c r="M2442" s="835">
        <v>67.099999999999994</v>
      </c>
      <c r="N2442" s="832">
        <v>2</v>
      </c>
      <c r="O2442" s="836">
        <v>2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11</v>
      </c>
      <c r="B2443" s="832" t="s">
        <v>2137</v>
      </c>
      <c r="C2443" s="832" t="s">
        <v>2143</v>
      </c>
      <c r="D2443" s="833" t="s">
        <v>4131</v>
      </c>
      <c r="E2443" s="834" t="s">
        <v>2157</v>
      </c>
      <c r="F2443" s="832" t="s">
        <v>2138</v>
      </c>
      <c r="G2443" s="832" t="s">
        <v>2243</v>
      </c>
      <c r="H2443" s="832" t="s">
        <v>590</v>
      </c>
      <c r="I2443" s="832" t="s">
        <v>2347</v>
      </c>
      <c r="J2443" s="832" t="s">
        <v>985</v>
      </c>
      <c r="K2443" s="832" t="s">
        <v>2311</v>
      </c>
      <c r="L2443" s="835">
        <v>50.32</v>
      </c>
      <c r="M2443" s="835">
        <v>50.32</v>
      </c>
      <c r="N2443" s="832">
        <v>1</v>
      </c>
      <c r="O2443" s="836">
        <v>1</v>
      </c>
      <c r="P2443" s="835">
        <v>50.32</v>
      </c>
      <c r="Q2443" s="837">
        <v>1</v>
      </c>
      <c r="R2443" s="832">
        <v>1</v>
      </c>
      <c r="S2443" s="837">
        <v>1</v>
      </c>
      <c r="T2443" s="836">
        <v>1</v>
      </c>
      <c r="U2443" s="838">
        <v>1</v>
      </c>
    </row>
    <row r="2444" spans="1:21" ht="14.4" customHeight="1" x14ac:dyDescent="0.3">
      <c r="A2444" s="831">
        <v>11</v>
      </c>
      <c r="B2444" s="832" t="s">
        <v>2137</v>
      </c>
      <c r="C2444" s="832" t="s">
        <v>2143</v>
      </c>
      <c r="D2444" s="833" t="s">
        <v>4131</v>
      </c>
      <c r="E2444" s="834" t="s">
        <v>2157</v>
      </c>
      <c r="F2444" s="832" t="s">
        <v>2138</v>
      </c>
      <c r="G2444" s="832" t="s">
        <v>2243</v>
      </c>
      <c r="H2444" s="832" t="s">
        <v>590</v>
      </c>
      <c r="I2444" s="832" t="s">
        <v>2348</v>
      </c>
      <c r="J2444" s="832" t="s">
        <v>985</v>
      </c>
      <c r="K2444" s="832" t="s">
        <v>2349</v>
      </c>
      <c r="L2444" s="835">
        <v>50.32</v>
      </c>
      <c r="M2444" s="835">
        <v>50.32</v>
      </c>
      <c r="N2444" s="832">
        <v>1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11</v>
      </c>
      <c r="B2445" s="832" t="s">
        <v>2137</v>
      </c>
      <c r="C2445" s="832" t="s">
        <v>2143</v>
      </c>
      <c r="D2445" s="833" t="s">
        <v>4131</v>
      </c>
      <c r="E2445" s="834" t="s">
        <v>2157</v>
      </c>
      <c r="F2445" s="832" t="s">
        <v>2140</v>
      </c>
      <c r="G2445" s="832" t="s">
        <v>2191</v>
      </c>
      <c r="H2445" s="832" t="s">
        <v>590</v>
      </c>
      <c r="I2445" s="832" t="s">
        <v>2192</v>
      </c>
      <c r="J2445" s="832" t="s">
        <v>2193</v>
      </c>
      <c r="K2445" s="832"/>
      <c r="L2445" s="835">
        <v>0</v>
      </c>
      <c r="M2445" s="835">
        <v>0</v>
      </c>
      <c r="N2445" s="832">
        <v>1</v>
      </c>
      <c r="O2445" s="836">
        <v>1</v>
      </c>
      <c r="P2445" s="835"/>
      <c r="Q2445" s="837"/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11</v>
      </c>
      <c r="B2446" s="832" t="s">
        <v>2137</v>
      </c>
      <c r="C2446" s="832" t="s">
        <v>2143</v>
      </c>
      <c r="D2446" s="833" t="s">
        <v>4131</v>
      </c>
      <c r="E2446" s="834" t="s">
        <v>2157</v>
      </c>
      <c r="F2446" s="832" t="s">
        <v>2140</v>
      </c>
      <c r="G2446" s="832" t="s">
        <v>2191</v>
      </c>
      <c r="H2446" s="832" t="s">
        <v>590</v>
      </c>
      <c r="I2446" s="832" t="s">
        <v>2602</v>
      </c>
      <c r="J2446" s="832" t="s">
        <v>2603</v>
      </c>
      <c r="K2446" s="832" t="s">
        <v>2604</v>
      </c>
      <c r="L2446" s="835">
        <v>0</v>
      </c>
      <c r="M2446" s="835">
        <v>0</v>
      </c>
      <c r="N2446" s="832">
        <v>282</v>
      </c>
      <c r="O2446" s="836">
        <v>282</v>
      </c>
      <c r="P2446" s="835">
        <v>0</v>
      </c>
      <c r="Q2446" s="837"/>
      <c r="R2446" s="832">
        <v>3</v>
      </c>
      <c r="S2446" s="837">
        <v>1.0638297872340425E-2</v>
      </c>
      <c r="T2446" s="836">
        <v>3</v>
      </c>
      <c r="U2446" s="838">
        <v>1.0638297872340425E-2</v>
      </c>
    </row>
    <row r="2447" spans="1:21" ht="14.4" customHeight="1" x14ac:dyDescent="0.3">
      <c r="A2447" s="831">
        <v>11</v>
      </c>
      <c r="B2447" s="832" t="s">
        <v>2137</v>
      </c>
      <c r="C2447" s="832" t="s">
        <v>2143</v>
      </c>
      <c r="D2447" s="833" t="s">
        <v>4131</v>
      </c>
      <c r="E2447" s="834" t="s">
        <v>2157</v>
      </c>
      <c r="F2447" s="832" t="s">
        <v>2140</v>
      </c>
      <c r="G2447" s="832" t="s">
        <v>2191</v>
      </c>
      <c r="H2447" s="832" t="s">
        <v>590</v>
      </c>
      <c r="I2447" s="832" t="s">
        <v>3467</v>
      </c>
      <c r="J2447" s="832" t="s">
        <v>3468</v>
      </c>
      <c r="K2447" s="832" t="s">
        <v>3469</v>
      </c>
      <c r="L2447" s="835">
        <v>0</v>
      </c>
      <c r="M2447" s="835">
        <v>0</v>
      </c>
      <c r="N2447" s="832">
        <v>1</v>
      </c>
      <c r="O2447" s="836">
        <v>1</v>
      </c>
      <c r="P2447" s="835"/>
      <c r="Q2447" s="837"/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11</v>
      </c>
      <c r="B2448" s="832" t="s">
        <v>2137</v>
      </c>
      <c r="C2448" s="832" t="s">
        <v>2143</v>
      </c>
      <c r="D2448" s="833" t="s">
        <v>4131</v>
      </c>
      <c r="E2448" s="834" t="s">
        <v>2157</v>
      </c>
      <c r="F2448" s="832" t="s">
        <v>2140</v>
      </c>
      <c r="G2448" s="832" t="s">
        <v>2191</v>
      </c>
      <c r="H2448" s="832" t="s">
        <v>590</v>
      </c>
      <c r="I2448" s="832" t="s">
        <v>2942</v>
      </c>
      <c r="J2448" s="832" t="s">
        <v>2943</v>
      </c>
      <c r="K2448" s="832" t="s">
        <v>2944</v>
      </c>
      <c r="L2448" s="835">
        <v>0</v>
      </c>
      <c r="M2448" s="835">
        <v>0</v>
      </c>
      <c r="N2448" s="832">
        <v>3</v>
      </c>
      <c r="O2448" s="836">
        <v>3</v>
      </c>
      <c r="P2448" s="835"/>
      <c r="Q2448" s="837"/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11</v>
      </c>
      <c r="B2449" s="832" t="s">
        <v>2137</v>
      </c>
      <c r="C2449" s="832" t="s">
        <v>2143</v>
      </c>
      <c r="D2449" s="833" t="s">
        <v>4131</v>
      </c>
      <c r="E2449" s="834" t="s">
        <v>2157</v>
      </c>
      <c r="F2449" s="832" t="s">
        <v>2140</v>
      </c>
      <c r="G2449" s="832" t="s">
        <v>2191</v>
      </c>
      <c r="H2449" s="832" t="s">
        <v>590</v>
      </c>
      <c r="I2449" s="832" t="s">
        <v>3834</v>
      </c>
      <c r="J2449" s="832" t="s">
        <v>3835</v>
      </c>
      <c r="K2449" s="832" t="s">
        <v>3836</v>
      </c>
      <c r="L2449" s="835">
        <v>502.93</v>
      </c>
      <c r="M2449" s="835">
        <v>502.93</v>
      </c>
      <c r="N2449" s="832">
        <v>1</v>
      </c>
      <c r="O2449" s="836">
        <v>1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11</v>
      </c>
      <c r="B2450" s="832" t="s">
        <v>2137</v>
      </c>
      <c r="C2450" s="832" t="s">
        <v>2143</v>
      </c>
      <c r="D2450" s="833" t="s">
        <v>4131</v>
      </c>
      <c r="E2450" s="834" t="s">
        <v>2157</v>
      </c>
      <c r="F2450" s="832" t="s">
        <v>2140</v>
      </c>
      <c r="G2450" s="832" t="s">
        <v>2205</v>
      </c>
      <c r="H2450" s="832" t="s">
        <v>590</v>
      </c>
      <c r="I2450" s="832" t="s">
        <v>2247</v>
      </c>
      <c r="J2450" s="832" t="s">
        <v>2248</v>
      </c>
      <c r="K2450" s="832" t="s">
        <v>2249</v>
      </c>
      <c r="L2450" s="835">
        <v>245.43</v>
      </c>
      <c r="M2450" s="835">
        <v>245.43</v>
      </c>
      <c r="N2450" s="832">
        <v>1</v>
      </c>
      <c r="O2450" s="836">
        <v>1</v>
      </c>
      <c r="P2450" s="835">
        <v>245.43</v>
      </c>
      <c r="Q2450" s="837">
        <v>1</v>
      </c>
      <c r="R2450" s="832">
        <v>1</v>
      </c>
      <c r="S2450" s="837">
        <v>1</v>
      </c>
      <c r="T2450" s="836">
        <v>1</v>
      </c>
      <c r="U2450" s="838">
        <v>1</v>
      </c>
    </row>
    <row r="2451" spans="1:21" ht="14.4" customHeight="1" x14ac:dyDescent="0.3">
      <c r="A2451" s="831">
        <v>11</v>
      </c>
      <c r="B2451" s="832" t="s">
        <v>2137</v>
      </c>
      <c r="C2451" s="832" t="s">
        <v>2143</v>
      </c>
      <c r="D2451" s="833" t="s">
        <v>4131</v>
      </c>
      <c r="E2451" s="834" t="s">
        <v>2157</v>
      </c>
      <c r="F2451" s="832" t="s">
        <v>2140</v>
      </c>
      <c r="G2451" s="832" t="s">
        <v>2205</v>
      </c>
      <c r="H2451" s="832" t="s">
        <v>590</v>
      </c>
      <c r="I2451" s="832" t="s">
        <v>2312</v>
      </c>
      <c r="J2451" s="832" t="s">
        <v>2417</v>
      </c>
      <c r="K2451" s="832" t="s">
        <v>2418</v>
      </c>
      <c r="L2451" s="835">
        <v>748.12</v>
      </c>
      <c r="M2451" s="835">
        <v>1496.24</v>
      </c>
      <c r="N2451" s="832">
        <v>2</v>
      </c>
      <c r="O2451" s="836">
        <v>2</v>
      </c>
      <c r="P2451" s="835">
        <v>1496.24</v>
      </c>
      <c r="Q2451" s="837">
        <v>1</v>
      </c>
      <c r="R2451" s="832">
        <v>2</v>
      </c>
      <c r="S2451" s="837">
        <v>1</v>
      </c>
      <c r="T2451" s="836">
        <v>2</v>
      </c>
      <c r="U2451" s="838">
        <v>1</v>
      </c>
    </row>
    <row r="2452" spans="1:21" ht="14.4" customHeight="1" x14ac:dyDescent="0.3">
      <c r="A2452" s="831">
        <v>11</v>
      </c>
      <c r="B2452" s="832" t="s">
        <v>2137</v>
      </c>
      <c r="C2452" s="832" t="s">
        <v>2143</v>
      </c>
      <c r="D2452" s="833" t="s">
        <v>4131</v>
      </c>
      <c r="E2452" s="834" t="s">
        <v>2157</v>
      </c>
      <c r="F2452" s="832" t="s">
        <v>2140</v>
      </c>
      <c r="G2452" s="832" t="s">
        <v>2205</v>
      </c>
      <c r="H2452" s="832" t="s">
        <v>590</v>
      </c>
      <c r="I2452" s="832" t="s">
        <v>2312</v>
      </c>
      <c r="J2452" s="832" t="s">
        <v>2313</v>
      </c>
      <c r="K2452" s="832" t="s">
        <v>2314</v>
      </c>
      <c r="L2452" s="835">
        <v>748.12</v>
      </c>
      <c r="M2452" s="835">
        <v>3740.6</v>
      </c>
      <c r="N2452" s="832">
        <v>5</v>
      </c>
      <c r="O2452" s="836">
        <v>5</v>
      </c>
      <c r="P2452" s="835">
        <v>3740.6</v>
      </c>
      <c r="Q2452" s="837">
        <v>1</v>
      </c>
      <c r="R2452" s="832">
        <v>5</v>
      </c>
      <c r="S2452" s="837">
        <v>1</v>
      </c>
      <c r="T2452" s="836">
        <v>5</v>
      </c>
      <c r="U2452" s="838">
        <v>1</v>
      </c>
    </row>
    <row r="2453" spans="1:21" ht="14.4" customHeight="1" x14ac:dyDescent="0.3">
      <c r="A2453" s="831">
        <v>11</v>
      </c>
      <c r="B2453" s="832" t="s">
        <v>2137</v>
      </c>
      <c r="C2453" s="832" t="s">
        <v>2143</v>
      </c>
      <c r="D2453" s="833" t="s">
        <v>4131</v>
      </c>
      <c r="E2453" s="834" t="s">
        <v>2157</v>
      </c>
      <c r="F2453" s="832" t="s">
        <v>2140</v>
      </c>
      <c r="G2453" s="832" t="s">
        <v>2205</v>
      </c>
      <c r="H2453" s="832" t="s">
        <v>590</v>
      </c>
      <c r="I2453" s="832" t="s">
        <v>2206</v>
      </c>
      <c r="J2453" s="832" t="s">
        <v>2207</v>
      </c>
      <c r="K2453" s="832" t="s">
        <v>2208</v>
      </c>
      <c r="L2453" s="835">
        <v>500</v>
      </c>
      <c r="M2453" s="835">
        <v>1500</v>
      </c>
      <c r="N2453" s="832">
        <v>3</v>
      </c>
      <c r="O2453" s="836">
        <v>3</v>
      </c>
      <c r="P2453" s="835">
        <v>1000</v>
      </c>
      <c r="Q2453" s="837">
        <v>0.66666666666666663</v>
      </c>
      <c r="R2453" s="832">
        <v>2</v>
      </c>
      <c r="S2453" s="837">
        <v>0.66666666666666663</v>
      </c>
      <c r="T2453" s="836">
        <v>2</v>
      </c>
      <c r="U2453" s="838">
        <v>0.66666666666666663</v>
      </c>
    </row>
    <row r="2454" spans="1:21" ht="14.4" customHeight="1" x14ac:dyDescent="0.3">
      <c r="A2454" s="831">
        <v>11</v>
      </c>
      <c r="B2454" s="832" t="s">
        <v>2137</v>
      </c>
      <c r="C2454" s="832" t="s">
        <v>2143</v>
      </c>
      <c r="D2454" s="833" t="s">
        <v>4131</v>
      </c>
      <c r="E2454" s="834" t="s">
        <v>2157</v>
      </c>
      <c r="F2454" s="832" t="s">
        <v>2140</v>
      </c>
      <c r="G2454" s="832" t="s">
        <v>2205</v>
      </c>
      <c r="H2454" s="832" t="s">
        <v>590</v>
      </c>
      <c r="I2454" s="832" t="s">
        <v>2806</v>
      </c>
      <c r="J2454" s="832" t="s">
        <v>2807</v>
      </c>
      <c r="K2454" s="832" t="s">
        <v>2808</v>
      </c>
      <c r="L2454" s="835">
        <v>350</v>
      </c>
      <c r="M2454" s="835">
        <v>350</v>
      </c>
      <c r="N2454" s="832">
        <v>1</v>
      </c>
      <c r="O2454" s="836">
        <v>1</v>
      </c>
      <c r="P2454" s="835">
        <v>350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11</v>
      </c>
      <c r="B2455" s="832" t="s">
        <v>2137</v>
      </c>
      <c r="C2455" s="832" t="s">
        <v>2143</v>
      </c>
      <c r="D2455" s="833" t="s">
        <v>4131</v>
      </c>
      <c r="E2455" s="834" t="s">
        <v>2157</v>
      </c>
      <c r="F2455" s="832" t="s">
        <v>2140</v>
      </c>
      <c r="G2455" s="832" t="s">
        <v>2205</v>
      </c>
      <c r="H2455" s="832" t="s">
        <v>590</v>
      </c>
      <c r="I2455" s="832" t="s">
        <v>2276</v>
      </c>
      <c r="J2455" s="832" t="s">
        <v>2277</v>
      </c>
      <c r="K2455" s="832" t="s">
        <v>2278</v>
      </c>
      <c r="L2455" s="835">
        <v>971.25</v>
      </c>
      <c r="M2455" s="835">
        <v>2913.75</v>
      </c>
      <c r="N2455" s="832">
        <v>3</v>
      </c>
      <c r="O2455" s="836">
        <v>3</v>
      </c>
      <c r="P2455" s="835">
        <v>1942.5</v>
      </c>
      <c r="Q2455" s="837">
        <v>0.66666666666666663</v>
      </c>
      <c r="R2455" s="832">
        <v>2</v>
      </c>
      <c r="S2455" s="837">
        <v>0.66666666666666663</v>
      </c>
      <c r="T2455" s="836">
        <v>2</v>
      </c>
      <c r="U2455" s="838">
        <v>0.66666666666666663</v>
      </c>
    </row>
    <row r="2456" spans="1:21" ht="14.4" customHeight="1" x14ac:dyDescent="0.3">
      <c r="A2456" s="831">
        <v>11</v>
      </c>
      <c r="B2456" s="832" t="s">
        <v>2137</v>
      </c>
      <c r="C2456" s="832" t="s">
        <v>2143</v>
      </c>
      <c r="D2456" s="833" t="s">
        <v>4131</v>
      </c>
      <c r="E2456" s="834" t="s">
        <v>2157</v>
      </c>
      <c r="F2456" s="832" t="s">
        <v>2140</v>
      </c>
      <c r="G2456" s="832" t="s">
        <v>2205</v>
      </c>
      <c r="H2456" s="832" t="s">
        <v>590</v>
      </c>
      <c r="I2456" s="832" t="s">
        <v>2614</v>
      </c>
      <c r="J2456" s="832" t="s">
        <v>2615</v>
      </c>
      <c r="K2456" s="832" t="s">
        <v>2616</v>
      </c>
      <c r="L2456" s="835">
        <v>180</v>
      </c>
      <c r="M2456" s="835">
        <v>360</v>
      </c>
      <c r="N2456" s="832">
        <v>2</v>
      </c>
      <c r="O2456" s="836">
        <v>2</v>
      </c>
      <c r="P2456" s="835">
        <v>180</v>
      </c>
      <c r="Q2456" s="837">
        <v>0.5</v>
      </c>
      <c r="R2456" s="832">
        <v>1</v>
      </c>
      <c r="S2456" s="837">
        <v>0.5</v>
      </c>
      <c r="T2456" s="836">
        <v>1</v>
      </c>
      <c r="U2456" s="838">
        <v>0.5</v>
      </c>
    </row>
    <row r="2457" spans="1:21" ht="14.4" customHeight="1" x14ac:dyDescent="0.3">
      <c r="A2457" s="831">
        <v>11</v>
      </c>
      <c r="B2457" s="832" t="s">
        <v>2137</v>
      </c>
      <c r="C2457" s="832" t="s">
        <v>2143</v>
      </c>
      <c r="D2457" s="833" t="s">
        <v>4131</v>
      </c>
      <c r="E2457" s="834" t="s">
        <v>2157</v>
      </c>
      <c r="F2457" s="832" t="s">
        <v>2140</v>
      </c>
      <c r="G2457" s="832" t="s">
        <v>2205</v>
      </c>
      <c r="H2457" s="832" t="s">
        <v>590</v>
      </c>
      <c r="I2457" s="832" t="s">
        <v>2812</v>
      </c>
      <c r="J2457" s="832" t="s">
        <v>2813</v>
      </c>
      <c r="K2457" s="832"/>
      <c r="L2457" s="835">
        <v>750</v>
      </c>
      <c r="M2457" s="835">
        <v>1500</v>
      </c>
      <c r="N2457" s="832">
        <v>2</v>
      </c>
      <c r="O2457" s="836">
        <v>2</v>
      </c>
      <c r="P2457" s="835">
        <v>1500</v>
      </c>
      <c r="Q2457" s="837">
        <v>1</v>
      </c>
      <c r="R2457" s="832">
        <v>2</v>
      </c>
      <c r="S2457" s="837">
        <v>1</v>
      </c>
      <c r="T2457" s="836">
        <v>2</v>
      </c>
      <c r="U2457" s="838">
        <v>1</v>
      </c>
    </row>
    <row r="2458" spans="1:21" ht="14.4" customHeight="1" x14ac:dyDescent="0.3">
      <c r="A2458" s="831">
        <v>11</v>
      </c>
      <c r="B2458" s="832" t="s">
        <v>2137</v>
      </c>
      <c r="C2458" s="832" t="s">
        <v>2143</v>
      </c>
      <c r="D2458" s="833" t="s">
        <v>4131</v>
      </c>
      <c r="E2458" s="834" t="s">
        <v>2157</v>
      </c>
      <c r="F2458" s="832" t="s">
        <v>2140</v>
      </c>
      <c r="G2458" s="832" t="s">
        <v>2205</v>
      </c>
      <c r="H2458" s="832" t="s">
        <v>590</v>
      </c>
      <c r="I2458" s="832" t="s">
        <v>2617</v>
      </c>
      <c r="J2458" s="832" t="s">
        <v>2618</v>
      </c>
      <c r="K2458" s="832"/>
      <c r="L2458" s="835">
        <v>600</v>
      </c>
      <c r="M2458" s="835">
        <v>1200</v>
      </c>
      <c r="N2458" s="832">
        <v>2</v>
      </c>
      <c r="O2458" s="836">
        <v>2</v>
      </c>
      <c r="P2458" s="835">
        <v>1200</v>
      </c>
      <c r="Q2458" s="837">
        <v>1</v>
      </c>
      <c r="R2458" s="832">
        <v>2</v>
      </c>
      <c r="S2458" s="837">
        <v>1</v>
      </c>
      <c r="T2458" s="836">
        <v>2</v>
      </c>
      <c r="U2458" s="838">
        <v>1</v>
      </c>
    </row>
    <row r="2459" spans="1:21" ht="14.4" customHeight="1" x14ac:dyDescent="0.3">
      <c r="A2459" s="831">
        <v>11</v>
      </c>
      <c r="B2459" s="832" t="s">
        <v>2137</v>
      </c>
      <c r="C2459" s="832" t="s">
        <v>2143</v>
      </c>
      <c r="D2459" s="833" t="s">
        <v>4131</v>
      </c>
      <c r="E2459" s="834" t="s">
        <v>2157</v>
      </c>
      <c r="F2459" s="832" t="s">
        <v>2140</v>
      </c>
      <c r="G2459" s="832" t="s">
        <v>2205</v>
      </c>
      <c r="H2459" s="832" t="s">
        <v>590</v>
      </c>
      <c r="I2459" s="832" t="s">
        <v>4045</v>
      </c>
      <c r="J2459" s="832" t="s">
        <v>4046</v>
      </c>
      <c r="K2459" s="832" t="s">
        <v>4047</v>
      </c>
      <c r="L2459" s="835">
        <v>200</v>
      </c>
      <c r="M2459" s="835">
        <v>200</v>
      </c>
      <c r="N2459" s="832">
        <v>1</v>
      </c>
      <c r="O2459" s="836">
        <v>1</v>
      </c>
      <c r="P2459" s="835">
        <v>200</v>
      </c>
      <c r="Q2459" s="837">
        <v>1</v>
      </c>
      <c r="R2459" s="832">
        <v>1</v>
      </c>
      <c r="S2459" s="837">
        <v>1</v>
      </c>
      <c r="T2459" s="836">
        <v>1</v>
      </c>
      <c r="U2459" s="838">
        <v>1</v>
      </c>
    </row>
    <row r="2460" spans="1:21" ht="14.4" customHeight="1" x14ac:dyDescent="0.3">
      <c r="A2460" s="831">
        <v>11</v>
      </c>
      <c r="B2460" s="832" t="s">
        <v>2137</v>
      </c>
      <c r="C2460" s="832" t="s">
        <v>2143</v>
      </c>
      <c r="D2460" s="833" t="s">
        <v>4131</v>
      </c>
      <c r="E2460" s="834" t="s">
        <v>2157</v>
      </c>
      <c r="F2460" s="832" t="s">
        <v>2140</v>
      </c>
      <c r="G2460" s="832" t="s">
        <v>2205</v>
      </c>
      <c r="H2460" s="832" t="s">
        <v>590</v>
      </c>
      <c r="I2460" s="832" t="s">
        <v>2622</v>
      </c>
      <c r="J2460" s="832" t="s">
        <v>2623</v>
      </c>
      <c r="K2460" s="832" t="s">
        <v>2624</v>
      </c>
      <c r="L2460" s="835">
        <v>1600</v>
      </c>
      <c r="M2460" s="835">
        <v>3200</v>
      </c>
      <c r="N2460" s="832">
        <v>2</v>
      </c>
      <c r="O2460" s="836">
        <v>2</v>
      </c>
      <c r="P2460" s="835">
        <v>3200</v>
      </c>
      <c r="Q2460" s="837">
        <v>1</v>
      </c>
      <c r="R2460" s="832">
        <v>2</v>
      </c>
      <c r="S2460" s="837">
        <v>1</v>
      </c>
      <c r="T2460" s="836">
        <v>2</v>
      </c>
      <c r="U2460" s="838">
        <v>1</v>
      </c>
    </row>
    <row r="2461" spans="1:21" ht="14.4" customHeight="1" x14ac:dyDescent="0.3">
      <c r="A2461" s="831">
        <v>11</v>
      </c>
      <c r="B2461" s="832" t="s">
        <v>2137</v>
      </c>
      <c r="C2461" s="832" t="s">
        <v>2143</v>
      </c>
      <c r="D2461" s="833" t="s">
        <v>4131</v>
      </c>
      <c r="E2461" s="834" t="s">
        <v>2157</v>
      </c>
      <c r="F2461" s="832" t="s">
        <v>2140</v>
      </c>
      <c r="G2461" s="832" t="s">
        <v>2205</v>
      </c>
      <c r="H2461" s="832" t="s">
        <v>590</v>
      </c>
      <c r="I2461" s="832" t="s">
        <v>2487</v>
      </c>
      <c r="J2461" s="832" t="s">
        <v>2488</v>
      </c>
      <c r="K2461" s="832" t="s">
        <v>2489</v>
      </c>
      <c r="L2461" s="835">
        <v>58.5</v>
      </c>
      <c r="M2461" s="835">
        <v>58.5</v>
      </c>
      <c r="N2461" s="832">
        <v>1</v>
      </c>
      <c r="O2461" s="836">
        <v>1</v>
      </c>
      <c r="P2461" s="835">
        <v>58.5</v>
      </c>
      <c r="Q2461" s="837">
        <v>1</v>
      </c>
      <c r="R2461" s="832">
        <v>1</v>
      </c>
      <c r="S2461" s="837">
        <v>1</v>
      </c>
      <c r="T2461" s="836">
        <v>1</v>
      </c>
      <c r="U2461" s="838">
        <v>1</v>
      </c>
    </row>
    <row r="2462" spans="1:21" ht="14.4" customHeight="1" x14ac:dyDescent="0.3">
      <c r="A2462" s="831">
        <v>11</v>
      </c>
      <c r="B2462" s="832" t="s">
        <v>2137</v>
      </c>
      <c r="C2462" s="832" t="s">
        <v>2143</v>
      </c>
      <c r="D2462" s="833" t="s">
        <v>4131</v>
      </c>
      <c r="E2462" s="834" t="s">
        <v>2157</v>
      </c>
      <c r="F2462" s="832" t="s">
        <v>2140</v>
      </c>
      <c r="G2462" s="832" t="s">
        <v>2205</v>
      </c>
      <c r="H2462" s="832" t="s">
        <v>590</v>
      </c>
      <c r="I2462" s="832" t="s">
        <v>2625</v>
      </c>
      <c r="J2462" s="832" t="s">
        <v>2626</v>
      </c>
      <c r="K2462" s="832" t="s">
        <v>2627</v>
      </c>
      <c r="L2462" s="835">
        <v>1600</v>
      </c>
      <c r="M2462" s="835">
        <v>1600</v>
      </c>
      <c r="N2462" s="832">
        <v>1</v>
      </c>
      <c r="O2462" s="836">
        <v>1</v>
      </c>
      <c r="P2462" s="835">
        <v>1600</v>
      </c>
      <c r="Q2462" s="837">
        <v>1</v>
      </c>
      <c r="R2462" s="832">
        <v>1</v>
      </c>
      <c r="S2462" s="837">
        <v>1</v>
      </c>
      <c r="T2462" s="836">
        <v>1</v>
      </c>
      <c r="U2462" s="838">
        <v>1</v>
      </c>
    </row>
    <row r="2463" spans="1:21" ht="14.4" customHeight="1" x14ac:dyDescent="0.3">
      <c r="A2463" s="831">
        <v>11</v>
      </c>
      <c r="B2463" s="832" t="s">
        <v>2137</v>
      </c>
      <c r="C2463" s="832" t="s">
        <v>2143</v>
      </c>
      <c r="D2463" s="833" t="s">
        <v>4131</v>
      </c>
      <c r="E2463" s="834" t="s">
        <v>2157</v>
      </c>
      <c r="F2463" s="832" t="s">
        <v>2140</v>
      </c>
      <c r="G2463" s="832" t="s">
        <v>2205</v>
      </c>
      <c r="H2463" s="832" t="s">
        <v>590</v>
      </c>
      <c r="I2463" s="832" t="s">
        <v>2320</v>
      </c>
      <c r="J2463" s="832" t="s">
        <v>2321</v>
      </c>
      <c r="K2463" s="832" t="s">
        <v>2322</v>
      </c>
      <c r="L2463" s="835">
        <v>1000</v>
      </c>
      <c r="M2463" s="835">
        <v>1000</v>
      </c>
      <c r="N2463" s="832">
        <v>1</v>
      </c>
      <c r="O2463" s="836">
        <v>1</v>
      </c>
      <c r="P2463" s="835">
        <v>1000</v>
      </c>
      <c r="Q2463" s="837">
        <v>1</v>
      </c>
      <c r="R2463" s="832">
        <v>1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11</v>
      </c>
      <c r="B2464" s="832" t="s">
        <v>2137</v>
      </c>
      <c r="C2464" s="832" t="s">
        <v>2143</v>
      </c>
      <c r="D2464" s="833" t="s">
        <v>4131</v>
      </c>
      <c r="E2464" s="834" t="s">
        <v>2157</v>
      </c>
      <c r="F2464" s="832" t="s">
        <v>2140</v>
      </c>
      <c r="G2464" s="832" t="s">
        <v>2205</v>
      </c>
      <c r="H2464" s="832" t="s">
        <v>590</v>
      </c>
      <c r="I2464" s="832" t="s">
        <v>2820</v>
      </c>
      <c r="J2464" s="832" t="s">
        <v>2821</v>
      </c>
      <c r="K2464" s="832" t="s">
        <v>2822</v>
      </c>
      <c r="L2464" s="835">
        <v>300</v>
      </c>
      <c r="M2464" s="835">
        <v>300</v>
      </c>
      <c r="N2464" s="832">
        <v>1</v>
      </c>
      <c r="O2464" s="836">
        <v>1</v>
      </c>
      <c r="P2464" s="835">
        <v>300</v>
      </c>
      <c r="Q2464" s="837">
        <v>1</v>
      </c>
      <c r="R2464" s="832">
        <v>1</v>
      </c>
      <c r="S2464" s="837">
        <v>1</v>
      </c>
      <c r="T2464" s="836">
        <v>1</v>
      </c>
      <c r="U2464" s="838">
        <v>1</v>
      </c>
    </row>
    <row r="2465" spans="1:21" ht="14.4" customHeight="1" x14ac:dyDescent="0.3">
      <c r="A2465" s="831">
        <v>11</v>
      </c>
      <c r="B2465" s="832" t="s">
        <v>2137</v>
      </c>
      <c r="C2465" s="832" t="s">
        <v>2143</v>
      </c>
      <c r="D2465" s="833" t="s">
        <v>4131</v>
      </c>
      <c r="E2465" s="834" t="s">
        <v>2157</v>
      </c>
      <c r="F2465" s="832" t="s">
        <v>2140</v>
      </c>
      <c r="G2465" s="832" t="s">
        <v>2205</v>
      </c>
      <c r="H2465" s="832" t="s">
        <v>590</v>
      </c>
      <c r="I2465" s="832" t="s">
        <v>2823</v>
      </c>
      <c r="J2465" s="832" t="s">
        <v>2824</v>
      </c>
      <c r="K2465" s="832"/>
      <c r="L2465" s="835">
        <v>250</v>
      </c>
      <c r="M2465" s="835">
        <v>250</v>
      </c>
      <c r="N2465" s="832">
        <v>1</v>
      </c>
      <c r="O2465" s="836">
        <v>1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11</v>
      </c>
      <c r="B2466" s="832" t="s">
        <v>2137</v>
      </c>
      <c r="C2466" s="832" t="s">
        <v>2143</v>
      </c>
      <c r="D2466" s="833" t="s">
        <v>4131</v>
      </c>
      <c r="E2466" s="834" t="s">
        <v>2157</v>
      </c>
      <c r="F2466" s="832" t="s">
        <v>2140</v>
      </c>
      <c r="G2466" s="832" t="s">
        <v>2205</v>
      </c>
      <c r="H2466" s="832" t="s">
        <v>590</v>
      </c>
      <c r="I2466" s="832" t="s">
        <v>2628</v>
      </c>
      <c r="J2466" s="832" t="s">
        <v>2629</v>
      </c>
      <c r="K2466" s="832" t="s">
        <v>2630</v>
      </c>
      <c r="L2466" s="835">
        <v>1600</v>
      </c>
      <c r="M2466" s="835">
        <v>1600</v>
      </c>
      <c r="N2466" s="832">
        <v>1</v>
      </c>
      <c r="O2466" s="836">
        <v>1</v>
      </c>
      <c r="P2466" s="835">
        <v>1600</v>
      </c>
      <c r="Q2466" s="837">
        <v>1</v>
      </c>
      <c r="R2466" s="832">
        <v>1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11</v>
      </c>
      <c r="B2467" s="832" t="s">
        <v>2137</v>
      </c>
      <c r="C2467" s="832" t="s">
        <v>2143</v>
      </c>
      <c r="D2467" s="833" t="s">
        <v>4131</v>
      </c>
      <c r="E2467" s="834" t="s">
        <v>2157</v>
      </c>
      <c r="F2467" s="832" t="s">
        <v>2140</v>
      </c>
      <c r="G2467" s="832" t="s">
        <v>2205</v>
      </c>
      <c r="H2467" s="832" t="s">
        <v>590</v>
      </c>
      <c r="I2467" s="832" t="s">
        <v>4048</v>
      </c>
      <c r="J2467" s="832" t="s">
        <v>4049</v>
      </c>
      <c r="K2467" s="832"/>
      <c r="L2467" s="835">
        <v>705.67</v>
      </c>
      <c r="M2467" s="835">
        <v>1411.34</v>
      </c>
      <c r="N2467" s="832">
        <v>2</v>
      </c>
      <c r="O2467" s="836">
        <v>2</v>
      </c>
      <c r="P2467" s="835">
        <v>1411.34</v>
      </c>
      <c r="Q2467" s="837">
        <v>1</v>
      </c>
      <c r="R2467" s="832">
        <v>2</v>
      </c>
      <c r="S2467" s="837">
        <v>1</v>
      </c>
      <c r="T2467" s="836">
        <v>2</v>
      </c>
      <c r="U2467" s="838">
        <v>1</v>
      </c>
    </row>
    <row r="2468" spans="1:21" ht="14.4" customHeight="1" x14ac:dyDescent="0.3">
      <c r="A2468" s="831">
        <v>11</v>
      </c>
      <c r="B2468" s="832" t="s">
        <v>2137</v>
      </c>
      <c r="C2468" s="832" t="s">
        <v>2143</v>
      </c>
      <c r="D2468" s="833" t="s">
        <v>4131</v>
      </c>
      <c r="E2468" s="834" t="s">
        <v>2157</v>
      </c>
      <c r="F2468" s="832" t="s">
        <v>2140</v>
      </c>
      <c r="G2468" s="832" t="s">
        <v>2205</v>
      </c>
      <c r="H2468" s="832" t="s">
        <v>590</v>
      </c>
      <c r="I2468" s="832" t="s">
        <v>3400</v>
      </c>
      <c r="J2468" s="832" t="s">
        <v>3401</v>
      </c>
      <c r="K2468" s="832" t="s">
        <v>3402</v>
      </c>
      <c r="L2468" s="835">
        <v>600</v>
      </c>
      <c r="M2468" s="835">
        <v>600</v>
      </c>
      <c r="N2468" s="832">
        <v>1</v>
      </c>
      <c r="O2468" s="836">
        <v>1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11</v>
      </c>
      <c r="B2469" s="832" t="s">
        <v>2137</v>
      </c>
      <c r="C2469" s="832" t="s">
        <v>2143</v>
      </c>
      <c r="D2469" s="833" t="s">
        <v>4131</v>
      </c>
      <c r="E2469" s="834" t="s">
        <v>2157</v>
      </c>
      <c r="F2469" s="832" t="s">
        <v>2140</v>
      </c>
      <c r="G2469" s="832" t="s">
        <v>2205</v>
      </c>
      <c r="H2469" s="832" t="s">
        <v>590</v>
      </c>
      <c r="I2469" s="832" t="s">
        <v>4050</v>
      </c>
      <c r="J2469" s="832" t="s">
        <v>4051</v>
      </c>
      <c r="K2469" s="832"/>
      <c r="L2469" s="835">
        <v>350</v>
      </c>
      <c r="M2469" s="835">
        <v>350</v>
      </c>
      <c r="N2469" s="832">
        <v>1</v>
      </c>
      <c r="O2469" s="836">
        <v>1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11</v>
      </c>
      <c r="B2470" s="832" t="s">
        <v>2137</v>
      </c>
      <c r="C2470" s="832" t="s">
        <v>2143</v>
      </c>
      <c r="D2470" s="833" t="s">
        <v>4131</v>
      </c>
      <c r="E2470" s="834" t="s">
        <v>2157</v>
      </c>
      <c r="F2470" s="832" t="s">
        <v>2140</v>
      </c>
      <c r="G2470" s="832" t="s">
        <v>2205</v>
      </c>
      <c r="H2470" s="832" t="s">
        <v>590</v>
      </c>
      <c r="I2470" s="832" t="s">
        <v>3676</v>
      </c>
      <c r="J2470" s="832" t="s">
        <v>3677</v>
      </c>
      <c r="K2470" s="832" t="s">
        <v>3678</v>
      </c>
      <c r="L2470" s="835">
        <v>679.94</v>
      </c>
      <c r="M2470" s="835">
        <v>679.94</v>
      </c>
      <c r="N2470" s="832">
        <v>1</v>
      </c>
      <c r="O2470" s="836">
        <v>1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11</v>
      </c>
      <c r="B2471" s="832" t="s">
        <v>2137</v>
      </c>
      <c r="C2471" s="832" t="s">
        <v>2143</v>
      </c>
      <c r="D2471" s="833" t="s">
        <v>4131</v>
      </c>
      <c r="E2471" s="834" t="s">
        <v>2157</v>
      </c>
      <c r="F2471" s="832" t="s">
        <v>2140</v>
      </c>
      <c r="G2471" s="832" t="s">
        <v>2205</v>
      </c>
      <c r="H2471" s="832" t="s">
        <v>590</v>
      </c>
      <c r="I2471" s="832" t="s">
        <v>4052</v>
      </c>
      <c r="J2471" s="832" t="s">
        <v>4053</v>
      </c>
      <c r="K2471" s="832" t="s">
        <v>4054</v>
      </c>
      <c r="L2471" s="835">
        <v>1000</v>
      </c>
      <c r="M2471" s="835">
        <v>2000</v>
      </c>
      <c r="N2471" s="832">
        <v>2</v>
      </c>
      <c r="O2471" s="836">
        <v>2</v>
      </c>
      <c r="P2471" s="835">
        <v>2000</v>
      </c>
      <c r="Q2471" s="837">
        <v>1</v>
      </c>
      <c r="R2471" s="832">
        <v>2</v>
      </c>
      <c r="S2471" s="837">
        <v>1</v>
      </c>
      <c r="T2471" s="836">
        <v>2</v>
      </c>
      <c r="U2471" s="838">
        <v>1</v>
      </c>
    </row>
    <row r="2472" spans="1:21" ht="14.4" customHeight="1" x14ac:dyDescent="0.3">
      <c r="A2472" s="831">
        <v>11</v>
      </c>
      <c r="B2472" s="832" t="s">
        <v>2137</v>
      </c>
      <c r="C2472" s="832" t="s">
        <v>2143</v>
      </c>
      <c r="D2472" s="833" t="s">
        <v>4131</v>
      </c>
      <c r="E2472" s="834" t="s">
        <v>2157</v>
      </c>
      <c r="F2472" s="832" t="s">
        <v>2140</v>
      </c>
      <c r="G2472" s="832" t="s">
        <v>2205</v>
      </c>
      <c r="H2472" s="832" t="s">
        <v>590</v>
      </c>
      <c r="I2472" s="832" t="s">
        <v>4055</v>
      </c>
      <c r="J2472" s="832" t="s">
        <v>4056</v>
      </c>
      <c r="K2472" s="832" t="s">
        <v>4057</v>
      </c>
      <c r="L2472" s="835">
        <v>180</v>
      </c>
      <c r="M2472" s="835">
        <v>180</v>
      </c>
      <c r="N2472" s="832">
        <v>1</v>
      </c>
      <c r="O2472" s="836">
        <v>1</v>
      </c>
      <c r="P2472" s="835">
        <v>180</v>
      </c>
      <c r="Q2472" s="837">
        <v>1</v>
      </c>
      <c r="R2472" s="832">
        <v>1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11</v>
      </c>
      <c r="B2473" s="832" t="s">
        <v>2137</v>
      </c>
      <c r="C2473" s="832" t="s">
        <v>2143</v>
      </c>
      <c r="D2473" s="833" t="s">
        <v>4131</v>
      </c>
      <c r="E2473" s="834" t="s">
        <v>2157</v>
      </c>
      <c r="F2473" s="832" t="s">
        <v>2140</v>
      </c>
      <c r="G2473" s="832" t="s">
        <v>2205</v>
      </c>
      <c r="H2473" s="832" t="s">
        <v>590</v>
      </c>
      <c r="I2473" s="832" t="s">
        <v>3476</v>
      </c>
      <c r="J2473" s="832" t="s">
        <v>3477</v>
      </c>
      <c r="K2473" s="832" t="s">
        <v>3478</v>
      </c>
      <c r="L2473" s="835">
        <v>750</v>
      </c>
      <c r="M2473" s="835">
        <v>1500</v>
      </c>
      <c r="N2473" s="832">
        <v>2</v>
      </c>
      <c r="O2473" s="836">
        <v>2</v>
      </c>
      <c r="P2473" s="835">
        <v>1500</v>
      </c>
      <c r="Q2473" s="837">
        <v>1</v>
      </c>
      <c r="R2473" s="832">
        <v>2</v>
      </c>
      <c r="S2473" s="837">
        <v>1</v>
      </c>
      <c r="T2473" s="836">
        <v>2</v>
      </c>
      <c r="U2473" s="838">
        <v>1</v>
      </c>
    </row>
    <row r="2474" spans="1:21" ht="14.4" customHeight="1" x14ac:dyDescent="0.3">
      <c r="A2474" s="831">
        <v>11</v>
      </c>
      <c r="B2474" s="832" t="s">
        <v>2137</v>
      </c>
      <c r="C2474" s="832" t="s">
        <v>2143</v>
      </c>
      <c r="D2474" s="833" t="s">
        <v>4131</v>
      </c>
      <c r="E2474" s="834" t="s">
        <v>2157</v>
      </c>
      <c r="F2474" s="832" t="s">
        <v>2140</v>
      </c>
      <c r="G2474" s="832" t="s">
        <v>2205</v>
      </c>
      <c r="H2474" s="832" t="s">
        <v>590</v>
      </c>
      <c r="I2474" s="832" t="s">
        <v>3980</v>
      </c>
      <c r="J2474" s="832" t="s">
        <v>3981</v>
      </c>
      <c r="K2474" s="832" t="s">
        <v>3982</v>
      </c>
      <c r="L2474" s="835">
        <v>690</v>
      </c>
      <c r="M2474" s="835">
        <v>2070</v>
      </c>
      <c r="N2474" s="832">
        <v>3</v>
      </c>
      <c r="O2474" s="836">
        <v>3</v>
      </c>
      <c r="P2474" s="835">
        <v>1380</v>
      </c>
      <c r="Q2474" s="837">
        <v>0.66666666666666663</v>
      </c>
      <c r="R2474" s="832">
        <v>2</v>
      </c>
      <c r="S2474" s="837">
        <v>0.66666666666666663</v>
      </c>
      <c r="T2474" s="836">
        <v>2</v>
      </c>
      <c r="U2474" s="838">
        <v>0.66666666666666663</v>
      </c>
    </row>
    <row r="2475" spans="1:21" ht="14.4" customHeight="1" x14ac:dyDescent="0.3">
      <c r="A2475" s="831">
        <v>11</v>
      </c>
      <c r="B2475" s="832" t="s">
        <v>2137</v>
      </c>
      <c r="C2475" s="832" t="s">
        <v>2143</v>
      </c>
      <c r="D2475" s="833" t="s">
        <v>4131</v>
      </c>
      <c r="E2475" s="834" t="s">
        <v>2157</v>
      </c>
      <c r="F2475" s="832" t="s">
        <v>2140</v>
      </c>
      <c r="G2475" s="832" t="s">
        <v>2205</v>
      </c>
      <c r="H2475" s="832" t="s">
        <v>590</v>
      </c>
      <c r="I2475" s="832" t="s">
        <v>3679</v>
      </c>
      <c r="J2475" s="832" t="s">
        <v>3680</v>
      </c>
      <c r="K2475" s="832" t="s">
        <v>3681</v>
      </c>
      <c r="L2475" s="835">
        <v>590</v>
      </c>
      <c r="M2475" s="835">
        <v>2950</v>
      </c>
      <c r="N2475" s="832">
        <v>5</v>
      </c>
      <c r="O2475" s="836">
        <v>5</v>
      </c>
      <c r="P2475" s="835">
        <v>1180</v>
      </c>
      <c r="Q2475" s="837">
        <v>0.4</v>
      </c>
      <c r="R2475" s="832">
        <v>2</v>
      </c>
      <c r="S2475" s="837">
        <v>0.4</v>
      </c>
      <c r="T2475" s="836">
        <v>2</v>
      </c>
      <c r="U2475" s="838">
        <v>0.4</v>
      </c>
    </row>
    <row r="2476" spans="1:21" ht="14.4" customHeight="1" x14ac:dyDescent="0.3">
      <c r="A2476" s="831">
        <v>11</v>
      </c>
      <c r="B2476" s="832" t="s">
        <v>2137</v>
      </c>
      <c r="C2476" s="832" t="s">
        <v>2143</v>
      </c>
      <c r="D2476" s="833" t="s">
        <v>4131</v>
      </c>
      <c r="E2476" s="834" t="s">
        <v>2157</v>
      </c>
      <c r="F2476" s="832" t="s">
        <v>2140</v>
      </c>
      <c r="G2476" s="832" t="s">
        <v>2205</v>
      </c>
      <c r="H2476" s="832" t="s">
        <v>590</v>
      </c>
      <c r="I2476" s="832" t="s">
        <v>3613</v>
      </c>
      <c r="J2476" s="832" t="s">
        <v>3614</v>
      </c>
      <c r="K2476" s="832" t="s">
        <v>3615</v>
      </c>
      <c r="L2476" s="835">
        <v>1000</v>
      </c>
      <c r="M2476" s="835">
        <v>1000</v>
      </c>
      <c r="N2476" s="832">
        <v>1</v>
      </c>
      <c r="O2476" s="836">
        <v>1</v>
      </c>
      <c r="P2476" s="835">
        <v>1000</v>
      </c>
      <c r="Q2476" s="837">
        <v>1</v>
      </c>
      <c r="R2476" s="832">
        <v>1</v>
      </c>
      <c r="S2476" s="837">
        <v>1</v>
      </c>
      <c r="T2476" s="836">
        <v>1</v>
      </c>
      <c r="U2476" s="838">
        <v>1</v>
      </c>
    </row>
    <row r="2477" spans="1:21" ht="14.4" customHeight="1" x14ac:dyDescent="0.3">
      <c r="A2477" s="831">
        <v>11</v>
      </c>
      <c r="B2477" s="832" t="s">
        <v>2137</v>
      </c>
      <c r="C2477" s="832" t="s">
        <v>2143</v>
      </c>
      <c r="D2477" s="833" t="s">
        <v>4131</v>
      </c>
      <c r="E2477" s="834" t="s">
        <v>2157</v>
      </c>
      <c r="F2477" s="832" t="s">
        <v>2140</v>
      </c>
      <c r="G2477" s="832" t="s">
        <v>2205</v>
      </c>
      <c r="H2477" s="832" t="s">
        <v>590</v>
      </c>
      <c r="I2477" s="832" t="s">
        <v>3928</v>
      </c>
      <c r="J2477" s="832" t="s">
        <v>3929</v>
      </c>
      <c r="K2477" s="832" t="s">
        <v>3930</v>
      </c>
      <c r="L2477" s="835">
        <v>739.92</v>
      </c>
      <c r="M2477" s="835">
        <v>739.92</v>
      </c>
      <c r="N2477" s="832">
        <v>1</v>
      </c>
      <c r="O2477" s="836">
        <v>1</v>
      </c>
      <c r="P2477" s="835">
        <v>739.92</v>
      </c>
      <c r="Q2477" s="837">
        <v>1</v>
      </c>
      <c r="R2477" s="832">
        <v>1</v>
      </c>
      <c r="S2477" s="837">
        <v>1</v>
      </c>
      <c r="T2477" s="836">
        <v>1</v>
      </c>
      <c r="U2477" s="838">
        <v>1</v>
      </c>
    </row>
    <row r="2478" spans="1:21" ht="14.4" customHeight="1" x14ac:dyDescent="0.3">
      <c r="A2478" s="831">
        <v>11</v>
      </c>
      <c r="B2478" s="832" t="s">
        <v>2137</v>
      </c>
      <c r="C2478" s="832" t="s">
        <v>2143</v>
      </c>
      <c r="D2478" s="833" t="s">
        <v>4131</v>
      </c>
      <c r="E2478" s="834" t="s">
        <v>2157</v>
      </c>
      <c r="F2478" s="832" t="s">
        <v>2140</v>
      </c>
      <c r="G2478" s="832" t="s">
        <v>2205</v>
      </c>
      <c r="H2478" s="832" t="s">
        <v>590</v>
      </c>
      <c r="I2478" s="832" t="s">
        <v>2643</v>
      </c>
      <c r="J2478" s="832" t="s">
        <v>2644</v>
      </c>
      <c r="K2478" s="832" t="s">
        <v>2645</v>
      </c>
      <c r="L2478" s="835">
        <v>600</v>
      </c>
      <c r="M2478" s="835">
        <v>600</v>
      </c>
      <c r="N2478" s="832">
        <v>1</v>
      </c>
      <c r="O2478" s="836">
        <v>1</v>
      </c>
      <c r="P2478" s="835">
        <v>600</v>
      </c>
      <c r="Q2478" s="837">
        <v>1</v>
      </c>
      <c r="R2478" s="832">
        <v>1</v>
      </c>
      <c r="S2478" s="837">
        <v>1</v>
      </c>
      <c r="T2478" s="836">
        <v>1</v>
      </c>
      <c r="U2478" s="838">
        <v>1</v>
      </c>
    </row>
    <row r="2479" spans="1:21" ht="14.4" customHeight="1" x14ac:dyDescent="0.3">
      <c r="A2479" s="831">
        <v>11</v>
      </c>
      <c r="B2479" s="832" t="s">
        <v>2137</v>
      </c>
      <c r="C2479" s="832" t="s">
        <v>2143</v>
      </c>
      <c r="D2479" s="833" t="s">
        <v>4131</v>
      </c>
      <c r="E2479" s="834" t="s">
        <v>2157</v>
      </c>
      <c r="F2479" s="832" t="s">
        <v>2140</v>
      </c>
      <c r="G2479" s="832" t="s">
        <v>2205</v>
      </c>
      <c r="H2479" s="832" t="s">
        <v>590</v>
      </c>
      <c r="I2479" s="832" t="s">
        <v>4058</v>
      </c>
      <c r="J2479" s="832" t="s">
        <v>4059</v>
      </c>
      <c r="K2479" s="832" t="s">
        <v>4060</v>
      </c>
      <c r="L2479" s="835">
        <v>100</v>
      </c>
      <c r="M2479" s="835">
        <v>100</v>
      </c>
      <c r="N2479" s="832">
        <v>1</v>
      </c>
      <c r="O2479" s="836">
        <v>1</v>
      </c>
      <c r="P2479" s="835">
        <v>100</v>
      </c>
      <c r="Q2479" s="837">
        <v>1</v>
      </c>
      <c r="R2479" s="832">
        <v>1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11</v>
      </c>
      <c r="B2480" s="832" t="s">
        <v>2137</v>
      </c>
      <c r="C2480" s="832" t="s">
        <v>2143</v>
      </c>
      <c r="D2480" s="833" t="s">
        <v>4131</v>
      </c>
      <c r="E2480" s="834" t="s">
        <v>2157</v>
      </c>
      <c r="F2480" s="832" t="s">
        <v>2140</v>
      </c>
      <c r="G2480" s="832" t="s">
        <v>2205</v>
      </c>
      <c r="H2480" s="832" t="s">
        <v>590</v>
      </c>
      <c r="I2480" s="832" t="s">
        <v>4061</v>
      </c>
      <c r="J2480" s="832" t="s">
        <v>4062</v>
      </c>
      <c r="K2480" s="832" t="s">
        <v>4063</v>
      </c>
      <c r="L2480" s="835">
        <v>180</v>
      </c>
      <c r="M2480" s="835">
        <v>180</v>
      </c>
      <c r="N2480" s="832">
        <v>1</v>
      </c>
      <c r="O2480" s="836">
        <v>1</v>
      </c>
      <c r="P2480" s="835">
        <v>180</v>
      </c>
      <c r="Q2480" s="837">
        <v>1</v>
      </c>
      <c r="R2480" s="832">
        <v>1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11</v>
      </c>
      <c r="B2481" s="832" t="s">
        <v>2137</v>
      </c>
      <c r="C2481" s="832" t="s">
        <v>2143</v>
      </c>
      <c r="D2481" s="833" t="s">
        <v>4131</v>
      </c>
      <c r="E2481" s="834" t="s">
        <v>2157</v>
      </c>
      <c r="F2481" s="832" t="s">
        <v>2140</v>
      </c>
      <c r="G2481" s="832" t="s">
        <v>2205</v>
      </c>
      <c r="H2481" s="832" t="s">
        <v>590</v>
      </c>
      <c r="I2481" s="832" t="s">
        <v>3685</v>
      </c>
      <c r="J2481" s="832" t="s">
        <v>2826</v>
      </c>
      <c r="K2481" s="832" t="s">
        <v>3686</v>
      </c>
      <c r="L2481" s="835">
        <v>350</v>
      </c>
      <c r="M2481" s="835">
        <v>350</v>
      </c>
      <c r="N2481" s="832">
        <v>1</v>
      </c>
      <c r="O2481" s="836">
        <v>1</v>
      </c>
      <c r="P2481" s="835">
        <v>350</v>
      </c>
      <c r="Q2481" s="837">
        <v>1</v>
      </c>
      <c r="R2481" s="832">
        <v>1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11</v>
      </c>
      <c r="B2482" s="832" t="s">
        <v>2137</v>
      </c>
      <c r="C2482" s="832" t="s">
        <v>2143</v>
      </c>
      <c r="D2482" s="833" t="s">
        <v>4131</v>
      </c>
      <c r="E2482" s="834" t="s">
        <v>2157</v>
      </c>
      <c r="F2482" s="832" t="s">
        <v>2140</v>
      </c>
      <c r="G2482" s="832" t="s">
        <v>2205</v>
      </c>
      <c r="H2482" s="832" t="s">
        <v>590</v>
      </c>
      <c r="I2482" s="832" t="s">
        <v>3310</v>
      </c>
      <c r="J2482" s="832" t="s">
        <v>3311</v>
      </c>
      <c r="K2482" s="832" t="s">
        <v>3312</v>
      </c>
      <c r="L2482" s="835">
        <v>600</v>
      </c>
      <c r="M2482" s="835">
        <v>600</v>
      </c>
      <c r="N2482" s="832">
        <v>1</v>
      </c>
      <c r="O2482" s="836">
        <v>1</v>
      </c>
      <c r="P2482" s="835">
        <v>600</v>
      </c>
      <c r="Q2482" s="837">
        <v>1</v>
      </c>
      <c r="R2482" s="832">
        <v>1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11</v>
      </c>
      <c r="B2483" s="832" t="s">
        <v>2137</v>
      </c>
      <c r="C2483" s="832" t="s">
        <v>2143</v>
      </c>
      <c r="D2483" s="833" t="s">
        <v>4131</v>
      </c>
      <c r="E2483" s="834" t="s">
        <v>2157</v>
      </c>
      <c r="F2483" s="832" t="s">
        <v>2140</v>
      </c>
      <c r="G2483" s="832" t="s">
        <v>2205</v>
      </c>
      <c r="H2483" s="832" t="s">
        <v>590</v>
      </c>
      <c r="I2483" s="832" t="s">
        <v>4064</v>
      </c>
      <c r="J2483" s="832" t="s">
        <v>4065</v>
      </c>
      <c r="K2483" s="832" t="s">
        <v>4066</v>
      </c>
      <c r="L2483" s="835">
        <v>750</v>
      </c>
      <c r="M2483" s="835">
        <v>1500</v>
      </c>
      <c r="N2483" s="832">
        <v>2</v>
      </c>
      <c r="O2483" s="836">
        <v>2</v>
      </c>
      <c r="P2483" s="835">
        <v>750</v>
      </c>
      <c r="Q2483" s="837">
        <v>0.5</v>
      </c>
      <c r="R2483" s="832">
        <v>1</v>
      </c>
      <c r="S2483" s="837">
        <v>0.5</v>
      </c>
      <c r="T2483" s="836">
        <v>1</v>
      </c>
      <c r="U2483" s="838">
        <v>0.5</v>
      </c>
    </row>
    <row r="2484" spans="1:21" ht="14.4" customHeight="1" x14ac:dyDescent="0.3">
      <c r="A2484" s="831">
        <v>11</v>
      </c>
      <c r="B2484" s="832" t="s">
        <v>2137</v>
      </c>
      <c r="C2484" s="832" t="s">
        <v>2143</v>
      </c>
      <c r="D2484" s="833" t="s">
        <v>4131</v>
      </c>
      <c r="E2484" s="834" t="s">
        <v>2157</v>
      </c>
      <c r="F2484" s="832" t="s">
        <v>2140</v>
      </c>
      <c r="G2484" s="832" t="s">
        <v>2205</v>
      </c>
      <c r="H2484" s="832" t="s">
        <v>590</v>
      </c>
      <c r="I2484" s="832" t="s">
        <v>3186</v>
      </c>
      <c r="J2484" s="832" t="s">
        <v>3187</v>
      </c>
      <c r="K2484" s="832" t="s">
        <v>3188</v>
      </c>
      <c r="L2484" s="835">
        <v>600</v>
      </c>
      <c r="M2484" s="835">
        <v>600</v>
      </c>
      <c r="N2484" s="832">
        <v>1</v>
      </c>
      <c r="O2484" s="836">
        <v>1</v>
      </c>
      <c r="P2484" s="835">
        <v>600</v>
      </c>
      <c r="Q2484" s="837">
        <v>1</v>
      </c>
      <c r="R2484" s="832">
        <v>1</v>
      </c>
      <c r="S2484" s="837">
        <v>1</v>
      </c>
      <c r="T2484" s="836">
        <v>1</v>
      </c>
      <c r="U2484" s="838">
        <v>1</v>
      </c>
    </row>
    <row r="2485" spans="1:21" ht="14.4" customHeight="1" x14ac:dyDescent="0.3">
      <c r="A2485" s="831">
        <v>11</v>
      </c>
      <c r="B2485" s="832" t="s">
        <v>2137</v>
      </c>
      <c r="C2485" s="832" t="s">
        <v>2143</v>
      </c>
      <c r="D2485" s="833" t="s">
        <v>4131</v>
      </c>
      <c r="E2485" s="834" t="s">
        <v>2157</v>
      </c>
      <c r="F2485" s="832" t="s">
        <v>2140</v>
      </c>
      <c r="G2485" s="832" t="s">
        <v>2205</v>
      </c>
      <c r="H2485" s="832" t="s">
        <v>590</v>
      </c>
      <c r="I2485" s="832" t="s">
        <v>4067</v>
      </c>
      <c r="J2485" s="832" t="s">
        <v>4068</v>
      </c>
      <c r="K2485" s="832" t="s">
        <v>4069</v>
      </c>
      <c r="L2485" s="835">
        <v>250</v>
      </c>
      <c r="M2485" s="835">
        <v>250</v>
      </c>
      <c r="N2485" s="832">
        <v>1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11</v>
      </c>
      <c r="B2486" s="832" t="s">
        <v>2137</v>
      </c>
      <c r="C2486" s="832" t="s">
        <v>2143</v>
      </c>
      <c r="D2486" s="833" t="s">
        <v>4131</v>
      </c>
      <c r="E2486" s="834" t="s">
        <v>2157</v>
      </c>
      <c r="F2486" s="832" t="s">
        <v>2140</v>
      </c>
      <c r="G2486" s="832" t="s">
        <v>2205</v>
      </c>
      <c r="H2486" s="832" t="s">
        <v>590</v>
      </c>
      <c r="I2486" s="832" t="s">
        <v>4070</v>
      </c>
      <c r="J2486" s="832" t="s">
        <v>4071</v>
      </c>
      <c r="K2486" s="832" t="s">
        <v>4072</v>
      </c>
      <c r="L2486" s="835">
        <v>1600</v>
      </c>
      <c r="M2486" s="835">
        <v>1600</v>
      </c>
      <c r="N2486" s="832">
        <v>1</v>
      </c>
      <c r="O2486" s="836">
        <v>1</v>
      </c>
      <c r="P2486" s="835">
        <v>1600</v>
      </c>
      <c r="Q2486" s="837">
        <v>1</v>
      </c>
      <c r="R2486" s="832">
        <v>1</v>
      </c>
      <c r="S2486" s="837">
        <v>1</v>
      </c>
      <c r="T2486" s="836">
        <v>1</v>
      </c>
      <c r="U2486" s="838">
        <v>1</v>
      </c>
    </row>
    <row r="2487" spans="1:21" ht="14.4" customHeight="1" x14ac:dyDescent="0.3">
      <c r="A2487" s="831">
        <v>11</v>
      </c>
      <c r="B2487" s="832" t="s">
        <v>2137</v>
      </c>
      <c r="C2487" s="832" t="s">
        <v>2143</v>
      </c>
      <c r="D2487" s="833" t="s">
        <v>4131</v>
      </c>
      <c r="E2487" s="834" t="s">
        <v>2157</v>
      </c>
      <c r="F2487" s="832" t="s">
        <v>2140</v>
      </c>
      <c r="G2487" s="832" t="s">
        <v>2205</v>
      </c>
      <c r="H2487" s="832" t="s">
        <v>590</v>
      </c>
      <c r="I2487" s="832" t="s">
        <v>4073</v>
      </c>
      <c r="J2487" s="832" t="s">
        <v>4074</v>
      </c>
      <c r="K2487" s="832" t="s">
        <v>4075</v>
      </c>
      <c r="L2487" s="835">
        <v>350</v>
      </c>
      <c r="M2487" s="835">
        <v>350</v>
      </c>
      <c r="N2487" s="832">
        <v>1</v>
      </c>
      <c r="O2487" s="836">
        <v>1</v>
      </c>
      <c r="P2487" s="835">
        <v>350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11</v>
      </c>
      <c r="B2488" s="832" t="s">
        <v>2137</v>
      </c>
      <c r="C2488" s="832" t="s">
        <v>2143</v>
      </c>
      <c r="D2488" s="833" t="s">
        <v>4131</v>
      </c>
      <c r="E2488" s="834" t="s">
        <v>2157</v>
      </c>
      <c r="F2488" s="832" t="s">
        <v>2140</v>
      </c>
      <c r="G2488" s="832" t="s">
        <v>2209</v>
      </c>
      <c r="H2488" s="832" t="s">
        <v>590</v>
      </c>
      <c r="I2488" s="832" t="s">
        <v>3494</v>
      </c>
      <c r="J2488" s="832" t="s">
        <v>3495</v>
      </c>
      <c r="K2488" s="832" t="s">
        <v>3496</v>
      </c>
      <c r="L2488" s="835">
        <v>260</v>
      </c>
      <c r="M2488" s="835">
        <v>260</v>
      </c>
      <c r="N2488" s="832">
        <v>1</v>
      </c>
      <c r="O2488" s="836">
        <v>1</v>
      </c>
      <c r="P2488" s="835">
        <v>260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11</v>
      </c>
      <c r="B2489" s="832" t="s">
        <v>2137</v>
      </c>
      <c r="C2489" s="832" t="s">
        <v>2143</v>
      </c>
      <c r="D2489" s="833" t="s">
        <v>4131</v>
      </c>
      <c r="E2489" s="834" t="s">
        <v>2157</v>
      </c>
      <c r="F2489" s="832" t="s">
        <v>2140</v>
      </c>
      <c r="G2489" s="832" t="s">
        <v>2209</v>
      </c>
      <c r="H2489" s="832" t="s">
        <v>590</v>
      </c>
      <c r="I2489" s="832" t="s">
        <v>3619</v>
      </c>
      <c r="J2489" s="832" t="s">
        <v>3620</v>
      </c>
      <c r="K2489" s="832" t="s">
        <v>3621</v>
      </c>
      <c r="L2489" s="835">
        <v>7000</v>
      </c>
      <c r="M2489" s="835">
        <v>14000</v>
      </c>
      <c r="N2489" s="832">
        <v>2</v>
      </c>
      <c r="O2489" s="836">
        <v>2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11</v>
      </c>
      <c r="B2490" s="832" t="s">
        <v>2137</v>
      </c>
      <c r="C2490" s="832" t="s">
        <v>2143</v>
      </c>
      <c r="D2490" s="833" t="s">
        <v>4131</v>
      </c>
      <c r="E2490" s="834" t="s">
        <v>2157</v>
      </c>
      <c r="F2490" s="832" t="s">
        <v>2140</v>
      </c>
      <c r="G2490" s="832" t="s">
        <v>2209</v>
      </c>
      <c r="H2490" s="832" t="s">
        <v>590</v>
      </c>
      <c r="I2490" s="832" t="s">
        <v>2266</v>
      </c>
      <c r="J2490" s="832" t="s">
        <v>2267</v>
      </c>
      <c r="K2490" s="832" t="s">
        <v>2268</v>
      </c>
      <c r="L2490" s="835">
        <v>278.75</v>
      </c>
      <c r="M2490" s="835">
        <v>19512.5</v>
      </c>
      <c r="N2490" s="832">
        <v>70</v>
      </c>
      <c r="O2490" s="836">
        <v>36</v>
      </c>
      <c r="P2490" s="835">
        <v>16725</v>
      </c>
      <c r="Q2490" s="837">
        <v>0.8571428571428571</v>
      </c>
      <c r="R2490" s="832">
        <v>60</v>
      </c>
      <c r="S2490" s="837">
        <v>0.8571428571428571</v>
      </c>
      <c r="T2490" s="836">
        <v>31</v>
      </c>
      <c r="U2490" s="838">
        <v>0.86111111111111116</v>
      </c>
    </row>
    <row r="2491" spans="1:21" ht="14.4" customHeight="1" x14ac:dyDescent="0.3">
      <c r="A2491" s="831">
        <v>11</v>
      </c>
      <c r="B2491" s="832" t="s">
        <v>2137</v>
      </c>
      <c r="C2491" s="832" t="s">
        <v>2143</v>
      </c>
      <c r="D2491" s="833" t="s">
        <v>4131</v>
      </c>
      <c r="E2491" s="834" t="s">
        <v>2157</v>
      </c>
      <c r="F2491" s="832" t="s">
        <v>2140</v>
      </c>
      <c r="G2491" s="832" t="s">
        <v>2209</v>
      </c>
      <c r="H2491" s="832" t="s">
        <v>590</v>
      </c>
      <c r="I2491" s="832" t="s">
        <v>4076</v>
      </c>
      <c r="J2491" s="832" t="s">
        <v>4077</v>
      </c>
      <c r="K2491" s="832" t="s">
        <v>4078</v>
      </c>
      <c r="L2491" s="835">
        <v>25000</v>
      </c>
      <c r="M2491" s="835">
        <v>50000</v>
      </c>
      <c r="N2491" s="832">
        <v>2</v>
      </c>
      <c r="O2491" s="836">
        <v>2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11</v>
      </c>
      <c r="B2492" s="832" t="s">
        <v>2137</v>
      </c>
      <c r="C2492" s="832" t="s">
        <v>2143</v>
      </c>
      <c r="D2492" s="833" t="s">
        <v>4131</v>
      </c>
      <c r="E2492" s="834" t="s">
        <v>2157</v>
      </c>
      <c r="F2492" s="832" t="s">
        <v>2140</v>
      </c>
      <c r="G2492" s="832" t="s">
        <v>2209</v>
      </c>
      <c r="H2492" s="832" t="s">
        <v>590</v>
      </c>
      <c r="I2492" s="832" t="s">
        <v>4079</v>
      </c>
      <c r="J2492" s="832" t="s">
        <v>4080</v>
      </c>
      <c r="K2492" s="832" t="s">
        <v>4081</v>
      </c>
      <c r="L2492" s="835">
        <v>4582.5</v>
      </c>
      <c r="M2492" s="835">
        <v>4582.5</v>
      </c>
      <c r="N2492" s="832">
        <v>1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11</v>
      </c>
      <c r="B2493" s="832" t="s">
        <v>2137</v>
      </c>
      <c r="C2493" s="832" t="s">
        <v>2143</v>
      </c>
      <c r="D2493" s="833" t="s">
        <v>4131</v>
      </c>
      <c r="E2493" s="834" t="s">
        <v>2157</v>
      </c>
      <c r="F2493" s="832" t="s">
        <v>2140</v>
      </c>
      <c r="G2493" s="832" t="s">
        <v>2213</v>
      </c>
      <c r="H2493" s="832" t="s">
        <v>590</v>
      </c>
      <c r="I2493" s="832" t="s">
        <v>3625</v>
      </c>
      <c r="J2493" s="832" t="s">
        <v>3626</v>
      </c>
      <c r="K2493" s="832" t="s">
        <v>3627</v>
      </c>
      <c r="L2493" s="835">
        <v>0</v>
      </c>
      <c r="M2493" s="835">
        <v>0</v>
      </c>
      <c r="N2493" s="832">
        <v>1</v>
      </c>
      <c r="O2493" s="836">
        <v>1</v>
      </c>
      <c r="P2493" s="835"/>
      <c r="Q2493" s="837"/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11</v>
      </c>
      <c r="B2494" s="832" t="s">
        <v>2137</v>
      </c>
      <c r="C2494" s="832" t="s">
        <v>2143</v>
      </c>
      <c r="D2494" s="833" t="s">
        <v>4131</v>
      </c>
      <c r="E2494" s="834" t="s">
        <v>2157</v>
      </c>
      <c r="F2494" s="832" t="s">
        <v>2140</v>
      </c>
      <c r="G2494" s="832" t="s">
        <v>2678</v>
      </c>
      <c r="H2494" s="832" t="s">
        <v>590</v>
      </c>
      <c r="I2494" s="832" t="s">
        <v>2842</v>
      </c>
      <c r="J2494" s="832" t="s">
        <v>2843</v>
      </c>
      <c r="K2494" s="832" t="s">
        <v>2844</v>
      </c>
      <c r="L2494" s="835">
        <v>1659.44</v>
      </c>
      <c r="M2494" s="835">
        <v>4978.32</v>
      </c>
      <c r="N2494" s="832">
        <v>3</v>
      </c>
      <c r="O2494" s="836">
        <v>3</v>
      </c>
      <c r="P2494" s="835">
        <v>1659.44</v>
      </c>
      <c r="Q2494" s="837">
        <v>0.33333333333333337</v>
      </c>
      <c r="R2494" s="832">
        <v>1</v>
      </c>
      <c r="S2494" s="837">
        <v>0.33333333333333331</v>
      </c>
      <c r="T2494" s="836">
        <v>1</v>
      </c>
      <c r="U2494" s="838">
        <v>0.33333333333333331</v>
      </c>
    </row>
    <row r="2495" spans="1:21" ht="14.4" customHeight="1" x14ac:dyDescent="0.3">
      <c r="A2495" s="831">
        <v>11</v>
      </c>
      <c r="B2495" s="832" t="s">
        <v>2137</v>
      </c>
      <c r="C2495" s="832" t="s">
        <v>2143</v>
      </c>
      <c r="D2495" s="833" t="s">
        <v>4131</v>
      </c>
      <c r="E2495" s="834" t="s">
        <v>2157</v>
      </c>
      <c r="F2495" s="832" t="s">
        <v>2140</v>
      </c>
      <c r="G2495" s="832" t="s">
        <v>2678</v>
      </c>
      <c r="H2495" s="832" t="s">
        <v>590</v>
      </c>
      <c r="I2495" s="832" t="s">
        <v>2682</v>
      </c>
      <c r="J2495" s="832" t="s">
        <v>2680</v>
      </c>
      <c r="K2495" s="832" t="s">
        <v>2683</v>
      </c>
      <c r="L2495" s="835">
        <v>1659.44</v>
      </c>
      <c r="M2495" s="835">
        <v>1659.44</v>
      </c>
      <c r="N2495" s="832">
        <v>1</v>
      </c>
      <c r="O2495" s="836">
        <v>1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11</v>
      </c>
      <c r="B2496" s="832" t="s">
        <v>2137</v>
      </c>
      <c r="C2496" s="832" t="s">
        <v>2143</v>
      </c>
      <c r="D2496" s="833" t="s">
        <v>4131</v>
      </c>
      <c r="E2496" s="834" t="s">
        <v>2157</v>
      </c>
      <c r="F2496" s="832" t="s">
        <v>2140</v>
      </c>
      <c r="G2496" s="832" t="s">
        <v>2678</v>
      </c>
      <c r="H2496" s="832" t="s">
        <v>590</v>
      </c>
      <c r="I2496" s="832" t="s">
        <v>3418</v>
      </c>
      <c r="J2496" s="832" t="s">
        <v>3419</v>
      </c>
      <c r="K2496" s="832" t="s">
        <v>3420</v>
      </c>
      <c r="L2496" s="835">
        <v>1659.44</v>
      </c>
      <c r="M2496" s="835">
        <v>1659.44</v>
      </c>
      <c r="N2496" s="832">
        <v>1</v>
      </c>
      <c r="O2496" s="836">
        <v>1</v>
      </c>
      <c r="P2496" s="835">
        <v>1659.44</v>
      </c>
      <c r="Q2496" s="837">
        <v>1</v>
      </c>
      <c r="R2496" s="832">
        <v>1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11</v>
      </c>
      <c r="B2497" s="832" t="s">
        <v>2137</v>
      </c>
      <c r="C2497" s="832" t="s">
        <v>2143</v>
      </c>
      <c r="D2497" s="833" t="s">
        <v>4131</v>
      </c>
      <c r="E2497" s="834" t="s">
        <v>2157</v>
      </c>
      <c r="F2497" s="832" t="s">
        <v>2140</v>
      </c>
      <c r="G2497" s="832" t="s">
        <v>3134</v>
      </c>
      <c r="H2497" s="832" t="s">
        <v>590</v>
      </c>
      <c r="I2497" s="832" t="s">
        <v>3135</v>
      </c>
      <c r="J2497" s="832" t="s">
        <v>3136</v>
      </c>
      <c r="K2497" s="832" t="s">
        <v>3137</v>
      </c>
      <c r="L2497" s="835">
        <v>38233</v>
      </c>
      <c r="M2497" s="835">
        <v>38233</v>
      </c>
      <c r="N2497" s="832">
        <v>1</v>
      </c>
      <c r="O2497" s="836">
        <v>1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11</v>
      </c>
      <c r="B2498" s="832" t="s">
        <v>2137</v>
      </c>
      <c r="C2498" s="832" t="s">
        <v>2143</v>
      </c>
      <c r="D2498" s="833" t="s">
        <v>4131</v>
      </c>
      <c r="E2498" s="834" t="s">
        <v>2158</v>
      </c>
      <c r="F2498" s="832" t="s">
        <v>2138</v>
      </c>
      <c r="G2498" s="832" t="s">
        <v>2688</v>
      </c>
      <c r="H2498" s="832" t="s">
        <v>590</v>
      </c>
      <c r="I2498" s="832" t="s">
        <v>2689</v>
      </c>
      <c r="J2498" s="832" t="s">
        <v>2690</v>
      </c>
      <c r="K2498" s="832" t="s">
        <v>2691</v>
      </c>
      <c r="L2498" s="835">
        <v>96.84</v>
      </c>
      <c r="M2498" s="835">
        <v>96.84</v>
      </c>
      <c r="N2498" s="832">
        <v>1</v>
      </c>
      <c r="O2498" s="836">
        <v>1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11</v>
      </c>
      <c r="B2499" s="832" t="s">
        <v>2137</v>
      </c>
      <c r="C2499" s="832" t="s">
        <v>2143</v>
      </c>
      <c r="D2499" s="833" t="s">
        <v>4131</v>
      </c>
      <c r="E2499" s="834" t="s">
        <v>2158</v>
      </c>
      <c r="F2499" s="832" t="s">
        <v>2138</v>
      </c>
      <c r="G2499" s="832" t="s">
        <v>2688</v>
      </c>
      <c r="H2499" s="832" t="s">
        <v>590</v>
      </c>
      <c r="I2499" s="832" t="s">
        <v>3509</v>
      </c>
      <c r="J2499" s="832" t="s">
        <v>2690</v>
      </c>
      <c r="K2499" s="832" t="s">
        <v>3510</v>
      </c>
      <c r="L2499" s="835">
        <v>0</v>
      </c>
      <c r="M2499" s="835">
        <v>0</v>
      </c>
      <c r="N2499" s="832">
        <v>1</v>
      </c>
      <c r="O2499" s="836">
        <v>0.5</v>
      </c>
      <c r="P2499" s="835">
        <v>0</v>
      </c>
      <c r="Q2499" s="837"/>
      <c r="R2499" s="832">
        <v>1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11</v>
      </c>
      <c r="B2500" s="832" t="s">
        <v>2137</v>
      </c>
      <c r="C2500" s="832" t="s">
        <v>2143</v>
      </c>
      <c r="D2500" s="833" t="s">
        <v>4131</v>
      </c>
      <c r="E2500" s="834" t="s">
        <v>2158</v>
      </c>
      <c r="F2500" s="832" t="s">
        <v>2138</v>
      </c>
      <c r="G2500" s="832" t="s">
        <v>2177</v>
      </c>
      <c r="H2500" s="832" t="s">
        <v>638</v>
      </c>
      <c r="I2500" s="832" t="s">
        <v>1927</v>
      </c>
      <c r="J2500" s="832" t="s">
        <v>1225</v>
      </c>
      <c r="K2500" s="832" t="s">
        <v>1928</v>
      </c>
      <c r="L2500" s="835">
        <v>154.36000000000001</v>
      </c>
      <c r="M2500" s="835">
        <v>463.08000000000004</v>
      </c>
      <c r="N2500" s="832">
        <v>3</v>
      </c>
      <c r="O2500" s="836">
        <v>2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11</v>
      </c>
      <c r="B2501" s="832" t="s">
        <v>2137</v>
      </c>
      <c r="C2501" s="832" t="s">
        <v>2143</v>
      </c>
      <c r="D2501" s="833" t="s">
        <v>4131</v>
      </c>
      <c r="E2501" s="834" t="s">
        <v>2158</v>
      </c>
      <c r="F2501" s="832" t="s">
        <v>2138</v>
      </c>
      <c r="G2501" s="832" t="s">
        <v>2177</v>
      </c>
      <c r="H2501" s="832" t="s">
        <v>590</v>
      </c>
      <c r="I2501" s="832" t="s">
        <v>3271</v>
      </c>
      <c r="J2501" s="832" t="s">
        <v>1225</v>
      </c>
      <c r="K2501" s="832" t="s">
        <v>1928</v>
      </c>
      <c r="L2501" s="835">
        <v>154.36000000000001</v>
      </c>
      <c r="M2501" s="835">
        <v>154.36000000000001</v>
      </c>
      <c r="N2501" s="832">
        <v>1</v>
      </c>
      <c r="O2501" s="836">
        <v>1</v>
      </c>
      <c r="P2501" s="835">
        <v>154.36000000000001</v>
      </c>
      <c r="Q2501" s="837">
        <v>1</v>
      </c>
      <c r="R2501" s="832">
        <v>1</v>
      </c>
      <c r="S2501" s="837">
        <v>1</v>
      </c>
      <c r="T2501" s="836">
        <v>1</v>
      </c>
      <c r="U2501" s="838">
        <v>1</v>
      </c>
    </row>
    <row r="2502" spans="1:21" ht="14.4" customHeight="1" x14ac:dyDescent="0.3">
      <c r="A2502" s="831">
        <v>11</v>
      </c>
      <c r="B2502" s="832" t="s">
        <v>2137</v>
      </c>
      <c r="C2502" s="832" t="s">
        <v>2143</v>
      </c>
      <c r="D2502" s="833" t="s">
        <v>4131</v>
      </c>
      <c r="E2502" s="834" t="s">
        <v>2158</v>
      </c>
      <c r="F2502" s="832" t="s">
        <v>2138</v>
      </c>
      <c r="G2502" s="832" t="s">
        <v>2177</v>
      </c>
      <c r="H2502" s="832" t="s">
        <v>590</v>
      </c>
      <c r="I2502" s="832" t="s">
        <v>2490</v>
      </c>
      <c r="J2502" s="832" t="s">
        <v>1060</v>
      </c>
      <c r="K2502" s="832" t="s">
        <v>1928</v>
      </c>
      <c r="L2502" s="835">
        <v>154.36000000000001</v>
      </c>
      <c r="M2502" s="835">
        <v>308.72000000000003</v>
      </c>
      <c r="N2502" s="832">
        <v>2</v>
      </c>
      <c r="O2502" s="836">
        <v>0.5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11</v>
      </c>
      <c r="B2503" s="832" t="s">
        <v>2137</v>
      </c>
      <c r="C2503" s="832" t="s">
        <v>2143</v>
      </c>
      <c r="D2503" s="833" t="s">
        <v>4131</v>
      </c>
      <c r="E2503" s="834" t="s">
        <v>2158</v>
      </c>
      <c r="F2503" s="832" t="s">
        <v>2138</v>
      </c>
      <c r="G2503" s="832" t="s">
        <v>2390</v>
      </c>
      <c r="H2503" s="832" t="s">
        <v>590</v>
      </c>
      <c r="I2503" s="832" t="s">
        <v>2391</v>
      </c>
      <c r="J2503" s="832" t="s">
        <v>2392</v>
      </c>
      <c r="K2503" s="832" t="s">
        <v>2393</v>
      </c>
      <c r="L2503" s="835">
        <v>159.71</v>
      </c>
      <c r="M2503" s="835">
        <v>958.2600000000001</v>
      </c>
      <c r="N2503" s="832">
        <v>6</v>
      </c>
      <c r="O2503" s="836">
        <v>3.5</v>
      </c>
      <c r="P2503" s="835">
        <v>798.55000000000007</v>
      </c>
      <c r="Q2503" s="837">
        <v>0.83333333333333326</v>
      </c>
      <c r="R2503" s="832">
        <v>5</v>
      </c>
      <c r="S2503" s="837">
        <v>0.83333333333333337</v>
      </c>
      <c r="T2503" s="836">
        <v>2.5</v>
      </c>
      <c r="U2503" s="838">
        <v>0.7142857142857143</v>
      </c>
    </row>
    <row r="2504" spans="1:21" ht="14.4" customHeight="1" x14ac:dyDescent="0.3">
      <c r="A2504" s="831">
        <v>11</v>
      </c>
      <c r="B2504" s="832" t="s">
        <v>2137</v>
      </c>
      <c r="C2504" s="832" t="s">
        <v>2143</v>
      </c>
      <c r="D2504" s="833" t="s">
        <v>4131</v>
      </c>
      <c r="E2504" s="834" t="s">
        <v>2158</v>
      </c>
      <c r="F2504" s="832" t="s">
        <v>2138</v>
      </c>
      <c r="G2504" s="832" t="s">
        <v>2390</v>
      </c>
      <c r="H2504" s="832" t="s">
        <v>590</v>
      </c>
      <c r="I2504" s="832" t="s">
        <v>2532</v>
      </c>
      <c r="J2504" s="832" t="s">
        <v>2392</v>
      </c>
      <c r="K2504" s="832" t="s">
        <v>2393</v>
      </c>
      <c r="L2504" s="835">
        <v>159.71</v>
      </c>
      <c r="M2504" s="835">
        <v>479.13</v>
      </c>
      <c r="N2504" s="832">
        <v>3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11</v>
      </c>
      <c r="B2505" s="832" t="s">
        <v>2137</v>
      </c>
      <c r="C2505" s="832" t="s">
        <v>2143</v>
      </c>
      <c r="D2505" s="833" t="s">
        <v>4131</v>
      </c>
      <c r="E2505" s="834" t="s">
        <v>2158</v>
      </c>
      <c r="F2505" s="832" t="s">
        <v>2138</v>
      </c>
      <c r="G2505" s="832" t="s">
        <v>2441</v>
      </c>
      <c r="H2505" s="832" t="s">
        <v>590</v>
      </c>
      <c r="I2505" s="832" t="s">
        <v>2442</v>
      </c>
      <c r="J2505" s="832" t="s">
        <v>2443</v>
      </c>
      <c r="K2505" s="832" t="s">
        <v>2444</v>
      </c>
      <c r="L2505" s="835">
        <v>736.33</v>
      </c>
      <c r="M2505" s="835">
        <v>736.33</v>
      </c>
      <c r="N2505" s="832">
        <v>1</v>
      </c>
      <c r="O2505" s="836">
        <v>1</v>
      </c>
      <c r="P2505" s="835">
        <v>736.33</v>
      </c>
      <c r="Q2505" s="837">
        <v>1</v>
      </c>
      <c r="R2505" s="832">
        <v>1</v>
      </c>
      <c r="S2505" s="837">
        <v>1</v>
      </c>
      <c r="T2505" s="836">
        <v>1</v>
      </c>
      <c r="U2505" s="838">
        <v>1</v>
      </c>
    </row>
    <row r="2506" spans="1:21" ht="14.4" customHeight="1" x14ac:dyDescent="0.3">
      <c r="A2506" s="831">
        <v>11</v>
      </c>
      <c r="B2506" s="832" t="s">
        <v>2137</v>
      </c>
      <c r="C2506" s="832" t="s">
        <v>2143</v>
      </c>
      <c r="D2506" s="833" t="s">
        <v>4131</v>
      </c>
      <c r="E2506" s="834" t="s">
        <v>2158</v>
      </c>
      <c r="F2506" s="832" t="s">
        <v>2138</v>
      </c>
      <c r="G2506" s="832" t="s">
        <v>2178</v>
      </c>
      <c r="H2506" s="832" t="s">
        <v>590</v>
      </c>
      <c r="I2506" s="832" t="s">
        <v>1793</v>
      </c>
      <c r="J2506" s="832" t="s">
        <v>1794</v>
      </c>
      <c r="K2506" s="832" t="s">
        <v>1795</v>
      </c>
      <c r="L2506" s="835">
        <v>170.52</v>
      </c>
      <c r="M2506" s="835">
        <v>170.52</v>
      </c>
      <c r="N2506" s="832">
        <v>1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11</v>
      </c>
      <c r="B2507" s="832" t="s">
        <v>2137</v>
      </c>
      <c r="C2507" s="832" t="s">
        <v>2143</v>
      </c>
      <c r="D2507" s="833" t="s">
        <v>4131</v>
      </c>
      <c r="E2507" s="834" t="s">
        <v>2158</v>
      </c>
      <c r="F2507" s="832" t="s">
        <v>2138</v>
      </c>
      <c r="G2507" s="832" t="s">
        <v>2178</v>
      </c>
      <c r="H2507" s="832" t="s">
        <v>590</v>
      </c>
      <c r="I2507" s="832" t="s">
        <v>2179</v>
      </c>
      <c r="J2507" s="832" t="s">
        <v>1794</v>
      </c>
      <c r="K2507" s="832" t="s">
        <v>2180</v>
      </c>
      <c r="L2507" s="835">
        <v>238.72</v>
      </c>
      <c r="M2507" s="835">
        <v>238.72</v>
      </c>
      <c r="N2507" s="832">
        <v>1</v>
      </c>
      <c r="O2507" s="836">
        <v>0.5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11</v>
      </c>
      <c r="B2508" s="832" t="s">
        <v>2137</v>
      </c>
      <c r="C2508" s="832" t="s">
        <v>2143</v>
      </c>
      <c r="D2508" s="833" t="s">
        <v>4131</v>
      </c>
      <c r="E2508" s="834" t="s">
        <v>2158</v>
      </c>
      <c r="F2508" s="832" t="s">
        <v>2138</v>
      </c>
      <c r="G2508" s="832" t="s">
        <v>2178</v>
      </c>
      <c r="H2508" s="832" t="s">
        <v>638</v>
      </c>
      <c r="I2508" s="832" t="s">
        <v>1931</v>
      </c>
      <c r="J2508" s="832" t="s">
        <v>1932</v>
      </c>
      <c r="K2508" s="832" t="s">
        <v>1795</v>
      </c>
      <c r="L2508" s="835">
        <v>170.52</v>
      </c>
      <c r="M2508" s="835">
        <v>170.52</v>
      </c>
      <c r="N2508" s="832">
        <v>1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11</v>
      </c>
      <c r="B2509" s="832" t="s">
        <v>2137</v>
      </c>
      <c r="C2509" s="832" t="s">
        <v>2143</v>
      </c>
      <c r="D2509" s="833" t="s">
        <v>4131</v>
      </c>
      <c r="E2509" s="834" t="s">
        <v>2158</v>
      </c>
      <c r="F2509" s="832" t="s">
        <v>2138</v>
      </c>
      <c r="G2509" s="832" t="s">
        <v>2178</v>
      </c>
      <c r="H2509" s="832" t="s">
        <v>638</v>
      </c>
      <c r="I2509" s="832" t="s">
        <v>2062</v>
      </c>
      <c r="J2509" s="832" t="s">
        <v>1932</v>
      </c>
      <c r="K2509" s="832" t="s">
        <v>2063</v>
      </c>
      <c r="L2509" s="835">
        <v>272.83</v>
      </c>
      <c r="M2509" s="835">
        <v>272.83</v>
      </c>
      <c r="N2509" s="832">
        <v>1</v>
      </c>
      <c r="O2509" s="836">
        <v>0.5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11</v>
      </c>
      <c r="B2510" s="832" t="s">
        <v>2137</v>
      </c>
      <c r="C2510" s="832" t="s">
        <v>2143</v>
      </c>
      <c r="D2510" s="833" t="s">
        <v>4131</v>
      </c>
      <c r="E2510" s="834" t="s">
        <v>2158</v>
      </c>
      <c r="F2510" s="832" t="s">
        <v>2138</v>
      </c>
      <c r="G2510" s="832" t="s">
        <v>2967</v>
      </c>
      <c r="H2510" s="832" t="s">
        <v>590</v>
      </c>
      <c r="I2510" s="832" t="s">
        <v>3138</v>
      </c>
      <c r="J2510" s="832" t="s">
        <v>3139</v>
      </c>
      <c r="K2510" s="832" t="s">
        <v>3140</v>
      </c>
      <c r="L2510" s="835">
        <v>508.75</v>
      </c>
      <c r="M2510" s="835">
        <v>2543.75</v>
      </c>
      <c r="N2510" s="832">
        <v>5</v>
      </c>
      <c r="O2510" s="836">
        <v>4</v>
      </c>
      <c r="P2510" s="835">
        <v>1017.5</v>
      </c>
      <c r="Q2510" s="837">
        <v>0.4</v>
      </c>
      <c r="R2510" s="832">
        <v>2</v>
      </c>
      <c r="S2510" s="837">
        <v>0.4</v>
      </c>
      <c r="T2510" s="836">
        <v>1.5</v>
      </c>
      <c r="U2510" s="838">
        <v>0.375</v>
      </c>
    </row>
    <row r="2511" spans="1:21" ht="14.4" customHeight="1" x14ac:dyDescent="0.3">
      <c r="A2511" s="831">
        <v>11</v>
      </c>
      <c r="B2511" s="832" t="s">
        <v>2137</v>
      </c>
      <c r="C2511" s="832" t="s">
        <v>2143</v>
      </c>
      <c r="D2511" s="833" t="s">
        <v>4131</v>
      </c>
      <c r="E2511" s="834" t="s">
        <v>2158</v>
      </c>
      <c r="F2511" s="832" t="s">
        <v>2138</v>
      </c>
      <c r="G2511" s="832" t="s">
        <v>2967</v>
      </c>
      <c r="H2511" s="832" t="s">
        <v>590</v>
      </c>
      <c r="I2511" s="832" t="s">
        <v>2968</v>
      </c>
      <c r="J2511" s="832" t="s">
        <v>2969</v>
      </c>
      <c r="K2511" s="832" t="s">
        <v>2970</v>
      </c>
      <c r="L2511" s="835">
        <v>508.75</v>
      </c>
      <c r="M2511" s="835">
        <v>1526.25</v>
      </c>
      <c r="N2511" s="832">
        <v>3</v>
      </c>
      <c r="O2511" s="836">
        <v>3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11</v>
      </c>
      <c r="B2512" s="832" t="s">
        <v>2137</v>
      </c>
      <c r="C2512" s="832" t="s">
        <v>2143</v>
      </c>
      <c r="D2512" s="833" t="s">
        <v>4131</v>
      </c>
      <c r="E2512" s="834" t="s">
        <v>2158</v>
      </c>
      <c r="F2512" s="832" t="s">
        <v>2138</v>
      </c>
      <c r="G2512" s="832" t="s">
        <v>2395</v>
      </c>
      <c r="H2512" s="832" t="s">
        <v>590</v>
      </c>
      <c r="I2512" s="832" t="s">
        <v>2396</v>
      </c>
      <c r="J2512" s="832" t="s">
        <v>2397</v>
      </c>
      <c r="K2512" s="832" t="s">
        <v>1795</v>
      </c>
      <c r="L2512" s="835">
        <v>78.33</v>
      </c>
      <c r="M2512" s="835">
        <v>78.33</v>
      </c>
      <c r="N2512" s="832">
        <v>1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11</v>
      </c>
      <c r="B2513" s="832" t="s">
        <v>2137</v>
      </c>
      <c r="C2513" s="832" t="s">
        <v>2143</v>
      </c>
      <c r="D2513" s="833" t="s">
        <v>4131</v>
      </c>
      <c r="E2513" s="834" t="s">
        <v>2158</v>
      </c>
      <c r="F2513" s="832" t="s">
        <v>2138</v>
      </c>
      <c r="G2513" s="832" t="s">
        <v>2708</v>
      </c>
      <c r="H2513" s="832" t="s">
        <v>590</v>
      </c>
      <c r="I2513" s="832" t="s">
        <v>3438</v>
      </c>
      <c r="J2513" s="832" t="s">
        <v>2710</v>
      </c>
      <c r="K2513" s="832" t="s">
        <v>2486</v>
      </c>
      <c r="L2513" s="835">
        <v>79.849999999999994</v>
      </c>
      <c r="M2513" s="835">
        <v>79.849999999999994</v>
      </c>
      <c r="N2513" s="832">
        <v>1</v>
      </c>
      <c r="O2513" s="836">
        <v>0.5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11</v>
      </c>
      <c r="B2514" s="832" t="s">
        <v>2137</v>
      </c>
      <c r="C2514" s="832" t="s">
        <v>2143</v>
      </c>
      <c r="D2514" s="833" t="s">
        <v>4131</v>
      </c>
      <c r="E2514" s="834" t="s">
        <v>2158</v>
      </c>
      <c r="F2514" s="832" t="s">
        <v>2138</v>
      </c>
      <c r="G2514" s="832" t="s">
        <v>2219</v>
      </c>
      <c r="H2514" s="832" t="s">
        <v>590</v>
      </c>
      <c r="I2514" s="832" t="s">
        <v>2323</v>
      </c>
      <c r="J2514" s="832" t="s">
        <v>2324</v>
      </c>
      <c r="K2514" s="832" t="s">
        <v>2325</v>
      </c>
      <c r="L2514" s="835">
        <v>72.64</v>
      </c>
      <c r="M2514" s="835">
        <v>217.92000000000002</v>
      </c>
      <c r="N2514" s="832">
        <v>3</v>
      </c>
      <c r="O2514" s="836">
        <v>2.5</v>
      </c>
      <c r="P2514" s="835">
        <v>72.64</v>
      </c>
      <c r="Q2514" s="837">
        <v>0.33333333333333331</v>
      </c>
      <c r="R2514" s="832">
        <v>1</v>
      </c>
      <c r="S2514" s="837">
        <v>0.33333333333333331</v>
      </c>
      <c r="T2514" s="836">
        <v>1</v>
      </c>
      <c r="U2514" s="838">
        <v>0.4</v>
      </c>
    </row>
    <row r="2515" spans="1:21" ht="14.4" customHeight="1" x14ac:dyDescent="0.3">
      <c r="A2515" s="831">
        <v>11</v>
      </c>
      <c r="B2515" s="832" t="s">
        <v>2137</v>
      </c>
      <c r="C2515" s="832" t="s">
        <v>2143</v>
      </c>
      <c r="D2515" s="833" t="s">
        <v>4131</v>
      </c>
      <c r="E2515" s="834" t="s">
        <v>2158</v>
      </c>
      <c r="F2515" s="832" t="s">
        <v>2138</v>
      </c>
      <c r="G2515" s="832" t="s">
        <v>2219</v>
      </c>
      <c r="H2515" s="832" t="s">
        <v>590</v>
      </c>
      <c r="I2515" s="832" t="s">
        <v>2539</v>
      </c>
      <c r="J2515" s="832" t="s">
        <v>1216</v>
      </c>
      <c r="K2515" s="832" t="s">
        <v>2540</v>
      </c>
      <c r="L2515" s="835">
        <v>96.84</v>
      </c>
      <c r="M2515" s="835">
        <v>96.84</v>
      </c>
      <c r="N2515" s="832">
        <v>1</v>
      </c>
      <c r="O2515" s="836">
        <v>1</v>
      </c>
      <c r="P2515" s="835">
        <v>96.84</v>
      </c>
      <c r="Q2515" s="837">
        <v>1</v>
      </c>
      <c r="R2515" s="832">
        <v>1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11</v>
      </c>
      <c r="B2516" s="832" t="s">
        <v>2137</v>
      </c>
      <c r="C2516" s="832" t="s">
        <v>2143</v>
      </c>
      <c r="D2516" s="833" t="s">
        <v>4131</v>
      </c>
      <c r="E2516" s="834" t="s">
        <v>2158</v>
      </c>
      <c r="F2516" s="832" t="s">
        <v>2138</v>
      </c>
      <c r="G2516" s="832" t="s">
        <v>2329</v>
      </c>
      <c r="H2516" s="832" t="s">
        <v>590</v>
      </c>
      <c r="I2516" s="832" t="s">
        <v>2381</v>
      </c>
      <c r="J2516" s="832" t="s">
        <v>689</v>
      </c>
      <c r="K2516" s="832" t="s">
        <v>2382</v>
      </c>
      <c r="L2516" s="835">
        <v>91.11</v>
      </c>
      <c r="M2516" s="835">
        <v>91.11</v>
      </c>
      <c r="N2516" s="832">
        <v>1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11</v>
      </c>
      <c r="B2517" s="832" t="s">
        <v>2137</v>
      </c>
      <c r="C2517" s="832" t="s">
        <v>2143</v>
      </c>
      <c r="D2517" s="833" t="s">
        <v>4131</v>
      </c>
      <c r="E2517" s="834" t="s">
        <v>2158</v>
      </c>
      <c r="F2517" s="832" t="s">
        <v>2138</v>
      </c>
      <c r="G2517" s="832" t="s">
        <v>2329</v>
      </c>
      <c r="H2517" s="832" t="s">
        <v>590</v>
      </c>
      <c r="I2517" s="832" t="s">
        <v>2330</v>
      </c>
      <c r="J2517" s="832" t="s">
        <v>689</v>
      </c>
      <c r="K2517" s="832" t="s">
        <v>2331</v>
      </c>
      <c r="L2517" s="835">
        <v>45.56</v>
      </c>
      <c r="M2517" s="835">
        <v>136.68</v>
      </c>
      <c r="N2517" s="832">
        <v>3</v>
      </c>
      <c r="O2517" s="836">
        <v>2.5</v>
      </c>
      <c r="P2517" s="835">
        <v>91.12</v>
      </c>
      <c r="Q2517" s="837">
        <v>0.66666666666666663</v>
      </c>
      <c r="R2517" s="832">
        <v>2</v>
      </c>
      <c r="S2517" s="837">
        <v>0.66666666666666663</v>
      </c>
      <c r="T2517" s="836">
        <v>1.5</v>
      </c>
      <c r="U2517" s="838">
        <v>0.6</v>
      </c>
    </row>
    <row r="2518" spans="1:21" ht="14.4" customHeight="1" x14ac:dyDescent="0.3">
      <c r="A2518" s="831">
        <v>11</v>
      </c>
      <c r="B2518" s="832" t="s">
        <v>2137</v>
      </c>
      <c r="C2518" s="832" t="s">
        <v>2143</v>
      </c>
      <c r="D2518" s="833" t="s">
        <v>4131</v>
      </c>
      <c r="E2518" s="834" t="s">
        <v>2158</v>
      </c>
      <c r="F2518" s="832" t="s">
        <v>2138</v>
      </c>
      <c r="G2518" s="832" t="s">
        <v>2329</v>
      </c>
      <c r="H2518" s="832" t="s">
        <v>590</v>
      </c>
      <c r="I2518" s="832" t="s">
        <v>2436</v>
      </c>
      <c r="J2518" s="832" t="s">
        <v>689</v>
      </c>
      <c r="K2518" s="832" t="s">
        <v>2382</v>
      </c>
      <c r="L2518" s="835">
        <v>91.11</v>
      </c>
      <c r="M2518" s="835">
        <v>91.11</v>
      </c>
      <c r="N2518" s="832">
        <v>1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11</v>
      </c>
      <c r="B2519" s="832" t="s">
        <v>2137</v>
      </c>
      <c r="C2519" s="832" t="s">
        <v>2143</v>
      </c>
      <c r="D2519" s="833" t="s">
        <v>4131</v>
      </c>
      <c r="E2519" s="834" t="s">
        <v>2158</v>
      </c>
      <c r="F2519" s="832" t="s">
        <v>2138</v>
      </c>
      <c r="G2519" s="832" t="s">
        <v>2329</v>
      </c>
      <c r="H2519" s="832" t="s">
        <v>590</v>
      </c>
      <c r="I2519" s="832" t="s">
        <v>2332</v>
      </c>
      <c r="J2519" s="832" t="s">
        <v>689</v>
      </c>
      <c r="K2519" s="832" t="s">
        <v>2331</v>
      </c>
      <c r="L2519" s="835">
        <v>45.56</v>
      </c>
      <c r="M2519" s="835">
        <v>45.56</v>
      </c>
      <c r="N2519" s="832">
        <v>1</v>
      </c>
      <c r="O2519" s="836">
        <v>0.5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11</v>
      </c>
      <c r="B2520" s="832" t="s">
        <v>2137</v>
      </c>
      <c r="C2520" s="832" t="s">
        <v>2143</v>
      </c>
      <c r="D2520" s="833" t="s">
        <v>4131</v>
      </c>
      <c r="E2520" s="834" t="s">
        <v>2158</v>
      </c>
      <c r="F2520" s="832" t="s">
        <v>2138</v>
      </c>
      <c r="G2520" s="832" t="s">
        <v>4082</v>
      </c>
      <c r="H2520" s="832" t="s">
        <v>590</v>
      </c>
      <c r="I2520" s="832" t="s">
        <v>4083</v>
      </c>
      <c r="J2520" s="832" t="s">
        <v>766</v>
      </c>
      <c r="K2520" s="832" t="s">
        <v>4084</v>
      </c>
      <c r="L2520" s="835">
        <v>0</v>
      </c>
      <c r="M2520" s="835">
        <v>0</v>
      </c>
      <c r="N2520" s="832">
        <v>1</v>
      </c>
      <c r="O2520" s="836">
        <v>1</v>
      </c>
      <c r="P2520" s="835">
        <v>0</v>
      </c>
      <c r="Q2520" s="837"/>
      <c r="R2520" s="832">
        <v>1</v>
      </c>
      <c r="S2520" s="837">
        <v>1</v>
      </c>
      <c r="T2520" s="836">
        <v>1</v>
      </c>
      <c r="U2520" s="838">
        <v>1</v>
      </c>
    </row>
    <row r="2521" spans="1:21" ht="14.4" customHeight="1" x14ac:dyDescent="0.3">
      <c r="A2521" s="831">
        <v>11</v>
      </c>
      <c r="B2521" s="832" t="s">
        <v>2137</v>
      </c>
      <c r="C2521" s="832" t="s">
        <v>2143</v>
      </c>
      <c r="D2521" s="833" t="s">
        <v>4131</v>
      </c>
      <c r="E2521" s="834" t="s">
        <v>2158</v>
      </c>
      <c r="F2521" s="832" t="s">
        <v>2138</v>
      </c>
      <c r="G2521" s="832" t="s">
        <v>2854</v>
      </c>
      <c r="H2521" s="832" t="s">
        <v>590</v>
      </c>
      <c r="I2521" s="832" t="s">
        <v>3579</v>
      </c>
      <c r="J2521" s="832" t="s">
        <v>3577</v>
      </c>
      <c r="K2521" s="832" t="s">
        <v>3578</v>
      </c>
      <c r="L2521" s="835">
        <v>0</v>
      </c>
      <c r="M2521" s="835">
        <v>0</v>
      </c>
      <c r="N2521" s="832">
        <v>2</v>
      </c>
      <c r="O2521" s="836">
        <v>0.5</v>
      </c>
      <c r="P2521" s="835">
        <v>0</v>
      </c>
      <c r="Q2521" s="837"/>
      <c r="R2521" s="832">
        <v>2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11</v>
      </c>
      <c r="B2522" s="832" t="s">
        <v>2137</v>
      </c>
      <c r="C2522" s="832" t="s">
        <v>2143</v>
      </c>
      <c r="D2522" s="833" t="s">
        <v>4131</v>
      </c>
      <c r="E2522" s="834" t="s">
        <v>2158</v>
      </c>
      <c r="F2522" s="832" t="s">
        <v>2138</v>
      </c>
      <c r="G2522" s="832" t="s">
        <v>2259</v>
      </c>
      <c r="H2522" s="832" t="s">
        <v>590</v>
      </c>
      <c r="I2522" s="832" t="s">
        <v>2260</v>
      </c>
      <c r="J2522" s="832" t="s">
        <v>862</v>
      </c>
      <c r="K2522" s="832" t="s">
        <v>2261</v>
      </c>
      <c r="L2522" s="835">
        <v>107.27</v>
      </c>
      <c r="M2522" s="835">
        <v>321.81</v>
      </c>
      <c r="N2522" s="832">
        <v>3</v>
      </c>
      <c r="O2522" s="836">
        <v>2.5</v>
      </c>
      <c r="P2522" s="835">
        <v>321.81</v>
      </c>
      <c r="Q2522" s="837">
        <v>1</v>
      </c>
      <c r="R2522" s="832">
        <v>3</v>
      </c>
      <c r="S2522" s="837">
        <v>1</v>
      </c>
      <c r="T2522" s="836">
        <v>2.5</v>
      </c>
      <c r="U2522" s="838">
        <v>1</v>
      </c>
    </row>
    <row r="2523" spans="1:21" ht="14.4" customHeight="1" x14ac:dyDescent="0.3">
      <c r="A2523" s="831">
        <v>11</v>
      </c>
      <c r="B2523" s="832" t="s">
        <v>2137</v>
      </c>
      <c r="C2523" s="832" t="s">
        <v>2143</v>
      </c>
      <c r="D2523" s="833" t="s">
        <v>4131</v>
      </c>
      <c r="E2523" s="834" t="s">
        <v>2158</v>
      </c>
      <c r="F2523" s="832" t="s">
        <v>2138</v>
      </c>
      <c r="G2523" s="832" t="s">
        <v>2554</v>
      </c>
      <c r="H2523" s="832" t="s">
        <v>590</v>
      </c>
      <c r="I2523" s="832" t="s">
        <v>2555</v>
      </c>
      <c r="J2523" s="832" t="s">
        <v>2556</v>
      </c>
      <c r="K2523" s="832" t="s">
        <v>2557</v>
      </c>
      <c r="L2523" s="835">
        <v>159.71</v>
      </c>
      <c r="M2523" s="835">
        <v>1597.1000000000001</v>
      </c>
      <c r="N2523" s="832">
        <v>10</v>
      </c>
      <c r="O2523" s="836">
        <v>4.5</v>
      </c>
      <c r="P2523" s="835">
        <v>1597.1000000000001</v>
      </c>
      <c r="Q2523" s="837">
        <v>1</v>
      </c>
      <c r="R2523" s="832">
        <v>10</v>
      </c>
      <c r="S2523" s="837">
        <v>1</v>
      </c>
      <c r="T2523" s="836">
        <v>4.5</v>
      </c>
      <c r="U2523" s="838">
        <v>1</v>
      </c>
    </row>
    <row r="2524" spans="1:21" ht="14.4" customHeight="1" x14ac:dyDescent="0.3">
      <c r="A2524" s="831">
        <v>11</v>
      </c>
      <c r="B2524" s="832" t="s">
        <v>2137</v>
      </c>
      <c r="C2524" s="832" t="s">
        <v>2143</v>
      </c>
      <c r="D2524" s="833" t="s">
        <v>4131</v>
      </c>
      <c r="E2524" s="834" t="s">
        <v>2158</v>
      </c>
      <c r="F2524" s="832" t="s">
        <v>2138</v>
      </c>
      <c r="G2524" s="832" t="s">
        <v>2554</v>
      </c>
      <c r="H2524" s="832" t="s">
        <v>590</v>
      </c>
      <c r="I2524" s="832" t="s">
        <v>2560</v>
      </c>
      <c r="J2524" s="832" t="s">
        <v>2556</v>
      </c>
      <c r="K2524" s="832" t="s">
        <v>2561</v>
      </c>
      <c r="L2524" s="835">
        <v>0</v>
      </c>
      <c r="M2524" s="835">
        <v>0</v>
      </c>
      <c r="N2524" s="832">
        <v>1</v>
      </c>
      <c r="O2524" s="836">
        <v>1</v>
      </c>
      <c r="P2524" s="835"/>
      <c r="Q2524" s="837"/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11</v>
      </c>
      <c r="B2525" s="832" t="s">
        <v>2137</v>
      </c>
      <c r="C2525" s="832" t="s">
        <v>2143</v>
      </c>
      <c r="D2525" s="833" t="s">
        <v>4131</v>
      </c>
      <c r="E2525" s="834" t="s">
        <v>2158</v>
      </c>
      <c r="F2525" s="832" t="s">
        <v>2138</v>
      </c>
      <c r="G2525" s="832" t="s">
        <v>2262</v>
      </c>
      <c r="H2525" s="832" t="s">
        <v>590</v>
      </c>
      <c r="I2525" s="832" t="s">
        <v>2494</v>
      </c>
      <c r="J2525" s="832" t="s">
        <v>2264</v>
      </c>
      <c r="K2525" s="832" t="s">
        <v>2495</v>
      </c>
      <c r="L2525" s="835">
        <v>30.46</v>
      </c>
      <c r="M2525" s="835">
        <v>152.30000000000001</v>
      </c>
      <c r="N2525" s="832">
        <v>5</v>
      </c>
      <c r="O2525" s="836">
        <v>2</v>
      </c>
      <c r="P2525" s="835">
        <v>30.46</v>
      </c>
      <c r="Q2525" s="837">
        <v>0.19999999999999998</v>
      </c>
      <c r="R2525" s="832">
        <v>1</v>
      </c>
      <c r="S2525" s="837">
        <v>0.2</v>
      </c>
      <c r="T2525" s="836">
        <v>0.5</v>
      </c>
      <c r="U2525" s="838">
        <v>0.25</v>
      </c>
    </row>
    <row r="2526" spans="1:21" ht="14.4" customHeight="1" x14ac:dyDescent="0.3">
      <c r="A2526" s="831">
        <v>11</v>
      </c>
      <c r="B2526" s="832" t="s">
        <v>2137</v>
      </c>
      <c r="C2526" s="832" t="s">
        <v>2143</v>
      </c>
      <c r="D2526" s="833" t="s">
        <v>4131</v>
      </c>
      <c r="E2526" s="834" t="s">
        <v>2158</v>
      </c>
      <c r="F2526" s="832" t="s">
        <v>2138</v>
      </c>
      <c r="G2526" s="832" t="s">
        <v>2262</v>
      </c>
      <c r="H2526" s="832" t="s">
        <v>590</v>
      </c>
      <c r="I2526" s="832" t="s">
        <v>2263</v>
      </c>
      <c r="J2526" s="832" t="s">
        <v>2264</v>
      </c>
      <c r="K2526" s="832" t="s">
        <v>2265</v>
      </c>
      <c r="L2526" s="835">
        <v>60.9</v>
      </c>
      <c r="M2526" s="835">
        <v>669.9</v>
      </c>
      <c r="N2526" s="832">
        <v>11</v>
      </c>
      <c r="O2526" s="836">
        <v>5.5</v>
      </c>
      <c r="P2526" s="835">
        <v>365.4</v>
      </c>
      <c r="Q2526" s="837">
        <v>0.54545454545454541</v>
      </c>
      <c r="R2526" s="832">
        <v>6</v>
      </c>
      <c r="S2526" s="837">
        <v>0.54545454545454541</v>
      </c>
      <c r="T2526" s="836">
        <v>3</v>
      </c>
      <c r="U2526" s="838">
        <v>0.54545454545454541</v>
      </c>
    </row>
    <row r="2527" spans="1:21" ht="14.4" customHeight="1" x14ac:dyDescent="0.3">
      <c r="A2527" s="831">
        <v>11</v>
      </c>
      <c r="B2527" s="832" t="s">
        <v>2137</v>
      </c>
      <c r="C2527" s="832" t="s">
        <v>2143</v>
      </c>
      <c r="D2527" s="833" t="s">
        <v>4131</v>
      </c>
      <c r="E2527" s="834" t="s">
        <v>2158</v>
      </c>
      <c r="F2527" s="832" t="s">
        <v>2138</v>
      </c>
      <c r="G2527" s="832" t="s">
        <v>2733</v>
      </c>
      <c r="H2527" s="832" t="s">
        <v>590</v>
      </c>
      <c r="I2527" s="832" t="s">
        <v>2734</v>
      </c>
      <c r="J2527" s="832" t="s">
        <v>1232</v>
      </c>
      <c r="K2527" s="832" t="s">
        <v>2735</v>
      </c>
      <c r="L2527" s="835">
        <v>48.09</v>
      </c>
      <c r="M2527" s="835">
        <v>48.09</v>
      </c>
      <c r="N2527" s="832">
        <v>1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11</v>
      </c>
      <c r="B2528" s="832" t="s">
        <v>2137</v>
      </c>
      <c r="C2528" s="832" t="s">
        <v>2143</v>
      </c>
      <c r="D2528" s="833" t="s">
        <v>4131</v>
      </c>
      <c r="E2528" s="834" t="s">
        <v>2158</v>
      </c>
      <c r="F2528" s="832" t="s">
        <v>2138</v>
      </c>
      <c r="G2528" s="832" t="s">
        <v>2231</v>
      </c>
      <c r="H2528" s="832" t="s">
        <v>590</v>
      </c>
      <c r="I2528" s="832" t="s">
        <v>2360</v>
      </c>
      <c r="J2528" s="832" t="s">
        <v>635</v>
      </c>
      <c r="K2528" s="832" t="s">
        <v>2361</v>
      </c>
      <c r="L2528" s="835">
        <v>0</v>
      </c>
      <c r="M2528" s="835">
        <v>0</v>
      </c>
      <c r="N2528" s="832">
        <v>3</v>
      </c>
      <c r="O2528" s="836">
        <v>2</v>
      </c>
      <c r="P2528" s="835"/>
      <c r="Q2528" s="837"/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11</v>
      </c>
      <c r="B2529" s="832" t="s">
        <v>2137</v>
      </c>
      <c r="C2529" s="832" t="s">
        <v>2143</v>
      </c>
      <c r="D2529" s="833" t="s">
        <v>4131</v>
      </c>
      <c r="E2529" s="834" t="s">
        <v>2158</v>
      </c>
      <c r="F2529" s="832" t="s">
        <v>2138</v>
      </c>
      <c r="G2529" s="832" t="s">
        <v>2231</v>
      </c>
      <c r="H2529" s="832" t="s">
        <v>590</v>
      </c>
      <c r="I2529" s="832" t="s">
        <v>2383</v>
      </c>
      <c r="J2529" s="832" t="s">
        <v>635</v>
      </c>
      <c r="K2529" s="832" t="s">
        <v>2384</v>
      </c>
      <c r="L2529" s="835">
        <v>0</v>
      </c>
      <c r="M2529" s="835">
        <v>0</v>
      </c>
      <c r="N2529" s="832">
        <v>4</v>
      </c>
      <c r="O2529" s="836">
        <v>2.5</v>
      </c>
      <c r="P2529" s="835">
        <v>0</v>
      </c>
      <c r="Q2529" s="837"/>
      <c r="R2529" s="832">
        <v>1</v>
      </c>
      <c r="S2529" s="837">
        <v>0.25</v>
      </c>
      <c r="T2529" s="836">
        <v>0.5</v>
      </c>
      <c r="U2529" s="838">
        <v>0.2</v>
      </c>
    </row>
    <row r="2530" spans="1:21" ht="14.4" customHeight="1" x14ac:dyDescent="0.3">
      <c r="A2530" s="831">
        <v>11</v>
      </c>
      <c r="B2530" s="832" t="s">
        <v>2137</v>
      </c>
      <c r="C2530" s="832" t="s">
        <v>2143</v>
      </c>
      <c r="D2530" s="833" t="s">
        <v>4131</v>
      </c>
      <c r="E2530" s="834" t="s">
        <v>2158</v>
      </c>
      <c r="F2530" s="832" t="s">
        <v>2138</v>
      </c>
      <c r="G2530" s="832" t="s">
        <v>2231</v>
      </c>
      <c r="H2530" s="832" t="s">
        <v>590</v>
      </c>
      <c r="I2530" s="832" t="s">
        <v>2232</v>
      </c>
      <c r="J2530" s="832" t="s">
        <v>635</v>
      </c>
      <c r="K2530" s="832" t="s">
        <v>2233</v>
      </c>
      <c r="L2530" s="835">
        <v>0</v>
      </c>
      <c r="M2530" s="835">
        <v>0</v>
      </c>
      <c r="N2530" s="832">
        <v>8</v>
      </c>
      <c r="O2530" s="836">
        <v>5</v>
      </c>
      <c r="P2530" s="835">
        <v>0</v>
      </c>
      <c r="Q2530" s="837"/>
      <c r="R2530" s="832">
        <v>4</v>
      </c>
      <c r="S2530" s="837">
        <v>0.5</v>
      </c>
      <c r="T2530" s="836">
        <v>2.5</v>
      </c>
      <c r="U2530" s="838">
        <v>0.5</v>
      </c>
    </row>
    <row r="2531" spans="1:21" ht="14.4" customHeight="1" x14ac:dyDescent="0.3">
      <c r="A2531" s="831">
        <v>11</v>
      </c>
      <c r="B2531" s="832" t="s">
        <v>2137</v>
      </c>
      <c r="C2531" s="832" t="s">
        <v>2143</v>
      </c>
      <c r="D2531" s="833" t="s">
        <v>4131</v>
      </c>
      <c r="E2531" s="834" t="s">
        <v>2158</v>
      </c>
      <c r="F2531" s="832" t="s">
        <v>2138</v>
      </c>
      <c r="G2531" s="832" t="s">
        <v>2736</v>
      </c>
      <c r="H2531" s="832" t="s">
        <v>590</v>
      </c>
      <c r="I2531" s="832" t="s">
        <v>2740</v>
      </c>
      <c r="J2531" s="832" t="s">
        <v>2741</v>
      </c>
      <c r="K2531" s="832" t="s">
        <v>2742</v>
      </c>
      <c r="L2531" s="835">
        <v>76.180000000000007</v>
      </c>
      <c r="M2531" s="835">
        <v>76.180000000000007</v>
      </c>
      <c r="N2531" s="832">
        <v>1</v>
      </c>
      <c r="O2531" s="836">
        <v>0.5</v>
      </c>
      <c r="P2531" s="835">
        <v>76.180000000000007</v>
      </c>
      <c r="Q2531" s="837">
        <v>1</v>
      </c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11</v>
      </c>
      <c r="B2532" s="832" t="s">
        <v>2137</v>
      </c>
      <c r="C2532" s="832" t="s">
        <v>2143</v>
      </c>
      <c r="D2532" s="833" t="s">
        <v>4131</v>
      </c>
      <c r="E2532" s="834" t="s">
        <v>2158</v>
      </c>
      <c r="F2532" s="832" t="s">
        <v>2138</v>
      </c>
      <c r="G2532" s="832" t="s">
        <v>2362</v>
      </c>
      <c r="H2532" s="832" t="s">
        <v>590</v>
      </c>
      <c r="I2532" s="832" t="s">
        <v>2363</v>
      </c>
      <c r="J2532" s="832" t="s">
        <v>2364</v>
      </c>
      <c r="K2532" s="832" t="s">
        <v>2365</v>
      </c>
      <c r="L2532" s="835">
        <v>132.97999999999999</v>
      </c>
      <c r="M2532" s="835">
        <v>265.95999999999998</v>
      </c>
      <c r="N2532" s="832">
        <v>2</v>
      </c>
      <c r="O2532" s="836">
        <v>1</v>
      </c>
      <c r="P2532" s="835">
        <v>265.95999999999998</v>
      </c>
      <c r="Q2532" s="837">
        <v>1</v>
      </c>
      <c r="R2532" s="832">
        <v>2</v>
      </c>
      <c r="S2532" s="837">
        <v>1</v>
      </c>
      <c r="T2532" s="836">
        <v>1</v>
      </c>
      <c r="U2532" s="838">
        <v>1</v>
      </c>
    </row>
    <row r="2533" spans="1:21" ht="14.4" customHeight="1" x14ac:dyDescent="0.3">
      <c r="A2533" s="831">
        <v>11</v>
      </c>
      <c r="B2533" s="832" t="s">
        <v>2137</v>
      </c>
      <c r="C2533" s="832" t="s">
        <v>2143</v>
      </c>
      <c r="D2533" s="833" t="s">
        <v>4131</v>
      </c>
      <c r="E2533" s="834" t="s">
        <v>2158</v>
      </c>
      <c r="F2533" s="832" t="s">
        <v>2138</v>
      </c>
      <c r="G2533" s="832" t="s">
        <v>2568</v>
      </c>
      <c r="H2533" s="832" t="s">
        <v>590</v>
      </c>
      <c r="I2533" s="832" t="s">
        <v>4085</v>
      </c>
      <c r="J2533" s="832" t="s">
        <v>2570</v>
      </c>
      <c r="K2533" s="832" t="s">
        <v>4086</v>
      </c>
      <c r="L2533" s="835">
        <v>0</v>
      </c>
      <c r="M2533" s="835">
        <v>0</v>
      </c>
      <c r="N2533" s="832">
        <v>1</v>
      </c>
      <c r="O2533" s="836">
        <v>1</v>
      </c>
      <c r="P2533" s="835">
        <v>0</v>
      </c>
      <c r="Q2533" s="837"/>
      <c r="R2533" s="832">
        <v>1</v>
      </c>
      <c r="S2533" s="837">
        <v>1</v>
      </c>
      <c r="T2533" s="836">
        <v>1</v>
      </c>
      <c r="U2533" s="838">
        <v>1</v>
      </c>
    </row>
    <row r="2534" spans="1:21" ht="14.4" customHeight="1" x14ac:dyDescent="0.3">
      <c r="A2534" s="831">
        <v>11</v>
      </c>
      <c r="B2534" s="832" t="s">
        <v>2137</v>
      </c>
      <c r="C2534" s="832" t="s">
        <v>2143</v>
      </c>
      <c r="D2534" s="833" t="s">
        <v>4131</v>
      </c>
      <c r="E2534" s="834" t="s">
        <v>2158</v>
      </c>
      <c r="F2534" s="832" t="s">
        <v>2138</v>
      </c>
      <c r="G2534" s="832" t="s">
        <v>2754</v>
      </c>
      <c r="H2534" s="832" t="s">
        <v>638</v>
      </c>
      <c r="I2534" s="832" t="s">
        <v>3656</v>
      </c>
      <c r="J2534" s="832" t="s">
        <v>3657</v>
      </c>
      <c r="K2534" s="832" t="s">
        <v>2757</v>
      </c>
      <c r="L2534" s="835">
        <v>619.6</v>
      </c>
      <c r="M2534" s="835">
        <v>1239.2</v>
      </c>
      <c r="N2534" s="832">
        <v>2</v>
      </c>
      <c r="O2534" s="836">
        <v>0.5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11</v>
      </c>
      <c r="B2535" s="832" t="s">
        <v>2137</v>
      </c>
      <c r="C2535" s="832" t="s">
        <v>2143</v>
      </c>
      <c r="D2535" s="833" t="s">
        <v>4131</v>
      </c>
      <c r="E2535" s="834" t="s">
        <v>2158</v>
      </c>
      <c r="F2535" s="832" t="s">
        <v>2138</v>
      </c>
      <c r="G2535" s="832" t="s">
        <v>2285</v>
      </c>
      <c r="H2535" s="832" t="s">
        <v>590</v>
      </c>
      <c r="I2535" s="832" t="s">
        <v>2339</v>
      </c>
      <c r="J2535" s="832" t="s">
        <v>856</v>
      </c>
      <c r="K2535" s="832" t="s">
        <v>2288</v>
      </c>
      <c r="L2535" s="835">
        <v>0</v>
      </c>
      <c r="M2535" s="835">
        <v>0</v>
      </c>
      <c r="N2535" s="832">
        <v>1</v>
      </c>
      <c r="O2535" s="836">
        <v>0.5</v>
      </c>
      <c r="P2535" s="835"/>
      <c r="Q2535" s="837"/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11</v>
      </c>
      <c r="B2536" s="832" t="s">
        <v>2137</v>
      </c>
      <c r="C2536" s="832" t="s">
        <v>2143</v>
      </c>
      <c r="D2536" s="833" t="s">
        <v>4131</v>
      </c>
      <c r="E2536" s="834" t="s">
        <v>2158</v>
      </c>
      <c r="F2536" s="832" t="s">
        <v>2138</v>
      </c>
      <c r="G2536" s="832" t="s">
        <v>2285</v>
      </c>
      <c r="H2536" s="832" t="s">
        <v>590</v>
      </c>
      <c r="I2536" s="832" t="s">
        <v>2340</v>
      </c>
      <c r="J2536" s="832" t="s">
        <v>856</v>
      </c>
      <c r="K2536" s="832" t="s">
        <v>2341</v>
      </c>
      <c r="L2536" s="835">
        <v>0</v>
      </c>
      <c r="M2536" s="835">
        <v>0</v>
      </c>
      <c r="N2536" s="832">
        <v>6</v>
      </c>
      <c r="O2536" s="836">
        <v>4.5</v>
      </c>
      <c r="P2536" s="835">
        <v>0</v>
      </c>
      <c r="Q2536" s="837"/>
      <c r="R2536" s="832">
        <v>5</v>
      </c>
      <c r="S2536" s="837">
        <v>0.83333333333333337</v>
      </c>
      <c r="T2536" s="836">
        <v>4</v>
      </c>
      <c r="U2536" s="838">
        <v>0.88888888888888884</v>
      </c>
    </row>
    <row r="2537" spans="1:21" ht="14.4" customHeight="1" x14ac:dyDescent="0.3">
      <c r="A2537" s="831">
        <v>11</v>
      </c>
      <c r="B2537" s="832" t="s">
        <v>2137</v>
      </c>
      <c r="C2537" s="832" t="s">
        <v>2143</v>
      </c>
      <c r="D2537" s="833" t="s">
        <v>4131</v>
      </c>
      <c r="E2537" s="834" t="s">
        <v>2158</v>
      </c>
      <c r="F2537" s="832" t="s">
        <v>2138</v>
      </c>
      <c r="G2537" s="832" t="s">
        <v>2181</v>
      </c>
      <c r="H2537" s="832" t="s">
        <v>638</v>
      </c>
      <c r="I2537" s="832" t="s">
        <v>2458</v>
      </c>
      <c r="J2537" s="832" t="s">
        <v>757</v>
      </c>
      <c r="K2537" s="832" t="s">
        <v>1680</v>
      </c>
      <c r="L2537" s="835">
        <v>368.16</v>
      </c>
      <c r="M2537" s="835">
        <v>1104.48</v>
      </c>
      <c r="N2537" s="832">
        <v>3</v>
      </c>
      <c r="O2537" s="836">
        <v>1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11</v>
      </c>
      <c r="B2538" s="832" t="s">
        <v>2137</v>
      </c>
      <c r="C2538" s="832" t="s">
        <v>2143</v>
      </c>
      <c r="D2538" s="833" t="s">
        <v>4131</v>
      </c>
      <c r="E2538" s="834" t="s">
        <v>2158</v>
      </c>
      <c r="F2538" s="832" t="s">
        <v>2138</v>
      </c>
      <c r="G2538" s="832" t="s">
        <v>2181</v>
      </c>
      <c r="H2538" s="832" t="s">
        <v>638</v>
      </c>
      <c r="I2538" s="832" t="s">
        <v>2272</v>
      </c>
      <c r="J2538" s="832" t="s">
        <v>757</v>
      </c>
      <c r="K2538" s="832" t="s">
        <v>1686</v>
      </c>
      <c r="L2538" s="835">
        <v>490.89</v>
      </c>
      <c r="M2538" s="835">
        <v>1472.67</v>
      </c>
      <c r="N2538" s="832">
        <v>3</v>
      </c>
      <c r="O2538" s="836">
        <v>2</v>
      </c>
      <c r="P2538" s="835">
        <v>981.78</v>
      </c>
      <c r="Q2538" s="837">
        <v>0.66666666666666663</v>
      </c>
      <c r="R2538" s="832">
        <v>2</v>
      </c>
      <c r="S2538" s="837">
        <v>0.66666666666666663</v>
      </c>
      <c r="T2538" s="836">
        <v>1.5</v>
      </c>
      <c r="U2538" s="838">
        <v>0.75</v>
      </c>
    </row>
    <row r="2539" spans="1:21" ht="14.4" customHeight="1" x14ac:dyDescent="0.3">
      <c r="A2539" s="831">
        <v>11</v>
      </c>
      <c r="B2539" s="832" t="s">
        <v>2137</v>
      </c>
      <c r="C2539" s="832" t="s">
        <v>2143</v>
      </c>
      <c r="D2539" s="833" t="s">
        <v>4131</v>
      </c>
      <c r="E2539" s="834" t="s">
        <v>2158</v>
      </c>
      <c r="F2539" s="832" t="s">
        <v>2138</v>
      </c>
      <c r="G2539" s="832" t="s">
        <v>2181</v>
      </c>
      <c r="H2539" s="832" t="s">
        <v>638</v>
      </c>
      <c r="I2539" s="832" t="s">
        <v>2182</v>
      </c>
      <c r="J2539" s="832" t="s">
        <v>757</v>
      </c>
      <c r="K2539" s="832" t="s">
        <v>1682</v>
      </c>
      <c r="L2539" s="835">
        <v>736.33</v>
      </c>
      <c r="M2539" s="835">
        <v>5890.64</v>
      </c>
      <c r="N2539" s="832">
        <v>8</v>
      </c>
      <c r="O2539" s="836">
        <v>3.5</v>
      </c>
      <c r="P2539" s="835">
        <v>4417.9800000000005</v>
      </c>
      <c r="Q2539" s="837">
        <v>0.75</v>
      </c>
      <c r="R2539" s="832">
        <v>6</v>
      </c>
      <c r="S2539" s="837">
        <v>0.75</v>
      </c>
      <c r="T2539" s="836">
        <v>2.5</v>
      </c>
      <c r="U2539" s="838">
        <v>0.7142857142857143</v>
      </c>
    </row>
    <row r="2540" spans="1:21" ht="14.4" customHeight="1" x14ac:dyDescent="0.3">
      <c r="A2540" s="831">
        <v>11</v>
      </c>
      <c r="B2540" s="832" t="s">
        <v>2137</v>
      </c>
      <c r="C2540" s="832" t="s">
        <v>2143</v>
      </c>
      <c r="D2540" s="833" t="s">
        <v>4131</v>
      </c>
      <c r="E2540" s="834" t="s">
        <v>2158</v>
      </c>
      <c r="F2540" s="832" t="s">
        <v>2138</v>
      </c>
      <c r="G2540" s="832" t="s">
        <v>2234</v>
      </c>
      <c r="H2540" s="832" t="s">
        <v>638</v>
      </c>
      <c r="I2540" s="832" t="s">
        <v>1825</v>
      </c>
      <c r="J2540" s="832" t="s">
        <v>653</v>
      </c>
      <c r="K2540" s="832" t="s">
        <v>1826</v>
      </c>
      <c r="L2540" s="835">
        <v>24.22</v>
      </c>
      <c r="M2540" s="835">
        <v>363.29999999999995</v>
      </c>
      <c r="N2540" s="832">
        <v>15</v>
      </c>
      <c r="O2540" s="836">
        <v>13.5</v>
      </c>
      <c r="P2540" s="835">
        <v>193.76</v>
      </c>
      <c r="Q2540" s="837">
        <v>0.53333333333333333</v>
      </c>
      <c r="R2540" s="832">
        <v>8</v>
      </c>
      <c r="S2540" s="837">
        <v>0.53333333333333333</v>
      </c>
      <c r="T2540" s="836">
        <v>7</v>
      </c>
      <c r="U2540" s="838">
        <v>0.51851851851851849</v>
      </c>
    </row>
    <row r="2541" spans="1:21" ht="14.4" customHeight="1" x14ac:dyDescent="0.3">
      <c r="A2541" s="831">
        <v>11</v>
      </c>
      <c r="B2541" s="832" t="s">
        <v>2137</v>
      </c>
      <c r="C2541" s="832" t="s">
        <v>2143</v>
      </c>
      <c r="D2541" s="833" t="s">
        <v>4131</v>
      </c>
      <c r="E2541" s="834" t="s">
        <v>2158</v>
      </c>
      <c r="F2541" s="832" t="s">
        <v>2138</v>
      </c>
      <c r="G2541" s="832" t="s">
        <v>2234</v>
      </c>
      <c r="H2541" s="832" t="s">
        <v>638</v>
      </c>
      <c r="I2541" s="832" t="s">
        <v>1827</v>
      </c>
      <c r="J2541" s="832" t="s">
        <v>653</v>
      </c>
      <c r="K2541" s="832" t="s">
        <v>646</v>
      </c>
      <c r="L2541" s="835">
        <v>48.42</v>
      </c>
      <c r="M2541" s="835">
        <v>919.98</v>
      </c>
      <c r="N2541" s="832">
        <v>19</v>
      </c>
      <c r="O2541" s="836">
        <v>16.5</v>
      </c>
      <c r="P2541" s="835">
        <v>242.10000000000002</v>
      </c>
      <c r="Q2541" s="837">
        <v>0.26315789473684215</v>
      </c>
      <c r="R2541" s="832">
        <v>5</v>
      </c>
      <c r="S2541" s="837">
        <v>0.26315789473684209</v>
      </c>
      <c r="T2541" s="836">
        <v>4.5</v>
      </c>
      <c r="U2541" s="838">
        <v>0.27272727272727271</v>
      </c>
    </row>
    <row r="2542" spans="1:21" ht="14.4" customHeight="1" x14ac:dyDescent="0.3">
      <c r="A2542" s="831">
        <v>11</v>
      </c>
      <c r="B2542" s="832" t="s">
        <v>2137</v>
      </c>
      <c r="C2542" s="832" t="s">
        <v>2143</v>
      </c>
      <c r="D2542" s="833" t="s">
        <v>4131</v>
      </c>
      <c r="E2542" s="834" t="s">
        <v>2158</v>
      </c>
      <c r="F2542" s="832" t="s">
        <v>2138</v>
      </c>
      <c r="G2542" s="832" t="s">
        <v>2234</v>
      </c>
      <c r="H2542" s="832" t="s">
        <v>590</v>
      </c>
      <c r="I2542" s="832" t="s">
        <v>2406</v>
      </c>
      <c r="J2542" s="832" t="s">
        <v>653</v>
      </c>
      <c r="K2542" s="832" t="s">
        <v>2407</v>
      </c>
      <c r="L2542" s="835">
        <v>48.42</v>
      </c>
      <c r="M2542" s="835">
        <v>3147.3000000000006</v>
      </c>
      <c r="N2542" s="832">
        <v>65</v>
      </c>
      <c r="O2542" s="836">
        <v>57.5</v>
      </c>
      <c r="P2542" s="835">
        <v>1065.2399999999998</v>
      </c>
      <c r="Q2542" s="837">
        <v>0.33846153846153831</v>
      </c>
      <c r="R2542" s="832">
        <v>22</v>
      </c>
      <c r="S2542" s="837">
        <v>0.33846153846153848</v>
      </c>
      <c r="T2542" s="836">
        <v>20</v>
      </c>
      <c r="U2542" s="838">
        <v>0.34782608695652173</v>
      </c>
    </row>
    <row r="2543" spans="1:21" ht="14.4" customHeight="1" x14ac:dyDescent="0.3">
      <c r="A2543" s="831">
        <v>11</v>
      </c>
      <c r="B2543" s="832" t="s">
        <v>2137</v>
      </c>
      <c r="C2543" s="832" t="s">
        <v>2143</v>
      </c>
      <c r="D2543" s="833" t="s">
        <v>4131</v>
      </c>
      <c r="E2543" s="834" t="s">
        <v>2158</v>
      </c>
      <c r="F2543" s="832" t="s">
        <v>2138</v>
      </c>
      <c r="G2543" s="832" t="s">
        <v>2234</v>
      </c>
      <c r="H2543" s="832" t="s">
        <v>590</v>
      </c>
      <c r="I2543" s="832" t="s">
        <v>2353</v>
      </c>
      <c r="J2543" s="832" t="s">
        <v>2354</v>
      </c>
      <c r="K2543" s="832" t="s">
        <v>2355</v>
      </c>
      <c r="L2543" s="835">
        <v>48.42</v>
      </c>
      <c r="M2543" s="835">
        <v>48.42</v>
      </c>
      <c r="N2543" s="832">
        <v>1</v>
      </c>
      <c r="O2543" s="836">
        <v>0.5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11</v>
      </c>
      <c r="B2544" s="832" t="s">
        <v>2137</v>
      </c>
      <c r="C2544" s="832" t="s">
        <v>2143</v>
      </c>
      <c r="D2544" s="833" t="s">
        <v>4131</v>
      </c>
      <c r="E2544" s="834" t="s">
        <v>2158</v>
      </c>
      <c r="F2544" s="832" t="s">
        <v>2138</v>
      </c>
      <c r="G2544" s="832" t="s">
        <v>2234</v>
      </c>
      <c r="H2544" s="832" t="s">
        <v>590</v>
      </c>
      <c r="I2544" s="832" t="s">
        <v>2519</v>
      </c>
      <c r="J2544" s="832" t="s">
        <v>653</v>
      </c>
      <c r="K2544" s="832" t="s">
        <v>2520</v>
      </c>
      <c r="L2544" s="835">
        <v>24.22</v>
      </c>
      <c r="M2544" s="835">
        <v>847.70000000000027</v>
      </c>
      <c r="N2544" s="832">
        <v>35</v>
      </c>
      <c r="O2544" s="836">
        <v>32.5</v>
      </c>
      <c r="P2544" s="835">
        <v>339.08000000000004</v>
      </c>
      <c r="Q2544" s="837">
        <v>0.39999999999999991</v>
      </c>
      <c r="R2544" s="832">
        <v>14</v>
      </c>
      <c r="S2544" s="837">
        <v>0.4</v>
      </c>
      <c r="T2544" s="836">
        <v>12</v>
      </c>
      <c r="U2544" s="838">
        <v>0.36923076923076925</v>
      </c>
    </row>
    <row r="2545" spans="1:21" ht="14.4" customHeight="1" x14ac:dyDescent="0.3">
      <c r="A2545" s="831">
        <v>11</v>
      </c>
      <c r="B2545" s="832" t="s">
        <v>2137</v>
      </c>
      <c r="C2545" s="832" t="s">
        <v>2143</v>
      </c>
      <c r="D2545" s="833" t="s">
        <v>4131</v>
      </c>
      <c r="E2545" s="834" t="s">
        <v>2158</v>
      </c>
      <c r="F2545" s="832" t="s">
        <v>2138</v>
      </c>
      <c r="G2545" s="832" t="s">
        <v>2293</v>
      </c>
      <c r="H2545" s="832" t="s">
        <v>590</v>
      </c>
      <c r="I2545" s="832" t="s">
        <v>4087</v>
      </c>
      <c r="J2545" s="832" t="s">
        <v>4088</v>
      </c>
      <c r="K2545" s="832" t="s">
        <v>4089</v>
      </c>
      <c r="L2545" s="835">
        <v>115.18</v>
      </c>
      <c r="M2545" s="835">
        <v>230.36</v>
      </c>
      <c r="N2545" s="832">
        <v>2</v>
      </c>
      <c r="O2545" s="836">
        <v>1.5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11</v>
      </c>
      <c r="B2546" s="832" t="s">
        <v>2137</v>
      </c>
      <c r="C2546" s="832" t="s">
        <v>2143</v>
      </c>
      <c r="D2546" s="833" t="s">
        <v>4131</v>
      </c>
      <c r="E2546" s="834" t="s">
        <v>2158</v>
      </c>
      <c r="F2546" s="832" t="s">
        <v>2138</v>
      </c>
      <c r="G2546" s="832" t="s">
        <v>2293</v>
      </c>
      <c r="H2546" s="832" t="s">
        <v>590</v>
      </c>
      <c r="I2546" s="832" t="s">
        <v>3807</v>
      </c>
      <c r="J2546" s="832" t="s">
        <v>774</v>
      </c>
      <c r="K2546" s="832" t="s">
        <v>2295</v>
      </c>
      <c r="L2546" s="835">
        <v>103.67</v>
      </c>
      <c r="M2546" s="835">
        <v>103.67</v>
      </c>
      <c r="N2546" s="832">
        <v>1</v>
      </c>
      <c r="O2546" s="836">
        <v>0.5</v>
      </c>
      <c r="P2546" s="835">
        <v>103.67</v>
      </c>
      <c r="Q2546" s="837">
        <v>1</v>
      </c>
      <c r="R2546" s="832">
        <v>1</v>
      </c>
      <c r="S2546" s="837">
        <v>1</v>
      </c>
      <c r="T2546" s="836">
        <v>0.5</v>
      </c>
      <c r="U2546" s="838">
        <v>1</v>
      </c>
    </row>
    <row r="2547" spans="1:21" ht="14.4" customHeight="1" x14ac:dyDescent="0.3">
      <c r="A2547" s="831">
        <v>11</v>
      </c>
      <c r="B2547" s="832" t="s">
        <v>2137</v>
      </c>
      <c r="C2547" s="832" t="s">
        <v>2143</v>
      </c>
      <c r="D2547" s="833" t="s">
        <v>4131</v>
      </c>
      <c r="E2547" s="834" t="s">
        <v>2158</v>
      </c>
      <c r="F2547" s="832" t="s">
        <v>2138</v>
      </c>
      <c r="G2547" s="832" t="s">
        <v>2293</v>
      </c>
      <c r="H2547" s="832" t="s">
        <v>590</v>
      </c>
      <c r="I2547" s="832" t="s">
        <v>4090</v>
      </c>
      <c r="J2547" s="832" t="s">
        <v>4088</v>
      </c>
      <c r="K2547" s="832" t="s">
        <v>4091</v>
      </c>
      <c r="L2547" s="835">
        <v>34.56</v>
      </c>
      <c r="M2547" s="835">
        <v>69.12</v>
      </c>
      <c r="N2547" s="832">
        <v>2</v>
      </c>
      <c r="O2547" s="836">
        <v>1</v>
      </c>
      <c r="P2547" s="835">
        <v>34.56</v>
      </c>
      <c r="Q2547" s="837">
        <v>0.5</v>
      </c>
      <c r="R2547" s="832">
        <v>1</v>
      </c>
      <c r="S2547" s="837">
        <v>0.5</v>
      </c>
      <c r="T2547" s="836">
        <v>0.5</v>
      </c>
      <c r="U2547" s="838">
        <v>0.5</v>
      </c>
    </row>
    <row r="2548" spans="1:21" ht="14.4" customHeight="1" x14ac:dyDescent="0.3">
      <c r="A2548" s="831">
        <v>11</v>
      </c>
      <c r="B2548" s="832" t="s">
        <v>2137</v>
      </c>
      <c r="C2548" s="832" t="s">
        <v>2143</v>
      </c>
      <c r="D2548" s="833" t="s">
        <v>4131</v>
      </c>
      <c r="E2548" s="834" t="s">
        <v>2158</v>
      </c>
      <c r="F2548" s="832" t="s">
        <v>2138</v>
      </c>
      <c r="G2548" s="832" t="s">
        <v>4092</v>
      </c>
      <c r="H2548" s="832" t="s">
        <v>638</v>
      </c>
      <c r="I2548" s="832" t="s">
        <v>4093</v>
      </c>
      <c r="J2548" s="832" t="s">
        <v>1659</v>
      </c>
      <c r="K2548" s="832" t="s">
        <v>4094</v>
      </c>
      <c r="L2548" s="835">
        <v>8.06</v>
      </c>
      <c r="M2548" s="835">
        <v>8.06</v>
      </c>
      <c r="N2548" s="832">
        <v>1</v>
      </c>
      <c r="O2548" s="836">
        <v>0.5</v>
      </c>
      <c r="P2548" s="835">
        <v>8.06</v>
      </c>
      <c r="Q2548" s="837">
        <v>1</v>
      </c>
      <c r="R2548" s="832">
        <v>1</v>
      </c>
      <c r="S2548" s="837">
        <v>1</v>
      </c>
      <c r="T2548" s="836">
        <v>0.5</v>
      </c>
      <c r="U2548" s="838">
        <v>1</v>
      </c>
    </row>
    <row r="2549" spans="1:21" ht="14.4" customHeight="1" x14ac:dyDescent="0.3">
      <c r="A2549" s="831">
        <v>11</v>
      </c>
      <c r="B2549" s="832" t="s">
        <v>2137</v>
      </c>
      <c r="C2549" s="832" t="s">
        <v>2143</v>
      </c>
      <c r="D2549" s="833" t="s">
        <v>4131</v>
      </c>
      <c r="E2549" s="834" t="s">
        <v>2158</v>
      </c>
      <c r="F2549" s="832" t="s">
        <v>2138</v>
      </c>
      <c r="G2549" s="832" t="s">
        <v>3817</v>
      </c>
      <c r="H2549" s="832" t="s">
        <v>590</v>
      </c>
      <c r="I2549" s="832" t="s">
        <v>4095</v>
      </c>
      <c r="J2549" s="832" t="s">
        <v>4096</v>
      </c>
      <c r="K2549" s="832" t="s">
        <v>4097</v>
      </c>
      <c r="L2549" s="835">
        <v>0</v>
      </c>
      <c r="M2549" s="835">
        <v>0</v>
      </c>
      <c r="N2549" s="832">
        <v>1</v>
      </c>
      <c r="O2549" s="836">
        <v>1</v>
      </c>
      <c r="P2549" s="835">
        <v>0</v>
      </c>
      <c r="Q2549" s="837"/>
      <c r="R2549" s="832">
        <v>1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11</v>
      </c>
      <c r="B2550" s="832" t="s">
        <v>2137</v>
      </c>
      <c r="C2550" s="832" t="s">
        <v>2143</v>
      </c>
      <c r="D2550" s="833" t="s">
        <v>4131</v>
      </c>
      <c r="E2550" s="834" t="s">
        <v>2158</v>
      </c>
      <c r="F2550" s="832" t="s">
        <v>2138</v>
      </c>
      <c r="G2550" s="832" t="s">
        <v>3375</v>
      </c>
      <c r="H2550" s="832" t="s">
        <v>590</v>
      </c>
      <c r="I2550" s="832" t="s">
        <v>4098</v>
      </c>
      <c r="J2550" s="832" t="s">
        <v>4099</v>
      </c>
      <c r="K2550" s="832" t="s">
        <v>4100</v>
      </c>
      <c r="L2550" s="835">
        <v>108.28</v>
      </c>
      <c r="M2550" s="835">
        <v>108.28</v>
      </c>
      <c r="N2550" s="832">
        <v>1</v>
      </c>
      <c r="O2550" s="836">
        <v>1</v>
      </c>
      <c r="P2550" s="835">
        <v>108.28</v>
      </c>
      <c r="Q2550" s="837">
        <v>1</v>
      </c>
      <c r="R2550" s="832">
        <v>1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11</v>
      </c>
      <c r="B2551" s="832" t="s">
        <v>2137</v>
      </c>
      <c r="C2551" s="832" t="s">
        <v>2143</v>
      </c>
      <c r="D2551" s="833" t="s">
        <v>4131</v>
      </c>
      <c r="E2551" s="834" t="s">
        <v>2158</v>
      </c>
      <c r="F2551" s="832" t="s">
        <v>2138</v>
      </c>
      <c r="G2551" s="832" t="s">
        <v>2187</v>
      </c>
      <c r="H2551" s="832" t="s">
        <v>638</v>
      </c>
      <c r="I2551" s="832" t="s">
        <v>1834</v>
      </c>
      <c r="J2551" s="832" t="s">
        <v>1835</v>
      </c>
      <c r="K2551" s="832" t="s">
        <v>1836</v>
      </c>
      <c r="L2551" s="835">
        <v>0</v>
      </c>
      <c r="M2551" s="835">
        <v>0</v>
      </c>
      <c r="N2551" s="832">
        <v>11</v>
      </c>
      <c r="O2551" s="836">
        <v>8.5</v>
      </c>
      <c r="P2551" s="835">
        <v>0</v>
      </c>
      <c r="Q2551" s="837"/>
      <c r="R2551" s="832">
        <v>7</v>
      </c>
      <c r="S2551" s="837">
        <v>0.63636363636363635</v>
      </c>
      <c r="T2551" s="836">
        <v>4.5</v>
      </c>
      <c r="U2551" s="838">
        <v>0.52941176470588236</v>
      </c>
    </row>
    <row r="2552" spans="1:21" ht="14.4" customHeight="1" x14ac:dyDescent="0.3">
      <c r="A2552" s="831">
        <v>11</v>
      </c>
      <c r="B2552" s="832" t="s">
        <v>2137</v>
      </c>
      <c r="C2552" s="832" t="s">
        <v>2143</v>
      </c>
      <c r="D2552" s="833" t="s">
        <v>4131</v>
      </c>
      <c r="E2552" s="834" t="s">
        <v>2158</v>
      </c>
      <c r="F2552" s="832" t="s">
        <v>2138</v>
      </c>
      <c r="G2552" s="832" t="s">
        <v>3827</v>
      </c>
      <c r="H2552" s="832" t="s">
        <v>590</v>
      </c>
      <c r="I2552" s="832" t="s">
        <v>3828</v>
      </c>
      <c r="J2552" s="832" t="s">
        <v>1377</v>
      </c>
      <c r="K2552" s="832" t="s">
        <v>3829</v>
      </c>
      <c r="L2552" s="835">
        <v>219.37</v>
      </c>
      <c r="M2552" s="835">
        <v>658.11</v>
      </c>
      <c r="N2552" s="832">
        <v>3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11</v>
      </c>
      <c r="B2553" s="832" t="s">
        <v>2137</v>
      </c>
      <c r="C2553" s="832" t="s">
        <v>2143</v>
      </c>
      <c r="D2553" s="833" t="s">
        <v>4131</v>
      </c>
      <c r="E2553" s="834" t="s">
        <v>2158</v>
      </c>
      <c r="F2553" s="832" t="s">
        <v>2138</v>
      </c>
      <c r="G2553" s="832" t="s">
        <v>3596</v>
      </c>
      <c r="H2553" s="832" t="s">
        <v>590</v>
      </c>
      <c r="I2553" s="832" t="s">
        <v>3597</v>
      </c>
      <c r="J2553" s="832" t="s">
        <v>3598</v>
      </c>
      <c r="K2553" s="832" t="s">
        <v>3599</v>
      </c>
      <c r="L2553" s="835">
        <v>941.26</v>
      </c>
      <c r="M2553" s="835">
        <v>941.26</v>
      </c>
      <c r="N2553" s="832">
        <v>1</v>
      </c>
      <c r="O2553" s="836">
        <v>1</v>
      </c>
      <c r="P2553" s="835">
        <v>941.26</v>
      </c>
      <c r="Q2553" s="837">
        <v>1</v>
      </c>
      <c r="R2553" s="832">
        <v>1</v>
      </c>
      <c r="S2553" s="837">
        <v>1</v>
      </c>
      <c r="T2553" s="836">
        <v>1</v>
      </c>
      <c r="U2553" s="838">
        <v>1</v>
      </c>
    </row>
    <row r="2554" spans="1:21" ht="14.4" customHeight="1" x14ac:dyDescent="0.3">
      <c r="A2554" s="831">
        <v>11</v>
      </c>
      <c r="B2554" s="832" t="s">
        <v>2137</v>
      </c>
      <c r="C2554" s="832" t="s">
        <v>2143</v>
      </c>
      <c r="D2554" s="833" t="s">
        <v>4131</v>
      </c>
      <c r="E2554" s="834" t="s">
        <v>2158</v>
      </c>
      <c r="F2554" s="832" t="s">
        <v>2138</v>
      </c>
      <c r="G2554" s="832" t="s">
        <v>2593</v>
      </c>
      <c r="H2554" s="832" t="s">
        <v>590</v>
      </c>
      <c r="I2554" s="832" t="s">
        <v>2594</v>
      </c>
      <c r="J2554" s="832" t="s">
        <v>2595</v>
      </c>
      <c r="K2554" s="832" t="s">
        <v>2596</v>
      </c>
      <c r="L2554" s="835">
        <v>151.62</v>
      </c>
      <c r="M2554" s="835">
        <v>303.24</v>
      </c>
      <c r="N2554" s="832">
        <v>2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11</v>
      </c>
      <c r="B2555" s="832" t="s">
        <v>2137</v>
      </c>
      <c r="C2555" s="832" t="s">
        <v>2143</v>
      </c>
      <c r="D2555" s="833" t="s">
        <v>4131</v>
      </c>
      <c r="E2555" s="834" t="s">
        <v>2158</v>
      </c>
      <c r="F2555" s="832" t="s">
        <v>2138</v>
      </c>
      <c r="G2555" s="832" t="s">
        <v>2243</v>
      </c>
      <c r="H2555" s="832" t="s">
        <v>590</v>
      </c>
      <c r="I2555" s="832" t="s">
        <v>2437</v>
      </c>
      <c r="J2555" s="832" t="s">
        <v>985</v>
      </c>
      <c r="K2555" s="832" t="s">
        <v>2438</v>
      </c>
      <c r="L2555" s="835">
        <v>33.549999999999997</v>
      </c>
      <c r="M2555" s="835">
        <v>67.099999999999994</v>
      </c>
      <c r="N2555" s="832">
        <v>2</v>
      </c>
      <c r="O2555" s="836">
        <v>2</v>
      </c>
      <c r="P2555" s="835">
        <v>33.549999999999997</v>
      </c>
      <c r="Q2555" s="837">
        <v>0.5</v>
      </c>
      <c r="R2555" s="832">
        <v>1</v>
      </c>
      <c r="S2555" s="837">
        <v>0.5</v>
      </c>
      <c r="T2555" s="836">
        <v>1</v>
      </c>
      <c r="U2555" s="838">
        <v>0.5</v>
      </c>
    </row>
    <row r="2556" spans="1:21" ht="14.4" customHeight="1" x14ac:dyDescent="0.3">
      <c r="A2556" s="831">
        <v>11</v>
      </c>
      <c r="B2556" s="832" t="s">
        <v>2137</v>
      </c>
      <c r="C2556" s="832" t="s">
        <v>2143</v>
      </c>
      <c r="D2556" s="833" t="s">
        <v>4131</v>
      </c>
      <c r="E2556" s="834" t="s">
        <v>2158</v>
      </c>
      <c r="F2556" s="832" t="s">
        <v>2138</v>
      </c>
      <c r="G2556" s="832" t="s">
        <v>2243</v>
      </c>
      <c r="H2556" s="832" t="s">
        <v>590</v>
      </c>
      <c r="I2556" s="832" t="s">
        <v>2347</v>
      </c>
      <c r="J2556" s="832" t="s">
        <v>985</v>
      </c>
      <c r="K2556" s="832" t="s">
        <v>2311</v>
      </c>
      <c r="L2556" s="835">
        <v>50.32</v>
      </c>
      <c r="M2556" s="835">
        <v>100.64</v>
      </c>
      <c r="N2556" s="832">
        <v>2</v>
      </c>
      <c r="O2556" s="836">
        <v>1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11</v>
      </c>
      <c r="B2557" s="832" t="s">
        <v>2137</v>
      </c>
      <c r="C2557" s="832" t="s">
        <v>2143</v>
      </c>
      <c r="D2557" s="833" t="s">
        <v>4131</v>
      </c>
      <c r="E2557" s="834" t="s">
        <v>2158</v>
      </c>
      <c r="F2557" s="832" t="s">
        <v>2140</v>
      </c>
      <c r="G2557" s="832" t="s">
        <v>2191</v>
      </c>
      <c r="H2557" s="832" t="s">
        <v>590</v>
      </c>
      <c r="I2557" s="832" t="s">
        <v>3239</v>
      </c>
      <c r="J2557" s="832" t="s">
        <v>3240</v>
      </c>
      <c r="K2557" s="832" t="s">
        <v>3241</v>
      </c>
      <c r="L2557" s="835">
        <v>300</v>
      </c>
      <c r="M2557" s="835">
        <v>6000</v>
      </c>
      <c r="N2557" s="832">
        <v>20</v>
      </c>
      <c r="O2557" s="836">
        <v>20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11</v>
      </c>
      <c r="B2558" s="832" t="s">
        <v>2137</v>
      </c>
      <c r="C2558" s="832" t="s">
        <v>2143</v>
      </c>
      <c r="D2558" s="833" t="s">
        <v>4131</v>
      </c>
      <c r="E2558" s="834" t="s">
        <v>2158</v>
      </c>
      <c r="F2558" s="832" t="s">
        <v>2140</v>
      </c>
      <c r="G2558" s="832" t="s">
        <v>2191</v>
      </c>
      <c r="H2558" s="832" t="s">
        <v>590</v>
      </c>
      <c r="I2558" s="832" t="s">
        <v>2602</v>
      </c>
      <c r="J2558" s="832" t="s">
        <v>2603</v>
      </c>
      <c r="K2558" s="832" t="s">
        <v>2604</v>
      </c>
      <c r="L2558" s="835">
        <v>0</v>
      </c>
      <c r="M2558" s="835">
        <v>0</v>
      </c>
      <c r="N2558" s="832">
        <v>24</v>
      </c>
      <c r="O2558" s="836">
        <v>24</v>
      </c>
      <c r="P2558" s="835">
        <v>0</v>
      </c>
      <c r="Q2558" s="837"/>
      <c r="R2558" s="832">
        <v>1</v>
      </c>
      <c r="S2558" s="837">
        <v>4.1666666666666664E-2</v>
      </c>
      <c r="T2558" s="836">
        <v>1</v>
      </c>
      <c r="U2558" s="838">
        <v>4.1666666666666664E-2</v>
      </c>
    </row>
    <row r="2559" spans="1:21" ht="14.4" customHeight="1" x14ac:dyDescent="0.3">
      <c r="A2559" s="831">
        <v>11</v>
      </c>
      <c r="B2559" s="832" t="s">
        <v>2137</v>
      </c>
      <c r="C2559" s="832" t="s">
        <v>2143</v>
      </c>
      <c r="D2559" s="833" t="s">
        <v>4131</v>
      </c>
      <c r="E2559" s="834" t="s">
        <v>2158</v>
      </c>
      <c r="F2559" s="832" t="s">
        <v>2140</v>
      </c>
      <c r="G2559" s="832" t="s">
        <v>2191</v>
      </c>
      <c r="H2559" s="832" t="s">
        <v>590</v>
      </c>
      <c r="I2559" s="832" t="s">
        <v>3244</v>
      </c>
      <c r="J2559" s="832" t="s">
        <v>3245</v>
      </c>
      <c r="K2559" s="832" t="s">
        <v>3246</v>
      </c>
      <c r="L2559" s="835">
        <v>1000</v>
      </c>
      <c r="M2559" s="835">
        <v>3000</v>
      </c>
      <c r="N2559" s="832">
        <v>3</v>
      </c>
      <c r="O2559" s="836">
        <v>3</v>
      </c>
      <c r="P2559" s="835">
        <v>1000</v>
      </c>
      <c r="Q2559" s="837">
        <v>0.33333333333333331</v>
      </c>
      <c r="R2559" s="832">
        <v>1</v>
      </c>
      <c r="S2559" s="837">
        <v>0.33333333333333331</v>
      </c>
      <c r="T2559" s="836">
        <v>1</v>
      </c>
      <c r="U2559" s="838">
        <v>0.33333333333333331</v>
      </c>
    </row>
    <row r="2560" spans="1:21" ht="14.4" customHeight="1" x14ac:dyDescent="0.3">
      <c r="A2560" s="831">
        <v>11</v>
      </c>
      <c r="B2560" s="832" t="s">
        <v>2137</v>
      </c>
      <c r="C2560" s="832" t="s">
        <v>2143</v>
      </c>
      <c r="D2560" s="833" t="s">
        <v>4131</v>
      </c>
      <c r="E2560" s="834" t="s">
        <v>2158</v>
      </c>
      <c r="F2560" s="832" t="s">
        <v>2140</v>
      </c>
      <c r="G2560" s="832" t="s">
        <v>2191</v>
      </c>
      <c r="H2560" s="832" t="s">
        <v>590</v>
      </c>
      <c r="I2560" s="832" t="s">
        <v>4101</v>
      </c>
      <c r="J2560" s="832" t="s">
        <v>4102</v>
      </c>
      <c r="K2560" s="832" t="s">
        <v>3241</v>
      </c>
      <c r="L2560" s="835">
        <v>100</v>
      </c>
      <c r="M2560" s="835">
        <v>100</v>
      </c>
      <c r="N2560" s="832">
        <v>1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11</v>
      </c>
      <c r="B2561" s="832" t="s">
        <v>2137</v>
      </c>
      <c r="C2561" s="832" t="s">
        <v>2143</v>
      </c>
      <c r="D2561" s="833" t="s">
        <v>4131</v>
      </c>
      <c r="E2561" s="834" t="s">
        <v>2158</v>
      </c>
      <c r="F2561" s="832" t="s">
        <v>2140</v>
      </c>
      <c r="G2561" s="832" t="s">
        <v>2205</v>
      </c>
      <c r="H2561" s="832" t="s">
        <v>590</v>
      </c>
      <c r="I2561" s="832" t="s">
        <v>2350</v>
      </c>
      <c r="J2561" s="832" t="s">
        <v>2351</v>
      </c>
      <c r="K2561" s="832" t="s">
        <v>2352</v>
      </c>
      <c r="L2561" s="835">
        <v>492.18</v>
      </c>
      <c r="M2561" s="835">
        <v>492.18</v>
      </c>
      <c r="N2561" s="832">
        <v>1</v>
      </c>
      <c r="O2561" s="836">
        <v>1</v>
      </c>
      <c r="P2561" s="835">
        <v>492.18</v>
      </c>
      <c r="Q2561" s="837">
        <v>1</v>
      </c>
      <c r="R2561" s="832">
        <v>1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11</v>
      </c>
      <c r="B2562" s="832" t="s">
        <v>2137</v>
      </c>
      <c r="C2562" s="832" t="s">
        <v>2143</v>
      </c>
      <c r="D2562" s="833" t="s">
        <v>4131</v>
      </c>
      <c r="E2562" s="834" t="s">
        <v>2158</v>
      </c>
      <c r="F2562" s="832" t="s">
        <v>2140</v>
      </c>
      <c r="G2562" s="832" t="s">
        <v>2205</v>
      </c>
      <c r="H2562" s="832" t="s">
        <v>590</v>
      </c>
      <c r="I2562" s="832" t="s">
        <v>2312</v>
      </c>
      <c r="J2562" s="832" t="s">
        <v>2313</v>
      </c>
      <c r="K2562" s="832" t="s">
        <v>2314</v>
      </c>
      <c r="L2562" s="835">
        <v>748.12</v>
      </c>
      <c r="M2562" s="835">
        <v>748.12</v>
      </c>
      <c r="N2562" s="832">
        <v>1</v>
      </c>
      <c r="O2562" s="836">
        <v>1</v>
      </c>
      <c r="P2562" s="835">
        <v>748.12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11</v>
      </c>
      <c r="B2563" s="832" t="s">
        <v>2137</v>
      </c>
      <c r="C2563" s="832" t="s">
        <v>2143</v>
      </c>
      <c r="D2563" s="833" t="s">
        <v>4131</v>
      </c>
      <c r="E2563" s="834" t="s">
        <v>2158</v>
      </c>
      <c r="F2563" s="832" t="s">
        <v>2140</v>
      </c>
      <c r="G2563" s="832" t="s">
        <v>2205</v>
      </c>
      <c r="H2563" s="832" t="s">
        <v>590</v>
      </c>
      <c r="I2563" s="832" t="s">
        <v>2315</v>
      </c>
      <c r="J2563" s="832" t="s">
        <v>2316</v>
      </c>
      <c r="K2563" s="832" t="s">
        <v>2317</v>
      </c>
      <c r="L2563" s="835">
        <v>350</v>
      </c>
      <c r="M2563" s="835">
        <v>2100</v>
      </c>
      <c r="N2563" s="832">
        <v>6</v>
      </c>
      <c r="O2563" s="836">
        <v>6</v>
      </c>
      <c r="P2563" s="835">
        <v>1400</v>
      </c>
      <c r="Q2563" s="837">
        <v>0.66666666666666663</v>
      </c>
      <c r="R2563" s="832">
        <v>4</v>
      </c>
      <c r="S2563" s="837">
        <v>0.66666666666666663</v>
      </c>
      <c r="T2563" s="836">
        <v>4</v>
      </c>
      <c r="U2563" s="838">
        <v>0.66666666666666663</v>
      </c>
    </row>
    <row r="2564" spans="1:21" ht="14.4" customHeight="1" x14ac:dyDescent="0.3">
      <c r="A2564" s="831">
        <v>11</v>
      </c>
      <c r="B2564" s="832" t="s">
        <v>2137</v>
      </c>
      <c r="C2564" s="832" t="s">
        <v>2143</v>
      </c>
      <c r="D2564" s="833" t="s">
        <v>4131</v>
      </c>
      <c r="E2564" s="834" t="s">
        <v>2158</v>
      </c>
      <c r="F2564" s="832" t="s">
        <v>2140</v>
      </c>
      <c r="G2564" s="832" t="s">
        <v>2205</v>
      </c>
      <c r="H2564" s="832" t="s">
        <v>590</v>
      </c>
      <c r="I2564" s="832" t="s">
        <v>2206</v>
      </c>
      <c r="J2564" s="832" t="s">
        <v>2207</v>
      </c>
      <c r="K2564" s="832" t="s">
        <v>2208</v>
      </c>
      <c r="L2564" s="835">
        <v>500</v>
      </c>
      <c r="M2564" s="835">
        <v>2000</v>
      </c>
      <c r="N2564" s="832">
        <v>4</v>
      </c>
      <c r="O2564" s="836">
        <v>4</v>
      </c>
      <c r="P2564" s="835">
        <v>1500</v>
      </c>
      <c r="Q2564" s="837">
        <v>0.75</v>
      </c>
      <c r="R2564" s="832">
        <v>3</v>
      </c>
      <c r="S2564" s="837">
        <v>0.75</v>
      </c>
      <c r="T2564" s="836">
        <v>3</v>
      </c>
      <c r="U2564" s="838">
        <v>0.75</v>
      </c>
    </row>
    <row r="2565" spans="1:21" ht="14.4" customHeight="1" x14ac:dyDescent="0.3">
      <c r="A2565" s="831">
        <v>11</v>
      </c>
      <c r="B2565" s="832" t="s">
        <v>2137</v>
      </c>
      <c r="C2565" s="832" t="s">
        <v>2143</v>
      </c>
      <c r="D2565" s="833" t="s">
        <v>4131</v>
      </c>
      <c r="E2565" s="834" t="s">
        <v>2158</v>
      </c>
      <c r="F2565" s="832" t="s">
        <v>2140</v>
      </c>
      <c r="G2565" s="832" t="s">
        <v>2205</v>
      </c>
      <c r="H2565" s="832" t="s">
        <v>590</v>
      </c>
      <c r="I2565" s="832" t="s">
        <v>2276</v>
      </c>
      <c r="J2565" s="832" t="s">
        <v>2277</v>
      </c>
      <c r="K2565" s="832" t="s">
        <v>2278</v>
      </c>
      <c r="L2565" s="835">
        <v>971.25</v>
      </c>
      <c r="M2565" s="835">
        <v>3885</v>
      </c>
      <c r="N2565" s="832">
        <v>4</v>
      </c>
      <c r="O2565" s="836">
        <v>4</v>
      </c>
      <c r="P2565" s="835">
        <v>3885</v>
      </c>
      <c r="Q2565" s="837">
        <v>1</v>
      </c>
      <c r="R2565" s="832">
        <v>4</v>
      </c>
      <c r="S2565" s="837">
        <v>1</v>
      </c>
      <c r="T2565" s="836">
        <v>4</v>
      </c>
      <c r="U2565" s="838">
        <v>1</v>
      </c>
    </row>
    <row r="2566" spans="1:21" ht="14.4" customHeight="1" x14ac:dyDescent="0.3">
      <c r="A2566" s="831">
        <v>11</v>
      </c>
      <c r="B2566" s="832" t="s">
        <v>2137</v>
      </c>
      <c r="C2566" s="832" t="s">
        <v>2143</v>
      </c>
      <c r="D2566" s="833" t="s">
        <v>4131</v>
      </c>
      <c r="E2566" s="834" t="s">
        <v>2158</v>
      </c>
      <c r="F2566" s="832" t="s">
        <v>2140</v>
      </c>
      <c r="G2566" s="832" t="s">
        <v>2205</v>
      </c>
      <c r="H2566" s="832" t="s">
        <v>590</v>
      </c>
      <c r="I2566" s="832" t="s">
        <v>2614</v>
      </c>
      <c r="J2566" s="832" t="s">
        <v>2615</v>
      </c>
      <c r="K2566" s="832" t="s">
        <v>2616</v>
      </c>
      <c r="L2566" s="835">
        <v>180</v>
      </c>
      <c r="M2566" s="835">
        <v>900</v>
      </c>
      <c r="N2566" s="832">
        <v>5</v>
      </c>
      <c r="O2566" s="836">
        <v>5</v>
      </c>
      <c r="P2566" s="835">
        <v>720</v>
      </c>
      <c r="Q2566" s="837">
        <v>0.8</v>
      </c>
      <c r="R2566" s="832">
        <v>4</v>
      </c>
      <c r="S2566" s="837">
        <v>0.8</v>
      </c>
      <c r="T2566" s="836">
        <v>4</v>
      </c>
      <c r="U2566" s="838">
        <v>0.8</v>
      </c>
    </row>
    <row r="2567" spans="1:21" ht="14.4" customHeight="1" x14ac:dyDescent="0.3">
      <c r="A2567" s="831">
        <v>11</v>
      </c>
      <c r="B2567" s="832" t="s">
        <v>2137</v>
      </c>
      <c r="C2567" s="832" t="s">
        <v>2143</v>
      </c>
      <c r="D2567" s="833" t="s">
        <v>4131</v>
      </c>
      <c r="E2567" s="834" t="s">
        <v>2158</v>
      </c>
      <c r="F2567" s="832" t="s">
        <v>2140</v>
      </c>
      <c r="G2567" s="832" t="s">
        <v>2205</v>
      </c>
      <c r="H2567" s="832" t="s">
        <v>590</v>
      </c>
      <c r="I2567" s="832" t="s">
        <v>2487</v>
      </c>
      <c r="J2567" s="832" t="s">
        <v>2488</v>
      </c>
      <c r="K2567" s="832" t="s">
        <v>2489</v>
      </c>
      <c r="L2567" s="835">
        <v>58.5</v>
      </c>
      <c r="M2567" s="835">
        <v>58.5</v>
      </c>
      <c r="N2567" s="832">
        <v>1</v>
      </c>
      <c r="O2567" s="836">
        <v>1</v>
      </c>
      <c r="P2567" s="835">
        <v>58.5</v>
      </c>
      <c r="Q2567" s="837">
        <v>1</v>
      </c>
      <c r="R2567" s="832">
        <v>1</v>
      </c>
      <c r="S2567" s="837">
        <v>1</v>
      </c>
      <c r="T2567" s="836">
        <v>1</v>
      </c>
      <c r="U2567" s="838">
        <v>1</v>
      </c>
    </row>
    <row r="2568" spans="1:21" ht="14.4" customHeight="1" x14ac:dyDescent="0.3">
      <c r="A2568" s="831">
        <v>11</v>
      </c>
      <c r="B2568" s="832" t="s">
        <v>2137</v>
      </c>
      <c r="C2568" s="832" t="s">
        <v>2143</v>
      </c>
      <c r="D2568" s="833" t="s">
        <v>4131</v>
      </c>
      <c r="E2568" s="834" t="s">
        <v>2158</v>
      </c>
      <c r="F2568" s="832" t="s">
        <v>2140</v>
      </c>
      <c r="G2568" s="832" t="s">
        <v>2205</v>
      </c>
      <c r="H2568" s="832" t="s">
        <v>590</v>
      </c>
      <c r="I2568" s="832" t="s">
        <v>2817</v>
      </c>
      <c r="J2568" s="832" t="s">
        <v>2818</v>
      </c>
      <c r="K2568" s="832" t="s">
        <v>2819</v>
      </c>
      <c r="L2568" s="835">
        <v>350</v>
      </c>
      <c r="M2568" s="835">
        <v>1400</v>
      </c>
      <c r="N2568" s="832">
        <v>4</v>
      </c>
      <c r="O2568" s="836">
        <v>4</v>
      </c>
      <c r="P2568" s="835">
        <v>1050</v>
      </c>
      <c r="Q2568" s="837">
        <v>0.75</v>
      </c>
      <c r="R2568" s="832">
        <v>3</v>
      </c>
      <c r="S2568" s="837">
        <v>0.75</v>
      </c>
      <c r="T2568" s="836">
        <v>3</v>
      </c>
      <c r="U2568" s="838">
        <v>0.75</v>
      </c>
    </row>
    <row r="2569" spans="1:21" ht="14.4" customHeight="1" x14ac:dyDescent="0.3">
      <c r="A2569" s="831">
        <v>11</v>
      </c>
      <c r="B2569" s="832" t="s">
        <v>2137</v>
      </c>
      <c r="C2569" s="832" t="s">
        <v>2143</v>
      </c>
      <c r="D2569" s="833" t="s">
        <v>4131</v>
      </c>
      <c r="E2569" s="834" t="s">
        <v>2158</v>
      </c>
      <c r="F2569" s="832" t="s">
        <v>2140</v>
      </c>
      <c r="G2569" s="832" t="s">
        <v>2205</v>
      </c>
      <c r="H2569" s="832" t="s">
        <v>590</v>
      </c>
      <c r="I2569" s="832" t="s">
        <v>4103</v>
      </c>
      <c r="J2569" s="832" t="s">
        <v>4104</v>
      </c>
      <c r="K2569" s="832" t="s">
        <v>4105</v>
      </c>
      <c r="L2569" s="835">
        <v>178.5</v>
      </c>
      <c r="M2569" s="835">
        <v>178.5</v>
      </c>
      <c r="N2569" s="832">
        <v>1</v>
      </c>
      <c r="O2569" s="836">
        <v>1</v>
      </c>
      <c r="P2569" s="835">
        <v>178.5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11</v>
      </c>
      <c r="B2570" s="832" t="s">
        <v>2137</v>
      </c>
      <c r="C2570" s="832" t="s">
        <v>2143</v>
      </c>
      <c r="D2570" s="833" t="s">
        <v>4131</v>
      </c>
      <c r="E2570" s="834" t="s">
        <v>2158</v>
      </c>
      <c r="F2570" s="832" t="s">
        <v>2140</v>
      </c>
      <c r="G2570" s="832" t="s">
        <v>2205</v>
      </c>
      <c r="H2570" s="832" t="s">
        <v>590</v>
      </c>
      <c r="I2570" s="832" t="s">
        <v>2320</v>
      </c>
      <c r="J2570" s="832" t="s">
        <v>2321</v>
      </c>
      <c r="K2570" s="832" t="s">
        <v>2322</v>
      </c>
      <c r="L2570" s="835">
        <v>1000</v>
      </c>
      <c r="M2570" s="835">
        <v>1000</v>
      </c>
      <c r="N2570" s="832">
        <v>1</v>
      </c>
      <c r="O2570" s="836">
        <v>1</v>
      </c>
      <c r="P2570" s="835">
        <v>1000</v>
      </c>
      <c r="Q2570" s="837">
        <v>1</v>
      </c>
      <c r="R2570" s="832">
        <v>1</v>
      </c>
      <c r="S2570" s="837">
        <v>1</v>
      </c>
      <c r="T2570" s="836">
        <v>1</v>
      </c>
      <c r="U2570" s="838">
        <v>1</v>
      </c>
    </row>
    <row r="2571" spans="1:21" ht="14.4" customHeight="1" x14ac:dyDescent="0.3">
      <c r="A2571" s="831">
        <v>11</v>
      </c>
      <c r="B2571" s="832" t="s">
        <v>2137</v>
      </c>
      <c r="C2571" s="832" t="s">
        <v>2143</v>
      </c>
      <c r="D2571" s="833" t="s">
        <v>4131</v>
      </c>
      <c r="E2571" s="834" t="s">
        <v>2158</v>
      </c>
      <c r="F2571" s="832" t="s">
        <v>2140</v>
      </c>
      <c r="G2571" s="832" t="s">
        <v>2205</v>
      </c>
      <c r="H2571" s="832" t="s">
        <v>590</v>
      </c>
      <c r="I2571" s="832" t="s">
        <v>3102</v>
      </c>
      <c r="J2571" s="832" t="s">
        <v>3103</v>
      </c>
      <c r="K2571" s="832"/>
      <c r="L2571" s="835">
        <v>180</v>
      </c>
      <c r="M2571" s="835">
        <v>540</v>
      </c>
      <c r="N2571" s="832">
        <v>3</v>
      </c>
      <c r="O2571" s="836">
        <v>3</v>
      </c>
      <c r="P2571" s="835">
        <v>360</v>
      </c>
      <c r="Q2571" s="837">
        <v>0.66666666666666663</v>
      </c>
      <c r="R2571" s="832">
        <v>2</v>
      </c>
      <c r="S2571" s="837">
        <v>0.66666666666666663</v>
      </c>
      <c r="T2571" s="836">
        <v>2</v>
      </c>
      <c r="U2571" s="838">
        <v>0.66666666666666663</v>
      </c>
    </row>
    <row r="2572" spans="1:21" ht="14.4" customHeight="1" x14ac:dyDescent="0.3">
      <c r="A2572" s="831">
        <v>11</v>
      </c>
      <c r="B2572" s="832" t="s">
        <v>2137</v>
      </c>
      <c r="C2572" s="832" t="s">
        <v>2143</v>
      </c>
      <c r="D2572" s="833" t="s">
        <v>4131</v>
      </c>
      <c r="E2572" s="834" t="s">
        <v>2158</v>
      </c>
      <c r="F2572" s="832" t="s">
        <v>2140</v>
      </c>
      <c r="G2572" s="832" t="s">
        <v>2205</v>
      </c>
      <c r="H2572" s="832" t="s">
        <v>590</v>
      </c>
      <c r="I2572" s="832" t="s">
        <v>4106</v>
      </c>
      <c r="J2572" s="832" t="s">
        <v>2420</v>
      </c>
      <c r="K2572" s="832" t="s">
        <v>4057</v>
      </c>
      <c r="L2572" s="835">
        <v>313</v>
      </c>
      <c r="M2572" s="835">
        <v>313</v>
      </c>
      <c r="N2572" s="832">
        <v>1</v>
      </c>
      <c r="O2572" s="836">
        <v>1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11</v>
      </c>
      <c r="B2573" s="832" t="s">
        <v>2137</v>
      </c>
      <c r="C2573" s="832" t="s">
        <v>2143</v>
      </c>
      <c r="D2573" s="833" t="s">
        <v>4131</v>
      </c>
      <c r="E2573" s="834" t="s">
        <v>2158</v>
      </c>
      <c r="F2573" s="832" t="s">
        <v>2140</v>
      </c>
      <c r="G2573" s="832" t="s">
        <v>2209</v>
      </c>
      <c r="H2573" s="832" t="s">
        <v>590</v>
      </c>
      <c r="I2573" s="832" t="s">
        <v>2282</v>
      </c>
      <c r="J2573" s="832" t="s">
        <v>2283</v>
      </c>
      <c r="K2573" s="832" t="s">
        <v>2284</v>
      </c>
      <c r="L2573" s="835">
        <v>200</v>
      </c>
      <c r="M2573" s="835">
        <v>3600</v>
      </c>
      <c r="N2573" s="832">
        <v>18</v>
      </c>
      <c r="O2573" s="836">
        <v>9</v>
      </c>
      <c r="P2573" s="835">
        <v>3600</v>
      </c>
      <c r="Q2573" s="837">
        <v>1</v>
      </c>
      <c r="R2573" s="832">
        <v>18</v>
      </c>
      <c r="S2573" s="837">
        <v>1</v>
      </c>
      <c r="T2573" s="836">
        <v>9</v>
      </c>
      <c r="U2573" s="838">
        <v>1</v>
      </c>
    </row>
    <row r="2574" spans="1:21" ht="14.4" customHeight="1" x14ac:dyDescent="0.3">
      <c r="A2574" s="831">
        <v>11</v>
      </c>
      <c r="B2574" s="832" t="s">
        <v>2137</v>
      </c>
      <c r="C2574" s="832" t="s">
        <v>2143</v>
      </c>
      <c r="D2574" s="833" t="s">
        <v>4131</v>
      </c>
      <c r="E2574" s="834" t="s">
        <v>2158</v>
      </c>
      <c r="F2574" s="832" t="s">
        <v>2140</v>
      </c>
      <c r="G2574" s="832" t="s">
        <v>2209</v>
      </c>
      <c r="H2574" s="832" t="s">
        <v>590</v>
      </c>
      <c r="I2574" s="832" t="s">
        <v>2266</v>
      </c>
      <c r="J2574" s="832" t="s">
        <v>2267</v>
      </c>
      <c r="K2574" s="832" t="s">
        <v>2268</v>
      </c>
      <c r="L2574" s="835">
        <v>278.75</v>
      </c>
      <c r="M2574" s="835">
        <v>9198.75</v>
      </c>
      <c r="N2574" s="832">
        <v>33</v>
      </c>
      <c r="O2574" s="836">
        <v>18</v>
      </c>
      <c r="P2574" s="835">
        <v>8083.75</v>
      </c>
      <c r="Q2574" s="837">
        <v>0.87878787878787878</v>
      </c>
      <c r="R2574" s="832">
        <v>29</v>
      </c>
      <c r="S2574" s="837">
        <v>0.87878787878787878</v>
      </c>
      <c r="T2574" s="836">
        <v>16</v>
      </c>
      <c r="U2574" s="838">
        <v>0.88888888888888884</v>
      </c>
    </row>
    <row r="2575" spans="1:21" ht="14.4" customHeight="1" x14ac:dyDescent="0.3">
      <c r="A2575" s="831">
        <v>11</v>
      </c>
      <c r="B2575" s="832" t="s">
        <v>2137</v>
      </c>
      <c r="C2575" s="832" t="s">
        <v>2143</v>
      </c>
      <c r="D2575" s="833" t="s">
        <v>4131</v>
      </c>
      <c r="E2575" s="834" t="s">
        <v>2158</v>
      </c>
      <c r="F2575" s="832" t="s">
        <v>2140</v>
      </c>
      <c r="G2575" s="832" t="s">
        <v>2209</v>
      </c>
      <c r="H2575" s="832" t="s">
        <v>590</v>
      </c>
      <c r="I2575" s="832" t="s">
        <v>2872</v>
      </c>
      <c r="J2575" s="832" t="s">
        <v>2873</v>
      </c>
      <c r="K2575" s="832" t="s">
        <v>2874</v>
      </c>
      <c r="L2575" s="835">
        <v>300</v>
      </c>
      <c r="M2575" s="835">
        <v>600</v>
      </c>
      <c r="N2575" s="832">
        <v>2</v>
      </c>
      <c r="O2575" s="836">
        <v>1</v>
      </c>
      <c r="P2575" s="835">
        <v>600</v>
      </c>
      <c r="Q2575" s="837">
        <v>1</v>
      </c>
      <c r="R2575" s="832">
        <v>2</v>
      </c>
      <c r="S2575" s="837">
        <v>1</v>
      </c>
      <c r="T2575" s="836">
        <v>1</v>
      </c>
      <c r="U2575" s="838">
        <v>1</v>
      </c>
    </row>
    <row r="2576" spans="1:21" ht="14.4" customHeight="1" x14ac:dyDescent="0.3">
      <c r="A2576" s="831">
        <v>11</v>
      </c>
      <c r="B2576" s="832" t="s">
        <v>2137</v>
      </c>
      <c r="C2576" s="832" t="s">
        <v>2143</v>
      </c>
      <c r="D2576" s="833" t="s">
        <v>4131</v>
      </c>
      <c r="E2576" s="834" t="s">
        <v>2158</v>
      </c>
      <c r="F2576" s="832" t="s">
        <v>2140</v>
      </c>
      <c r="G2576" s="832" t="s">
        <v>2213</v>
      </c>
      <c r="H2576" s="832" t="s">
        <v>590</v>
      </c>
      <c r="I2576" s="832" t="s">
        <v>2675</v>
      </c>
      <c r="J2576" s="832" t="s">
        <v>2676</v>
      </c>
      <c r="K2576" s="832" t="s">
        <v>2677</v>
      </c>
      <c r="L2576" s="835">
        <v>0</v>
      </c>
      <c r="M2576" s="835">
        <v>0</v>
      </c>
      <c r="N2576" s="832">
        <v>1</v>
      </c>
      <c r="O2576" s="836">
        <v>1</v>
      </c>
      <c r="P2576" s="835"/>
      <c r="Q2576" s="837"/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11</v>
      </c>
      <c r="B2577" s="832" t="s">
        <v>2137</v>
      </c>
      <c r="C2577" s="832" t="s">
        <v>2143</v>
      </c>
      <c r="D2577" s="833" t="s">
        <v>4131</v>
      </c>
      <c r="E2577" s="834" t="s">
        <v>2158</v>
      </c>
      <c r="F2577" s="832" t="s">
        <v>2140</v>
      </c>
      <c r="G2577" s="832" t="s">
        <v>2213</v>
      </c>
      <c r="H2577" s="832" t="s">
        <v>590</v>
      </c>
      <c r="I2577" s="832" t="s">
        <v>3267</v>
      </c>
      <c r="J2577" s="832" t="s">
        <v>3268</v>
      </c>
      <c r="K2577" s="832"/>
      <c r="L2577" s="835">
        <v>0</v>
      </c>
      <c r="M2577" s="835">
        <v>0</v>
      </c>
      <c r="N2577" s="832">
        <v>2</v>
      </c>
      <c r="O2577" s="836">
        <v>2</v>
      </c>
      <c r="P2577" s="835"/>
      <c r="Q2577" s="837"/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11</v>
      </c>
      <c r="B2578" s="832" t="s">
        <v>2137</v>
      </c>
      <c r="C2578" s="832" t="s">
        <v>2143</v>
      </c>
      <c r="D2578" s="833" t="s">
        <v>4131</v>
      </c>
      <c r="E2578" s="834" t="s">
        <v>2158</v>
      </c>
      <c r="F2578" s="832" t="s">
        <v>2140</v>
      </c>
      <c r="G2578" s="832" t="s">
        <v>2678</v>
      </c>
      <c r="H2578" s="832" t="s">
        <v>590</v>
      </c>
      <c r="I2578" s="832" t="s">
        <v>2842</v>
      </c>
      <c r="J2578" s="832" t="s">
        <v>2843</v>
      </c>
      <c r="K2578" s="832" t="s">
        <v>2844</v>
      </c>
      <c r="L2578" s="835">
        <v>1659.44</v>
      </c>
      <c r="M2578" s="835">
        <v>1659.44</v>
      </c>
      <c r="N2578" s="832">
        <v>1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11</v>
      </c>
      <c r="B2579" s="832" t="s">
        <v>2137</v>
      </c>
      <c r="C2579" s="832" t="s">
        <v>2143</v>
      </c>
      <c r="D2579" s="833" t="s">
        <v>4131</v>
      </c>
      <c r="E2579" s="834" t="s">
        <v>2167</v>
      </c>
      <c r="F2579" s="832" t="s">
        <v>2138</v>
      </c>
      <c r="G2579" s="832" t="s">
        <v>2688</v>
      </c>
      <c r="H2579" s="832" t="s">
        <v>590</v>
      </c>
      <c r="I2579" s="832" t="s">
        <v>2875</v>
      </c>
      <c r="J2579" s="832" t="s">
        <v>2690</v>
      </c>
      <c r="K2579" s="832" t="s">
        <v>2745</v>
      </c>
      <c r="L2579" s="835">
        <v>32.28</v>
      </c>
      <c r="M2579" s="835">
        <v>193.68</v>
      </c>
      <c r="N2579" s="832">
        <v>6</v>
      </c>
      <c r="O2579" s="836">
        <v>5.5</v>
      </c>
      <c r="P2579" s="835">
        <v>64.56</v>
      </c>
      <c r="Q2579" s="837">
        <v>0.33333333333333331</v>
      </c>
      <c r="R2579" s="832">
        <v>2</v>
      </c>
      <c r="S2579" s="837">
        <v>0.33333333333333331</v>
      </c>
      <c r="T2579" s="836">
        <v>2</v>
      </c>
      <c r="U2579" s="838">
        <v>0.36363636363636365</v>
      </c>
    </row>
    <row r="2580" spans="1:21" ht="14.4" customHeight="1" x14ac:dyDescent="0.3">
      <c r="A2580" s="831">
        <v>11</v>
      </c>
      <c r="B2580" s="832" t="s">
        <v>2137</v>
      </c>
      <c r="C2580" s="832" t="s">
        <v>2143</v>
      </c>
      <c r="D2580" s="833" t="s">
        <v>4131</v>
      </c>
      <c r="E2580" s="834" t="s">
        <v>2167</v>
      </c>
      <c r="F2580" s="832" t="s">
        <v>2138</v>
      </c>
      <c r="G2580" s="832" t="s">
        <v>2688</v>
      </c>
      <c r="H2580" s="832" t="s">
        <v>590</v>
      </c>
      <c r="I2580" s="832" t="s">
        <v>2689</v>
      </c>
      <c r="J2580" s="832" t="s">
        <v>2690</v>
      </c>
      <c r="K2580" s="832" t="s">
        <v>2691</v>
      </c>
      <c r="L2580" s="835">
        <v>96.84</v>
      </c>
      <c r="M2580" s="835">
        <v>193.68</v>
      </c>
      <c r="N2580" s="832">
        <v>2</v>
      </c>
      <c r="O2580" s="836">
        <v>2</v>
      </c>
      <c r="P2580" s="835">
        <v>96.84</v>
      </c>
      <c r="Q2580" s="837">
        <v>0.5</v>
      </c>
      <c r="R2580" s="832">
        <v>1</v>
      </c>
      <c r="S2580" s="837">
        <v>0.5</v>
      </c>
      <c r="T2580" s="836">
        <v>1</v>
      </c>
      <c r="U2580" s="838">
        <v>0.5</v>
      </c>
    </row>
    <row r="2581" spans="1:21" ht="14.4" customHeight="1" x14ac:dyDescent="0.3">
      <c r="A2581" s="831">
        <v>11</v>
      </c>
      <c r="B2581" s="832" t="s">
        <v>2137</v>
      </c>
      <c r="C2581" s="832" t="s">
        <v>2143</v>
      </c>
      <c r="D2581" s="833" t="s">
        <v>4131</v>
      </c>
      <c r="E2581" s="834" t="s">
        <v>2167</v>
      </c>
      <c r="F2581" s="832" t="s">
        <v>2138</v>
      </c>
      <c r="G2581" s="832" t="s">
        <v>2688</v>
      </c>
      <c r="H2581" s="832" t="s">
        <v>590</v>
      </c>
      <c r="I2581" s="832" t="s">
        <v>3509</v>
      </c>
      <c r="J2581" s="832" t="s">
        <v>2690</v>
      </c>
      <c r="K2581" s="832" t="s">
        <v>3510</v>
      </c>
      <c r="L2581" s="835">
        <v>0</v>
      </c>
      <c r="M2581" s="835">
        <v>0</v>
      </c>
      <c r="N2581" s="832">
        <v>5</v>
      </c>
      <c r="O2581" s="836">
        <v>4</v>
      </c>
      <c r="P2581" s="835">
        <v>0</v>
      </c>
      <c r="Q2581" s="837"/>
      <c r="R2581" s="832">
        <v>4</v>
      </c>
      <c r="S2581" s="837">
        <v>0.8</v>
      </c>
      <c r="T2581" s="836">
        <v>3</v>
      </c>
      <c r="U2581" s="838">
        <v>0.75</v>
      </c>
    </row>
    <row r="2582" spans="1:21" ht="14.4" customHeight="1" x14ac:dyDescent="0.3">
      <c r="A2582" s="831">
        <v>11</v>
      </c>
      <c r="B2582" s="832" t="s">
        <v>2137</v>
      </c>
      <c r="C2582" s="832" t="s">
        <v>2143</v>
      </c>
      <c r="D2582" s="833" t="s">
        <v>4131</v>
      </c>
      <c r="E2582" s="834" t="s">
        <v>2167</v>
      </c>
      <c r="F2582" s="832" t="s">
        <v>2138</v>
      </c>
      <c r="G2582" s="832" t="s">
        <v>2177</v>
      </c>
      <c r="H2582" s="832" t="s">
        <v>590</v>
      </c>
      <c r="I2582" s="832" t="s">
        <v>2696</v>
      </c>
      <c r="J2582" s="832" t="s">
        <v>1060</v>
      </c>
      <c r="K2582" s="832" t="s">
        <v>2697</v>
      </c>
      <c r="L2582" s="835">
        <v>154.36000000000001</v>
      </c>
      <c r="M2582" s="835">
        <v>308.72000000000003</v>
      </c>
      <c r="N2582" s="832">
        <v>2</v>
      </c>
      <c r="O2582" s="836">
        <v>1.5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11</v>
      </c>
      <c r="B2583" s="832" t="s">
        <v>2137</v>
      </c>
      <c r="C2583" s="832" t="s">
        <v>2143</v>
      </c>
      <c r="D2583" s="833" t="s">
        <v>4131</v>
      </c>
      <c r="E2583" s="834" t="s">
        <v>2167</v>
      </c>
      <c r="F2583" s="832" t="s">
        <v>2138</v>
      </c>
      <c r="G2583" s="832" t="s">
        <v>2177</v>
      </c>
      <c r="H2583" s="832" t="s">
        <v>638</v>
      </c>
      <c r="I2583" s="832" t="s">
        <v>1927</v>
      </c>
      <c r="J2583" s="832" t="s">
        <v>1225</v>
      </c>
      <c r="K2583" s="832" t="s">
        <v>1928</v>
      </c>
      <c r="L2583" s="835">
        <v>154.36000000000001</v>
      </c>
      <c r="M2583" s="835">
        <v>1234.8800000000001</v>
      </c>
      <c r="N2583" s="832">
        <v>8</v>
      </c>
      <c r="O2583" s="836">
        <v>5</v>
      </c>
      <c r="P2583" s="835">
        <v>1080.52</v>
      </c>
      <c r="Q2583" s="837">
        <v>0.87499999999999989</v>
      </c>
      <c r="R2583" s="832">
        <v>7</v>
      </c>
      <c r="S2583" s="837">
        <v>0.875</v>
      </c>
      <c r="T2583" s="836">
        <v>4</v>
      </c>
      <c r="U2583" s="838">
        <v>0.8</v>
      </c>
    </row>
    <row r="2584" spans="1:21" ht="14.4" customHeight="1" x14ac:dyDescent="0.3">
      <c r="A2584" s="831">
        <v>11</v>
      </c>
      <c r="B2584" s="832" t="s">
        <v>2137</v>
      </c>
      <c r="C2584" s="832" t="s">
        <v>2143</v>
      </c>
      <c r="D2584" s="833" t="s">
        <v>4131</v>
      </c>
      <c r="E2584" s="834" t="s">
        <v>2167</v>
      </c>
      <c r="F2584" s="832" t="s">
        <v>2138</v>
      </c>
      <c r="G2584" s="832" t="s">
        <v>2390</v>
      </c>
      <c r="H2584" s="832" t="s">
        <v>590</v>
      </c>
      <c r="I2584" s="832" t="s">
        <v>2391</v>
      </c>
      <c r="J2584" s="832" t="s">
        <v>2392</v>
      </c>
      <c r="K2584" s="832" t="s">
        <v>2393</v>
      </c>
      <c r="L2584" s="835">
        <v>159.71</v>
      </c>
      <c r="M2584" s="835">
        <v>1117.97</v>
      </c>
      <c r="N2584" s="832">
        <v>7</v>
      </c>
      <c r="O2584" s="836">
        <v>4</v>
      </c>
      <c r="P2584" s="835">
        <v>638.84</v>
      </c>
      <c r="Q2584" s="837">
        <v>0.5714285714285714</v>
      </c>
      <c r="R2584" s="832">
        <v>4</v>
      </c>
      <c r="S2584" s="837">
        <v>0.5714285714285714</v>
      </c>
      <c r="T2584" s="836">
        <v>2</v>
      </c>
      <c r="U2584" s="838">
        <v>0.5</v>
      </c>
    </row>
    <row r="2585" spans="1:21" ht="14.4" customHeight="1" x14ac:dyDescent="0.3">
      <c r="A2585" s="831">
        <v>11</v>
      </c>
      <c r="B2585" s="832" t="s">
        <v>2137</v>
      </c>
      <c r="C2585" s="832" t="s">
        <v>2143</v>
      </c>
      <c r="D2585" s="833" t="s">
        <v>4131</v>
      </c>
      <c r="E2585" s="834" t="s">
        <v>2167</v>
      </c>
      <c r="F2585" s="832" t="s">
        <v>2138</v>
      </c>
      <c r="G2585" s="832" t="s">
        <v>2390</v>
      </c>
      <c r="H2585" s="832" t="s">
        <v>590</v>
      </c>
      <c r="I2585" s="832" t="s">
        <v>2532</v>
      </c>
      <c r="J2585" s="832" t="s">
        <v>2392</v>
      </c>
      <c r="K2585" s="832" t="s">
        <v>2393</v>
      </c>
      <c r="L2585" s="835">
        <v>159.71</v>
      </c>
      <c r="M2585" s="835">
        <v>159.71</v>
      </c>
      <c r="N2585" s="832">
        <v>1</v>
      </c>
      <c r="O2585" s="836">
        <v>1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11</v>
      </c>
      <c r="B2586" s="832" t="s">
        <v>2137</v>
      </c>
      <c r="C2586" s="832" t="s">
        <v>2143</v>
      </c>
      <c r="D2586" s="833" t="s">
        <v>4131</v>
      </c>
      <c r="E2586" s="834" t="s">
        <v>2167</v>
      </c>
      <c r="F2586" s="832" t="s">
        <v>2138</v>
      </c>
      <c r="G2586" s="832" t="s">
        <v>2441</v>
      </c>
      <c r="H2586" s="832" t="s">
        <v>590</v>
      </c>
      <c r="I2586" s="832" t="s">
        <v>4107</v>
      </c>
      <c r="J2586" s="832" t="s">
        <v>2443</v>
      </c>
      <c r="K2586" s="832" t="s">
        <v>4108</v>
      </c>
      <c r="L2586" s="835">
        <v>0</v>
      </c>
      <c r="M2586" s="835">
        <v>0</v>
      </c>
      <c r="N2586" s="832">
        <v>2</v>
      </c>
      <c r="O2586" s="836">
        <v>2</v>
      </c>
      <c r="P2586" s="835"/>
      <c r="Q2586" s="837"/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11</v>
      </c>
      <c r="B2587" s="832" t="s">
        <v>2137</v>
      </c>
      <c r="C2587" s="832" t="s">
        <v>2143</v>
      </c>
      <c r="D2587" s="833" t="s">
        <v>4131</v>
      </c>
      <c r="E2587" s="834" t="s">
        <v>2167</v>
      </c>
      <c r="F2587" s="832" t="s">
        <v>2138</v>
      </c>
      <c r="G2587" s="832" t="s">
        <v>2469</v>
      </c>
      <c r="H2587" s="832" t="s">
        <v>590</v>
      </c>
      <c r="I2587" s="832" t="s">
        <v>4109</v>
      </c>
      <c r="J2587" s="832" t="s">
        <v>2471</v>
      </c>
      <c r="K2587" s="832" t="s">
        <v>4110</v>
      </c>
      <c r="L2587" s="835">
        <v>86.02</v>
      </c>
      <c r="M2587" s="835">
        <v>86.02</v>
      </c>
      <c r="N2587" s="832">
        <v>1</v>
      </c>
      <c r="O2587" s="836">
        <v>1</v>
      </c>
      <c r="P2587" s="835">
        <v>86.02</v>
      </c>
      <c r="Q2587" s="837">
        <v>1</v>
      </c>
      <c r="R2587" s="832">
        <v>1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11</v>
      </c>
      <c r="B2588" s="832" t="s">
        <v>2137</v>
      </c>
      <c r="C2588" s="832" t="s">
        <v>2143</v>
      </c>
      <c r="D2588" s="833" t="s">
        <v>4131</v>
      </c>
      <c r="E2588" s="834" t="s">
        <v>2167</v>
      </c>
      <c r="F2588" s="832" t="s">
        <v>2138</v>
      </c>
      <c r="G2588" s="832" t="s">
        <v>2178</v>
      </c>
      <c r="H2588" s="832" t="s">
        <v>590</v>
      </c>
      <c r="I2588" s="832" t="s">
        <v>1793</v>
      </c>
      <c r="J2588" s="832" t="s">
        <v>1794</v>
      </c>
      <c r="K2588" s="832" t="s">
        <v>1795</v>
      </c>
      <c r="L2588" s="835">
        <v>170.52</v>
      </c>
      <c r="M2588" s="835">
        <v>511.56000000000006</v>
      </c>
      <c r="N2588" s="832">
        <v>3</v>
      </c>
      <c r="O2588" s="836">
        <v>1.5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11</v>
      </c>
      <c r="B2589" s="832" t="s">
        <v>2137</v>
      </c>
      <c r="C2589" s="832" t="s">
        <v>2143</v>
      </c>
      <c r="D2589" s="833" t="s">
        <v>4131</v>
      </c>
      <c r="E2589" s="834" t="s">
        <v>2167</v>
      </c>
      <c r="F2589" s="832" t="s">
        <v>2138</v>
      </c>
      <c r="G2589" s="832" t="s">
        <v>2178</v>
      </c>
      <c r="H2589" s="832" t="s">
        <v>590</v>
      </c>
      <c r="I2589" s="832" t="s">
        <v>2179</v>
      </c>
      <c r="J2589" s="832" t="s">
        <v>1794</v>
      </c>
      <c r="K2589" s="832" t="s">
        <v>2180</v>
      </c>
      <c r="L2589" s="835">
        <v>238.72</v>
      </c>
      <c r="M2589" s="835">
        <v>238.72</v>
      </c>
      <c r="N2589" s="832">
        <v>1</v>
      </c>
      <c r="O2589" s="836">
        <v>1</v>
      </c>
      <c r="P2589" s="835">
        <v>238.72</v>
      </c>
      <c r="Q2589" s="837">
        <v>1</v>
      </c>
      <c r="R2589" s="832">
        <v>1</v>
      </c>
      <c r="S2589" s="837">
        <v>1</v>
      </c>
      <c r="T2589" s="836">
        <v>1</v>
      </c>
      <c r="U2589" s="838">
        <v>1</v>
      </c>
    </row>
    <row r="2590" spans="1:21" ht="14.4" customHeight="1" x14ac:dyDescent="0.3">
      <c r="A2590" s="831">
        <v>11</v>
      </c>
      <c r="B2590" s="832" t="s">
        <v>2137</v>
      </c>
      <c r="C2590" s="832" t="s">
        <v>2143</v>
      </c>
      <c r="D2590" s="833" t="s">
        <v>4131</v>
      </c>
      <c r="E2590" s="834" t="s">
        <v>2167</v>
      </c>
      <c r="F2590" s="832" t="s">
        <v>2138</v>
      </c>
      <c r="G2590" s="832" t="s">
        <v>2178</v>
      </c>
      <c r="H2590" s="832" t="s">
        <v>638</v>
      </c>
      <c r="I2590" s="832" t="s">
        <v>1931</v>
      </c>
      <c r="J2590" s="832" t="s">
        <v>1932</v>
      </c>
      <c r="K2590" s="832" t="s">
        <v>1795</v>
      </c>
      <c r="L2590" s="835">
        <v>170.52</v>
      </c>
      <c r="M2590" s="835">
        <v>341.04</v>
      </c>
      <c r="N2590" s="832">
        <v>2</v>
      </c>
      <c r="O2590" s="836">
        <v>0.5</v>
      </c>
      <c r="P2590" s="835">
        <v>341.04</v>
      </c>
      <c r="Q2590" s="837">
        <v>1</v>
      </c>
      <c r="R2590" s="832">
        <v>2</v>
      </c>
      <c r="S2590" s="837">
        <v>1</v>
      </c>
      <c r="T2590" s="836">
        <v>0.5</v>
      </c>
      <c r="U2590" s="838">
        <v>1</v>
      </c>
    </row>
    <row r="2591" spans="1:21" ht="14.4" customHeight="1" x14ac:dyDescent="0.3">
      <c r="A2591" s="831">
        <v>11</v>
      </c>
      <c r="B2591" s="832" t="s">
        <v>2137</v>
      </c>
      <c r="C2591" s="832" t="s">
        <v>2143</v>
      </c>
      <c r="D2591" s="833" t="s">
        <v>4131</v>
      </c>
      <c r="E2591" s="834" t="s">
        <v>2167</v>
      </c>
      <c r="F2591" s="832" t="s">
        <v>2138</v>
      </c>
      <c r="G2591" s="832" t="s">
        <v>2178</v>
      </c>
      <c r="H2591" s="832" t="s">
        <v>638</v>
      </c>
      <c r="I2591" s="832" t="s">
        <v>2062</v>
      </c>
      <c r="J2591" s="832" t="s">
        <v>1932</v>
      </c>
      <c r="K2591" s="832" t="s">
        <v>2063</v>
      </c>
      <c r="L2591" s="835">
        <v>272.83</v>
      </c>
      <c r="M2591" s="835">
        <v>545.66</v>
      </c>
      <c r="N2591" s="832">
        <v>2</v>
      </c>
      <c r="O2591" s="836">
        <v>1.5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11</v>
      </c>
      <c r="B2592" s="832" t="s">
        <v>2137</v>
      </c>
      <c r="C2592" s="832" t="s">
        <v>2143</v>
      </c>
      <c r="D2592" s="833" t="s">
        <v>4131</v>
      </c>
      <c r="E2592" s="834" t="s">
        <v>2167</v>
      </c>
      <c r="F2592" s="832" t="s">
        <v>2138</v>
      </c>
      <c r="G2592" s="832" t="s">
        <v>2967</v>
      </c>
      <c r="H2592" s="832" t="s">
        <v>590</v>
      </c>
      <c r="I2592" s="832" t="s">
        <v>2971</v>
      </c>
      <c r="J2592" s="832" t="s">
        <v>2969</v>
      </c>
      <c r="K2592" s="832" t="s">
        <v>2972</v>
      </c>
      <c r="L2592" s="835">
        <v>763.11</v>
      </c>
      <c r="M2592" s="835">
        <v>763.11</v>
      </c>
      <c r="N2592" s="832">
        <v>1</v>
      </c>
      <c r="O2592" s="836">
        <v>1</v>
      </c>
      <c r="P2592" s="835">
        <v>763.11</v>
      </c>
      <c r="Q2592" s="837">
        <v>1</v>
      </c>
      <c r="R2592" s="832">
        <v>1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11</v>
      </c>
      <c r="B2593" s="832" t="s">
        <v>2137</v>
      </c>
      <c r="C2593" s="832" t="s">
        <v>2143</v>
      </c>
      <c r="D2593" s="833" t="s">
        <v>4131</v>
      </c>
      <c r="E2593" s="834" t="s">
        <v>2167</v>
      </c>
      <c r="F2593" s="832" t="s">
        <v>2138</v>
      </c>
      <c r="G2593" s="832" t="s">
        <v>2395</v>
      </c>
      <c r="H2593" s="832" t="s">
        <v>590</v>
      </c>
      <c r="I2593" s="832" t="s">
        <v>2396</v>
      </c>
      <c r="J2593" s="832" t="s">
        <v>2397</v>
      </c>
      <c r="K2593" s="832" t="s">
        <v>1795</v>
      </c>
      <c r="L2593" s="835">
        <v>78.33</v>
      </c>
      <c r="M2593" s="835">
        <v>156.66</v>
      </c>
      <c r="N2593" s="832">
        <v>2</v>
      </c>
      <c r="O2593" s="836">
        <v>1</v>
      </c>
      <c r="P2593" s="835">
        <v>156.66</v>
      </c>
      <c r="Q2593" s="837">
        <v>1</v>
      </c>
      <c r="R2593" s="832">
        <v>2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11</v>
      </c>
      <c r="B2594" s="832" t="s">
        <v>2137</v>
      </c>
      <c r="C2594" s="832" t="s">
        <v>2143</v>
      </c>
      <c r="D2594" s="833" t="s">
        <v>4131</v>
      </c>
      <c r="E2594" s="834" t="s">
        <v>2167</v>
      </c>
      <c r="F2594" s="832" t="s">
        <v>2138</v>
      </c>
      <c r="G2594" s="832" t="s">
        <v>3437</v>
      </c>
      <c r="H2594" s="832" t="s">
        <v>638</v>
      </c>
      <c r="I2594" s="832" t="s">
        <v>2034</v>
      </c>
      <c r="J2594" s="832" t="s">
        <v>2033</v>
      </c>
      <c r="K2594" s="832" t="s">
        <v>2035</v>
      </c>
      <c r="L2594" s="835">
        <v>207.45</v>
      </c>
      <c r="M2594" s="835">
        <v>207.45</v>
      </c>
      <c r="N2594" s="832">
        <v>1</v>
      </c>
      <c r="O2594" s="836">
        <v>0.5</v>
      </c>
      <c r="P2594" s="835">
        <v>207.45</v>
      </c>
      <c r="Q2594" s="837">
        <v>1</v>
      </c>
      <c r="R2594" s="832">
        <v>1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11</v>
      </c>
      <c r="B2595" s="832" t="s">
        <v>2137</v>
      </c>
      <c r="C2595" s="832" t="s">
        <v>2143</v>
      </c>
      <c r="D2595" s="833" t="s">
        <v>4131</v>
      </c>
      <c r="E2595" s="834" t="s">
        <v>2167</v>
      </c>
      <c r="F2595" s="832" t="s">
        <v>2138</v>
      </c>
      <c r="G2595" s="832" t="s">
        <v>2219</v>
      </c>
      <c r="H2595" s="832" t="s">
        <v>590</v>
      </c>
      <c r="I2595" s="832" t="s">
        <v>2981</v>
      </c>
      <c r="J2595" s="832" t="s">
        <v>2982</v>
      </c>
      <c r="K2595" s="832" t="s">
        <v>2983</v>
      </c>
      <c r="L2595" s="835">
        <v>161.4</v>
      </c>
      <c r="M2595" s="835">
        <v>161.4</v>
      </c>
      <c r="N2595" s="832">
        <v>1</v>
      </c>
      <c r="O2595" s="836">
        <v>1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11</v>
      </c>
      <c r="B2596" s="832" t="s">
        <v>2137</v>
      </c>
      <c r="C2596" s="832" t="s">
        <v>2143</v>
      </c>
      <c r="D2596" s="833" t="s">
        <v>4131</v>
      </c>
      <c r="E2596" s="834" t="s">
        <v>2167</v>
      </c>
      <c r="F2596" s="832" t="s">
        <v>2138</v>
      </c>
      <c r="G2596" s="832" t="s">
        <v>2219</v>
      </c>
      <c r="H2596" s="832" t="s">
        <v>590</v>
      </c>
      <c r="I2596" s="832" t="s">
        <v>2323</v>
      </c>
      <c r="J2596" s="832" t="s">
        <v>2324</v>
      </c>
      <c r="K2596" s="832" t="s">
        <v>2325</v>
      </c>
      <c r="L2596" s="835">
        <v>72.64</v>
      </c>
      <c r="M2596" s="835">
        <v>653.76</v>
      </c>
      <c r="N2596" s="832">
        <v>9</v>
      </c>
      <c r="O2596" s="836">
        <v>6</v>
      </c>
      <c r="P2596" s="835">
        <v>145.28</v>
      </c>
      <c r="Q2596" s="837">
        <v>0.22222222222222224</v>
      </c>
      <c r="R2596" s="832">
        <v>2</v>
      </c>
      <c r="S2596" s="837">
        <v>0.22222222222222221</v>
      </c>
      <c r="T2596" s="836">
        <v>1.5</v>
      </c>
      <c r="U2596" s="838">
        <v>0.25</v>
      </c>
    </row>
    <row r="2597" spans="1:21" ht="14.4" customHeight="1" x14ac:dyDescent="0.3">
      <c r="A2597" s="831">
        <v>11</v>
      </c>
      <c r="B2597" s="832" t="s">
        <v>2137</v>
      </c>
      <c r="C2597" s="832" t="s">
        <v>2143</v>
      </c>
      <c r="D2597" s="833" t="s">
        <v>4131</v>
      </c>
      <c r="E2597" s="834" t="s">
        <v>2167</v>
      </c>
      <c r="F2597" s="832" t="s">
        <v>2138</v>
      </c>
      <c r="G2597" s="832" t="s">
        <v>2219</v>
      </c>
      <c r="H2597" s="832" t="s">
        <v>590</v>
      </c>
      <c r="I2597" s="832" t="s">
        <v>2326</v>
      </c>
      <c r="J2597" s="832" t="s">
        <v>2327</v>
      </c>
      <c r="K2597" s="832" t="s">
        <v>2328</v>
      </c>
      <c r="L2597" s="835">
        <v>96.84</v>
      </c>
      <c r="M2597" s="835">
        <v>96.84</v>
      </c>
      <c r="N2597" s="832">
        <v>1</v>
      </c>
      <c r="O2597" s="836">
        <v>1</v>
      </c>
      <c r="P2597" s="835">
        <v>96.84</v>
      </c>
      <c r="Q2597" s="837">
        <v>1</v>
      </c>
      <c r="R2597" s="832">
        <v>1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11</v>
      </c>
      <c r="B2598" s="832" t="s">
        <v>2137</v>
      </c>
      <c r="C2598" s="832" t="s">
        <v>2143</v>
      </c>
      <c r="D2598" s="833" t="s">
        <v>4131</v>
      </c>
      <c r="E2598" s="834" t="s">
        <v>2167</v>
      </c>
      <c r="F2598" s="832" t="s">
        <v>2138</v>
      </c>
      <c r="G2598" s="832" t="s">
        <v>2219</v>
      </c>
      <c r="H2598" s="832" t="s">
        <v>590</v>
      </c>
      <c r="I2598" s="832" t="s">
        <v>2712</v>
      </c>
      <c r="J2598" s="832" t="s">
        <v>2327</v>
      </c>
      <c r="K2598" s="832" t="s">
        <v>2713</v>
      </c>
      <c r="L2598" s="835">
        <v>322.8</v>
      </c>
      <c r="M2598" s="835">
        <v>322.8</v>
      </c>
      <c r="N2598" s="832">
        <v>1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11</v>
      </c>
      <c r="B2599" s="832" t="s">
        <v>2137</v>
      </c>
      <c r="C2599" s="832" t="s">
        <v>2143</v>
      </c>
      <c r="D2599" s="833" t="s">
        <v>4131</v>
      </c>
      <c r="E2599" s="834" t="s">
        <v>2167</v>
      </c>
      <c r="F2599" s="832" t="s">
        <v>2138</v>
      </c>
      <c r="G2599" s="832" t="s">
        <v>2219</v>
      </c>
      <c r="H2599" s="832" t="s">
        <v>590</v>
      </c>
      <c r="I2599" s="832" t="s">
        <v>3279</v>
      </c>
      <c r="J2599" s="832" t="s">
        <v>3280</v>
      </c>
      <c r="K2599" s="832" t="s">
        <v>3281</v>
      </c>
      <c r="L2599" s="835">
        <v>0</v>
      </c>
      <c r="M2599" s="835">
        <v>0</v>
      </c>
      <c r="N2599" s="832">
        <v>11</v>
      </c>
      <c r="O2599" s="836">
        <v>1</v>
      </c>
      <c r="P2599" s="835">
        <v>0</v>
      </c>
      <c r="Q2599" s="837"/>
      <c r="R2599" s="832">
        <v>11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11</v>
      </c>
      <c r="B2600" s="832" t="s">
        <v>2137</v>
      </c>
      <c r="C2600" s="832" t="s">
        <v>2143</v>
      </c>
      <c r="D2600" s="833" t="s">
        <v>4131</v>
      </c>
      <c r="E2600" s="834" t="s">
        <v>2167</v>
      </c>
      <c r="F2600" s="832" t="s">
        <v>2138</v>
      </c>
      <c r="G2600" s="832" t="s">
        <v>2219</v>
      </c>
      <c r="H2600" s="832" t="s">
        <v>590</v>
      </c>
      <c r="I2600" s="832" t="s">
        <v>3282</v>
      </c>
      <c r="J2600" s="832" t="s">
        <v>3283</v>
      </c>
      <c r="K2600" s="832" t="s">
        <v>3284</v>
      </c>
      <c r="L2600" s="835">
        <v>0</v>
      </c>
      <c r="M2600" s="835">
        <v>0</v>
      </c>
      <c r="N2600" s="832">
        <v>4</v>
      </c>
      <c r="O2600" s="836">
        <v>3.5</v>
      </c>
      <c r="P2600" s="835">
        <v>0</v>
      </c>
      <c r="Q2600" s="837"/>
      <c r="R2600" s="832">
        <v>1</v>
      </c>
      <c r="S2600" s="837">
        <v>0.25</v>
      </c>
      <c r="T2600" s="836">
        <v>0.5</v>
      </c>
      <c r="U2600" s="838">
        <v>0.14285714285714285</v>
      </c>
    </row>
    <row r="2601" spans="1:21" ht="14.4" customHeight="1" x14ac:dyDescent="0.3">
      <c r="A2601" s="831">
        <v>11</v>
      </c>
      <c r="B2601" s="832" t="s">
        <v>2137</v>
      </c>
      <c r="C2601" s="832" t="s">
        <v>2143</v>
      </c>
      <c r="D2601" s="833" t="s">
        <v>4131</v>
      </c>
      <c r="E2601" s="834" t="s">
        <v>2167</v>
      </c>
      <c r="F2601" s="832" t="s">
        <v>2138</v>
      </c>
      <c r="G2601" s="832" t="s">
        <v>2219</v>
      </c>
      <c r="H2601" s="832" t="s">
        <v>590</v>
      </c>
      <c r="I2601" s="832" t="s">
        <v>2987</v>
      </c>
      <c r="J2601" s="832" t="s">
        <v>2474</v>
      </c>
      <c r="K2601" s="832" t="s">
        <v>2431</v>
      </c>
      <c r="L2601" s="835">
        <v>0</v>
      </c>
      <c r="M2601" s="835">
        <v>0</v>
      </c>
      <c r="N2601" s="832">
        <v>1</v>
      </c>
      <c r="O2601" s="836">
        <v>1</v>
      </c>
      <c r="P2601" s="835">
        <v>0</v>
      </c>
      <c r="Q2601" s="837"/>
      <c r="R2601" s="832">
        <v>1</v>
      </c>
      <c r="S2601" s="837">
        <v>1</v>
      </c>
      <c r="T2601" s="836">
        <v>1</v>
      </c>
      <c r="U2601" s="838">
        <v>1</v>
      </c>
    </row>
    <row r="2602" spans="1:21" ht="14.4" customHeight="1" x14ac:dyDescent="0.3">
      <c r="A2602" s="831">
        <v>11</v>
      </c>
      <c r="B2602" s="832" t="s">
        <v>2137</v>
      </c>
      <c r="C2602" s="832" t="s">
        <v>2143</v>
      </c>
      <c r="D2602" s="833" t="s">
        <v>4131</v>
      </c>
      <c r="E2602" s="834" t="s">
        <v>2167</v>
      </c>
      <c r="F2602" s="832" t="s">
        <v>2138</v>
      </c>
      <c r="G2602" s="832" t="s">
        <v>2219</v>
      </c>
      <c r="H2602" s="832" t="s">
        <v>590</v>
      </c>
      <c r="I2602" s="832" t="s">
        <v>2539</v>
      </c>
      <c r="J2602" s="832" t="s">
        <v>1216</v>
      </c>
      <c r="K2602" s="832" t="s">
        <v>2540</v>
      </c>
      <c r="L2602" s="835">
        <v>96.84</v>
      </c>
      <c r="M2602" s="835">
        <v>193.68</v>
      </c>
      <c r="N2602" s="832">
        <v>2</v>
      </c>
      <c r="O2602" s="836">
        <v>1.5</v>
      </c>
      <c r="P2602" s="835">
        <v>96.84</v>
      </c>
      <c r="Q2602" s="837">
        <v>0.5</v>
      </c>
      <c r="R2602" s="832">
        <v>1</v>
      </c>
      <c r="S2602" s="837">
        <v>0.5</v>
      </c>
      <c r="T2602" s="836">
        <v>0.5</v>
      </c>
      <c r="U2602" s="838">
        <v>0.33333333333333331</v>
      </c>
    </row>
    <row r="2603" spans="1:21" ht="14.4" customHeight="1" x14ac:dyDescent="0.3">
      <c r="A2603" s="831">
        <v>11</v>
      </c>
      <c r="B2603" s="832" t="s">
        <v>2137</v>
      </c>
      <c r="C2603" s="832" t="s">
        <v>2143</v>
      </c>
      <c r="D2603" s="833" t="s">
        <v>4131</v>
      </c>
      <c r="E2603" s="834" t="s">
        <v>2167</v>
      </c>
      <c r="F2603" s="832" t="s">
        <v>2138</v>
      </c>
      <c r="G2603" s="832" t="s">
        <v>2219</v>
      </c>
      <c r="H2603" s="832" t="s">
        <v>590</v>
      </c>
      <c r="I2603" s="832" t="s">
        <v>4111</v>
      </c>
      <c r="J2603" s="832" t="s">
        <v>3755</v>
      </c>
      <c r="K2603" s="832" t="s">
        <v>4112</v>
      </c>
      <c r="L2603" s="835">
        <v>0</v>
      </c>
      <c r="M2603" s="835">
        <v>0</v>
      </c>
      <c r="N2603" s="832">
        <v>2</v>
      </c>
      <c r="O2603" s="836">
        <v>1.5</v>
      </c>
      <c r="P2603" s="835">
        <v>0</v>
      </c>
      <c r="Q2603" s="837"/>
      <c r="R2603" s="832">
        <v>2</v>
      </c>
      <c r="S2603" s="837">
        <v>1</v>
      </c>
      <c r="T2603" s="836">
        <v>1.5</v>
      </c>
      <c r="U2603" s="838">
        <v>1</v>
      </c>
    </row>
    <row r="2604" spans="1:21" ht="14.4" customHeight="1" x14ac:dyDescent="0.3">
      <c r="A2604" s="831">
        <v>11</v>
      </c>
      <c r="B2604" s="832" t="s">
        <v>2137</v>
      </c>
      <c r="C2604" s="832" t="s">
        <v>2143</v>
      </c>
      <c r="D2604" s="833" t="s">
        <v>4131</v>
      </c>
      <c r="E2604" s="834" t="s">
        <v>2167</v>
      </c>
      <c r="F2604" s="832" t="s">
        <v>2138</v>
      </c>
      <c r="G2604" s="832" t="s">
        <v>2219</v>
      </c>
      <c r="H2604" s="832" t="s">
        <v>590</v>
      </c>
      <c r="I2604" s="832" t="s">
        <v>2450</v>
      </c>
      <c r="J2604" s="832" t="s">
        <v>2451</v>
      </c>
      <c r="K2604" s="832" t="s">
        <v>2222</v>
      </c>
      <c r="L2604" s="835">
        <v>32.28</v>
      </c>
      <c r="M2604" s="835">
        <v>64.56</v>
      </c>
      <c r="N2604" s="832">
        <v>2</v>
      </c>
      <c r="O2604" s="836">
        <v>1.5</v>
      </c>
      <c r="P2604" s="835">
        <v>32.28</v>
      </c>
      <c r="Q2604" s="837">
        <v>0.5</v>
      </c>
      <c r="R2604" s="832">
        <v>1</v>
      </c>
      <c r="S2604" s="837">
        <v>0.5</v>
      </c>
      <c r="T2604" s="836">
        <v>0.5</v>
      </c>
      <c r="U2604" s="838">
        <v>0.33333333333333331</v>
      </c>
    </row>
    <row r="2605" spans="1:21" ht="14.4" customHeight="1" x14ac:dyDescent="0.3">
      <c r="A2605" s="831">
        <v>11</v>
      </c>
      <c r="B2605" s="832" t="s">
        <v>2137</v>
      </c>
      <c r="C2605" s="832" t="s">
        <v>2143</v>
      </c>
      <c r="D2605" s="833" t="s">
        <v>4131</v>
      </c>
      <c r="E2605" s="834" t="s">
        <v>2167</v>
      </c>
      <c r="F2605" s="832" t="s">
        <v>2138</v>
      </c>
      <c r="G2605" s="832" t="s">
        <v>2219</v>
      </c>
      <c r="H2605" s="832" t="s">
        <v>590</v>
      </c>
      <c r="I2605" s="832" t="s">
        <v>3565</v>
      </c>
      <c r="J2605" s="832" t="s">
        <v>1216</v>
      </c>
      <c r="K2605" s="832" t="s">
        <v>3566</v>
      </c>
      <c r="L2605" s="835">
        <v>0</v>
      </c>
      <c r="M2605" s="835">
        <v>0</v>
      </c>
      <c r="N2605" s="832">
        <v>1</v>
      </c>
      <c r="O2605" s="836">
        <v>1</v>
      </c>
      <c r="P2605" s="835"/>
      <c r="Q2605" s="837"/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11</v>
      </c>
      <c r="B2606" s="832" t="s">
        <v>2137</v>
      </c>
      <c r="C2606" s="832" t="s">
        <v>2143</v>
      </c>
      <c r="D2606" s="833" t="s">
        <v>4131</v>
      </c>
      <c r="E2606" s="834" t="s">
        <v>2167</v>
      </c>
      <c r="F2606" s="832" t="s">
        <v>2138</v>
      </c>
      <c r="G2606" s="832" t="s">
        <v>2329</v>
      </c>
      <c r="H2606" s="832" t="s">
        <v>590</v>
      </c>
      <c r="I2606" s="832" t="s">
        <v>2381</v>
      </c>
      <c r="J2606" s="832" t="s">
        <v>689</v>
      </c>
      <c r="K2606" s="832" t="s">
        <v>2382</v>
      </c>
      <c r="L2606" s="835">
        <v>91.11</v>
      </c>
      <c r="M2606" s="835">
        <v>455.54999999999995</v>
      </c>
      <c r="N2606" s="832">
        <v>5</v>
      </c>
      <c r="O2606" s="836">
        <v>2.5</v>
      </c>
      <c r="P2606" s="835">
        <v>182.22</v>
      </c>
      <c r="Q2606" s="837">
        <v>0.4</v>
      </c>
      <c r="R2606" s="832">
        <v>2</v>
      </c>
      <c r="S2606" s="837">
        <v>0.4</v>
      </c>
      <c r="T2606" s="836">
        <v>1</v>
      </c>
      <c r="U2606" s="838">
        <v>0.4</v>
      </c>
    </row>
    <row r="2607" spans="1:21" ht="14.4" customHeight="1" x14ac:dyDescent="0.3">
      <c r="A2607" s="831">
        <v>11</v>
      </c>
      <c r="B2607" s="832" t="s">
        <v>2137</v>
      </c>
      <c r="C2607" s="832" t="s">
        <v>2143</v>
      </c>
      <c r="D2607" s="833" t="s">
        <v>4131</v>
      </c>
      <c r="E2607" s="834" t="s">
        <v>2167</v>
      </c>
      <c r="F2607" s="832" t="s">
        <v>2138</v>
      </c>
      <c r="G2607" s="832" t="s">
        <v>2329</v>
      </c>
      <c r="H2607" s="832" t="s">
        <v>590</v>
      </c>
      <c r="I2607" s="832" t="s">
        <v>2330</v>
      </c>
      <c r="J2607" s="832" t="s">
        <v>689</v>
      </c>
      <c r="K2607" s="832" t="s">
        <v>2331</v>
      </c>
      <c r="L2607" s="835">
        <v>45.56</v>
      </c>
      <c r="M2607" s="835">
        <v>45.56</v>
      </c>
      <c r="N2607" s="832">
        <v>1</v>
      </c>
      <c r="O2607" s="836">
        <v>0.5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11</v>
      </c>
      <c r="B2608" s="832" t="s">
        <v>2137</v>
      </c>
      <c r="C2608" s="832" t="s">
        <v>2143</v>
      </c>
      <c r="D2608" s="833" t="s">
        <v>4131</v>
      </c>
      <c r="E2608" s="834" t="s">
        <v>2167</v>
      </c>
      <c r="F2608" s="832" t="s">
        <v>2138</v>
      </c>
      <c r="G2608" s="832" t="s">
        <v>2356</v>
      </c>
      <c r="H2608" s="832" t="s">
        <v>590</v>
      </c>
      <c r="I2608" s="832" t="s">
        <v>2885</v>
      </c>
      <c r="J2608" s="832" t="s">
        <v>2358</v>
      </c>
      <c r="K2608" s="832" t="s">
        <v>2886</v>
      </c>
      <c r="L2608" s="835">
        <v>93.49</v>
      </c>
      <c r="M2608" s="835">
        <v>186.98</v>
      </c>
      <c r="N2608" s="832">
        <v>2</v>
      </c>
      <c r="O2608" s="836">
        <v>1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11</v>
      </c>
      <c r="B2609" s="832" t="s">
        <v>2137</v>
      </c>
      <c r="C2609" s="832" t="s">
        <v>2143</v>
      </c>
      <c r="D2609" s="833" t="s">
        <v>4131</v>
      </c>
      <c r="E2609" s="834" t="s">
        <v>2167</v>
      </c>
      <c r="F2609" s="832" t="s">
        <v>2138</v>
      </c>
      <c r="G2609" s="832" t="s">
        <v>3868</v>
      </c>
      <c r="H2609" s="832" t="s">
        <v>590</v>
      </c>
      <c r="I2609" s="832" t="s">
        <v>3869</v>
      </c>
      <c r="J2609" s="832" t="s">
        <v>3870</v>
      </c>
      <c r="K2609" s="832" t="s">
        <v>3871</v>
      </c>
      <c r="L2609" s="835">
        <v>58.29</v>
      </c>
      <c r="M2609" s="835">
        <v>174.87</v>
      </c>
      <c r="N2609" s="832">
        <v>3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11</v>
      </c>
      <c r="B2610" s="832" t="s">
        <v>2137</v>
      </c>
      <c r="C2610" s="832" t="s">
        <v>2143</v>
      </c>
      <c r="D2610" s="833" t="s">
        <v>4131</v>
      </c>
      <c r="E2610" s="834" t="s">
        <v>2167</v>
      </c>
      <c r="F2610" s="832" t="s">
        <v>2138</v>
      </c>
      <c r="G2610" s="832" t="s">
        <v>4113</v>
      </c>
      <c r="H2610" s="832" t="s">
        <v>590</v>
      </c>
      <c r="I2610" s="832" t="s">
        <v>4114</v>
      </c>
      <c r="J2610" s="832" t="s">
        <v>4115</v>
      </c>
      <c r="K2610" s="832" t="s">
        <v>4116</v>
      </c>
      <c r="L2610" s="835">
        <v>0</v>
      </c>
      <c r="M2610" s="835">
        <v>0</v>
      </c>
      <c r="N2610" s="832">
        <v>2</v>
      </c>
      <c r="O2610" s="836">
        <v>1</v>
      </c>
      <c r="P2610" s="835">
        <v>0</v>
      </c>
      <c r="Q2610" s="837"/>
      <c r="R2610" s="832">
        <v>2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11</v>
      </c>
      <c r="B2611" s="832" t="s">
        <v>2137</v>
      </c>
      <c r="C2611" s="832" t="s">
        <v>2143</v>
      </c>
      <c r="D2611" s="833" t="s">
        <v>4131</v>
      </c>
      <c r="E2611" s="834" t="s">
        <v>2167</v>
      </c>
      <c r="F2611" s="832" t="s">
        <v>2138</v>
      </c>
      <c r="G2611" s="832" t="s">
        <v>2259</v>
      </c>
      <c r="H2611" s="832" t="s">
        <v>590</v>
      </c>
      <c r="I2611" s="832" t="s">
        <v>2260</v>
      </c>
      <c r="J2611" s="832" t="s">
        <v>862</v>
      </c>
      <c r="K2611" s="832" t="s">
        <v>2261</v>
      </c>
      <c r="L2611" s="835">
        <v>107.27</v>
      </c>
      <c r="M2611" s="835">
        <v>107.27</v>
      </c>
      <c r="N2611" s="832">
        <v>1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11</v>
      </c>
      <c r="B2612" s="832" t="s">
        <v>2137</v>
      </c>
      <c r="C2612" s="832" t="s">
        <v>2143</v>
      </c>
      <c r="D2612" s="833" t="s">
        <v>4131</v>
      </c>
      <c r="E2612" s="834" t="s">
        <v>2167</v>
      </c>
      <c r="F2612" s="832" t="s">
        <v>2138</v>
      </c>
      <c r="G2612" s="832" t="s">
        <v>2259</v>
      </c>
      <c r="H2612" s="832" t="s">
        <v>590</v>
      </c>
      <c r="I2612" s="832" t="s">
        <v>2858</v>
      </c>
      <c r="J2612" s="832" t="s">
        <v>862</v>
      </c>
      <c r="K2612" s="832" t="s">
        <v>2261</v>
      </c>
      <c r="L2612" s="835">
        <v>107.27</v>
      </c>
      <c r="M2612" s="835">
        <v>643.62</v>
      </c>
      <c r="N2612" s="832">
        <v>6</v>
      </c>
      <c r="O2612" s="836">
        <v>1.5</v>
      </c>
      <c r="P2612" s="835">
        <v>321.81</v>
      </c>
      <c r="Q2612" s="837">
        <v>0.5</v>
      </c>
      <c r="R2612" s="832">
        <v>3</v>
      </c>
      <c r="S2612" s="837">
        <v>0.5</v>
      </c>
      <c r="T2612" s="836">
        <v>0.5</v>
      </c>
      <c r="U2612" s="838">
        <v>0.33333333333333331</v>
      </c>
    </row>
    <row r="2613" spans="1:21" ht="14.4" customHeight="1" x14ac:dyDescent="0.3">
      <c r="A2613" s="831">
        <v>11</v>
      </c>
      <c r="B2613" s="832" t="s">
        <v>2137</v>
      </c>
      <c r="C2613" s="832" t="s">
        <v>2143</v>
      </c>
      <c r="D2613" s="833" t="s">
        <v>4131</v>
      </c>
      <c r="E2613" s="834" t="s">
        <v>2167</v>
      </c>
      <c r="F2613" s="832" t="s">
        <v>2138</v>
      </c>
      <c r="G2613" s="832" t="s">
        <v>2335</v>
      </c>
      <c r="H2613" s="832" t="s">
        <v>590</v>
      </c>
      <c r="I2613" s="832" t="s">
        <v>2336</v>
      </c>
      <c r="J2613" s="832" t="s">
        <v>2337</v>
      </c>
      <c r="K2613" s="832" t="s">
        <v>2338</v>
      </c>
      <c r="L2613" s="835">
        <v>0</v>
      </c>
      <c r="M2613" s="835">
        <v>0</v>
      </c>
      <c r="N2613" s="832">
        <v>8</v>
      </c>
      <c r="O2613" s="836">
        <v>2</v>
      </c>
      <c r="P2613" s="835">
        <v>0</v>
      </c>
      <c r="Q2613" s="837"/>
      <c r="R2613" s="832">
        <v>3</v>
      </c>
      <c r="S2613" s="837">
        <v>0.375</v>
      </c>
      <c r="T2613" s="836">
        <v>1</v>
      </c>
      <c r="U2613" s="838">
        <v>0.5</v>
      </c>
    </row>
    <row r="2614" spans="1:21" ht="14.4" customHeight="1" x14ac:dyDescent="0.3">
      <c r="A2614" s="831">
        <v>11</v>
      </c>
      <c r="B2614" s="832" t="s">
        <v>2137</v>
      </c>
      <c r="C2614" s="832" t="s">
        <v>2143</v>
      </c>
      <c r="D2614" s="833" t="s">
        <v>4131</v>
      </c>
      <c r="E2614" s="834" t="s">
        <v>2167</v>
      </c>
      <c r="F2614" s="832" t="s">
        <v>2138</v>
      </c>
      <c r="G2614" s="832" t="s">
        <v>2554</v>
      </c>
      <c r="H2614" s="832" t="s">
        <v>590</v>
      </c>
      <c r="I2614" s="832" t="s">
        <v>2555</v>
      </c>
      <c r="J2614" s="832" t="s">
        <v>2556</v>
      </c>
      <c r="K2614" s="832" t="s">
        <v>2557</v>
      </c>
      <c r="L2614" s="835">
        <v>159.71</v>
      </c>
      <c r="M2614" s="835">
        <v>958.26</v>
      </c>
      <c r="N2614" s="832">
        <v>6</v>
      </c>
      <c r="O2614" s="836">
        <v>2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11</v>
      </c>
      <c r="B2615" s="832" t="s">
        <v>2137</v>
      </c>
      <c r="C2615" s="832" t="s">
        <v>2143</v>
      </c>
      <c r="D2615" s="833" t="s">
        <v>4131</v>
      </c>
      <c r="E2615" s="834" t="s">
        <v>2167</v>
      </c>
      <c r="F2615" s="832" t="s">
        <v>2138</v>
      </c>
      <c r="G2615" s="832" t="s">
        <v>2554</v>
      </c>
      <c r="H2615" s="832" t="s">
        <v>590</v>
      </c>
      <c r="I2615" s="832" t="s">
        <v>2558</v>
      </c>
      <c r="J2615" s="832" t="s">
        <v>2556</v>
      </c>
      <c r="K2615" s="832" t="s">
        <v>2559</v>
      </c>
      <c r="L2615" s="835">
        <v>159.71</v>
      </c>
      <c r="M2615" s="835">
        <v>479.13</v>
      </c>
      <c r="N2615" s="832">
        <v>3</v>
      </c>
      <c r="O2615" s="836">
        <v>1</v>
      </c>
      <c r="P2615" s="835">
        <v>479.13</v>
      </c>
      <c r="Q2615" s="837">
        <v>1</v>
      </c>
      <c r="R2615" s="832">
        <v>3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11</v>
      </c>
      <c r="B2616" s="832" t="s">
        <v>2137</v>
      </c>
      <c r="C2616" s="832" t="s">
        <v>2143</v>
      </c>
      <c r="D2616" s="833" t="s">
        <v>4131</v>
      </c>
      <c r="E2616" s="834" t="s">
        <v>2167</v>
      </c>
      <c r="F2616" s="832" t="s">
        <v>2138</v>
      </c>
      <c r="G2616" s="832" t="s">
        <v>2554</v>
      </c>
      <c r="H2616" s="832" t="s">
        <v>590</v>
      </c>
      <c r="I2616" s="832" t="s">
        <v>4117</v>
      </c>
      <c r="J2616" s="832" t="s">
        <v>2556</v>
      </c>
      <c r="K2616" s="832" t="s">
        <v>4118</v>
      </c>
      <c r="L2616" s="835">
        <v>0</v>
      </c>
      <c r="M2616" s="835">
        <v>0</v>
      </c>
      <c r="N2616" s="832">
        <v>1</v>
      </c>
      <c r="O2616" s="836">
        <v>1</v>
      </c>
      <c r="P2616" s="835">
        <v>0</v>
      </c>
      <c r="Q2616" s="837"/>
      <c r="R2616" s="832">
        <v>1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11</v>
      </c>
      <c r="B2617" s="832" t="s">
        <v>2137</v>
      </c>
      <c r="C2617" s="832" t="s">
        <v>2143</v>
      </c>
      <c r="D2617" s="833" t="s">
        <v>4131</v>
      </c>
      <c r="E2617" s="834" t="s">
        <v>2167</v>
      </c>
      <c r="F2617" s="832" t="s">
        <v>2138</v>
      </c>
      <c r="G2617" s="832" t="s">
        <v>2554</v>
      </c>
      <c r="H2617" s="832" t="s">
        <v>590</v>
      </c>
      <c r="I2617" s="832" t="s">
        <v>2725</v>
      </c>
      <c r="J2617" s="832" t="s">
        <v>2563</v>
      </c>
      <c r="K2617" s="832" t="s">
        <v>2726</v>
      </c>
      <c r="L2617" s="835">
        <v>0</v>
      </c>
      <c r="M2617" s="835">
        <v>0</v>
      </c>
      <c r="N2617" s="832">
        <v>1</v>
      </c>
      <c r="O2617" s="836">
        <v>1</v>
      </c>
      <c r="P2617" s="835"/>
      <c r="Q2617" s="837"/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11</v>
      </c>
      <c r="B2618" s="832" t="s">
        <v>2137</v>
      </c>
      <c r="C2618" s="832" t="s">
        <v>2143</v>
      </c>
      <c r="D2618" s="833" t="s">
        <v>4131</v>
      </c>
      <c r="E2618" s="834" t="s">
        <v>2167</v>
      </c>
      <c r="F2618" s="832" t="s">
        <v>2138</v>
      </c>
      <c r="G2618" s="832" t="s">
        <v>2262</v>
      </c>
      <c r="H2618" s="832" t="s">
        <v>590</v>
      </c>
      <c r="I2618" s="832" t="s">
        <v>2263</v>
      </c>
      <c r="J2618" s="832" t="s">
        <v>2264</v>
      </c>
      <c r="K2618" s="832" t="s">
        <v>2265</v>
      </c>
      <c r="L2618" s="835">
        <v>60.9</v>
      </c>
      <c r="M2618" s="835">
        <v>609</v>
      </c>
      <c r="N2618" s="832">
        <v>10</v>
      </c>
      <c r="O2618" s="836">
        <v>5.5</v>
      </c>
      <c r="P2618" s="835">
        <v>304.5</v>
      </c>
      <c r="Q2618" s="837">
        <v>0.5</v>
      </c>
      <c r="R2618" s="832">
        <v>5</v>
      </c>
      <c r="S2618" s="837">
        <v>0.5</v>
      </c>
      <c r="T2618" s="836">
        <v>2.5</v>
      </c>
      <c r="U2618" s="838">
        <v>0.45454545454545453</v>
      </c>
    </row>
    <row r="2619" spans="1:21" ht="14.4" customHeight="1" x14ac:dyDescent="0.3">
      <c r="A2619" s="831">
        <v>11</v>
      </c>
      <c r="B2619" s="832" t="s">
        <v>2137</v>
      </c>
      <c r="C2619" s="832" t="s">
        <v>2143</v>
      </c>
      <c r="D2619" s="833" t="s">
        <v>4131</v>
      </c>
      <c r="E2619" s="834" t="s">
        <v>2167</v>
      </c>
      <c r="F2619" s="832" t="s">
        <v>2138</v>
      </c>
      <c r="G2619" s="832" t="s">
        <v>2733</v>
      </c>
      <c r="H2619" s="832" t="s">
        <v>590</v>
      </c>
      <c r="I2619" s="832" t="s">
        <v>2734</v>
      </c>
      <c r="J2619" s="832" t="s">
        <v>1232</v>
      </c>
      <c r="K2619" s="832" t="s">
        <v>2735</v>
      </c>
      <c r="L2619" s="835">
        <v>48.09</v>
      </c>
      <c r="M2619" s="835">
        <v>48.09</v>
      </c>
      <c r="N2619" s="832">
        <v>1</v>
      </c>
      <c r="O2619" s="836">
        <v>1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11</v>
      </c>
      <c r="B2620" s="832" t="s">
        <v>2137</v>
      </c>
      <c r="C2620" s="832" t="s">
        <v>2143</v>
      </c>
      <c r="D2620" s="833" t="s">
        <v>4131</v>
      </c>
      <c r="E2620" s="834" t="s">
        <v>2167</v>
      </c>
      <c r="F2620" s="832" t="s">
        <v>2138</v>
      </c>
      <c r="G2620" s="832" t="s">
        <v>2231</v>
      </c>
      <c r="H2620" s="832" t="s">
        <v>590</v>
      </c>
      <c r="I2620" s="832" t="s">
        <v>2360</v>
      </c>
      <c r="J2620" s="832" t="s">
        <v>635</v>
      </c>
      <c r="K2620" s="832" t="s">
        <v>2361</v>
      </c>
      <c r="L2620" s="835">
        <v>0</v>
      </c>
      <c r="M2620" s="835">
        <v>0</v>
      </c>
      <c r="N2620" s="832">
        <v>5</v>
      </c>
      <c r="O2620" s="836">
        <v>3.5</v>
      </c>
      <c r="P2620" s="835">
        <v>0</v>
      </c>
      <c r="Q2620" s="837"/>
      <c r="R2620" s="832">
        <v>2</v>
      </c>
      <c r="S2620" s="837">
        <v>0.4</v>
      </c>
      <c r="T2620" s="836">
        <v>1</v>
      </c>
      <c r="U2620" s="838">
        <v>0.2857142857142857</v>
      </c>
    </row>
    <row r="2621" spans="1:21" ht="14.4" customHeight="1" x14ac:dyDescent="0.3">
      <c r="A2621" s="831">
        <v>11</v>
      </c>
      <c r="B2621" s="832" t="s">
        <v>2137</v>
      </c>
      <c r="C2621" s="832" t="s">
        <v>2143</v>
      </c>
      <c r="D2621" s="833" t="s">
        <v>4131</v>
      </c>
      <c r="E2621" s="834" t="s">
        <v>2167</v>
      </c>
      <c r="F2621" s="832" t="s">
        <v>2138</v>
      </c>
      <c r="G2621" s="832" t="s">
        <v>2231</v>
      </c>
      <c r="H2621" s="832" t="s">
        <v>590</v>
      </c>
      <c r="I2621" s="832" t="s">
        <v>2232</v>
      </c>
      <c r="J2621" s="832" t="s">
        <v>635</v>
      </c>
      <c r="K2621" s="832" t="s">
        <v>2233</v>
      </c>
      <c r="L2621" s="835">
        <v>0</v>
      </c>
      <c r="M2621" s="835">
        <v>0</v>
      </c>
      <c r="N2621" s="832">
        <v>5</v>
      </c>
      <c r="O2621" s="836">
        <v>3.5</v>
      </c>
      <c r="P2621" s="835">
        <v>0</v>
      </c>
      <c r="Q2621" s="837"/>
      <c r="R2621" s="832">
        <v>3</v>
      </c>
      <c r="S2621" s="837">
        <v>0.6</v>
      </c>
      <c r="T2621" s="836">
        <v>2.5</v>
      </c>
      <c r="U2621" s="838">
        <v>0.7142857142857143</v>
      </c>
    </row>
    <row r="2622" spans="1:21" ht="14.4" customHeight="1" x14ac:dyDescent="0.3">
      <c r="A2622" s="831">
        <v>11</v>
      </c>
      <c r="B2622" s="832" t="s">
        <v>2137</v>
      </c>
      <c r="C2622" s="832" t="s">
        <v>2143</v>
      </c>
      <c r="D2622" s="833" t="s">
        <v>4131</v>
      </c>
      <c r="E2622" s="834" t="s">
        <v>2167</v>
      </c>
      <c r="F2622" s="832" t="s">
        <v>2138</v>
      </c>
      <c r="G2622" s="832" t="s">
        <v>3652</v>
      </c>
      <c r="H2622" s="832" t="s">
        <v>590</v>
      </c>
      <c r="I2622" s="832" t="s">
        <v>4119</v>
      </c>
      <c r="J2622" s="832" t="s">
        <v>1066</v>
      </c>
      <c r="K2622" s="832" t="s">
        <v>4120</v>
      </c>
      <c r="L2622" s="835">
        <v>0</v>
      </c>
      <c r="M2622" s="835">
        <v>0</v>
      </c>
      <c r="N2622" s="832">
        <v>1</v>
      </c>
      <c r="O2622" s="836">
        <v>1</v>
      </c>
      <c r="P2622" s="835"/>
      <c r="Q2622" s="837"/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11</v>
      </c>
      <c r="B2623" s="832" t="s">
        <v>2137</v>
      </c>
      <c r="C2623" s="832" t="s">
        <v>2143</v>
      </c>
      <c r="D2623" s="833" t="s">
        <v>4131</v>
      </c>
      <c r="E2623" s="834" t="s">
        <v>2167</v>
      </c>
      <c r="F2623" s="832" t="s">
        <v>2138</v>
      </c>
      <c r="G2623" s="832" t="s">
        <v>2483</v>
      </c>
      <c r="H2623" s="832" t="s">
        <v>590</v>
      </c>
      <c r="I2623" s="832" t="s">
        <v>3203</v>
      </c>
      <c r="J2623" s="832" t="s">
        <v>1371</v>
      </c>
      <c r="K2623" s="832" t="s">
        <v>2180</v>
      </c>
      <c r="L2623" s="835">
        <v>98.75</v>
      </c>
      <c r="M2623" s="835">
        <v>197.5</v>
      </c>
      <c r="N2623" s="832">
        <v>2</v>
      </c>
      <c r="O2623" s="836">
        <v>1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11</v>
      </c>
      <c r="B2624" s="832" t="s">
        <v>2137</v>
      </c>
      <c r="C2624" s="832" t="s">
        <v>2143</v>
      </c>
      <c r="D2624" s="833" t="s">
        <v>4131</v>
      </c>
      <c r="E2624" s="834" t="s">
        <v>2167</v>
      </c>
      <c r="F2624" s="832" t="s">
        <v>2138</v>
      </c>
      <c r="G2624" s="832" t="s">
        <v>2362</v>
      </c>
      <c r="H2624" s="832" t="s">
        <v>590</v>
      </c>
      <c r="I2624" s="832" t="s">
        <v>2363</v>
      </c>
      <c r="J2624" s="832" t="s">
        <v>2364</v>
      </c>
      <c r="K2624" s="832" t="s">
        <v>2365</v>
      </c>
      <c r="L2624" s="835">
        <v>132.97999999999999</v>
      </c>
      <c r="M2624" s="835">
        <v>2393.64</v>
      </c>
      <c r="N2624" s="832">
        <v>18</v>
      </c>
      <c r="O2624" s="836">
        <v>9.5</v>
      </c>
      <c r="P2624" s="835">
        <v>1595.76</v>
      </c>
      <c r="Q2624" s="837">
        <v>0.66666666666666674</v>
      </c>
      <c r="R2624" s="832">
        <v>12</v>
      </c>
      <c r="S2624" s="837">
        <v>0.66666666666666663</v>
      </c>
      <c r="T2624" s="836">
        <v>5.5</v>
      </c>
      <c r="U2624" s="838">
        <v>0.57894736842105265</v>
      </c>
    </row>
    <row r="2625" spans="1:21" ht="14.4" customHeight="1" x14ac:dyDescent="0.3">
      <c r="A2625" s="831">
        <v>11</v>
      </c>
      <c r="B2625" s="832" t="s">
        <v>2137</v>
      </c>
      <c r="C2625" s="832" t="s">
        <v>2143</v>
      </c>
      <c r="D2625" s="833" t="s">
        <v>4131</v>
      </c>
      <c r="E2625" s="834" t="s">
        <v>2167</v>
      </c>
      <c r="F2625" s="832" t="s">
        <v>2138</v>
      </c>
      <c r="G2625" s="832" t="s">
        <v>2285</v>
      </c>
      <c r="H2625" s="832" t="s">
        <v>590</v>
      </c>
      <c r="I2625" s="832" t="s">
        <v>2339</v>
      </c>
      <c r="J2625" s="832" t="s">
        <v>856</v>
      </c>
      <c r="K2625" s="832" t="s">
        <v>2288</v>
      </c>
      <c r="L2625" s="835">
        <v>0</v>
      </c>
      <c r="M2625" s="835">
        <v>0</v>
      </c>
      <c r="N2625" s="832">
        <v>1</v>
      </c>
      <c r="O2625" s="836">
        <v>1</v>
      </c>
      <c r="P2625" s="835"/>
      <c r="Q2625" s="837"/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11</v>
      </c>
      <c r="B2626" s="832" t="s">
        <v>2137</v>
      </c>
      <c r="C2626" s="832" t="s">
        <v>2143</v>
      </c>
      <c r="D2626" s="833" t="s">
        <v>4131</v>
      </c>
      <c r="E2626" s="834" t="s">
        <v>2167</v>
      </c>
      <c r="F2626" s="832" t="s">
        <v>2138</v>
      </c>
      <c r="G2626" s="832" t="s">
        <v>2400</v>
      </c>
      <c r="H2626" s="832" t="s">
        <v>590</v>
      </c>
      <c r="I2626" s="832" t="s">
        <v>2401</v>
      </c>
      <c r="J2626" s="832" t="s">
        <v>2402</v>
      </c>
      <c r="K2626" s="832" t="s">
        <v>2403</v>
      </c>
      <c r="L2626" s="835">
        <v>38.56</v>
      </c>
      <c r="M2626" s="835">
        <v>154.24</v>
      </c>
      <c r="N2626" s="832">
        <v>4</v>
      </c>
      <c r="O2626" s="836">
        <v>2.5</v>
      </c>
      <c r="P2626" s="835">
        <v>77.12</v>
      </c>
      <c r="Q2626" s="837">
        <v>0.5</v>
      </c>
      <c r="R2626" s="832">
        <v>2</v>
      </c>
      <c r="S2626" s="837">
        <v>0.5</v>
      </c>
      <c r="T2626" s="836">
        <v>1</v>
      </c>
      <c r="U2626" s="838">
        <v>0.4</v>
      </c>
    </row>
    <row r="2627" spans="1:21" ht="14.4" customHeight="1" x14ac:dyDescent="0.3">
      <c r="A2627" s="831">
        <v>11</v>
      </c>
      <c r="B2627" s="832" t="s">
        <v>2137</v>
      </c>
      <c r="C2627" s="832" t="s">
        <v>2143</v>
      </c>
      <c r="D2627" s="833" t="s">
        <v>4131</v>
      </c>
      <c r="E2627" s="834" t="s">
        <v>2167</v>
      </c>
      <c r="F2627" s="832" t="s">
        <v>2138</v>
      </c>
      <c r="G2627" s="832" t="s">
        <v>2181</v>
      </c>
      <c r="H2627" s="832" t="s">
        <v>638</v>
      </c>
      <c r="I2627" s="832" t="s">
        <v>2272</v>
      </c>
      <c r="J2627" s="832" t="s">
        <v>757</v>
      </c>
      <c r="K2627" s="832" t="s">
        <v>1686</v>
      </c>
      <c r="L2627" s="835">
        <v>490.89</v>
      </c>
      <c r="M2627" s="835">
        <v>4908.8999999999996</v>
      </c>
      <c r="N2627" s="832">
        <v>10</v>
      </c>
      <c r="O2627" s="836">
        <v>5.5</v>
      </c>
      <c r="P2627" s="835">
        <v>2945.3399999999997</v>
      </c>
      <c r="Q2627" s="837">
        <v>0.6</v>
      </c>
      <c r="R2627" s="832">
        <v>6</v>
      </c>
      <c r="S2627" s="837">
        <v>0.6</v>
      </c>
      <c r="T2627" s="836">
        <v>3.5</v>
      </c>
      <c r="U2627" s="838">
        <v>0.63636363636363635</v>
      </c>
    </row>
    <row r="2628" spans="1:21" ht="14.4" customHeight="1" x14ac:dyDescent="0.3">
      <c r="A2628" s="831">
        <v>11</v>
      </c>
      <c r="B2628" s="832" t="s">
        <v>2137</v>
      </c>
      <c r="C2628" s="832" t="s">
        <v>2143</v>
      </c>
      <c r="D2628" s="833" t="s">
        <v>4131</v>
      </c>
      <c r="E2628" s="834" t="s">
        <v>2167</v>
      </c>
      <c r="F2628" s="832" t="s">
        <v>2138</v>
      </c>
      <c r="G2628" s="832" t="s">
        <v>2181</v>
      </c>
      <c r="H2628" s="832" t="s">
        <v>638</v>
      </c>
      <c r="I2628" s="832" t="s">
        <v>2182</v>
      </c>
      <c r="J2628" s="832" t="s">
        <v>757</v>
      </c>
      <c r="K2628" s="832" t="s">
        <v>1682</v>
      </c>
      <c r="L2628" s="835">
        <v>736.33</v>
      </c>
      <c r="M2628" s="835">
        <v>3681.6500000000005</v>
      </c>
      <c r="N2628" s="832">
        <v>5</v>
      </c>
      <c r="O2628" s="836">
        <v>3</v>
      </c>
      <c r="P2628" s="835">
        <v>3681.6500000000005</v>
      </c>
      <c r="Q2628" s="837">
        <v>1</v>
      </c>
      <c r="R2628" s="832">
        <v>5</v>
      </c>
      <c r="S2628" s="837">
        <v>1</v>
      </c>
      <c r="T2628" s="836">
        <v>3</v>
      </c>
      <c r="U2628" s="838">
        <v>1</v>
      </c>
    </row>
    <row r="2629" spans="1:21" ht="14.4" customHeight="1" x14ac:dyDescent="0.3">
      <c r="A2629" s="831">
        <v>11</v>
      </c>
      <c r="B2629" s="832" t="s">
        <v>2137</v>
      </c>
      <c r="C2629" s="832" t="s">
        <v>2143</v>
      </c>
      <c r="D2629" s="833" t="s">
        <v>4131</v>
      </c>
      <c r="E2629" s="834" t="s">
        <v>2167</v>
      </c>
      <c r="F2629" s="832" t="s">
        <v>2138</v>
      </c>
      <c r="G2629" s="832" t="s">
        <v>3941</v>
      </c>
      <c r="H2629" s="832" t="s">
        <v>590</v>
      </c>
      <c r="I2629" s="832" t="s">
        <v>3942</v>
      </c>
      <c r="J2629" s="832" t="s">
        <v>1114</v>
      </c>
      <c r="K2629" s="832" t="s">
        <v>3943</v>
      </c>
      <c r="L2629" s="835">
        <v>0</v>
      </c>
      <c r="M2629" s="835">
        <v>0</v>
      </c>
      <c r="N2629" s="832">
        <v>1</v>
      </c>
      <c r="O2629" s="836">
        <v>1</v>
      </c>
      <c r="P2629" s="835"/>
      <c r="Q2629" s="837"/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11</v>
      </c>
      <c r="B2630" s="832" t="s">
        <v>2137</v>
      </c>
      <c r="C2630" s="832" t="s">
        <v>2143</v>
      </c>
      <c r="D2630" s="833" t="s">
        <v>4131</v>
      </c>
      <c r="E2630" s="834" t="s">
        <v>2167</v>
      </c>
      <c r="F2630" s="832" t="s">
        <v>2138</v>
      </c>
      <c r="G2630" s="832" t="s">
        <v>2234</v>
      </c>
      <c r="H2630" s="832" t="s">
        <v>638</v>
      </c>
      <c r="I2630" s="832" t="s">
        <v>1825</v>
      </c>
      <c r="J2630" s="832" t="s">
        <v>653</v>
      </c>
      <c r="K2630" s="832" t="s">
        <v>1826</v>
      </c>
      <c r="L2630" s="835">
        <v>24.22</v>
      </c>
      <c r="M2630" s="835">
        <v>411.74</v>
      </c>
      <c r="N2630" s="832">
        <v>17</v>
      </c>
      <c r="O2630" s="836">
        <v>15</v>
      </c>
      <c r="P2630" s="835">
        <v>217.98</v>
      </c>
      <c r="Q2630" s="837">
        <v>0.52941176470588236</v>
      </c>
      <c r="R2630" s="832">
        <v>9</v>
      </c>
      <c r="S2630" s="837">
        <v>0.52941176470588236</v>
      </c>
      <c r="T2630" s="836">
        <v>7</v>
      </c>
      <c r="U2630" s="838">
        <v>0.46666666666666667</v>
      </c>
    </row>
    <row r="2631" spans="1:21" ht="14.4" customHeight="1" x14ac:dyDescent="0.3">
      <c r="A2631" s="831">
        <v>11</v>
      </c>
      <c r="B2631" s="832" t="s">
        <v>2137</v>
      </c>
      <c r="C2631" s="832" t="s">
        <v>2143</v>
      </c>
      <c r="D2631" s="833" t="s">
        <v>4131</v>
      </c>
      <c r="E2631" s="834" t="s">
        <v>2167</v>
      </c>
      <c r="F2631" s="832" t="s">
        <v>2138</v>
      </c>
      <c r="G2631" s="832" t="s">
        <v>2234</v>
      </c>
      <c r="H2631" s="832" t="s">
        <v>638</v>
      </c>
      <c r="I2631" s="832" t="s">
        <v>1827</v>
      </c>
      <c r="J2631" s="832" t="s">
        <v>653</v>
      </c>
      <c r="K2631" s="832" t="s">
        <v>646</v>
      </c>
      <c r="L2631" s="835">
        <v>48.42</v>
      </c>
      <c r="M2631" s="835">
        <v>2324.1600000000008</v>
      </c>
      <c r="N2631" s="832">
        <v>48</v>
      </c>
      <c r="O2631" s="836">
        <v>42.5</v>
      </c>
      <c r="P2631" s="835">
        <v>726.3</v>
      </c>
      <c r="Q2631" s="837">
        <v>0.31249999999999989</v>
      </c>
      <c r="R2631" s="832">
        <v>15</v>
      </c>
      <c r="S2631" s="837">
        <v>0.3125</v>
      </c>
      <c r="T2631" s="836">
        <v>14.5</v>
      </c>
      <c r="U2631" s="838">
        <v>0.3411764705882353</v>
      </c>
    </row>
    <row r="2632" spans="1:21" ht="14.4" customHeight="1" x14ac:dyDescent="0.3">
      <c r="A2632" s="831">
        <v>11</v>
      </c>
      <c r="B2632" s="832" t="s">
        <v>2137</v>
      </c>
      <c r="C2632" s="832" t="s">
        <v>2143</v>
      </c>
      <c r="D2632" s="833" t="s">
        <v>4131</v>
      </c>
      <c r="E2632" s="834" t="s">
        <v>2167</v>
      </c>
      <c r="F2632" s="832" t="s">
        <v>2138</v>
      </c>
      <c r="G2632" s="832" t="s">
        <v>2234</v>
      </c>
      <c r="H2632" s="832" t="s">
        <v>590</v>
      </c>
      <c r="I2632" s="832" t="s">
        <v>2406</v>
      </c>
      <c r="J2632" s="832" t="s">
        <v>653</v>
      </c>
      <c r="K2632" s="832" t="s">
        <v>2407</v>
      </c>
      <c r="L2632" s="835">
        <v>48.42</v>
      </c>
      <c r="M2632" s="835">
        <v>968.39999999999986</v>
      </c>
      <c r="N2632" s="832">
        <v>20</v>
      </c>
      <c r="O2632" s="836">
        <v>14.5</v>
      </c>
      <c r="P2632" s="835">
        <v>145.26</v>
      </c>
      <c r="Q2632" s="837">
        <v>0.15000000000000002</v>
      </c>
      <c r="R2632" s="832">
        <v>3</v>
      </c>
      <c r="S2632" s="837">
        <v>0.15</v>
      </c>
      <c r="T2632" s="836">
        <v>2</v>
      </c>
      <c r="U2632" s="838">
        <v>0.13793103448275862</v>
      </c>
    </row>
    <row r="2633" spans="1:21" ht="14.4" customHeight="1" x14ac:dyDescent="0.3">
      <c r="A2633" s="831">
        <v>11</v>
      </c>
      <c r="B2633" s="832" t="s">
        <v>2137</v>
      </c>
      <c r="C2633" s="832" t="s">
        <v>2143</v>
      </c>
      <c r="D2633" s="833" t="s">
        <v>4131</v>
      </c>
      <c r="E2633" s="834" t="s">
        <v>2167</v>
      </c>
      <c r="F2633" s="832" t="s">
        <v>2138</v>
      </c>
      <c r="G2633" s="832" t="s">
        <v>2234</v>
      </c>
      <c r="H2633" s="832" t="s">
        <v>590</v>
      </c>
      <c r="I2633" s="832" t="s">
        <v>2519</v>
      </c>
      <c r="J2633" s="832" t="s">
        <v>653</v>
      </c>
      <c r="K2633" s="832" t="s">
        <v>2520</v>
      </c>
      <c r="L2633" s="835">
        <v>24.22</v>
      </c>
      <c r="M2633" s="835">
        <v>48.44</v>
      </c>
      <c r="N2633" s="832">
        <v>2</v>
      </c>
      <c r="O2633" s="836">
        <v>2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11</v>
      </c>
      <c r="B2634" s="832" t="s">
        <v>2137</v>
      </c>
      <c r="C2634" s="832" t="s">
        <v>2143</v>
      </c>
      <c r="D2634" s="833" t="s">
        <v>4131</v>
      </c>
      <c r="E2634" s="834" t="s">
        <v>2167</v>
      </c>
      <c r="F2634" s="832" t="s">
        <v>2138</v>
      </c>
      <c r="G2634" s="832" t="s">
        <v>2408</v>
      </c>
      <c r="H2634" s="832" t="s">
        <v>590</v>
      </c>
      <c r="I2634" s="832" t="s">
        <v>2409</v>
      </c>
      <c r="J2634" s="832" t="s">
        <v>2410</v>
      </c>
      <c r="K2634" s="832" t="s">
        <v>646</v>
      </c>
      <c r="L2634" s="835">
        <v>88.1</v>
      </c>
      <c r="M2634" s="835">
        <v>88.1</v>
      </c>
      <c r="N2634" s="832">
        <v>1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11</v>
      </c>
      <c r="B2635" s="832" t="s">
        <v>2137</v>
      </c>
      <c r="C2635" s="832" t="s">
        <v>2143</v>
      </c>
      <c r="D2635" s="833" t="s">
        <v>4131</v>
      </c>
      <c r="E2635" s="834" t="s">
        <v>2167</v>
      </c>
      <c r="F2635" s="832" t="s">
        <v>2138</v>
      </c>
      <c r="G2635" s="832" t="s">
        <v>3040</v>
      </c>
      <c r="H2635" s="832" t="s">
        <v>590</v>
      </c>
      <c r="I2635" s="832" t="s">
        <v>3041</v>
      </c>
      <c r="J2635" s="832" t="s">
        <v>3042</v>
      </c>
      <c r="K2635" s="832" t="s">
        <v>3043</v>
      </c>
      <c r="L2635" s="835">
        <v>0</v>
      </c>
      <c r="M2635" s="835">
        <v>0</v>
      </c>
      <c r="N2635" s="832">
        <v>1</v>
      </c>
      <c r="O2635" s="836">
        <v>1</v>
      </c>
      <c r="P2635" s="835"/>
      <c r="Q2635" s="837"/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11</v>
      </c>
      <c r="B2636" s="832" t="s">
        <v>2137</v>
      </c>
      <c r="C2636" s="832" t="s">
        <v>2143</v>
      </c>
      <c r="D2636" s="833" t="s">
        <v>4131</v>
      </c>
      <c r="E2636" s="834" t="s">
        <v>2167</v>
      </c>
      <c r="F2636" s="832" t="s">
        <v>2138</v>
      </c>
      <c r="G2636" s="832" t="s">
        <v>2776</v>
      </c>
      <c r="H2636" s="832" t="s">
        <v>590</v>
      </c>
      <c r="I2636" s="832" t="s">
        <v>2777</v>
      </c>
      <c r="J2636" s="832" t="s">
        <v>641</v>
      </c>
      <c r="K2636" s="832" t="s">
        <v>2778</v>
      </c>
      <c r="L2636" s="835">
        <v>108.44</v>
      </c>
      <c r="M2636" s="835">
        <v>108.44</v>
      </c>
      <c r="N2636" s="832">
        <v>1</v>
      </c>
      <c r="O2636" s="836">
        <v>1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11</v>
      </c>
      <c r="B2637" s="832" t="s">
        <v>2137</v>
      </c>
      <c r="C2637" s="832" t="s">
        <v>2143</v>
      </c>
      <c r="D2637" s="833" t="s">
        <v>4131</v>
      </c>
      <c r="E2637" s="834" t="s">
        <v>2167</v>
      </c>
      <c r="F2637" s="832" t="s">
        <v>2138</v>
      </c>
      <c r="G2637" s="832" t="s">
        <v>2187</v>
      </c>
      <c r="H2637" s="832" t="s">
        <v>638</v>
      </c>
      <c r="I2637" s="832" t="s">
        <v>1834</v>
      </c>
      <c r="J2637" s="832" t="s">
        <v>1835</v>
      </c>
      <c r="K2637" s="832" t="s">
        <v>1836</v>
      </c>
      <c r="L2637" s="835">
        <v>0</v>
      </c>
      <c r="M2637" s="835">
        <v>0</v>
      </c>
      <c r="N2637" s="832">
        <v>13</v>
      </c>
      <c r="O2637" s="836">
        <v>7.5</v>
      </c>
      <c r="P2637" s="835">
        <v>0</v>
      </c>
      <c r="Q2637" s="837"/>
      <c r="R2637" s="832">
        <v>3</v>
      </c>
      <c r="S2637" s="837">
        <v>0.23076923076923078</v>
      </c>
      <c r="T2637" s="836">
        <v>1.5</v>
      </c>
      <c r="U2637" s="838">
        <v>0.2</v>
      </c>
    </row>
    <row r="2638" spans="1:21" ht="14.4" customHeight="1" x14ac:dyDescent="0.3">
      <c r="A2638" s="831">
        <v>11</v>
      </c>
      <c r="B2638" s="832" t="s">
        <v>2137</v>
      </c>
      <c r="C2638" s="832" t="s">
        <v>2143</v>
      </c>
      <c r="D2638" s="833" t="s">
        <v>4131</v>
      </c>
      <c r="E2638" s="834" t="s">
        <v>2167</v>
      </c>
      <c r="F2638" s="832" t="s">
        <v>2138</v>
      </c>
      <c r="G2638" s="832" t="s">
        <v>2188</v>
      </c>
      <c r="H2638" s="832" t="s">
        <v>590</v>
      </c>
      <c r="I2638" s="832" t="s">
        <v>2415</v>
      </c>
      <c r="J2638" s="832" t="s">
        <v>1355</v>
      </c>
      <c r="K2638" s="832" t="s">
        <v>2416</v>
      </c>
      <c r="L2638" s="835">
        <v>59.56</v>
      </c>
      <c r="M2638" s="835">
        <v>714.72</v>
      </c>
      <c r="N2638" s="832">
        <v>12</v>
      </c>
      <c r="O2638" s="836">
        <v>3</v>
      </c>
      <c r="P2638" s="835">
        <v>119.12</v>
      </c>
      <c r="Q2638" s="837">
        <v>0.16666666666666666</v>
      </c>
      <c r="R2638" s="832">
        <v>2</v>
      </c>
      <c r="S2638" s="837">
        <v>0.16666666666666666</v>
      </c>
      <c r="T2638" s="836">
        <v>2</v>
      </c>
      <c r="U2638" s="838">
        <v>0.66666666666666663</v>
      </c>
    </row>
    <row r="2639" spans="1:21" ht="14.4" customHeight="1" x14ac:dyDescent="0.3">
      <c r="A2639" s="831">
        <v>11</v>
      </c>
      <c r="B2639" s="832" t="s">
        <v>2137</v>
      </c>
      <c r="C2639" s="832" t="s">
        <v>2143</v>
      </c>
      <c r="D2639" s="833" t="s">
        <v>4131</v>
      </c>
      <c r="E2639" s="834" t="s">
        <v>2167</v>
      </c>
      <c r="F2639" s="832" t="s">
        <v>2138</v>
      </c>
      <c r="G2639" s="832" t="s">
        <v>3454</v>
      </c>
      <c r="H2639" s="832" t="s">
        <v>590</v>
      </c>
      <c r="I2639" s="832" t="s">
        <v>3896</v>
      </c>
      <c r="J2639" s="832" t="s">
        <v>3897</v>
      </c>
      <c r="K2639" s="832" t="s">
        <v>3898</v>
      </c>
      <c r="L2639" s="835">
        <v>0</v>
      </c>
      <c r="M2639" s="835">
        <v>0</v>
      </c>
      <c r="N2639" s="832">
        <v>1</v>
      </c>
      <c r="O2639" s="836">
        <v>1</v>
      </c>
      <c r="P2639" s="835">
        <v>0</v>
      </c>
      <c r="Q2639" s="837"/>
      <c r="R2639" s="832">
        <v>1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11</v>
      </c>
      <c r="B2640" s="832" t="s">
        <v>2137</v>
      </c>
      <c r="C2640" s="832" t="s">
        <v>2143</v>
      </c>
      <c r="D2640" s="833" t="s">
        <v>4131</v>
      </c>
      <c r="E2640" s="834" t="s">
        <v>2167</v>
      </c>
      <c r="F2640" s="832" t="s">
        <v>2138</v>
      </c>
      <c r="G2640" s="832" t="s">
        <v>2243</v>
      </c>
      <c r="H2640" s="832" t="s">
        <v>590</v>
      </c>
      <c r="I2640" s="832" t="s">
        <v>2347</v>
      </c>
      <c r="J2640" s="832" t="s">
        <v>985</v>
      </c>
      <c r="K2640" s="832" t="s">
        <v>2311</v>
      </c>
      <c r="L2640" s="835">
        <v>50.32</v>
      </c>
      <c r="M2640" s="835">
        <v>100.64</v>
      </c>
      <c r="N2640" s="832">
        <v>2</v>
      </c>
      <c r="O2640" s="836">
        <v>1</v>
      </c>
      <c r="P2640" s="835">
        <v>100.64</v>
      </c>
      <c r="Q2640" s="837">
        <v>1</v>
      </c>
      <c r="R2640" s="832">
        <v>2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11</v>
      </c>
      <c r="B2641" s="832" t="s">
        <v>2137</v>
      </c>
      <c r="C2641" s="832" t="s">
        <v>2143</v>
      </c>
      <c r="D2641" s="833" t="s">
        <v>4131</v>
      </c>
      <c r="E2641" s="834" t="s">
        <v>2167</v>
      </c>
      <c r="F2641" s="832" t="s">
        <v>2138</v>
      </c>
      <c r="G2641" s="832" t="s">
        <v>2243</v>
      </c>
      <c r="H2641" s="832" t="s">
        <v>590</v>
      </c>
      <c r="I2641" s="832" t="s">
        <v>2523</v>
      </c>
      <c r="J2641" s="832" t="s">
        <v>985</v>
      </c>
      <c r="K2641" s="832" t="s">
        <v>2524</v>
      </c>
      <c r="L2641" s="835">
        <v>16.77</v>
      </c>
      <c r="M2641" s="835">
        <v>16.77</v>
      </c>
      <c r="N2641" s="832">
        <v>1</v>
      </c>
      <c r="O2641" s="836">
        <v>1</v>
      </c>
      <c r="P2641" s="835">
        <v>16.77</v>
      </c>
      <c r="Q2641" s="837">
        <v>1</v>
      </c>
      <c r="R2641" s="832">
        <v>1</v>
      </c>
      <c r="S2641" s="837">
        <v>1</v>
      </c>
      <c r="T2641" s="836">
        <v>1</v>
      </c>
      <c r="U2641" s="838">
        <v>1</v>
      </c>
    </row>
    <row r="2642" spans="1:21" ht="14.4" customHeight="1" x14ac:dyDescent="0.3">
      <c r="A2642" s="831">
        <v>11</v>
      </c>
      <c r="B2642" s="832" t="s">
        <v>2137</v>
      </c>
      <c r="C2642" s="832" t="s">
        <v>2143</v>
      </c>
      <c r="D2642" s="833" t="s">
        <v>4131</v>
      </c>
      <c r="E2642" s="834" t="s">
        <v>2167</v>
      </c>
      <c r="F2642" s="832" t="s">
        <v>2140</v>
      </c>
      <c r="G2642" s="832" t="s">
        <v>2191</v>
      </c>
      <c r="H2642" s="832" t="s">
        <v>590</v>
      </c>
      <c r="I2642" s="832" t="s">
        <v>2602</v>
      </c>
      <c r="J2642" s="832" t="s">
        <v>2603</v>
      </c>
      <c r="K2642" s="832" t="s">
        <v>2604</v>
      </c>
      <c r="L2642" s="835">
        <v>0</v>
      </c>
      <c r="M2642" s="835">
        <v>0</v>
      </c>
      <c r="N2642" s="832">
        <v>14</v>
      </c>
      <c r="O2642" s="836">
        <v>14</v>
      </c>
      <c r="P2642" s="835">
        <v>0</v>
      </c>
      <c r="Q2642" s="837"/>
      <c r="R2642" s="832">
        <v>1</v>
      </c>
      <c r="S2642" s="837">
        <v>7.1428571428571425E-2</v>
      </c>
      <c r="T2642" s="836">
        <v>1</v>
      </c>
      <c r="U2642" s="838">
        <v>7.1428571428571425E-2</v>
      </c>
    </row>
    <row r="2643" spans="1:21" ht="14.4" customHeight="1" x14ac:dyDescent="0.3">
      <c r="A2643" s="831">
        <v>11</v>
      </c>
      <c r="B2643" s="832" t="s">
        <v>2137</v>
      </c>
      <c r="C2643" s="832" t="s">
        <v>2143</v>
      </c>
      <c r="D2643" s="833" t="s">
        <v>4131</v>
      </c>
      <c r="E2643" s="834" t="s">
        <v>2167</v>
      </c>
      <c r="F2643" s="832" t="s">
        <v>2140</v>
      </c>
      <c r="G2643" s="832" t="s">
        <v>2191</v>
      </c>
      <c r="H2643" s="832" t="s">
        <v>590</v>
      </c>
      <c r="I2643" s="832" t="s">
        <v>2942</v>
      </c>
      <c r="J2643" s="832" t="s">
        <v>2943</v>
      </c>
      <c r="K2643" s="832" t="s">
        <v>2944</v>
      </c>
      <c r="L2643" s="835">
        <v>0</v>
      </c>
      <c r="M2643" s="835">
        <v>0</v>
      </c>
      <c r="N2643" s="832">
        <v>1</v>
      </c>
      <c r="O2643" s="836">
        <v>1</v>
      </c>
      <c r="P2643" s="835"/>
      <c r="Q2643" s="837"/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11</v>
      </c>
      <c r="B2644" s="832" t="s">
        <v>2137</v>
      </c>
      <c r="C2644" s="832" t="s">
        <v>2143</v>
      </c>
      <c r="D2644" s="833" t="s">
        <v>4131</v>
      </c>
      <c r="E2644" s="834" t="s">
        <v>2167</v>
      </c>
      <c r="F2644" s="832" t="s">
        <v>2140</v>
      </c>
      <c r="G2644" s="832" t="s">
        <v>2194</v>
      </c>
      <c r="H2644" s="832" t="s">
        <v>590</v>
      </c>
      <c r="I2644" s="832" t="s">
        <v>3255</v>
      </c>
      <c r="J2644" s="832" t="s">
        <v>3256</v>
      </c>
      <c r="K2644" s="832" t="s">
        <v>3257</v>
      </c>
      <c r="L2644" s="835">
        <v>35.130000000000003</v>
      </c>
      <c r="M2644" s="835">
        <v>70.260000000000005</v>
      </c>
      <c r="N2644" s="832">
        <v>2</v>
      </c>
      <c r="O2644" s="836">
        <v>1</v>
      </c>
      <c r="P2644" s="835">
        <v>70.260000000000005</v>
      </c>
      <c r="Q2644" s="837">
        <v>1</v>
      </c>
      <c r="R2644" s="832">
        <v>2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11</v>
      </c>
      <c r="B2645" s="832" t="s">
        <v>2137</v>
      </c>
      <c r="C2645" s="832" t="s">
        <v>2143</v>
      </c>
      <c r="D2645" s="833" t="s">
        <v>4131</v>
      </c>
      <c r="E2645" s="834" t="s">
        <v>2167</v>
      </c>
      <c r="F2645" s="832" t="s">
        <v>2140</v>
      </c>
      <c r="G2645" s="832" t="s">
        <v>2205</v>
      </c>
      <c r="H2645" s="832" t="s">
        <v>590</v>
      </c>
      <c r="I2645" s="832" t="s">
        <v>2350</v>
      </c>
      <c r="J2645" s="832" t="s">
        <v>2351</v>
      </c>
      <c r="K2645" s="832" t="s">
        <v>2352</v>
      </c>
      <c r="L2645" s="835">
        <v>492.18</v>
      </c>
      <c r="M2645" s="835">
        <v>492.18</v>
      </c>
      <c r="N2645" s="832">
        <v>1</v>
      </c>
      <c r="O2645" s="836">
        <v>1</v>
      </c>
      <c r="P2645" s="835">
        <v>492.18</v>
      </c>
      <c r="Q2645" s="837">
        <v>1</v>
      </c>
      <c r="R2645" s="832">
        <v>1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11</v>
      </c>
      <c r="B2646" s="832" t="s">
        <v>2137</v>
      </c>
      <c r="C2646" s="832" t="s">
        <v>2143</v>
      </c>
      <c r="D2646" s="833" t="s">
        <v>4131</v>
      </c>
      <c r="E2646" s="834" t="s">
        <v>2167</v>
      </c>
      <c r="F2646" s="832" t="s">
        <v>2140</v>
      </c>
      <c r="G2646" s="832" t="s">
        <v>2205</v>
      </c>
      <c r="H2646" s="832" t="s">
        <v>590</v>
      </c>
      <c r="I2646" s="832" t="s">
        <v>4121</v>
      </c>
      <c r="J2646" s="832" t="s">
        <v>4122</v>
      </c>
      <c r="K2646" s="832" t="s">
        <v>4123</v>
      </c>
      <c r="L2646" s="835">
        <v>347.81</v>
      </c>
      <c r="M2646" s="835">
        <v>347.81</v>
      </c>
      <c r="N2646" s="832">
        <v>1</v>
      </c>
      <c r="O2646" s="836">
        <v>1</v>
      </c>
      <c r="P2646" s="835">
        <v>347.81</v>
      </c>
      <c r="Q2646" s="837">
        <v>1</v>
      </c>
      <c r="R2646" s="832">
        <v>1</v>
      </c>
      <c r="S2646" s="837">
        <v>1</v>
      </c>
      <c r="T2646" s="836">
        <v>1</v>
      </c>
      <c r="U2646" s="838">
        <v>1</v>
      </c>
    </row>
    <row r="2647" spans="1:21" ht="14.4" customHeight="1" x14ac:dyDescent="0.3">
      <c r="A2647" s="831">
        <v>11</v>
      </c>
      <c r="B2647" s="832" t="s">
        <v>2137</v>
      </c>
      <c r="C2647" s="832" t="s">
        <v>2143</v>
      </c>
      <c r="D2647" s="833" t="s">
        <v>4131</v>
      </c>
      <c r="E2647" s="834" t="s">
        <v>2167</v>
      </c>
      <c r="F2647" s="832" t="s">
        <v>2140</v>
      </c>
      <c r="G2647" s="832" t="s">
        <v>2205</v>
      </c>
      <c r="H2647" s="832" t="s">
        <v>590</v>
      </c>
      <c r="I2647" s="832" t="s">
        <v>2247</v>
      </c>
      <c r="J2647" s="832" t="s">
        <v>2248</v>
      </c>
      <c r="K2647" s="832" t="s">
        <v>2249</v>
      </c>
      <c r="L2647" s="835">
        <v>245.43</v>
      </c>
      <c r="M2647" s="835">
        <v>245.43</v>
      </c>
      <c r="N2647" s="832">
        <v>1</v>
      </c>
      <c r="O2647" s="836">
        <v>1</v>
      </c>
      <c r="P2647" s="835">
        <v>245.43</v>
      </c>
      <c r="Q2647" s="837">
        <v>1</v>
      </c>
      <c r="R2647" s="832">
        <v>1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11</v>
      </c>
      <c r="B2648" s="832" t="s">
        <v>2137</v>
      </c>
      <c r="C2648" s="832" t="s">
        <v>2143</v>
      </c>
      <c r="D2648" s="833" t="s">
        <v>4131</v>
      </c>
      <c r="E2648" s="834" t="s">
        <v>2167</v>
      </c>
      <c r="F2648" s="832" t="s">
        <v>2140</v>
      </c>
      <c r="G2648" s="832" t="s">
        <v>2205</v>
      </c>
      <c r="H2648" s="832" t="s">
        <v>590</v>
      </c>
      <c r="I2648" s="832" t="s">
        <v>2312</v>
      </c>
      <c r="J2648" s="832" t="s">
        <v>2313</v>
      </c>
      <c r="K2648" s="832" t="s">
        <v>2314</v>
      </c>
      <c r="L2648" s="835">
        <v>748.12</v>
      </c>
      <c r="M2648" s="835">
        <v>2992.48</v>
      </c>
      <c r="N2648" s="832">
        <v>4</v>
      </c>
      <c r="O2648" s="836">
        <v>4</v>
      </c>
      <c r="P2648" s="835">
        <v>2992.48</v>
      </c>
      <c r="Q2648" s="837">
        <v>1</v>
      </c>
      <c r="R2648" s="832">
        <v>4</v>
      </c>
      <c r="S2648" s="837">
        <v>1</v>
      </c>
      <c r="T2648" s="836">
        <v>4</v>
      </c>
      <c r="U2648" s="838">
        <v>1</v>
      </c>
    </row>
    <row r="2649" spans="1:21" ht="14.4" customHeight="1" x14ac:dyDescent="0.3">
      <c r="A2649" s="831">
        <v>11</v>
      </c>
      <c r="B2649" s="832" t="s">
        <v>2137</v>
      </c>
      <c r="C2649" s="832" t="s">
        <v>2143</v>
      </c>
      <c r="D2649" s="833" t="s">
        <v>4131</v>
      </c>
      <c r="E2649" s="834" t="s">
        <v>2167</v>
      </c>
      <c r="F2649" s="832" t="s">
        <v>2140</v>
      </c>
      <c r="G2649" s="832" t="s">
        <v>2205</v>
      </c>
      <c r="H2649" s="832" t="s">
        <v>590</v>
      </c>
      <c r="I2649" s="832" t="s">
        <v>2315</v>
      </c>
      <c r="J2649" s="832" t="s">
        <v>2316</v>
      </c>
      <c r="K2649" s="832" t="s">
        <v>2317</v>
      </c>
      <c r="L2649" s="835">
        <v>350</v>
      </c>
      <c r="M2649" s="835">
        <v>2100</v>
      </c>
      <c r="N2649" s="832">
        <v>6</v>
      </c>
      <c r="O2649" s="836">
        <v>6</v>
      </c>
      <c r="P2649" s="835">
        <v>2100</v>
      </c>
      <c r="Q2649" s="837">
        <v>1</v>
      </c>
      <c r="R2649" s="832">
        <v>6</v>
      </c>
      <c r="S2649" s="837">
        <v>1</v>
      </c>
      <c r="T2649" s="836">
        <v>6</v>
      </c>
      <c r="U2649" s="838">
        <v>1</v>
      </c>
    </row>
    <row r="2650" spans="1:21" ht="14.4" customHeight="1" x14ac:dyDescent="0.3">
      <c r="A2650" s="831">
        <v>11</v>
      </c>
      <c r="B2650" s="832" t="s">
        <v>2137</v>
      </c>
      <c r="C2650" s="832" t="s">
        <v>2143</v>
      </c>
      <c r="D2650" s="833" t="s">
        <v>4131</v>
      </c>
      <c r="E2650" s="834" t="s">
        <v>2167</v>
      </c>
      <c r="F2650" s="832" t="s">
        <v>2140</v>
      </c>
      <c r="G2650" s="832" t="s">
        <v>2205</v>
      </c>
      <c r="H2650" s="832" t="s">
        <v>590</v>
      </c>
      <c r="I2650" s="832" t="s">
        <v>2276</v>
      </c>
      <c r="J2650" s="832" t="s">
        <v>2277</v>
      </c>
      <c r="K2650" s="832" t="s">
        <v>2278</v>
      </c>
      <c r="L2650" s="835">
        <v>971.25</v>
      </c>
      <c r="M2650" s="835">
        <v>3885</v>
      </c>
      <c r="N2650" s="832">
        <v>4</v>
      </c>
      <c r="O2650" s="836">
        <v>4</v>
      </c>
      <c r="P2650" s="835">
        <v>3885</v>
      </c>
      <c r="Q2650" s="837">
        <v>1</v>
      </c>
      <c r="R2650" s="832">
        <v>4</v>
      </c>
      <c r="S2650" s="837">
        <v>1</v>
      </c>
      <c r="T2650" s="836">
        <v>4</v>
      </c>
      <c r="U2650" s="838">
        <v>1</v>
      </c>
    </row>
    <row r="2651" spans="1:21" ht="14.4" customHeight="1" x14ac:dyDescent="0.3">
      <c r="A2651" s="831">
        <v>11</v>
      </c>
      <c r="B2651" s="832" t="s">
        <v>2137</v>
      </c>
      <c r="C2651" s="832" t="s">
        <v>2143</v>
      </c>
      <c r="D2651" s="833" t="s">
        <v>4131</v>
      </c>
      <c r="E2651" s="834" t="s">
        <v>2167</v>
      </c>
      <c r="F2651" s="832" t="s">
        <v>2140</v>
      </c>
      <c r="G2651" s="832" t="s">
        <v>2205</v>
      </c>
      <c r="H2651" s="832" t="s">
        <v>590</v>
      </c>
      <c r="I2651" s="832" t="s">
        <v>2614</v>
      </c>
      <c r="J2651" s="832" t="s">
        <v>2615</v>
      </c>
      <c r="K2651" s="832" t="s">
        <v>2616</v>
      </c>
      <c r="L2651" s="835">
        <v>180</v>
      </c>
      <c r="M2651" s="835">
        <v>360</v>
      </c>
      <c r="N2651" s="832">
        <v>2</v>
      </c>
      <c r="O2651" s="836">
        <v>2</v>
      </c>
      <c r="P2651" s="835">
        <v>360</v>
      </c>
      <c r="Q2651" s="837">
        <v>1</v>
      </c>
      <c r="R2651" s="832">
        <v>2</v>
      </c>
      <c r="S2651" s="837">
        <v>1</v>
      </c>
      <c r="T2651" s="836">
        <v>2</v>
      </c>
      <c r="U2651" s="838">
        <v>1</v>
      </c>
    </row>
    <row r="2652" spans="1:21" ht="14.4" customHeight="1" x14ac:dyDescent="0.3">
      <c r="A2652" s="831">
        <v>11</v>
      </c>
      <c r="B2652" s="832" t="s">
        <v>2137</v>
      </c>
      <c r="C2652" s="832" t="s">
        <v>2143</v>
      </c>
      <c r="D2652" s="833" t="s">
        <v>4131</v>
      </c>
      <c r="E2652" s="834" t="s">
        <v>2167</v>
      </c>
      <c r="F2652" s="832" t="s">
        <v>2140</v>
      </c>
      <c r="G2652" s="832" t="s">
        <v>2205</v>
      </c>
      <c r="H2652" s="832" t="s">
        <v>590</v>
      </c>
      <c r="I2652" s="832" t="s">
        <v>2817</v>
      </c>
      <c r="J2652" s="832" t="s">
        <v>2818</v>
      </c>
      <c r="K2652" s="832" t="s">
        <v>2819</v>
      </c>
      <c r="L2652" s="835">
        <v>350</v>
      </c>
      <c r="M2652" s="835">
        <v>1750</v>
      </c>
      <c r="N2652" s="832">
        <v>5</v>
      </c>
      <c r="O2652" s="836">
        <v>5</v>
      </c>
      <c r="P2652" s="835">
        <v>1400</v>
      </c>
      <c r="Q2652" s="837">
        <v>0.8</v>
      </c>
      <c r="R2652" s="832">
        <v>4</v>
      </c>
      <c r="S2652" s="837">
        <v>0.8</v>
      </c>
      <c r="T2652" s="836">
        <v>4</v>
      </c>
      <c r="U2652" s="838">
        <v>0.8</v>
      </c>
    </row>
    <row r="2653" spans="1:21" ht="14.4" customHeight="1" x14ac:dyDescent="0.3">
      <c r="A2653" s="831">
        <v>11</v>
      </c>
      <c r="B2653" s="832" t="s">
        <v>2137</v>
      </c>
      <c r="C2653" s="832" t="s">
        <v>2143</v>
      </c>
      <c r="D2653" s="833" t="s">
        <v>4131</v>
      </c>
      <c r="E2653" s="834" t="s">
        <v>2167</v>
      </c>
      <c r="F2653" s="832" t="s">
        <v>2140</v>
      </c>
      <c r="G2653" s="832" t="s">
        <v>2205</v>
      </c>
      <c r="H2653" s="832" t="s">
        <v>590</v>
      </c>
      <c r="I2653" s="832" t="s">
        <v>2625</v>
      </c>
      <c r="J2653" s="832" t="s">
        <v>2626</v>
      </c>
      <c r="K2653" s="832" t="s">
        <v>2627</v>
      </c>
      <c r="L2653" s="835">
        <v>1600</v>
      </c>
      <c r="M2653" s="835">
        <v>1600</v>
      </c>
      <c r="N2653" s="832">
        <v>1</v>
      </c>
      <c r="O2653" s="836">
        <v>1</v>
      </c>
      <c r="P2653" s="835">
        <v>1600</v>
      </c>
      <c r="Q2653" s="837">
        <v>1</v>
      </c>
      <c r="R2653" s="832">
        <v>1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11</v>
      </c>
      <c r="B2654" s="832" t="s">
        <v>2137</v>
      </c>
      <c r="C2654" s="832" t="s">
        <v>2143</v>
      </c>
      <c r="D2654" s="833" t="s">
        <v>4131</v>
      </c>
      <c r="E2654" s="834" t="s">
        <v>2167</v>
      </c>
      <c r="F2654" s="832" t="s">
        <v>2140</v>
      </c>
      <c r="G2654" s="832" t="s">
        <v>2205</v>
      </c>
      <c r="H2654" s="832" t="s">
        <v>590</v>
      </c>
      <c r="I2654" s="832" t="s">
        <v>4124</v>
      </c>
      <c r="J2654" s="832" t="s">
        <v>4125</v>
      </c>
      <c r="K2654" s="832" t="s">
        <v>4126</v>
      </c>
      <c r="L2654" s="835">
        <v>500</v>
      </c>
      <c r="M2654" s="835">
        <v>500</v>
      </c>
      <c r="N2654" s="832">
        <v>1</v>
      </c>
      <c r="O2654" s="836">
        <v>1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11</v>
      </c>
      <c r="B2655" s="832" t="s">
        <v>2137</v>
      </c>
      <c r="C2655" s="832" t="s">
        <v>2143</v>
      </c>
      <c r="D2655" s="833" t="s">
        <v>4131</v>
      </c>
      <c r="E2655" s="834" t="s">
        <v>2167</v>
      </c>
      <c r="F2655" s="832" t="s">
        <v>2140</v>
      </c>
      <c r="G2655" s="832" t="s">
        <v>2205</v>
      </c>
      <c r="H2655" s="832" t="s">
        <v>590</v>
      </c>
      <c r="I2655" s="832" t="s">
        <v>4127</v>
      </c>
      <c r="J2655" s="832" t="s">
        <v>4128</v>
      </c>
      <c r="K2655" s="832" t="s">
        <v>4129</v>
      </c>
      <c r="L2655" s="835">
        <v>750</v>
      </c>
      <c r="M2655" s="835">
        <v>750</v>
      </c>
      <c r="N2655" s="832">
        <v>1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11</v>
      </c>
      <c r="B2656" s="832" t="s">
        <v>2137</v>
      </c>
      <c r="C2656" s="832" t="s">
        <v>2143</v>
      </c>
      <c r="D2656" s="833" t="s">
        <v>4131</v>
      </c>
      <c r="E2656" s="834" t="s">
        <v>2167</v>
      </c>
      <c r="F2656" s="832" t="s">
        <v>2140</v>
      </c>
      <c r="G2656" s="832" t="s">
        <v>2209</v>
      </c>
      <c r="H2656" s="832" t="s">
        <v>590</v>
      </c>
      <c r="I2656" s="832" t="s">
        <v>2371</v>
      </c>
      <c r="J2656" s="832" t="s">
        <v>2372</v>
      </c>
      <c r="K2656" s="832" t="s">
        <v>2373</v>
      </c>
      <c r="L2656" s="835">
        <v>1075</v>
      </c>
      <c r="M2656" s="835">
        <v>1075</v>
      </c>
      <c r="N2656" s="832">
        <v>1</v>
      </c>
      <c r="O2656" s="836">
        <v>1</v>
      </c>
      <c r="P2656" s="835">
        <v>1075</v>
      </c>
      <c r="Q2656" s="837">
        <v>1</v>
      </c>
      <c r="R2656" s="832">
        <v>1</v>
      </c>
      <c r="S2656" s="837">
        <v>1</v>
      </c>
      <c r="T2656" s="836">
        <v>1</v>
      </c>
      <c r="U2656" s="838">
        <v>1</v>
      </c>
    </row>
    <row r="2657" spans="1:21" ht="14.4" customHeight="1" x14ac:dyDescent="0.3">
      <c r="A2657" s="831">
        <v>11</v>
      </c>
      <c r="B2657" s="832" t="s">
        <v>2137</v>
      </c>
      <c r="C2657" s="832" t="s">
        <v>2143</v>
      </c>
      <c r="D2657" s="833" t="s">
        <v>4131</v>
      </c>
      <c r="E2657" s="834" t="s">
        <v>2167</v>
      </c>
      <c r="F2657" s="832" t="s">
        <v>2140</v>
      </c>
      <c r="G2657" s="832" t="s">
        <v>2209</v>
      </c>
      <c r="H2657" s="832" t="s">
        <v>590</v>
      </c>
      <c r="I2657" s="832" t="s">
        <v>2282</v>
      </c>
      <c r="J2657" s="832" t="s">
        <v>2283</v>
      </c>
      <c r="K2657" s="832" t="s">
        <v>2284</v>
      </c>
      <c r="L2657" s="835">
        <v>200</v>
      </c>
      <c r="M2657" s="835">
        <v>800</v>
      </c>
      <c r="N2657" s="832">
        <v>4</v>
      </c>
      <c r="O2657" s="836">
        <v>2</v>
      </c>
      <c r="P2657" s="835">
        <v>400</v>
      </c>
      <c r="Q2657" s="837">
        <v>0.5</v>
      </c>
      <c r="R2657" s="832">
        <v>2</v>
      </c>
      <c r="S2657" s="837">
        <v>0.5</v>
      </c>
      <c r="T2657" s="836">
        <v>1</v>
      </c>
      <c r="U2657" s="838">
        <v>0.5</v>
      </c>
    </row>
    <row r="2658" spans="1:21" ht="14.4" customHeight="1" x14ac:dyDescent="0.3">
      <c r="A2658" s="831">
        <v>11</v>
      </c>
      <c r="B2658" s="832" t="s">
        <v>2137</v>
      </c>
      <c r="C2658" s="832" t="s">
        <v>2143</v>
      </c>
      <c r="D2658" s="833" t="s">
        <v>4131</v>
      </c>
      <c r="E2658" s="834" t="s">
        <v>2167</v>
      </c>
      <c r="F2658" s="832" t="s">
        <v>2140</v>
      </c>
      <c r="G2658" s="832" t="s">
        <v>2209</v>
      </c>
      <c r="H2658" s="832" t="s">
        <v>590</v>
      </c>
      <c r="I2658" s="832" t="s">
        <v>2266</v>
      </c>
      <c r="J2658" s="832" t="s">
        <v>2267</v>
      </c>
      <c r="K2658" s="832" t="s">
        <v>2268</v>
      </c>
      <c r="L2658" s="835">
        <v>278.75</v>
      </c>
      <c r="M2658" s="835">
        <v>4460</v>
      </c>
      <c r="N2658" s="832">
        <v>16</v>
      </c>
      <c r="O2658" s="836">
        <v>8</v>
      </c>
      <c r="P2658" s="835">
        <v>3902.5</v>
      </c>
      <c r="Q2658" s="837">
        <v>0.875</v>
      </c>
      <c r="R2658" s="832">
        <v>14</v>
      </c>
      <c r="S2658" s="837">
        <v>0.875</v>
      </c>
      <c r="T2658" s="836">
        <v>7</v>
      </c>
      <c r="U2658" s="838">
        <v>0.875</v>
      </c>
    </row>
    <row r="2659" spans="1:21" ht="14.4" customHeight="1" x14ac:dyDescent="0.3">
      <c r="A2659" s="831">
        <v>11</v>
      </c>
      <c r="B2659" s="832" t="s">
        <v>2137</v>
      </c>
      <c r="C2659" s="832" t="s">
        <v>2143</v>
      </c>
      <c r="D2659" s="833" t="s">
        <v>4131</v>
      </c>
      <c r="E2659" s="834" t="s">
        <v>2167</v>
      </c>
      <c r="F2659" s="832" t="s">
        <v>2140</v>
      </c>
      <c r="G2659" s="832" t="s">
        <v>2678</v>
      </c>
      <c r="H2659" s="832" t="s">
        <v>590</v>
      </c>
      <c r="I2659" s="832" t="s">
        <v>2842</v>
      </c>
      <c r="J2659" s="832" t="s">
        <v>2843</v>
      </c>
      <c r="K2659" s="832" t="s">
        <v>2844</v>
      </c>
      <c r="L2659" s="835">
        <v>1659.44</v>
      </c>
      <c r="M2659" s="835">
        <v>3318.88</v>
      </c>
      <c r="N2659" s="832">
        <v>2</v>
      </c>
      <c r="O2659" s="836">
        <v>2</v>
      </c>
      <c r="P2659" s="835">
        <v>3318.88</v>
      </c>
      <c r="Q2659" s="837">
        <v>1</v>
      </c>
      <c r="R2659" s="832">
        <v>2</v>
      </c>
      <c r="S2659" s="837">
        <v>1</v>
      </c>
      <c r="T2659" s="836">
        <v>2</v>
      </c>
      <c r="U2659" s="838">
        <v>1</v>
      </c>
    </row>
    <row r="2660" spans="1:21" ht="14.4" customHeight="1" x14ac:dyDescent="0.3">
      <c r="A2660" s="831">
        <v>11</v>
      </c>
      <c r="B2660" s="832" t="s">
        <v>2137</v>
      </c>
      <c r="C2660" s="832" t="s">
        <v>2143</v>
      </c>
      <c r="D2660" s="833" t="s">
        <v>4131</v>
      </c>
      <c r="E2660" s="834" t="s">
        <v>2167</v>
      </c>
      <c r="F2660" s="832" t="s">
        <v>2140</v>
      </c>
      <c r="G2660" s="832" t="s">
        <v>2678</v>
      </c>
      <c r="H2660" s="832" t="s">
        <v>590</v>
      </c>
      <c r="I2660" s="832" t="s">
        <v>2682</v>
      </c>
      <c r="J2660" s="832" t="s">
        <v>2680</v>
      </c>
      <c r="K2660" s="832" t="s">
        <v>2683</v>
      </c>
      <c r="L2660" s="835">
        <v>1659.44</v>
      </c>
      <c r="M2660" s="835">
        <v>6637.76</v>
      </c>
      <c r="N2660" s="832">
        <v>4</v>
      </c>
      <c r="O2660" s="836">
        <v>3</v>
      </c>
      <c r="P2660" s="835">
        <v>6637.76</v>
      </c>
      <c r="Q2660" s="837">
        <v>1</v>
      </c>
      <c r="R2660" s="832">
        <v>4</v>
      </c>
      <c r="S2660" s="837">
        <v>1</v>
      </c>
      <c r="T2660" s="836">
        <v>3</v>
      </c>
      <c r="U2660" s="838">
        <v>1</v>
      </c>
    </row>
    <row r="2661" spans="1:21" ht="14.4" customHeight="1" x14ac:dyDescent="0.3">
      <c r="A2661" s="831">
        <v>11</v>
      </c>
      <c r="B2661" s="832" t="s">
        <v>2137</v>
      </c>
      <c r="C2661" s="832" t="s">
        <v>2143</v>
      </c>
      <c r="D2661" s="833" t="s">
        <v>4131</v>
      </c>
      <c r="E2661" s="834" t="s">
        <v>2167</v>
      </c>
      <c r="F2661" s="832" t="s">
        <v>2140</v>
      </c>
      <c r="G2661" s="832" t="s">
        <v>2678</v>
      </c>
      <c r="H2661" s="832" t="s">
        <v>590</v>
      </c>
      <c r="I2661" s="832" t="s">
        <v>2845</v>
      </c>
      <c r="J2661" s="832" t="s">
        <v>2846</v>
      </c>
      <c r="K2661" s="832" t="s">
        <v>2847</v>
      </c>
      <c r="L2661" s="835">
        <v>553.15</v>
      </c>
      <c r="M2661" s="835">
        <v>553.15</v>
      </c>
      <c r="N2661" s="832">
        <v>1</v>
      </c>
      <c r="O2661" s="836">
        <v>1</v>
      </c>
      <c r="P2661" s="835">
        <v>553.15</v>
      </c>
      <c r="Q2661" s="837">
        <v>1</v>
      </c>
      <c r="R2661" s="832">
        <v>1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11</v>
      </c>
      <c r="B2662" s="832" t="s">
        <v>2137</v>
      </c>
      <c r="C2662" s="832" t="s">
        <v>2147</v>
      </c>
      <c r="D2662" s="833" t="s">
        <v>4132</v>
      </c>
      <c r="E2662" s="834" t="s">
        <v>2154</v>
      </c>
      <c r="F2662" s="832" t="s">
        <v>2140</v>
      </c>
      <c r="G2662" s="832" t="s">
        <v>2209</v>
      </c>
      <c r="H2662" s="832" t="s">
        <v>590</v>
      </c>
      <c r="I2662" s="832" t="s">
        <v>2266</v>
      </c>
      <c r="J2662" s="832" t="s">
        <v>2267</v>
      </c>
      <c r="K2662" s="832" t="s">
        <v>2268</v>
      </c>
      <c r="L2662" s="835">
        <v>278.75</v>
      </c>
      <c r="M2662" s="835">
        <v>1115</v>
      </c>
      <c r="N2662" s="832">
        <v>4</v>
      </c>
      <c r="O2662" s="836">
        <v>2</v>
      </c>
      <c r="P2662" s="835">
        <v>557.5</v>
      </c>
      <c r="Q2662" s="837">
        <v>0.5</v>
      </c>
      <c r="R2662" s="832">
        <v>2</v>
      </c>
      <c r="S2662" s="837">
        <v>0.5</v>
      </c>
      <c r="T2662" s="836">
        <v>1</v>
      </c>
      <c r="U2662" s="838">
        <v>0.5</v>
      </c>
    </row>
    <row r="2663" spans="1:21" ht="14.4" customHeight="1" x14ac:dyDescent="0.3">
      <c r="A2663" s="831">
        <v>11</v>
      </c>
      <c r="B2663" s="832" t="s">
        <v>2137</v>
      </c>
      <c r="C2663" s="832" t="s">
        <v>2147</v>
      </c>
      <c r="D2663" s="833" t="s">
        <v>4132</v>
      </c>
      <c r="E2663" s="834" t="s">
        <v>2163</v>
      </c>
      <c r="F2663" s="832" t="s">
        <v>2138</v>
      </c>
      <c r="G2663" s="832" t="s">
        <v>2234</v>
      </c>
      <c r="H2663" s="832" t="s">
        <v>638</v>
      </c>
      <c r="I2663" s="832" t="s">
        <v>1827</v>
      </c>
      <c r="J2663" s="832" t="s">
        <v>653</v>
      </c>
      <c r="K2663" s="832" t="s">
        <v>646</v>
      </c>
      <c r="L2663" s="835">
        <v>48.42</v>
      </c>
      <c r="M2663" s="835">
        <v>48.42</v>
      </c>
      <c r="N2663" s="832">
        <v>1</v>
      </c>
      <c r="O2663" s="836">
        <v>1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11</v>
      </c>
      <c r="B2664" s="832" t="s">
        <v>2137</v>
      </c>
      <c r="C2664" s="832" t="s">
        <v>2147</v>
      </c>
      <c r="D2664" s="833" t="s">
        <v>4132</v>
      </c>
      <c r="E2664" s="834" t="s">
        <v>2163</v>
      </c>
      <c r="F2664" s="832" t="s">
        <v>2140</v>
      </c>
      <c r="G2664" s="832" t="s">
        <v>2205</v>
      </c>
      <c r="H2664" s="832" t="s">
        <v>590</v>
      </c>
      <c r="I2664" s="832" t="s">
        <v>2312</v>
      </c>
      <c r="J2664" s="832" t="s">
        <v>2313</v>
      </c>
      <c r="K2664" s="832" t="s">
        <v>2314</v>
      </c>
      <c r="L2664" s="835">
        <v>748.12</v>
      </c>
      <c r="M2664" s="835">
        <v>748.12</v>
      </c>
      <c r="N2664" s="832">
        <v>1</v>
      </c>
      <c r="O2664" s="836">
        <v>1</v>
      </c>
      <c r="P2664" s="835">
        <v>748.12</v>
      </c>
      <c r="Q2664" s="837">
        <v>1</v>
      </c>
      <c r="R2664" s="832">
        <v>1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11</v>
      </c>
      <c r="B2665" s="832" t="s">
        <v>2137</v>
      </c>
      <c r="C2665" s="832" t="s">
        <v>2147</v>
      </c>
      <c r="D2665" s="833" t="s">
        <v>4132</v>
      </c>
      <c r="E2665" s="834" t="s">
        <v>2166</v>
      </c>
      <c r="F2665" s="832" t="s">
        <v>2138</v>
      </c>
      <c r="G2665" s="832" t="s">
        <v>2234</v>
      </c>
      <c r="H2665" s="832" t="s">
        <v>638</v>
      </c>
      <c r="I2665" s="832" t="s">
        <v>1827</v>
      </c>
      <c r="J2665" s="832" t="s">
        <v>653</v>
      </c>
      <c r="K2665" s="832" t="s">
        <v>646</v>
      </c>
      <c r="L2665" s="835">
        <v>48.42</v>
      </c>
      <c r="M2665" s="835">
        <v>145.26</v>
      </c>
      <c r="N2665" s="832">
        <v>3</v>
      </c>
      <c r="O2665" s="836">
        <v>3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11</v>
      </c>
      <c r="B2666" s="832" t="s">
        <v>2137</v>
      </c>
      <c r="C2666" s="832" t="s">
        <v>2147</v>
      </c>
      <c r="D2666" s="833" t="s">
        <v>4132</v>
      </c>
      <c r="E2666" s="834" t="s">
        <v>2166</v>
      </c>
      <c r="F2666" s="832" t="s">
        <v>2140</v>
      </c>
      <c r="G2666" s="832" t="s">
        <v>2205</v>
      </c>
      <c r="H2666" s="832" t="s">
        <v>590</v>
      </c>
      <c r="I2666" s="832" t="s">
        <v>2315</v>
      </c>
      <c r="J2666" s="832" t="s">
        <v>2316</v>
      </c>
      <c r="K2666" s="832" t="s">
        <v>2317</v>
      </c>
      <c r="L2666" s="835">
        <v>350</v>
      </c>
      <c r="M2666" s="835">
        <v>700</v>
      </c>
      <c r="N2666" s="832">
        <v>2</v>
      </c>
      <c r="O2666" s="836">
        <v>2</v>
      </c>
      <c r="P2666" s="835">
        <v>700</v>
      </c>
      <c r="Q2666" s="837">
        <v>1</v>
      </c>
      <c r="R2666" s="832">
        <v>2</v>
      </c>
      <c r="S2666" s="837">
        <v>1</v>
      </c>
      <c r="T2666" s="836">
        <v>2</v>
      </c>
      <c r="U2666" s="838">
        <v>1</v>
      </c>
    </row>
    <row r="2667" spans="1:21" ht="14.4" customHeight="1" x14ac:dyDescent="0.3">
      <c r="A2667" s="831">
        <v>11</v>
      </c>
      <c r="B2667" s="832" t="s">
        <v>2137</v>
      </c>
      <c r="C2667" s="832" t="s">
        <v>2147</v>
      </c>
      <c r="D2667" s="833" t="s">
        <v>4132</v>
      </c>
      <c r="E2667" s="834" t="s">
        <v>2169</v>
      </c>
      <c r="F2667" s="832" t="s">
        <v>2138</v>
      </c>
      <c r="G2667" s="832" t="s">
        <v>2177</v>
      </c>
      <c r="H2667" s="832" t="s">
        <v>638</v>
      </c>
      <c r="I2667" s="832" t="s">
        <v>1927</v>
      </c>
      <c r="J2667" s="832" t="s">
        <v>1225</v>
      </c>
      <c r="K2667" s="832" t="s">
        <v>1928</v>
      </c>
      <c r="L2667" s="835">
        <v>154.36000000000001</v>
      </c>
      <c r="M2667" s="835">
        <v>308.72000000000003</v>
      </c>
      <c r="N2667" s="832">
        <v>2</v>
      </c>
      <c r="O2667" s="836">
        <v>2</v>
      </c>
      <c r="P2667" s="835">
        <v>308.72000000000003</v>
      </c>
      <c r="Q2667" s="837">
        <v>1</v>
      </c>
      <c r="R2667" s="832">
        <v>2</v>
      </c>
      <c r="S2667" s="837">
        <v>1</v>
      </c>
      <c r="T2667" s="836">
        <v>2</v>
      </c>
      <c r="U2667" s="838">
        <v>1</v>
      </c>
    </row>
    <row r="2668" spans="1:21" ht="14.4" customHeight="1" x14ac:dyDescent="0.3">
      <c r="A2668" s="831">
        <v>11</v>
      </c>
      <c r="B2668" s="832" t="s">
        <v>2137</v>
      </c>
      <c r="C2668" s="832" t="s">
        <v>2147</v>
      </c>
      <c r="D2668" s="833" t="s">
        <v>4132</v>
      </c>
      <c r="E2668" s="834" t="s">
        <v>2169</v>
      </c>
      <c r="F2668" s="832" t="s">
        <v>2138</v>
      </c>
      <c r="G2668" s="832" t="s">
        <v>2234</v>
      </c>
      <c r="H2668" s="832" t="s">
        <v>638</v>
      </c>
      <c r="I2668" s="832" t="s">
        <v>1827</v>
      </c>
      <c r="J2668" s="832" t="s">
        <v>653</v>
      </c>
      <c r="K2668" s="832" t="s">
        <v>646</v>
      </c>
      <c r="L2668" s="835">
        <v>48.42</v>
      </c>
      <c r="M2668" s="835">
        <v>96.84</v>
      </c>
      <c r="N2668" s="832">
        <v>2</v>
      </c>
      <c r="O2668" s="836">
        <v>2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11</v>
      </c>
      <c r="B2669" s="832" t="s">
        <v>2137</v>
      </c>
      <c r="C2669" s="832" t="s">
        <v>2147</v>
      </c>
      <c r="D2669" s="833" t="s">
        <v>4132</v>
      </c>
      <c r="E2669" s="834" t="s">
        <v>2169</v>
      </c>
      <c r="F2669" s="832" t="s">
        <v>2140</v>
      </c>
      <c r="G2669" s="832" t="s">
        <v>2209</v>
      </c>
      <c r="H2669" s="832" t="s">
        <v>590</v>
      </c>
      <c r="I2669" s="832" t="s">
        <v>2266</v>
      </c>
      <c r="J2669" s="832" t="s">
        <v>2267</v>
      </c>
      <c r="K2669" s="832" t="s">
        <v>2268</v>
      </c>
      <c r="L2669" s="835">
        <v>278.75</v>
      </c>
      <c r="M2669" s="835">
        <v>557.5</v>
      </c>
      <c r="N2669" s="832">
        <v>2</v>
      </c>
      <c r="O2669" s="836">
        <v>1</v>
      </c>
      <c r="P2669" s="835">
        <v>557.5</v>
      </c>
      <c r="Q2669" s="837">
        <v>1</v>
      </c>
      <c r="R2669" s="832">
        <v>2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11</v>
      </c>
      <c r="B2670" s="832" t="s">
        <v>2137</v>
      </c>
      <c r="C2670" s="832" t="s">
        <v>2147</v>
      </c>
      <c r="D2670" s="833" t="s">
        <v>4132</v>
      </c>
      <c r="E2670" s="834" t="s">
        <v>2175</v>
      </c>
      <c r="F2670" s="832" t="s">
        <v>2140</v>
      </c>
      <c r="G2670" s="832" t="s">
        <v>2209</v>
      </c>
      <c r="H2670" s="832" t="s">
        <v>590</v>
      </c>
      <c r="I2670" s="832" t="s">
        <v>2266</v>
      </c>
      <c r="J2670" s="832" t="s">
        <v>2267</v>
      </c>
      <c r="K2670" s="832" t="s">
        <v>2268</v>
      </c>
      <c r="L2670" s="835">
        <v>278.75</v>
      </c>
      <c r="M2670" s="835">
        <v>557.5</v>
      </c>
      <c r="N2670" s="832">
        <v>2</v>
      </c>
      <c r="O2670" s="836">
        <v>1</v>
      </c>
      <c r="P2670" s="835">
        <v>557.5</v>
      </c>
      <c r="Q2670" s="837">
        <v>1</v>
      </c>
      <c r="R2670" s="832">
        <v>2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11</v>
      </c>
      <c r="B2671" s="832" t="s">
        <v>2137</v>
      </c>
      <c r="C2671" s="832" t="s">
        <v>2147</v>
      </c>
      <c r="D2671" s="833" t="s">
        <v>4132</v>
      </c>
      <c r="E2671" s="834" t="s">
        <v>2173</v>
      </c>
      <c r="F2671" s="832" t="s">
        <v>2138</v>
      </c>
      <c r="G2671" s="832" t="s">
        <v>2177</v>
      </c>
      <c r="H2671" s="832" t="s">
        <v>638</v>
      </c>
      <c r="I2671" s="832" t="s">
        <v>1927</v>
      </c>
      <c r="J2671" s="832" t="s">
        <v>1225</v>
      </c>
      <c r="K2671" s="832" t="s">
        <v>1928</v>
      </c>
      <c r="L2671" s="835">
        <v>154.36000000000001</v>
      </c>
      <c r="M2671" s="835">
        <v>154.36000000000001</v>
      </c>
      <c r="N2671" s="832">
        <v>1</v>
      </c>
      <c r="O2671" s="836">
        <v>0.5</v>
      </c>
      <c r="P2671" s="835">
        <v>154.36000000000001</v>
      </c>
      <c r="Q2671" s="837">
        <v>1</v>
      </c>
      <c r="R2671" s="832">
        <v>1</v>
      </c>
      <c r="S2671" s="837">
        <v>1</v>
      </c>
      <c r="T2671" s="836">
        <v>0.5</v>
      </c>
      <c r="U2671" s="838">
        <v>1</v>
      </c>
    </row>
    <row r="2672" spans="1:21" ht="14.4" customHeight="1" x14ac:dyDescent="0.3">
      <c r="A2672" s="831">
        <v>11</v>
      </c>
      <c r="B2672" s="832" t="s">
        <v>2137</v>
      </c>
      <c r="C2672" s="832" t="s">
        <v>2147</v>
      </c>
      <c r="D2672" s="833" t="s">
        <v>4132</v>
      </c>
      <c r="E2672" s="834" t="s">
        <v>2173</v>
      </c>
      <c r="F2672" s="832" t="s">
        <v>2138</v>
      </c>
      <c r="G2672" s="832" t="s">
        <v>2967</v>
      </c>
      <c r="H2672" s="832" t="s">
        <v>590</v>
      </c>
      <c r="I2672" s="832" t="s">
        <v>3780</v>
      </c>
      <c r="J2672" s="832" t="s">
        <v>2969</v>
      </c>
      <c r="K2672" s="832" t="s">
        <v>3781</v>
      </c>
      <c r="L2672" s="835">
        <v>169.59</v>
      </c>
      <c r="M2672" s="835">
        <v>169.59</v>
      </c>
      <c r="N2672" s="832">
        <v>1</v>
      </c>
      <c r="O2672" s="836">
        <v>0.5</v>
      </c>
      <c r="P2672" s="835">
        <v>169.59</v>
      </c>
      <c r="Q2672" s="837">
        <v>1</v>
      </c>
      <c r="R2672" s="832">
        <v>1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11</v>
      </c>
      <c r="B2673" s="832" t="s">
        <v>2137</v>
      </c>
      <c r="C2673" s="832" t="s">
        <v>2147</v>
      </c>
      <c r="D2673" s="833" t="s">
        <v>4132</v>
      </c>
      <c r="E2673" s="834" t="s">
        <v>2173</v>
      </c>
      <c r="F2673" s="832" t="s">
        <v>2138</v>
      </c>
      <c r="G2673" s="832" t="s">
        <v>2262</v>
      </c>
      <c r="H2673" s="832" t="s">
        <v>590</v>
      </c>
      <c r="I2673" s="832" t="s">
        <v>2263</v>
      </c>
      <c r="J2673" s="832" t="s">
        <v>2264</v>
      </c>
      <c r="K2673" s="832" t="s">
        <v>2265</v>
      </c>
      <c r="L2673" s="835">
        <v>60.9</v>
      </c>
      <c r="M2673" s="835">
        <v>243.6</v>
      </c>
      <c r="N2673" s="832">
        <v>4</v>
      </c>
      <c r="O2673" s="836">
        <v>1</v>
      </c>
      <c r="P2673" s="835">
        <v>182.7</v>
      </c>
      <c r="Q2673" s="837">
        <v>0.75</v>
      </c>
      <c r="R2673" s="832">
        <v>3</v>
      </c>
      <c r="S2673" s="837">
        <v>0.75</v>
      </c>
      <c r="T2673" s="836">
        <v>0.5</v>
      </c>
      <c r="U2673" s="838">
        <v>0.5</v>
      </c>
    </row>
    <row r="2674" spans="1:21" ht="14.4" customHeight="1" x14ac:dyDescent="0.3">
      <c r="A2674" s="831">
        <v>11</v>
      </c>
      <c r="B2674" s="832" t="s">
        <v>2137</v>
      </c>
      <c r="C2674" s="832" t="s">
        <v>2147</v>
      </c>
      <c r="D2674" s="833" t="s">
        <v>4132</v>
      </c>
      <c r="E2674" s="834" t="s">
        <v>2173</v>
      </c>
      <c r="F2674" s="832" t="s">
        <v>2138</v>
      </c>
      <c r="G2674" s="832" t="s">
        <v>3793</v>
      </c>
      <c r="H2674" s="832" t="s">
        <v>590</v>
      </c>
      <c r="I2674" s="832" t="s">
        <v>3794</v>
      </c>
      <c r="J2674" s="832" t="s">
        <v>3795</v>
      </c>
      <c r="K2674" s="832" t="s">
        <v>3796</v>
      </c>
      <c r="L2674" s="835">
        <v>231.16</v>
      </c>
      <c r="M2674" s="835">
        <v>231.16</v>
      </c>
      <c r="N2674" s="832">
        <v>1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11</v>
      </c>
      <c r="B2675" s="832" t="s">
        <v>2137</v>
      </c>
      <c r="C2675" s="832" t="s">
        <v>2147</v>
      </c>
      <c r="D2675" s="833" t="s">
        <v>4132</v>
      </c>
      <c r="E2675" s="834" t="s">
        <v>2173</v>
      </c>
      <c r="F2675" s="832" t="s">
        <v>2138</v>
      </c>
      <c r="G2675" s="832" t="s">
        <v>2285</v>
      </c>
      <c r="H2675" s="832" t="s">
        <v>590</v>
      </c>
      <c r="I2675" s="832" t="s">
        <v>2339</v>
      </c>
      <c r="J2675" s="832" t="s">
        <v>856</v>
      </c>
      <c r="K2675" s="832" t="s">
        <v>2288</v>
      </c>
      <c r="L2675" s="835">
        <v>0</v>
      </c>
      <c r="M2675" s="835">
        <v>0</v>
      </c>
      <c r="N2675" s="832">
        <v>1</v>
      </c>
      <c r="O2675" s="836">
        <v>0.5</v>
      </c>
      <c r="P2675" s="835">
        <v>0</v>
      </c>
      <c r="Q2675" s="837"/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11</v>
      </c>
      <c r="B2676" s="832" t="s">
        <v>2137</v>
      </c>
      <c r="C2676" s="832" t="s">
        <v>2147</v>
      </c>
      <c r="D2676" s="833" t="s">
        <v>4132</v>
      </c>
      <c r="E2676" s="834" t="s">
        <v>2173</v>
      </c>
      <c r="F2676" s="832" t="s">
        <v>2138</v>
      </c>
      <c r="G2676" s="832" t="s">
        <v>2181</v>
      </c>
      <c r="H2676" s="832" t="s">
        <v>638</v>
      </c>
      <c r="I2676" s="832" t="s">
        <v>2458</v>
      </c>
      <c r="J2676" s="832" t="s">
        <v>757</v>
      </c>
      <c r="K2676" s="832" t="s">
        <v>1680</v>
      </c>
      <c r="L2676" s="835">
        <v>368.16</v>
      </c>
      <c r="M2676" s="835">
        <v>368.16</v>
      </c>
      <c r="N2676" s="832">
        <v>1</v>
      </c>
      <c r="O2676" s="836">
        <v>1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11</v>
      </c>
      <c r="B2677" s="832" t="s">
        <v>2137</v>
      </c>
      <c r="C2677" s="832" t="s">
        <v>2147</v>
      </c>
      <c r="D2677" s="833" t="s">
        <v>4132</v>
      </c>
      <c r="E2677" s="834" t="s">
        <v>2173</v>
      </c>
      <c r="F2677" s="832" t="s">
        <v>2138</v>
      </c>
      <c r="G2677" s="832" t="s">
        <v>2234</v>
      </c>
      <c r="H2677" s="832" t="s">
        <v>638</v>
      </c>
      <c r="I2677" s="832" t="s">
        <v>1827</v>
      </c>
      <c r="J2677" s="832" t="s">
        <v>653</v>
      </c>
      <c r="K2677" s="832" t="s">
        <v>646</v>
      </c>
      <c r="L2677" s="835">
        <v>48.42</v>
      </c>
      <c r="M2677" s="835">
        <v>48.42</v>
      </c>
      <c r="N2677" s="832">
        <v>1</v>
      </c>
      <c r="O2677" s="836">
        <v>0.5</v>
      </c>
      <c r="P2677" s="835">
        <v>48.42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11</v>
      </c>
      <c r="B2678" s="832" t="s">
        <v>2137</v>
      </c>
      <c r="C2678" s="832" t="s">
        <v>2147</v>
      </c>
      <c r="D2678" s="833" t="s">
        <v>4132</v>
      </c>
      <c r="E2678" s="834" t="s">
        <v>2173</v>
      </c>
      <c r="F2678" s="832" t="s">
        <v>2138</v>
      </c>
      <c r="G2678" s="832" t="s">
        <v>2234</v>
      </c>
      <c r="H2678" s="832" t="s">
        <v>590</v>
      </c>
      <c r="I2678" s="832" t="s">
        <v>2406</v>
      </c>
      <c r="J2678" s="832" t="s">
        <v>653</v>
      </c>
      <c r="K2678" s="832" t="s">
        <v>2407</v>
      </c>
      <c r="L2678" s="835">
        <v>48.42</v>
      </c>
      <c r="M2678" s="835">
        <v>48.42</v>
      </c>
      <c r="N2678" s="832">
        <v>1</v>
      </c>
      <c r="O2678" s="836">
        <v>0.5</v>
      </c>
      <c r="P2678" s="835">
        <v>48.42</v>
      </c>
      <c r="Q2678" s="837">
        <v>1</v>
      </c>
      <c r="R2678" s="832">
        <v>1</v>
      </c>
      <c r="S2678" s="837">
        <v>1</v>
      </c>
      <c r="T2678" s="836">
        <v>0.5</v>
      </c>
      <c r="U2678" s="838">
        <v>1</v>
      </c>
    </row>
    <row r="2679" spans="1:21" ht="14.4" customHeight="1" x14ac:dyDescent="0.3">
      <c r="A2679" s="831">
        <v>11</v>
      </c>
      <c r="B2679" s="832" t="s">
        <v>2137</v>
      </c>
      <c r="C2679" s="832" t="s">
        <v>2147</v>
      </c>
      <c r="D2679" s="833" t="s">
        <v>4132</v>
      </c>
      <c r="E2679" s="834" t="s">
        <v>2173</v>
      </c>
      <c r="F2679" s="832" t="s">
        <v>2138</v>
      </c>
      <c r="G2679" s="832" t="s">
        <v>2293</v>
      </c>
      <c r="H2679" s="832" t="s">
        <v>590</v>
      </c>
      <c r="I2679" s="832" t="s">
        <v>3918</v>
      </c>
      <c r="J2679" s="832" t="s">
        <v>774</v>
      </c>
      <c r="K2679" s="832" t="s">
        <v>3917</v>
      </c>
      <c r="L2679" s="835">
        <v>16.12</v>
      </c>
      <c r="M2679" s="835">
        <v>16.12</v>
      </c>
      <c r="N2679" s="832">
        <v>1</v>
      </c>
      <c r="O2679" s="836">
        <v>0.5</v>
      </c>
      <c r="P2679" s="835">
        <v>16.12</v>
      </c>
      <c r="Q2679" s="837">
        <v>1</v>
      </c>
      <c r="R2679" s="832">
        <v>1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11</v>
      </c>
      <c r="B2680" s="832" t="s">
        <v>2137</v>
      </c>
      <c r="C2680" s="832" t="s">
        <v>2147</v>
      </c>
      <c r="D2680" s="833" t="s">
        <v>4132</v>
      </c>
      <c r="E2680" s="834" t="s">
        <v>2173</v>
      </c>
      <c r="F2680" s="832" t="s">
        <v>2138</v>
      </c>
      <c r="G2680" s="832" t="s">
        <v>2293</v>
      </c>
      <c r="H2680" s="832" t="s">
        <v>590</v>
      </c>
      <c r="I2680" s="832" t="s">
        <v>3808</v>
      </c>
      <c r="J2680" s="832" t="s">
        <v>774</v>
      </c>
      <c r="K2680" s="832" t="s">
        <v>1959</v>
      </c>
      <c r="L2680" s="835">
        <v>32.25</v>
      </c>
      <c r="M2680" s="835">
        <v>32.25</v>
      </c>
      <c r="N2680" s="832">
        <v>1</v>
      </c>
      <c r="O2680" s="836">
        <v>0.5</v>
      </c>
      <c r="P2680" s="835">
        <v>32.25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" customHeight="1" x14ac:dyDescent="0.3">
      <c r="A2681" s="831">
        <v>11</v>
      </c>
      <c r="B2681" s="832" t="s">
        <v>2137</v>
      </c>
      <c r="C2681" s="832" t="s">
        <v>2147</v>
      </c>
      <c r="D2681" s="833" t="s">
        <v>4132</v>
      </c>
      <c r="E2681" s="834" t="s">
        <v>2173</v>
      </c>
      <c r="F2681" s="832" t="s">
        <v>2138</v>
      </c>
      <c r="G2681" s="832" t="s">
        <v>3040</v>
      </c>
      <c r="H2681" s="832" t="s">
        <v>638</v>
      </c>
      <c r="I2681" s="832" t="s">
        <v>1703</v>
      </c>
      <c r="J2681" s="832" t="s">
        <v>786</v>
      </c>
      <c r="K2681" s="832" t="s">
        <v>1704</v>
      </c>
      <c r="L2681" s="835">
        <v>0</v>
      </c>
      <c r="M2681" s="835">
        <v>0</v>
      </c>
      <c r="N2681" s="832">
        <v>1</v>
      </c>
      <c r="O2681" s="836">
        <v>1</v>
      </c>
      <c r="P2681" s="835"/>
      <c r="Q2681" s="837"/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11</v>
      </c>
      <c r="B2682" s="832" t="s">
        <v>2137</v>
      </c>
      <c r="C2682" s="832" t="s">
        <v>2147</v>
      </c>
      <c r="D2682" s="833" t="s">
        <v>4132</v>
      </c>
      <c r="E2682" s="834" t="s">
        <v>2173</v>
      </c>
      <c r="F2682" s="832" t="s">
        <v>2140</v>
      </c>
      <c r="G2682" s="832" t="s">
        <v>2191</v>
      </c>
      <c r="H2682" s="832" t="s">
        <v>590</v>
      </c>
      <c r="I2682" s="832" t="s">
        <v>2602</v>
      </c>
      <c r="J2682" s="832" t="s">
        <v>2603</v>
      </c>
      <c r="K2682" s="832" t="s">
        <v>2604</v>
      </c>
      <c r="L2682" s="835">
        <v>0</v>
      </c>
      <c r="M2682" s="835">
        <v>0</v>
      </c>
      <c r="N2682" s="832">
        <v>1</v>
      </c>
      <c r="O2682" s="836">
        <v>1</v>
      </c>
      <c r="P2682" s="835"/>
      <c r="Q2682" s="837"/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11</v>
      </c>
      <c r="B2683" s="832" t="s">
        <v>2137</v>
      </c>
      <c r="C2683" s="832" t="s">
        <v>2147</v>
      </c>
      <c r="D2683" s="833" t="s">
        <v>4132</v>
      </c>
      <c r="E2683" s="834" t="s">
        <v>2173</v>
      </c>
      <c r="F2683" s="832" t="s">
        <v>2140</v>
      </c>
      <c r="G2683" s="832" t="s">
        <v>2205</v>
      </c>
      <c r="H2683" s="832" t="s">
        <v>590</v>
      </c>
      <c r="I2683" s="832" t="s">
        <v>2206</v>
      </c>
      <c r="J2683" s="832" t="s">
        <v>2207</v>
      </c>
      <c r="K2683" s="832" t="s">
        <v>2208</v>
      </c>
      <c r="L2683" s="835">
        <v>500</v>
      </c>
      <c r="M2683" s="835">
        <v>500</v>
      </c>
      <c r="N2683" s="832">
        <v>1</v>
      </c>
      <c r="O2683" s="836">
        <v>1</v>
      </c>
      <c r="P2683" s="835">
        <v>500</v>
      </c>
      <c r="Q2683" s="837">
        <v>1</v>
      </c>
      <c r="R2683" s="832">
        <v>1</v>
      </c>
      <c r="S2683" s="837">
        <v>1</v>
      </c>
      <c r="T2683" s="836">
        <v>1</v>
      </c>
      <c r="U2683" s="838">
        <v>1</v>
      </c>
    </row>
    <row r="2684" spans="1:21" ht="14.4" customHeight="1" x14ac:dyDescent="0.3">
      <c r="A2684" s="831">
        <v>11</v>
      </c>
      <c r="B2684" s="832" t="s">
        <v>2137</v>
      </c>
      <c r="C2684" s="832" t="s">
        <v>2147</v>
      </c>
      <c r="D2684" s="833" t="s">
        <v>4132</v>
      </c>
      <c r="E2684" s="834" t="s">
        <v>2173</v>
      </c>
      <c r="F2684" s="832" t="s">
        <v>2140</v>
      </c>
      <c r="G2684" s="832" t="s">
        <v>2209</v>
      </c>
      <c r="H2684" s="832" t="s">
        <v>590</v>
      </c>
      <c r="I2684" s="832" t="s">
        <v>2266</v>
      </c>
      <c r="J2684" s="832" t="s">
        <v>2267</v>
      </c>
      <c r="K2684" s="832" t="s">
        <v>2268</v>
      </c>
      <c r="L2684" s="835">
        <v>278.75</v>
      </c>
      <c r="M2684" s="835">
        <v>557.5</v>
      </c>
      <c r="N2684" s="832">
        <v>2</v>
      </c>
      <c r="O2684" s="836">
        <v>1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thickBot="1" x14ac:dyDescent="0.35">
      <c r="A2685" s="839">
        <v>11</v>
      </c>
      <c r="B2685" s="840" t="s">
        <v>2137</v>
      </c>
      <c r="C2685" s="840" t="s">
        <v>2145</v>
      </c>
      <c r="D2685" s="841" t="s">
        <v>4133</v>
      </c>
      <c r="E2685" s="842" t="s">
        <v>2154</v>
      </c>
      <c r="F2685" s="840" t="s">
        <v>2140</v>
      </c>
      <c r="G2685" s="840" t="s">
        <v>2213</v>
      </c>
      <c r="H2685" s="840" t="s">
        <v>590</v>
      </c>
      <c r="I2685" s="840" t="s">
        <v>2214</v>
      </c>
      <c r="J2685" s="840" t="s">
        <v>2215</v>
      </c>
      <c r="K2685" s="840" t="s">
        <v>2216</v>
      </c>
      <c r="L2685" s="843">
        <v>0</v>
      </c>
      <c r="M2685" s="843">
        <v>0</v>
      </c>
      <c r="N2685" s="840">
        <v>1</v>
      </c>
      <c r="O2685" s="844">
        <v>1</v>
      </c>
      <c r="P2685" s="843"/>
      <c r="Q2685" s="845"/>
      <c r="R2685" s="840"/>
      <c r="S2685" s="845">
        <v>0</v>
      </c>
      <c r="T2685" s="844"/>
      <c r="U2685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7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4135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2158</v>
      </c>
      <c r="B5" s="225">
        <v>13325.479999999998</v>
      </c>
      <c r="C5" s="830">
        <v>6.2649183135795303E-2</v>
      </c>
      <c r="D5" s="225">
        <v>199374.5</v>
      </c>
      <c r="E5" s="830">
        <v>0.93735081686420463</v>
      </c>
      <c r="F5" s="848">
        <v>212699.98</v>
      </c>
    </row>
    <row r="6" spans="1:6" ht="14.4" customHeight="1" x14ac:dyDescent="0.3">
      <c r="A6" s="857" t="s">
        <v>2161</v>
      </c>
      <c r="B6" s="849">
        <v>10112.220000000001</v>
      </c>
      <c r="C6" s="837">
        <v>0.10453496340373815</v>
      </c>
      <c r="D6" s="849">
        <v>86623.070000000036</v>
      </c>
      <c r="E6" s="837">
        <v>0.89546503659626187</v>
      </c>
      <c r="F6" s="850">
        <v>96735.290000000037</v>
      </c>
    </row>
    <row r="7" spans="1:6" ht="14.4" customHeight="1" x14ac:dyDescent="0.3">
      <c r="A7" s="857" t="s">
        <v>2165</v>
      </c>
      <c r="B7" s="849">
        <v>7128.45</v>
      </c>
      <c r="C7" s="837">
        <v>7.0869840562866646E-2</v>
      </c>
      <c r="D7" s="849">
        <v>93456.650000000023</v>
      </c>
      <c r="E7" s="837">
        <v>0.9291301594371334</v>
      </c>
      <c r="F7" s="850">
        <v>100585.10000000002</v>
      </c>
    </row>
    <row r="8" spans="1:6" ht="14.4" customHeight="1" x14ac:dyDescent="0.3">
      <c r="A8" s="857" t="s">
        <v>2173</v>
      </c>
      <c r="B8" s="849">
        <v>4584.24</v>
      </c>
      <c r="C8" s="837">
        <v>2.6819095366260984E-2</v>
      </c>
      <c r="D8" s="849">
        <v>166347.69999999998</v>
      </c>
      <c r="E8" s="837">
        <v>0.97318090463373907</v>
      </c>
      <c r="F8" s="850">
        <v>170931.93999999997</v>
      </c>
    </row>
    <row r="9" spans="1:6" ht="14.4" customHeight="1" x14ac:dyDescent="0.3">
      <c r="A9" s="857" t="s">
        <v>2168</v>
      </c>
      <c r="B9" s="849">
        <v>4182.2000000000007</v>
      </c>
      <c r="C9" s="837">
        <v>1.4326476776048758E-2</v>
      </c>
      <c r="D9" s="849">
        <v>287738.84000000003</v>
      </c>
      <c r="E9" s="837">
        <v>0.98567352322395119</v>
      </c>
      <c r="F9" s="850">
        <v>291921.04000000004</v>
      </c>
    </row>
    <row r="10" spans="1:6" ht="14.4" customHeight="1" x14ac:dyDescent="0.3">
      <c r="A10" s="857" t="s">
        <v>2152</v>
      </c>
      <c r="B10" s="849">
        <v>4155.13</v>
      </c>
      <c r="C10" s="837">
        <v>2.512930148170547E-2</v>
      </c>
      <c r="D10" s="849">
        <v>161194.87000000002</v>
      </c>
      <c r="E10" s="837">
        <v>0.97487069851829455</v>
      </c>
      <c r="F10" s="850">
        <v>165350.00000000003</v>
      </c>
    </row>
    <row r="11" spans="1:6" ht="14.4" customHeight="1" x14ac:dyDescent="0.3">
      <c r="A11" s="857" t="s">
        <v>2167</v>
      </c>
      <c r="B11" s="849">
        <v>2491.3599999999997</v>
      </c>
      <c r="C11" s="837">
        <v>1.7029218353573367E-2</v>
      </c>
      <c r="D11" s="849">
        <v>143807.78000000003</v>
      </c>
      <c r="E11" s="837">
        <v>0.98297078164642671</v>
      </c>
      <c r="F11" s="850">
        <v>146299.14000000001</v>
      </c>
    </row>
    <row r="12" spans="1:6" ht="14.4" customHeight="1" x14ac:dyDescent="0.3">
      <c r="A12" s="857" t="s">
        <v>2160</v>
      </c>
      <c r="B12" s="849">
        <v>2455.44</v>
      </c>
      <c r="C12" s="837">
        <v>1.5311359473049388E-2</v>
      </c>
      <c r="D12" s="849">
        <v>157911.76999999996</v>
      </c>
      <c r="E12" s="837">
        <v>0.9846886405269506</v>
      </c>
      <c r="F12" s="850">
        <v>160367.20999999996</v>
      </c>
    </row>
    <row r="13" spans="1:6" ht="14.4" customHeight="1" x14ac:dyDescent="0.3">
      <c r="A13" s="857" t="s">
        <v>2154</v>
      </c>
      <c r="B13" s="849">
        <v>2171.0899999999997</v>
      </c>
      <c r="C13" s="837">
        <v>0.17035238177438464</v>
      </c>
      <c r="D13" s="849">
        <v>10573.609999999999</v>
      </c>
      <c r="E13" s="837">
        <v>0.82964761822561528</v>
      </c>
      <c r="F13" s="850">
        <v>12744.699999999999</v>
      </c>
    </row>
    <row r="14" spans="1:6" ht="14.4" customHeight="1" x14ac:dyDescent="0.3">
      <c r="A14" s="857" t="s">
        <v>2157</v>
      </c>
      <c r="B14" s="849">
        <v>1909.76</v>
      </c>
      <c r="C14" s="837">
        <v>1.1690611864964666E-2</v>
      </c>
      <c r="D14" s="849">
        <v>161448.67000000001</v>
      </c>
      <c r="E14" s="837">
        <v>0.98830938813503533</v>
      </c>
      <c r="F14" s="850">
        <v>163358.43000000002</v>
      </c>
    </row>
    <row r="15" spans="1:6" ht="14.4" customHeight="1" x14ac:dyDescent="0.3">
      <c r="A15" s="857" t="s">
        <v>2164</v>
      </c>
      <c r="B15" s="849">
        <v>1705.2200000000003</v>
      </c>
      <c r="C15" s="837">
        <v>4.5930478576936822E-2</v>
      </c>
      <c r="D15" s="849">
        <v>35420.890000000007</v>
      </c>
      <c r="E15" s="837">
        <v>0.95406952142306312</v>
      </c>
      <c r="F15" s="850">
        <v>37126.110000000008</v>
      </c>
    </row>
    <row r="16" spans="1:6" ht="14.4" customHeight="1" x14ac:dyDescent="0.3">
      <c r="A16" s="857" t="s">
        <v>2156</v>
      </c>
      <c r="B16" s="849">
        <v>1402.17</v>
      </c>
      <c r="C16" s="837">
        <v>2.6087606893660863E-2</v>
      </c>
      <c r="D16" s="849">
        <v>52346.340000000011</v>
      </c>
      <c r="E16" s="837">
        <v>0.97391239310633915</v>
      </c>
      <c r="F16" s="850">
        <v>53748.510000000009</v>
      </c>
    </row>
    <row r="17" spans="1:6" ht="14.4" customHeight="1" x14ac:dyDescent="0.3">
      <c r="A17" s="857" t="s">
        <v>2171</v>
      </c>
      <c r="B17" s="849">
        <v>1156.1000000000001</v>
      </c>
      <c r="C17" s="837">
        <v>2.8022162740873408E-2</v>
      </c>
      <c r="D17" s="849">
        <v>40100.530000000006</v>
      </c>
      <c r="E17" s="837">
        <v>0.97197783725912668</v>
      </c>
      <c r="F17" s="850">
        <v>41256.630000000005</v>
      </c>
    </row>
    <row r="18" spans="1:6" ht="14.4" customHeight="1" x14ac:dyDescent="0.3">
      <c r="A18" s="857" t="s">
        <v>2166</v>
      </c>
      <c r="B18" s="849">
        <v>1118.01</v>
      </c>
      <c r="C18" s="837">
        <v>1.3046688405507051E-2</v>
      </c>
      <c r="D18" s="849">
        <v>84575.000000000029</v>
      </c>
      <c r="E18" s="837">
        <v>0.98695331159449307</v>
      </c>
      <c r="F18" s="850">
        <v>85693.010000000024</v>
      </c>
    </row>
    <row r="19" spans="1:6" ht="14.4" customHeight="1" x14ac:dyDescent="0.3">
      <c r="A19" s="857" t="s">
        <v>2153</v>
      </c>
      <c r="B19" s="849">
        <v>1112.6199999999999</v>
      </c>
      <c r="C19" s="837">
        <v>6.1152623233292E-2</v>
      </c>
      <c r="D19" s="849">
        <v>17081.530000000006</v>
      </c>
      <c r="E19" s="837">
        <v>0.93884737676670804</v>
      </c>
      <c r="F19" s="850">
        <v>18194.150000000005</v>
      </c>
    </row>
    <row r="20" spans="1:6" ht="14.4" customHeight="1" x14ac:dyDescent="0.3">
      <c r="A20" s="857" t="s">
        <v>2162</v>
      </c>
      <c r="B20" s="849">
        <v>925.24</v>
      </c>
      <c r="C20" s="837">
        <v>3.4726421152625621E-2</v>
      </c>
      <c r="D20" s="849">
        <v>25718.450000000004</v>
      </c>
      <c r="E20" s="837">
        <v>0.9652735788473743</v>
      </c>
      <c r="F20" s="850">
        <v>26643.690000000006</v>
      </c>
    </row>
    <row r="21" spans="1:6" ht="14.4" customHeight="1" x14ac:dyDescent="0.3">
      <c r="A21" s="857" t="s">
        <v>2172</v>
      </c>
      <c r="B21" s="849">
        <v>852.62</v>
      </c>
      <c r="C21" s="837">
        <v>6.2131136909008351E-2</v>
      </c>
      <c r="D21" s="849">
        <v>12870.290000000003</v>
      </c>
      <c r="E21" s="837">
        <v>0.9378688630909916</v>
      </c>
      <c r="F21" s="850">
        <v>13722.910000000003</v>
      </c>
    </row>
    <row r="22" spans="1:6" ht="14.4" customHeight="1" x14ac:dyDescent="0.3">
      <c r="A22" s="857" t="s">
        <v>2163</v>
      </c>
      <c r="B22" s="849">
        <v>716.16</v>
      </c>
      <c r="C22" s="837">
        <v>3.1115312960542769E-2</v>
      </c>
      <c r="D22" s="849">
        <v>22300.160000000007</v>
      </c>
      <c r="E22" s="837">
        <v>0.96888468703945718</v>
      </c>
      <c r="F22" s="850">
        <v>23016.320000000007</v>
      </c>
    </row>
    <row r="23" spans="1:6" ht="14.4" customHeight="1" x14ac:dyDescent="0.3">
      <c r="A23" s="857" t="s">
        <v>2176</v>
      </c>
      <c r="B23" s="849">
        <v>563.6</v>
      </c>
      <c r="C23" s="837">
        <v>5.7745191657479621E-2</v>
      </c>
      <c r="D23" s="849">
        <v>9196.52</v>
      </c>
      <c r="E23" s="837">
        <v>0.9422548083425204</v>
      </c>
      <c r="F23" s="850">
        <v>9760.1200000000008</v>
      </c>
    </row>
    <row r="24" spans="1:6" ht="14.4" customHeight="1" x14ac:dyDescent="0.3">
      <c r="A24" s="857" t="s">
        <v>2175</v>
      </c>
      <c r="B24" s="849">
        <v>341.04</v>
      </c>
      <c r="C24" s="837">
        <v>2.0130637828493034E-3</v>
      </c>
      <c r="D24" s="849">
        <v>169072.37</v>
      </c>
      <c r="E24" s="837">
        <v>0.99798693621715062</v>
      </c>
      <c r="F24" s="850">
        <v>169413.41</v>
      </c>
    </row>
    <row r="25" spans="1:6" ht="14.4" customHeight="1" x14ac:dyDescent="0.3">
      <c r="A25" s="857" t="s">
        <v>2169</v>
      </c>
      <c r="B25" s="849">
        <v>341.04</v>
      </c>
      <c r="C25" s="837">
        <v>2.1801918599522074E-2</v>
      </c>
      <c r="D25" s="849">
        <v>15301.620000000003</v>
      </c>
      <c r="E25" s="837">
        <v>0.97819808140047793</v>
      </c>
      <c r="F25" s="850">
        <v>15642.660000000003</v>
      </c>
    </row>
    <row r="26" spans="1:6" ht="14.4" customHeight="1" x14ac:dyDescent="0.3">
      <c r="A26" s="857" t="s">
        <v>2155</v>
      </c>
      <c r="B26" s="849">
        <v>333.68</v>
      </c>
      <c r="C26" s="837">
        <v>0.69670522403641377</v>
      </c>
      <c r="D26" s="849">
        <v>145.26</v>
      </c>
      <c r="E26" s="837">
        <v>0.30329477596358623</v>
      </c>
      <c r="F26" s="850">
        <v>478.94</v>
      </c>
    </row>
    <row r="27" spans="1:6" ht="14.4" customHeight="1" x14ac:dyDescent="0.3">
      <c r="A27" s="857" t="s">
        <v>2174</v>
      </c>
      <c r="B27" s="849">
        <v>308.72000000000003</v>
      </c>
      <c r="C27" s="837">
        <v>7.6124401949269945E-3</v>
      </c>
      <c r="D27" s="849">
        <v>40245.950000000012</v>
      </c>
      <c r="E27" s="837">
        <v>0.99238755980507298</v>
      </c>
      <c r="F27" s="850">
        <v>40554.670000000013</v>
      </c>
    </row>
    <row r="28" spans="1:6" ht="14.4" customHeight="1" x14ac:dyDescent="0.3">
      <c r="A28" s="857" t="s">
        <v>2170</v>
      </c>
      <c r="B28" s="849">
        <v>48.42</v>
      </c>
      <c r="C28" s="837">
        <v>1.0094145312330619E-2</v>
      </c>
      <c r="D28" s="849">
        <v>4748.42</v>
      </c>
      <c r="E28" s="837">
        <v>0.98990585468766934</v>
      </c>
      <c r="F28" s="850">
        <v>4796.84</v>
      </c>
    </row>
    <row r="29" spans="1:6" ht="14.4" customHeight="1" thickBot="1" x14ac:dyDescent="0.35">
      <c r="A29" s="858" t="s">
        <v>2159</v>
      </c>
      <c r="B29" s="853">
        <v>0</v>
      </c>
      <c r="C29" s="854">
        <v>0</v>
      </c>
      <c r="D29" s="853">
        <v>4188.18</v>
      </c>
      <c r="E29" s="854">
        <v>1</v>
      </c>
      <c r="F29" s="855">
        <v>4188.18</v>
      </c>
    </row>
    <row r="30" spans="1:6" ht="14.4" customHeight="1" thickBot="1" x14ac:dyDescent="0.35">
      <c r="A30" s="771" t="s">
        <v>3</v>
      </c>
      <c r="B30" s="772">
        <v>63440.009999999987</v>
      </c>
      <c r="C30" s="773">
        <v>3.0718148260731833E-2</v>
      </c>
      <c r="D30" s="772">
        <v>2001788.9700000002</v>
      </c>
      <c r="E30" s="773">
        <v>0.96928185173926806</v>
      </c>
      <c r="F30" s="774">
        <v>2065228.9800000004</v>
      </c>
    </row>
    <row r="31" spans="1:6" ht="14.4" customHeight="1" thickBot="1" x14ac:dyDescent="0.35"/>
    <row r="32" spans="1:6" ht="14.4" customHeight="1" x14ac:dyDescent="0.3">
      <c r="A32" s="856" t="s">
        <v>1612</v>
      </c>
      <c r="B32" s="225">
        <v>52570.330000000031</v>
      </c>
      <c r="C32" s="830">
        <v>0.53533204991581074</v>
      </c>
      <c r="D32" s="225">
        <v>45631.020000000033</v>
      </c>
      <c r="E32" s="830">
        <v>0.46466795008418932</v>
      </c>
      <c r="F32" s="848">
        <v>98201.350000000064</v>
      </c>
    </row>
    <row r="33" spans="1:6" ht="14.4" customHeight="1" x14ac:dyDescent="0.3">
      <c r="A33" s="857" t="s">
        <v>1610</v>
      </c>
      <c r="B33" s="849">
        <v>4013.3600000000019</v>
      </c>
      <c r="C33" s="837">
        <v>0.12002629395759343</v>
      </c>
      <c r="D33" s="849">
        <v>29423.98000000004</v>
      </c>
      <c r="E33" s="837">
        <v>0.87997370604240666</v>
      </c>
      <c r="F33" s="850">
        <v>33437.34000000004</v>
      </c>
    </row>
    <row r="34" spans="1:6" ht="14.4" customHeight="1" x14ac:dyDescent="0.3">
      <c r="A34" s="857" t="s">
        <v>1617</v>
      </c>
      <c r="B34" s="849">
        <v>1808.8199999999997</v>
      </c>
      <c r="C34" s="837">
        <v>1</v>
      </c>
      <c r="D34" s="849"/>
      <c r="E34" s="837">
        <v>0</v>
      </c>
      <c r="F34" s="850">
        <v>1808.8199999999997</v>
      </c>
    </row>
    <row r="35" spans="1:6" ht="14.4" customHeight="1" x14ac:dyDescent="0.3">
      <c r="A35" s="857" t="s">
        <v>1598</v>
      </c>
      <c r="B35" s="849">
        <v>822.12000000000012</v>
      </c>
      <c r="C35" s="837">
        <v>1</v>
      </c>
      <c r="D35" s="849"/>
      <c r="E35" s="837">
        <v>0</v>
      </c>
      <c r="F35" s="850">
        <v>822.12000000000012</v>
      </c>
    </row>
    <row r="36" spans="1:6" ht="14.4" customHeight="1" x14ac:dyDescent="0.3">
      <c r="A36" s="857" t="s">
        <v>1602</v>
      </c>
      <c r="B36" s="849">
        <v>784.82</v>
      </c>
      <c r="C36" s="837">
        <v>0.71646232917355146</v>
      </c>
      <c r="D36" s="849">
        <v>310.58999999999997</v>
      </c>
      <c r="E36" s="837">
        <v>0.28353767082644848</v>
      </c>
      <c r="F36" s="850">
        <v>1095.4100000000001</v>
      </c>
    </row>
    <row r="37" spans="1:6" ht="14.4" customHeight="1" x14ac:dyDescent="0.3">
      <c r="A37" s="857" t="s">
        <v>1626</v>
      </c>
      <c r="B37" s="849">
        <v>750.5200000000001</v>
      </c>
      <c r="C37" s="837">
        <v>1.0254694967504214E-2</v>
      </c>
      <c r="D37" s="849">
        <v>72437.419999999969</v>
      </c>
      <c r="E37" s="837">
        <v>0.98974530503249569</v>
      </c>
      <c r="F37" s="850">
        <v>73187.939999999973</v>
      </c>
    </row>
    <row r="38" spans="1:6" ht="14.4" customHeight="1" x14ac:dyDescent="0.3">
      <c r="A38" s="857" t="s">
        <v>4136</v>
      </c>
      <c r="B38" s="849">
        <v>601.72</v>
      </c>
      <c r="C38" s="837">
        <v>0.74933997509339978</v>
      </c>
      <c r="D38" s="849">
        <v>201.28</v>
      </c>
      <c r="E38" s="837">
        <v>0.25066002490660028</v>
      </c>
      <c r="F38" s="850">
        <v>803</v>
      </c>
    </row>
    <row r="39" spans="1:6" ht="14.4" customHeight="1" x14ac:dyDescent="0.3">
      <c r="A39" s="857" t="s">
        <v>1636</v>
      </c>
      <c r="B39" s="849">
        <v>459.65</v>
      </c>
      <c r="C39" s="837">
        <v>0.38082021541010769</v>
      </c>
      <c r="D39" s="849">
        <v>747.35</v>
      </c>
      <c r="E39" s="837">
        <v>0.61917978458989231</v>
      </c>
      <c r="F39" s="850">
        <v>1207</v>
      </c>
    </row>
    <row r="40" spans="1:6" ht="14.4" customHeight="1" x14ac:dyDescent="0.3">
      <c r="A40" s="857" t="s">
        <v>1625</v>
      </c>
      <c r="B40" s="849">
        <v>419.64</v>
      </c>
      <c r="C40" s="837">
        <v>2.3897058823529396E-2</v>
      </c>
      <c r="D40" s="849">
        <v>17140.680000000011</v>
      </c>
      <c r="E40" s="837">
        <v>0.97610294117647067</v>
      </c>
      <c r="F40" s="850">
        <v>17560.320000000011</v>
      </c>
    </row>
    <row r="41" spans="1:6" ht="14.4" customHeight="1" x14ac:dyDescent="0.3">
      <c r="A41" s="857" t="s">
        <v>4137</v>
      </c>
      <c r="B41" s="849">
        <v>333.68</v>
      </c>
      <c r="C41" s="837">
        <v>1</v>
      </c>
      <c r="D41" s="849"/>
      <c r="E41" s="837">
        <v>0</v>
      </c>
      <c r="F41" s="850">
        <v>333.68</v>
      </c>
    </row>
    <row r="42" spans="1:6" ht="14.4" customHeight="1" x14ac:dyDescent="0.3">
      <c r="A42" s="857" t="s">
        <v>1616</v>
      </c>
      <c r="B42" s="849">
        <v>239.4</v>
      </c>
      <c r="C42" s="837">
        <v>0.17499232489803077</v>
      </c>
      <c r="D42" s="849">
        <v>1128.6600000000001</v>
      </c>
      <c r="E42" s="837">
        <v>0.82500767510196915</v>
      </c>
      <c r="F42" s="850">
        <v>1368.0600000000002</v>
      </c>
    </row>
    <row r="43" spans="1:6" ht="14.4" customHeight="1" x14ac:dyDescent="0.3">
      <c r="A43" s="857" t="s">
        <v>1599</v>
      </c>
      <c r="B43" s="849">
        <v>217.81</v>
      </c>
      <c r="C43" s="837">
        <v>1</v>
      </c>
      <c r="D43" s="849"/>
      <c r="E43" s="837">
        <v>0</v>
      </c>
      <c r="F43" s="850">
        <v>217.81</v>
      </c>
    </row>
    <row r="44" spans="1:6" ht="14.4" customHeight="1" x14ac:dyDescent="0.3">
      <c r="A44" s="857" t="s">
        <v>4138</v>
      </c>
      <c r="B44" s="849">
        <v>181.17000000000002</v>
      </c>
      <c r="C44" s="837">
        <v>0.33333333333333337</v>
      </c>
      <c r="D44" s="849">
        <v>362.34000000000003</v>
      </c>
      <c r="E44" s="837">
        <v>0.66666666666666674</v>
      </c>
      <c r="F44" s="850">
        <v>543.51</v>
      </c>
    </row>
    <row r="45" spans="1:6" ht="14.4" customHeight="1" x14ac:dyDescent="0.3">
      <c r="A45" s="857" t="s">
        <v>1597</v>
      </c>
      <c r="B45" s="849">
        <v>164.43</v>
      </c>
      <c r="C45" s="837">
        <v>1</v>
      </c>
      <c r="D45" s="849"/>
      <c r="E45" s="837">
        <v>0</v>
      </c>
      <c r="F45" s="850">
        <v>164.43</v>
      </c>
    </row>
    <row r="46" spans="1:6" ht="14.4" customHeight="1" x14ac:dyDescent="0.3">
      <c r="A46" s="857" t="s">
        <v>1627</v>
      </c>
      <c r="B46" s="849">
        <v>72.540000000000006</v>
      </c>
      <c r="C46" s="837">
        <v>0.29736820529638436</v>
      </c>
      <c r="D46" s="849">
        <v>171.4</v>
      </c>
      <c r="E46" s="837">
        <v>0.7026317947036157</v>
      </c>
      <c r="F46" s="850">
        <v>243.94</v>
      </c>
    </row>
    <row r="47" spans="1:6" ht="14.4" customHeight="1" x14ac:dyDescent="0.3">
      <c r="A47" s="857" t="s">
        <v>1641</v>
      </c>
      <c r="B47" s="849"/>
      <c r="C47" s="837">
        <v>0</v>
      </c>
      <c r="D47" s="849">
        <v>240.53999999999996</v>
      </c>
      <c r="E47" s="837">
        <v>1</v>
      </c>
      <c r="F47" s="850">
        <v>240.53999999999996</v>
      </c>
    </row>
    <row r="48" spans="1:6" ht="14.4" customHeight="1" x14ac:dyDescent="0.3">
      <c r="A48" s="857" t="s">
        <v>1596</v>
      </c>
      <c r="B48" s="849"/>
      <c r="C48" s="837">
        <v>0</v>
      </c>
      <c r="D48" s="849">
        <v>2114.19</v>
      </c>
      <c r="E48" s="837">
        <v>1</v>
      </c>
      <c r="F48" s="850">
        <v>2114.19</v>
      </c>
    </row>
    <row r="49" spans="1:6" ht="14.4" customHeight="1" x14ac:dyDescent="0.3">
      <c r="A49" s="857" t="s">
        <v>1648</v>
      </c>
      <c r="B49" s="849"/>
      <c r="C49" s="837">
        <v>0</v>
      </c>
      <c r="D49" s="849">
        <v>1389.8899999999999</v>
      </c>
      <c r="E49" s="837">
        <v>1</v>
      </c>
      <c r="F49" s="850">
        <v>1389.8899999999999</v>
      </c>
    </row>
    <row r="50" spans="1:6" ht="14.4" customHeight="1" x14ac:dyDescent="0.3">
      <c r="A50" s="857" t="s">
        <v>1582</v>
      </c>
      <c r="B50" s="849"/>
      <c r="C50" s="837"/>
      <c r="D50" s="849">
        <v>0</v>
      </c>
      <c r="E50" s="837"/>
      <c r="F50" s="850">
        <v>0</v>
      </c>
    </row>
    <row r="51" spans="1:6" ht="14.4" customHeight="1" x14ac:dyDescent="0.3">
      <c r="A51" s="857" t="s">
        <v>4139</v>
      </c>
      <c r="B51" s="849"/>
      <c r="C51" s="837">
        <v>0</v>
      </c>
      <c r="D51" s="849">
        <v>98.73</v>
      </c>
      <c r="E51" s="837">
        <v>1</v>
      </c>
      <c r="F51" s="850">
        <v>98.73</v>
      </c>
    </row>
    <row r="52" spans="1:6" ht="14.4" customHeight="1" x14ac:dyDescent="0.3">
      <c r="A52" s="857" t="s">
        <v>1583</v>
      </c>
      <c r="B52" s="849"/>
      <c r="C52" s="837">
        <v>0</v>
      </c>
      <c r="D52" s="849">
        <v>234.07</v>
      </c>
      <c r="E52" s="837">
        <v>1</v>
      </c>
      <c r="F52" s="850">
        <v>234.07</v>
      </c>
    </row>
    <row r="53" spans="1:6" ht="14.4" customHeight="1" x14ac:dyDescent="0.3">
      <c r="A53" s="857" t="s">
        <v>1608</v>
      </c>
      <c r="B53" s="849"/>
      <c r="C53" s="837">
        <v>0</v>
      </c>
      <c r="D53" s="849">
        <v>94.28</v>
      </c>
      <c r="E53" s="837">
        <v>1</v>
      </c>
      <c r="F53" s="850">
        <v>94.28</v>
      </c>
    </row>
    <row r="54" spans="1:6" ht="14.4" customHeight="1" x14ac:dyDescent="0.3">
      <c r="A54" s="857" t="s">
        <v>1577</v>
      </c>
      <c r="B54" s="849"/>
      <c r="C54" s="837">
        <v>0</v>
      </c>
      <c r="D54" s="849">
        <v>1686702.1399999978</v>
      </c>
      <c r="E54" s="837">
        <v>1</v>
      </c>
      <c r="F54" s="850">
        <v>1686702.1399999978</v>
      </c>
    </row>
    <row r="55" spans="1:6" ht="14.4" customHeight="1" x14ac:dyDescent="0.3">
      <c r="A55" s="857" t="s">
        <v>1622</v>
      </c>
      <c r="B55" s="849"/>
      <c r="C55" s="837">
        <v>0</v>
      </c>
      <c r="D55" s="849">
        <v>131952.48000000001</v>
      </c>
      <c r="E55" s="837">
        <v>1</v>
      </c>
      <c r="F55" s="850">
        <v>131952.48000000001</v>
      </c>
    </row>
    <row r="56" spans="1:6" ht="14.4" customHeight="1" x14ac:dyDescent="0.3">
      <c r="A56" s="857" t="s">
        <v>1584</v>
      </c>
      <c r="B56" s="849"/>
      <c r="C56" s="837">
        <v>0</v>
      </c>
      <c r="D56" s="849">
        <v>688.14</v>
      </c>
      <c r="E56" s="837">
        <v>1</v>
      </c>
      <c r="F56" s="850">
        <v>688.14</v>
      </c>
    </row>
    <row r="57" spans="1:6" ht="14.4" customHeight="1" x14ac:dyDescent="0.3">
      <c r="A57" s="857" t="s">
        <v>1595</v>
      </c>
      <c r="B57" s="849"/>
      <c r="C57" s="837">
        <v>0</v>
      </c>
      <c r="D57" s="849">
        <v>1282.4699999999998</v>
      </c>
      <c r="E57" s="837">
        <v>1</v>
      </c>
      <c r="F57" s="850">
        <v>1282.4699999999998</v>
      </c>
    </row>
    <row r="58" spans="1:6" ht="14.4" customHeight="1" x14ac:dyDescent="0.3">
      <c r="A58" s="857" t="s">
        <v>1569</v>
      </c>
      <c r="B58" s="849"/>
      <c r="C58" s="837">
        <v>0</v>
      </c>
      <c r="D58" s="849">
        <v>8.06</v>
      </c>
      <c r="E58" s="837">
        <v>1</v>
      </c>
      <c r="F58" s="850">
        <v>8.06</v>
      </c>
    </row>
    <row r="59" spans="1:6" ht="14.4" customHeight="1" x14ac:dyDescent="0.3">
      <c r="A59" s="857" t="s">
        <v>1640</v>
      </c>
      <c r="B59" s="849">
        <v>0</v>
      </c>
      <c r="C59" s="837"/>
      <c r="D59" s="849">
        <v>0</v>
      </c>
      <c r="E59" s="837"/>
      <c r="F59" s="850">
        <v>0</v>
      </c>
    </row>
    <row r="60" spans="1:6" ht="14.4" customHeight="1" x14ac:dyDescent="0.3">
      <c r="A60" s="857" t="s">
        <v>1592</v>
      </c>
      <c r="B60" s="849"/>
      <c r="C60" s="837">
        <v>0</v>
      </c>
      <c r="D60" s="849">
        <v>1437.78</v>
      </c>
      <c r="E60" s="837">
        <v>1</v>
      </c>
      <c r="F60" s="850">
        <v>1437.78</v>
      </c>
    </row>
    <row r="61" spans="1:6" ht="14.4" customHeight="1" x14ac:dyDescent="0.3">
      <c r="A61" s="857" t="s">
        <v>4140</v>
      </c>
      <c r="B61" s="849"/>
      <c r="C61" s="837">
        <v>0</v>
      </c>
      <c r="D61" s="849">
        <v>85.16</v>
      </c>
      <c r="E61" s="837">
        <v>1</v>
      </c>
      <c r="F61" s="850">
        <v>85.16</v>
      </c>
    </row>
    <row r="62" spans="1:6" ht="14.4" customHeight="1" x14ac:dyDescent="0.3">
      <c r="A62" s="857" t="s">
        <v>4141</v>
      </c>
      <c r="B62" s="849"/>
      <c r="C62" s="837">
        <v>0</v>
      </c>
      <c r="D62" s="849">
        <v>561.76</v>
      </c>
      <c r="E62" s="837">
        <v>1</v>
      </c>
      <c r="F62" s="850">
        <v>561.76</v>
      </c>
    </row>
    <row r="63" spans="1:6" ht="14.4" customHeight="1" x14ac:dyDescent="0.3">
      <c r="A63" s="857" t="s">
        <v>1646</v>
      </c>
      <c r="B63" s="849"/>
      <c r="C63" s="837">
        <v>0</v>
      </c>
      <c r="D63" s="849">
        <v>127.5</v>
      </c>
      <c r="E63" s="837">
        <v>1</v>
      </c>
      <c r="F63" s="850">
        <v>127.5</v>
      </c>
    </row>
    <row r="64" spans="1:6" ht="14.4" customHeight="1" x14ac:dyDescent="0.3">
      <c r="A64" s="857" t="s">
        <v>1647</v>
      </c>
      <c r="B64" s="849"/>
      <c r="C64" s="837">
        <v>0</v>
      </c>
      <c r="D64" s="849">
        <v>420.75</v>
      </c>
      <c r="E64" s="837">
        <v>1</v>
      </c>
      <c r="F64" s="850">
        <v>420.75</v>
      </c>
    </row>
    <row r="65" spans="1:6" ht="14.4" customHeight="1" x14ac:dyDescent="0.3">
      <c r="A65" s="857" t="s">
        <v>4142</v>
      </c>
      <c r="B65" s="849"/>
      <c r="C65" s="837">
        <v>0</v>
      </c>
      <c r="D65" s="849">
        <v>1858.8000000000002</v>
      </c>
      <c r="E65" s="837">
        <v>1</v>
      </c>
      <c r="F65" s="850">
        <v>1858.8000000000002</v>
      </c>
    </row>
    <row r="66" spans="1:6" ht="14.4" customHeight="1" x14ac:dyDescent="0.3">
      <c r="A66" s="857" t="s">
        <v>1649</v>
      </c>
      <c r="B66" s="849"/>
      <c r="C66" s="837">
        <v>0</v>
      </c>
      <c r="D66" s="849">
        <v>660.38</v>
      </c>
      <c r="E66" s="837">
        <v>1</v>
      </c>
      <c r="F66" s="850">
        <v>660.38</v>
      </c>
    </row>
    <row r="67" spans="1:6" ht="14.4" customHeight="1" x14ac:dyDescent="0.3">
      <c r="A67" s="857" t="s">
        <v>4143</v>
      </c>
      <c r="B67" s="849">
        <v>0</v>
      </c>
      <c r="C67" s="837">
        <v>0</v>
      </c>
      <c r="D67" s="849">
        <v>174.3</v>
      </c>
      <c r="E67" s="837">
        <v>1</v>
      </c>
      <c r="F67" s="850">
        <v>174.3</v>
      </c>
    </row>
    <row r="68" spans="1:6" ht="14.4" customHeight="1" x14ac:dyDescent="0.3">
      <c r="A68" s="857" t="s">
        <v>1652</v>
      </c>
      <c r="B68" s="849"/>
      <c r="C68" s="837">
        <v>0</v>
      </c>
      <c r="D68" s="849">
        <v>1981.97</v>
      </c>
      <c r="E68" s="837">
        <v>1</v>
      </c>
      <c r="F68" s="850">
        <v>1981.97</v>
      </c>
    </row>
    <row r="69" spans="1:6" ht="14.4" customHeight="1" x14ac:dyDescent="0.3">
      <c r="A69" s="857" t="s">
        <v>1631</v>
      </c>
      <c r="B69" s="849"/>
      <c r="C69" s="837"/>
      <c r="D69" s="849">
        <v>0</v>
      </c>
      <c r="E69" s="837"/>
      <c r="F69" s="850">
        <v>0</v>
      </c>
    </row>
    <row r="70" spans="1:6" ht="14.4" customHeight="1" x14ac:dyDescent="0.3">
      <c r="A70" s="857" t="s">
        <v>1607</v>
      </c>
      <c r="B70" s="849"/>
      <c r="C70" s="837">
        <v>0</v>
      </c>
      <c r="D70" s="849">
        <v>359.24</v>
      </c>
      <c r="E70" s="837">
        <v>1</v>
      </c>
      <c r="F70" s="850">
        <v>359.24</v>
      </c>
    </row>
    <row r="71" spans="1:6" ht="14.4" customHeight="1" x14ac:dyDescent="0.3">
      <c r="A71" s="857" t="s">
        <v>1604</v>
      </c>
      <c r="B71" s="849"/>
      <c r="C71" s="837">
        <v>0</v>
      </c>
      <c r="D71" s="849">
        <v>1177.92</v>
      </c>
      <c r="E71" s="837">
        <v>1</v>
      </c>
      <c r="F71" s="850">
        <v>1177.92</v>
      </c>
    </row>
    <row r="72" spans="1:6" ht="14.4" customHeight="1" thickBot="1" x14ac:dyDescent="0.35">
      <c r="A72" s="858" t="s">
        <v>4144</v>
      </c>
      <c r="B72" s="853"/>
      <c r="C72" s="854">
        <v>0</v>
      </c>
      <c r="D72" s="853">
        <v>583.70000000000005</v>
      </c>
      <c r="E72" s="854">
        <v>1</v>
      </c>
      <c r="F72" s="855">
        <v>583.70000000000005</v>
      </c>
    </row>
    <row r="73" spans="1:6" ht="14.4" customHeight="1" thickBot="1" x14ac:dyDescent="0.35">
      <c r="A73" s="771" t="s">
        <v>3</v>
      </c>
      <c r="B73" s="772">
        <v>63440.010000000031</v>
      </c>
      <c r="C73" s="773">
        <v>3.0718148260731895E-2</v>
      </c>
      <c r="D73" s="772">
        <v>2001788.9699999974</v>
      </c>
      <c r="E73" s="773">
        <v>0.96928185173926795</v>
      </c>
      <c r="F73" s="774">
        <v>2065228.9799999977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2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{9D61192F-70BA-4FBC-BC4B-7315D76F596B}</x14:id>
        </ext>
      </extLst>
    </cfRule>
  </conditionalFormatting>
  <conditionalFormatting sqref="F32:F7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{1D61364B-B374-4C9E-9541-8EDAAC37B90A}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D61192F-70BA-4FBC-BC4B-7315D76F596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F5:F29</xm:sqref>
        </x14:conditionalFormatting>
        <x14:conditionalFormatting xmlns:xm="http://schemas.microsoft.com/office/excel/2006/main">
          <x14:cfRule type="dataBar" id="{1D61364B-B374-4C9E-9541-8EDAAC37B90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F32:F72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1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4155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380</v>
      </c>
      <c r="G3" s="47">
        <f>SUBTOTAL(9,G6:G1048576)</f>
        <v>63440.010000000009</v>
      </c>
      <c r="H3" s="48">
        <f>IF(M3=0,0,G3/M3)</f>
        <v>3.0718148260731874E-2</v>
      </c>
      <c r="I3" s="47">
        <f>SUBTOTAL(9,I6:I1048576)</f>
        <v>5665</v>
      </c>
      <c r="J3" s="47">
        <f>SUBTOTAL(9,J6:J1048576)</f>
        <v>2001788.9699999983</v>
      </c>
      <c r="K3" s="48">
        <f>IF(M3=0,0,J3/M3)</f>
        <v>0.96928185173926817</v>
      </c>
      <c r="L3" s="47">
        <f>SUBTOTAL(9,L6:L1048576)</f>
        <v>6045</v>
      </c>
      <c r="M3" s="49">
        <f>SUBTOTAL(9,M6:M1048576)</f>
        <v>2065228.9799999984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2152</v>
      </c>
      <c r="B6" s="825" t="s">
        <v>1674</v>
      </c>
      <c r="C6" s="825" t="s">
        <v>2458</v>
      </c>
      <c r="D6" s="825" t="s">
        <v>757</v>
      </c>
      <c r="E6" s="825" t="s">
        <v>1680</v>
      </c>
      <c r="F6" s="225"/>
      <c r="G6" s="225"/>
      <c r="H6" s="830">
        <v>0</v>
      </c>
      <c r="I6" s="225">
        <v>1</v>
      </c>
      <c r="J6" s="225">
        <v>368.16</v>
      </c>
      <c r="K6" s="830">
        <v>1</v>
      </c>
      <c r="L6" s="225">
        <v>1</v>
      </c>
      <c r="M6" s="848">
        <v>368.16</v>
      </c>
    </row>
    <row r="7" spans="1:13" ht="14.4" customHeight="1" x14ac:dyDescent="0.3">
      <c r="A7" s="831" t="s">
        <v>2152</v>
      </c>
      <c r="B7" s="832" t="s">
        <v>1674</v>
      </c>
      <c r="C7" s="832" t="s">
        <v>2272</v>
      </c>
      <c r="D7" s="832" t="s">
        <v>757</v>
      </c>
      <c r="E7" s="832" t="s">
        <v>1686</v>
      </c>
      <c r="F7" s="849"/>
      <c r="G7" s="849"/>
      <c r="H7" s="837">
        <v>0</v>
      </c>
      <c r="I7" s="849">
        <v>21</v>
      </c>
      <c r="J7" s="849">
        <v>10308.69</v>
      </c>
      <c r="K7" s="837">
        <v>1</v>
      </c>
      <c r="L7" s="849">
        <v>21</v>
      </c>
      <c r="M7" s="850">
        <v>10308.69</v>
      </c>
    </row>
    <row r="8" spans="1:13" ht="14.4" customHeight="1" x14ac:dyDescent="0.3">
      <c r="A8" s="831" t="s">
        <v>2152</v>
      </c>
      <c r="B8" s="832" t="s">
        <v>1674</v>
      </c>
      <c r="C8" s="832" t="s">
        <v>1687</v>
      </c>
      <c r="D8" s="832" t="s">
        <v>757</v>
      </c>
      <c r="E8" s="832" t="s">
        <v>1688</v>
      </c>
      <c r="F8" s="849"/>
      <c r="G8" s="849"/>
      <c r="H8" s="837">
        <v>0</v>
      </c>
      <c r="I8" s="849">
        <v>4</v>
      </c>
      <c r="J8" s="849">
        <v>589.04</v>
      </c>
      <c r="K8" s="837">
        <v>1</v>
      </c>
      <c r="L8" s="849">
        <v>4</v>
      </c>
      <c r="M8" s="850">
        <v>589.04</v>
      </c>
    </row>
    <row r="9" spans="1:13" ht="14.4" customHeight="1" x14ac:dyDescent="0.3">
      <c r="A9" s="831" t="s">
        <v>2152</v>
      </c>
      <c r="B9" s="832" t="s">
        <v>1674</v>
      </c>
      <c r="C9" s="832" t="s">
        <v>2182</v>
      </c>
      <c r="D9" s="832" t="s">
        <v>757</v>
      </c>
      <c r="E9" s="832" t="s">
        <v>1682</v>
      </c>
      <c r="F9" s="849"/>
      <c r="G9" s="849"/>
      <c r="H9" s="837">
        <v>0</v>
      </c>
      <c r="I9" s="849">
        <v>126</v>
      </c>
      <c r="J9" s="849">
        <v>92777.58</v>
      </c>
      <c r="K9" s="837">
        <v>1</v>
      </c>
      <c r="L9" s="849">
        <v>126</v>
      </c>
      <c r="M9" s="850">
        <v>92777.58</v>
      </c>
    </row>
    <row r="10" spans="1:13" ht="14.4" customHeight="1" x14ac:dyDescent="0.3">
      <c r="A10" s="831" t="s">
        <v>2152</v>
      </c>
      <c r="B10" s="832" t="s">
        <v>1674</v>
      </c>
      <c r="C10" s="832" t="s">
        <v>1689</v>
      </c>
      <c r="D10" s="832" t="s">
        <v>757</v>
      </c>
      <c r="E10" s="832" t="s">
        <v>1678</v>
      </c>
      <c r="F10" s="849"/>
      <c r="G10" s="849"/>
      <c r="H10" s="837">
        <v>0</v>
      </c>
      <c r="I10" s="849">
        <v>34</v>
      </c>
      <c r="J10" s="849">
        <v>31407.159999999996</v>
      </c>
      <c r="K10" s="837">
        <v>1</v>
      </c>
      <c r="L10" s="849">
        <v>34</v>
      </c>
      <c r="M10" s="850">
        <v>31407.159999999996</v>
      </c>
    </row>
    <row r="11" spans="1:13" ht="14.4" customHeight="1" x14ac:dyDescent="0.3">
      <c r="A11" s="831" t="s">
        <v>2152</v>
      </c>
      <c r="B11" s="832" t="s">
        <v>1674</v>
      </c>
      <c r="C11" s="832" t="s">
        <v>2404</v>
      </c>
      <c r="D11" s="832" t="s">
        <v>757</v>
      </c>
      <c r="E11" s="832" t="s">
        <v>1684</v>
      </c>
      <c r="F11" s="849"/>
      <c r="G11" s="849"/>
      <c r="H11" s="837">
        <v>0</v>
      </c>
      <c r="I11" s="849">
        <v>4</v>
      </c>
      <c r="J11" s="849">
        <v>4618.72</v>
      </c>
      <c r="K11" s="837">
        <v>1</v>
      </c>
      <c r="L11" s="849">
        <v>4</v>
      </c>
      <c r="M11" s="850">
        <v>4618.72</v>
      </c>
    </row>
    <row r="12" spans="1:13" ht="14.4" customHeight="1" x14ac:dyDescent="0.3">
      <c r="A12" s="831" t="s">
        <v>2152</v>
      </c>
      <c r="B12" s="832" t="s">
        <v>1674</v>
      </c>
      <c r="C12" s="832" t="s">
        <v>1690</v>
      </c>
      <c r="D12" s="832" t="s">
        <v>764</v>
      </c>
      <c r="E12" s="832" t="s">
        <v>1691</v>
      </c>
      <c r="F12" s="849"/>
      <c r="G12" s="849"/>
      <c r="H12" s="837">
        <v>0</v>
      </c>
      <c r="I12" s="849">
        <v>1</v>
      </c>
      <c r="J12" s="849">
        <v>1847.49</v>
      </c>
      <c r="K12" s="837">
        <v>1</v>
      </c>
      <c r="L12" s="849">
        <v>1</v>
      </c>
      <c r="M12" s="850">
        <v>1847.49</v>
      </c>
    </row>
    <row r="13" spans="1:13" ht="14.4" customHeight="1" x14ac:dyDescent="0.3">
      <c r="A13" s="831" t="s">
        <v>2152</v>
      </c>
      <c r="B13" s="832" t="s">
        <v>1674</v>
      </c>
      <c r="C13" s="832" t="s">
        <v>2428</v>
      </c>
      <c r="D13" s="832" t="s">
        <v>764</v>
      </c>
      <c r="E13" s="832" t="s">
        <v>2051</v>
      </c>
      <c r="F13" s="849"/>
      <c r="G13" s="849"/>
      <c r="H13" s="837">
        <v>0</v>
      </c>
      <c r="I13" s="849">
        <v>1</v>
      </c>
      <c r="J13" s="849">
        <v>2309.36</v>
      </c>
      <c r="K13" s="837">
        <v>1</v>
      </c>
      <c r="L13" s="849">
        <v>1</v>
      </c>
      <c r="M13" s="850">
        <v>2309.36</v>
      </c>
    </row>
    <row r="14" spans="1:13" ht="14.4" customHeight="1" x14ac:dyDescent="0.3">
      <c r="A14" s="831" t="s">
        <v>2152</v>
      </c>
      <c r="B14" s="832" t="s">
        <v>1674</v>
      </c>
      <c r="C14" s="832" t="s">
        <v>1685</v>
      </c>
      <c r="D14" s="832" t="s">
        <v>757</v>
      </c>
      <c r="E14" s="832" t="s">
        <v>1686</v>
      </c>
      <c r="F14" s="849"/>
      <c r="G14" s="849"/>
      <c r="H14" s="837">
        <v>0</v>
      </c>
      <c r="I14" s="849">
        <v>1</v>
      </c>
      <c r="J14" s="849">
        <v>490.89</v>
      </c>
      <c r="K14" s="837">
        <v>1</v>
      </c>
      <c r="L14" s="849">
        <v>1</v>
      </c>
      <c r="M14" s="850">
        <v>490.89</v>
      </c>
    </row>
    <row r="15" spans="1:13" ht="14.4" customHeight="1" x14ac:dyDescent="0.3">
      <c r="A15" s="831" t="s">
        <v>2152</v>
      </c>
      <c r="B15" s="832" t="s">
        <v>1924</v>
      </c>
      <c r="C15" s="832" t="s">
        <v>1927</v>
      </c>
      <c r="D15" s="832" t="s">
        <v>1225</v>
      </c>
      <c r="E15" s="832" t="s">
        <v>1928</v>
      </c>
      <c r="F15" s="849"/>
      <c r="G15" s="849"/>
      <c r="H15" s="837">
        <v>0</v>
      </c>
      <c r="I15" s="849">
        <v>8</v>
      </c>
      <c r="J15" s="849">
        <v>1234.8800000000001</v>
      </c>
      <c r="K15" s="837">
        <v>1</v>
      </c>
      <c r="L15" s="849">
        <v>8</v>
      </c>
      <c r="M15" s="850">
        <v>1234.8800000000001</v>
      </c>
    </row>
    <row r="16" spans="1:13" ht="14.4" customHeight="1" x14ac:dyDescent="0.3">
      <c r="A16" s="831" t="s">
        <v>2152</v>
      </c>
      <c r="B16" s="832" t="s">
        <v>1924</v>
      </c>
      <c r="C16" s="832" t="s">
        <v>1925</v>
      </c>
      <c r="D16" s="832" t="s">
        <v>1225</v>
      </c>
      <c r="E16" s="832" t="s">
        <v>1926</v>
      </c>
      <c r="F16" s="849"/>
      <c r="G16" s="849"/>
      <c r="H16" s="837">
        <v>0</v>
      </c>
      <c r="I16" s="849">
        <v>5</v>
      </c>
      <c r="J16" s="849">
        <v>1125.3000000000002</v>
      </c>
      <c r="K16" s="837">
        <v>1</v>
      </c>
      <c r="L16" s="849">
        <v>5</v>
      </c>
      <c r="M16" s="850">
        <v>1125.3000000000002</v>
      </c>
    </row>
    <row r="17" spans="1:13" ht="14.4" customHeight="1" x14ac:dyDescent="0.3">
      <c r="A17" s="831" t="s">
        <v>2152</v>
      </c>
      <c r="B17" s="832" t="s">
        <v>1924</v>
      </c>
      <c r="C17" s="832" t="s">
        <v>2490</v>
      </c>
      <c r="D17" s="832" t="s">
        <v>1060</v>
      </c>
      <c r="E17" s="832" t="s">
        <v>1928</v>
      </c>
      <c r="F17" s="849">
        <v>1</v>
      </c>
      <c r="G17" s="849">
        <v>154.36000000000001</v>
      </c>
      <c r="H17" s="837">
        <v>1</v>
      </c>
      <c r="I17" s="849"/>
      <c r="J17" s="849"/>
      <c r="K17" s="837">
        <v>0</v>
      </c>
      <c r="L17" s="849">
        <v>1</v>
      </c>
      <c r="M17" s="850">
        <v>154.36000000000001</v>
      </c>
    </row>
    <row r="18" spans="1:13" ht="14.4" customHeight="1" x14ac:dyDescent="0.3">
      <c r="A18" s="831" t="s">
        <v>2152</v>
      </c>
      <c r="B18" s="832" t="s">
        <v>1792</v>
      </c>
      <c r="C18" s="832" t="s">
        <v>2217</v>
      </c>
      <c r="D18" s="832" t="s">
        <v>1794</v>
      </c>
      <c r="E18" s="832" t="s">
        <v>1795</v>
      </c>
      <c r="F18" s="849">
        <v>2</v>
      </c>
      <c r="G18" s="849">
        <v>341.04</v>
      </c>
      <c r="H18" s="837">
        <v>1</v>
      </c>
      <c r="I18" s="849"/>
      <c r="J18" s="849"/>
      <c r="K18" s="837">
        <v>0</v>
      </c>
      <c r="L18" s="849">
        <v>2</v>
      </c>
      <c r="M18" s="850">
        <v>341.04</v>
      </c>
    </row>
    <row r="19" spans="1:13" ht="14.4" customHeight="1" x14ac:dyDescent="0.3">
      <c r="A19" s="831" t="s">
        <v>2152</v>
      </c>
      <c r="B19" s="832" t="s">
        <v>1792</v>
      </c>
      <c r="C19" s="832" t="s">
        <v>1793</v>
      </c>
      <c r="D19" s="832" t="s">
        <v>1794</v>
      </c>
      <c r="E19" s="832" t="s">
        <v>1795</v>
      </c>
      <c r="F19" s="849">
        <v>12</v>
      </c>
      <c r="G19" s="849">
        <v>2046.2400000000002</v>
      </c>
      <c r="H19" s="837">
        <v>1</v>
      </c>
      <c r="I19" s="849"/>
      <c r="J19" s="849"/>
      <c r="K19" s="837">
        <v>0</v>
      </c>
      <c r="L19" s="849">
        <v>12</v>
      </c>
      <c r="M19" s="850">
        <v>2046.2400000000002</v>
      </c>
    </row>
    <row r="20" spans="1:13" ht="14.4" customHeight="1" x14ac:dyDescent="0.3">
      <c r="A20" s="831" t="s">
        <v>2152</v>
      </c>
      <c r="B20" s="832" t="s">
        <v>1792</v>
      </c>
      <c r="C20" s="832" t="s">
        <v>2179</v>
      </c>
      <c r="D20" s="832" t="s">
        <v>1794</v>
      </c>
      <c r="E20" s="832" t="s">
        <v>2180</v>
      </c>
      <c r="F20" s="849">
        <v>6</v>
      </c>
      <c r="G20" s="849">
        <v>1432.32</v>
      </c>
      <c r="H20" s="837">
        <v>1</v>
      </c>
      <c r="I20" s="849"/>
      <c r="J20" s="849"/>
      <c r="K20" s="837">
        <v>0</v>
      </c>
      <c r="L20" s="849">
        <v>6</v>
      </c>
      <c r="M20" s="850">
        <v>1432.32</v>
      </c>
    </row>
    <row r="21" spans="1:13" ht="14.4" customHeight="1" x14ac:dyDescent="0.3">
      <c r="A21" s="831" t="s">
        <v>2152</v>
      </c>
      <c r="B21" s="832" t="s">
        <v>1792</v>
      </c>
      <c r="C21" s="832" t="s">
        <v>1931</v>
      </c>
      <c r="D21" s="832" t="s">
        <v>1932</v>
      </c>
      <c r="E21" s="832" t="s">
        <v>1795</v>
      </c>
      <c r="F21" s="849"/>
      <c r="G21" s="849"/>
      <c r="H21" s="837">
        <v>0</v>
      </c>
      <c r="I21" s="849">
        <v>26</v>
      </c>
      <c r="J21" s="849">
        <v>4433.5200000000004</v>
      </c>
      <c r="K21" s="837">
        <v>1</v>
      </c>
      <c r="L21" s="849">
        <v>26</v>
      </c>
      <c r="M21" s="850">
        <v>4433.5200000000004</v>
      </c>
    </row>
    <row r="22" spans="1:13" ht="14.4" customHeight="1" x14ac:dyDescent="0.3">
      <c r="A22" s="831" t="s">
        <v>2152</v>
      </c>
      <c r="B22" s="832" t="s">
        <v>1824</v>
      </c>
      <c r="C22" s="832" t="s">
        <v>1825</v>
      </c>
      <c r="D22" s="832" t="s">
        <v>653</v>
      </c>
      <c r="E22" s="832" t="s">
        <v>1826</v>
      </c>
      <c r="F22" s="849"/>
      <c r="G22" s="849"/>
      <c r="H22" s="837">
        <v>0</v>
      </c>
      <c r="I22" s="849">
        <v>8</v>
      </c>
      <c r="J22" s="849">
        <v>193.76</v>
      </c>
      <c r="K22" s="837">
        <v>1</v>
      </c>
      <c r="L22" s="849">
        <v>8</v>
      </c>
      <c r="M22" s="850">
        <v>193.76</v>
      </c>
    </row>
    <row r="23" spans="1:13" ht="14.4" customHeight="1" x14ac:dyDescent="0.3">
      <c r="A23" s="831" t="s">
        <v>2152</v>
      </c>
      <c r="B23" s="832" t="s">
        <v>1824</v>
      </c>
      <c r="C23" s="832" t="s">
        <v>1827</v>
      </c>
      <c r="D23" s="832" t="s">
        <v>653</v>
      </c>
      <c r="E23" s="832" t="s">
        <v>646</v>
      </c>
      <c r="F23" s="849"/>
      <c r="G23" s="849"/>
      <c r="H23" s="837">
        <v>0</v>
      </c>
      <c r="I23" s="849">
        <v>196</v>
      </c>
      <c r="J23" s="849">
        <v>9490.32</v>
      </c>
      <c r="K23" s="837">
        <v>1</v>
      </c>
      <c r="L23" s="849">
        <v>196</v>
      </c>
      <c r="M23" s="850">
        <v>9490.32</v>
      </c>
    </row>
    <row r="24" spans="1:13" ht="14.4" customHeight="1" x14ac:dyDescent="0.3">
      <c r="A24" s="831" t="s">
        <v>2152</v>
      </c>
      <c r="B24" s="832" t="s">
        <v>1833</v>
      </c>
      <c r="C24" s="832" t="s">
        <v>1834</v>
      </c>
      <c r="D24" s="832" t="s">
        <v>1835</v>
      </c>
      <c r="E24" s="832" t="s">
        <v>1836</v>
      </c>
      <c r="F24" s="849"/>
      <c r="G24" s="849"/>
      <c r="H24" s="837"/>
      <c r="I24" s="849">
        <v>119</v>
      </c>
      <c r="J24" s="849">
        <v>0</v>
      </c>
      <c r="K24" s="837"/>
      <c r="L24" s="849">
        <v>119</v>
      </c>
      <c r="M24" s="850">
        <v>0</v>
      </c>
    </row>
    <row r="25" spans="1:13" ht="14.4" customHeight="1" x14ac:dyDescent="0.3">
      <c r="A25" s="831" t="s">
        <v>2152</v>
      </c>
      <c r="B25" s="832" t="s">
        <v>4145</v>
      </c>
      <c r="C25" s="832" t="s">
        <v>3890</v>
      </c>
      <c r="D25" s="832" t="s">
        <v>3891</v>
      </c>
      <c r="E25" s="832" t="s">
        <v>3892</v>
      </c>
      <c r="F25" s="849">
        <v>3</v>
      </c>
      <c r="G25" s="849">
        <v>181.17000000000002</v>
      </c>
      <c r="H25" s="837">
        <v>1</v>
      </c>
      <c r="I25" s="849"/>
      <c r="J25" s="849"/>
      <c r="K25" s="837">
        <v>0</v>
      </c>
      <c r="L25" s="849">
        <v>3</v>
      </c>
      <c r="M25" s="850">
        <v>181.17000000000002</v>
      </c>
    </row>
    <row r="26" spans="1:13" ht="14.4" customHeight="1" x14ac:dyDescent="0.3">
      <c r="A26" s="831" t="s">
        <v>2153</v>
      </c>
      <c r="B26" s="832" t="s">
        <v>1674</v>
      </c>
      <c r="C26" s="832" t="s">
        <v>2182</v>
      </c>
      <c r="D26" s="832" t="s">
        <v>757</v>
      </c>
      <c r="E26" s="832" t="s">
        <v>1682</v>
      </c>
      <c r="F26" s="849"/>
      <c r="G26" s="849"/>
      <c r="H26" s="837">
        <v>0</v>
      </c>
      <c r="I26" s="849">
        <v>9</v>
      </c>
      <c r="J26" s="849">
        <v>6626.9700000000012</v>
      </c>
      <c r="K26" s="837">
        <v>1</v>
      </c>
      <c r="L26" s="849">
        <v>9</v>
      </c>
      <c r="M26" s="850">
        <v>6626.9700000000012</v>
      </c>
    </row>
    <row r="27" spans="1:13" ht="14.4" customHeight="1" x14ac:dyDescent="0.3">
      <c r="A27" s="831" t="s">
        <v>2153</v>
      </c>
      <c r="B27" s="832" t="s">
        <v>1674</v>
      </c>
      <c r="C27" s="832" t="s">
        <v>1689</v>
      </c>
      <c r="D27" s="832" t="s">
        <v>757</v>
      </c>
      <c r="E27" s="832" t="s">
        <v>1678</v>
      </c>
      <c r="F27" s="849"/>
      <c r="G27" s="849"/>
      <c r="H27" s="837">
        <v>0</v>
      </c>
      <c r="I27" s="849">
        <v>2</v>
      </c>
      <c r="J27" s="849">
        <v>1847.48</v>
      </c>
      <c r="K27" s="837">
        <v>1</v>
      </c>
      <c r="L27" s="849">
        <v>2</v>
      </c>
      <c r="M27" s="850">
        <v>1847.48</v>
      </c>
    </row>
    <row r="28" spans="1:13" ht="14.4" customHeight="1" x14ac:dyDescent="0.3">
      <c r="A28" s="831" t="s">
        <v>2153</v>
      </c>
      <c r="B28" s="832" t="s">
        <v>1924</v>
      </c>
      <c r="C28" s="832" t="s">
        <v>1927</v>
      </c>
      <c r="D28" s="832" t="s">
        <v>1225</v>
      </c>
      <c r="E28" s="832" t="s">
        <v>1928</v>
      </c>
      <c r="F28" s="849"/>
      <c r="G28" s="849"/>
      <c r="H28" s="837">
        <v>0</v>
      </c>
      <c r="I28" s="849">
        <v>5</v>
      </c>
      <c r="J28" s="849">
        <v>771.80000000000007</v>
      </c>
      <c r="K28" s="837">
        <v>1</v>
      </c>
      <c r="L28" s="849">
        <v>5</v>
      </c>
      <c r="M28" s="850">
        <v>771.80000000000007</v>
      </c>
    </row>
    <row r="29" spans="1:13" ht="14.4" customHeight="1" x14ac:dyDescent="0.3">
      <c r="A29" s="831" t="s">
        <v>2153</v>
      </c>
      <c r="B29" s="832" t="s">
        <v>1924</v>
      </c>
      <c r="C29" s="832" t="s">
        <v>1925</v>
      </c>
      <c r="D29" s="832" t="s">
        <v>1225</v>
      </c>
      <c r="E29" s="832" t="s">
        <v>1926</v>
      </c>
      <c r="F29" s="849"/>
      <c r="G29" s="849"/>
      <c r="H29" s="837">
        <v>0</v>
      </c>
      <c r="I29" s="849">
        <v>4</v>
      </c>
      <c r="J29" s="849">
        <v>900.24</v>
      </c>
      <c r="K29" s="837">
        <v>1</v>
      </c>
      <c r="L29" s="849">
        <v>4</v>
      </c>
      <c r="M29" s="850">
        <v>900.24</v>
      </c>
    </row>
    <row r="30" spans="1:13" ht="14.4" customHeight="1" x14ac:dyDescent="0.3">
      <c r="A30" s="831" t="s">
        <v>2153</v>
      </c>
      <c r="B30" s="832" t="s">
        <v>1924</v>
      </c>
      <c r="C30" s="832" t="s">
        <v>2490</v>
      </c>
      <c r="D30" s="832" t="s">
        <v>1060</v>
      </c>
      <c r="E30" s="832" t="s">
        <v>1928</v>
      </c>
      <c r="F30" s="849">
        <v>1</v>
      </c>
      <c r="G30" s="849">
        <v>154.36000000000001</v>
      </c>
      <c r="H30" s="837">
        <v>1</v>
      </c>
      <c r="I30" s="849"/>
      <c r="J30" s="849"/>
      <c r="K30" s="837">
        <v>0</v>
      </c>
      <c r="L30" s="849">
        <v>1</v>
      </c>
      <c r="M30" s="850">
        <v>154.36000000000001</v>
      </c>
    </row>
    <row r="31" spans="1:13" ht="14.4" customHeight="1" x14ac:dyDescent="0.3">
      <c r="A31" s="831" t="s">
        <v>2153</v>
      </c>
      <c r="B31" s="832" t="s">
        <v>1792</v>
      </c>
      <c r="C31" s="832" t="s">
        <v>2179</v>
      </c>
      <c r="D31" s="832" t="s">
        <v>1794</v>
      </c>
      <c r="E31" s="832" t="s">
        <v>2180</v>
      </c>
      <c r="F31" s="849">
        <v>3</v>
      </c>
      <c r="G31" s="849">
        <v>716.16</v>
      </c>
      <c r="H31" s="837">
        <v>1</v>
      </c>
      <c r="I31" s="849"/>
      <c r="J31" s="849"/>
      <c r="K31" s="837">
        <v>0</v>
      </c>
      <c r="L31" s="849">
        <v>3</v>
      </c>
      <c r="M31" s="850">
        <v>716.16</v>
      </c>
    </row>
    <row r="32" spans="1:13" ht="14.4" customHeight="1" x14ac:dyDescent="0.3">
      <c r="A32" s="831" t="s">
        <v>2153</v>
      </c>
      <c r="B32" s="832" t="s">
        <v>1792</v>
      </c>
      <c r="C32" s="832" t="s">
        <v>1931</v>
      </c>
      <c r="D32" s="832" t="s">
        <v>1932</v>
      </c>
      <c r="E32" s="832" t="s">
        <v>1795</v>
      </c>
      <c r="F32" s="849"/>
      <c r="G32" s="849"/>
      <c r="H32" s="837">
        <v>0</v>
      </c>
      <c r="I32" s="849">
        <v>5</v>
      </c>
      <c r="J32" s="849">
        <v>852.60000000000014</v>
      </c>
      <c r="K32" s="837">
        <v>1</v>
      </c>
      <c r="L32" s="849">
        <v>5</v>
      </c>
      <c r="M32" s="850">
        <v>852.60000000000014</v>
      </c>
    </row>
    <row r="33" spans="1:13" ht="14.4" customHeight="1" x14ac:dyDescent="0.3">
      <c r="A33" s="831" t="s">
        <v>2153</v>
      </c>
      <c r="B33" s="832" t="s">
        <v>2001</v>
      </c>
      <c r="C33" s="832" t="s">
        <v>2575</v>
      </c>
      <c r="D33" s="832" t="s">
        <v>2003</v>
      </c>
      <c r="E33" s="832" t="s">
        <v>2576</v>
      </c>
      <c r="F33" s="849"/>
      <c r="G33" s="849"/>
      <c r="H33" s="837">
        <v>0</v>
      </c>
      <c r="I33" s="849">
        <v>4</v>
      </c>
      <c r="J33" s="849">
        <v>387.36</v>
      </c>
      <c r="K33" s="837">
        <v>1</v>
      </c>
      <c r="L33" s="849">
        <v>4</v>
      </c>
      <c r="M33" s="850">
        <v>387.36</v>
      </c>
    </row>
    <row r="34" spans="1:13" ht="14.4" customHeight="1" x14ac:dyDescent="0.3">
      <c r="A34" s="831" t="s">
        <v>2153</v>
      </c>
      <c r="B34" s="832" t="s">
        <v>2001</v>
      </c>
      <c r="C34" s="832" t="s">
        <v>2580</v>
      </c>
      <c r="D34" s="832" t="s">
        <v>2581</v>
      </c>
      <c r="E34" s="832" t="s">
        <v>2576</v>
      </c>
      <c r="F34" s="849">
        <v>1</v>
      </c>
      <c r="G34" s="849">
        <v>96.84</v>
      </c>
      <c r="H34" s="837">
        <v>1</v>
      </c>
      <c r="I34" s="849"/>
      <c r="J34" s="849"/>
      <c r="K34" s="837">
        <v>0</v>
      </c>
      <c r="L34" s="849">
        <v>1</v>
      </c>
      <c r="M34" s="850">
        <v>96.84</v>
      </c>
    </row>
    <row r="35" spans="1:13" ht="14.4" customHeight="1" x14ac:dyDescent="0.3">
      <c r="A35" s="831" t="s">
        <v>2153</v>
      </c>
      <c r="B35" s="832" t="s">
        <v>1824</v>
      </c>
      <c r="C35" s="832" t="s">
        <v>1825</v>
      </c>
      <c r="D35" s="832" t="s">
        <v>653</v>
      </c>
      <c r="E35" s="832" t="s">
        <v>1826</v>
      </c>
      <c r="F35" s="849"/>
      <c r="G35" s="849"/>
      <c r="H35" s="837">
        <v>0</v>
      </c>
      <c r="I35" s="849">
        <v>3</v>
      </c>
      <c r="J35" s="849">
        <v>72.66</v>
      </c>
      <c r="K35" s="837">
        <v>1</v>
      </c>
      <c r="L35" s="849">
        <v>3</v>
      </c>
      <c r="M35" s="850">
        <v>72.66</v>
      </c>
    </row>
    <row r="36" spans="1:13" ht="14.4" customHeight="1" x14ac:dyDescent="0.3">
      <c r="A36" s="831" t="s">
        <v>2153</v>
      </c>
      <c r="B36" s="832" t="s">
        <v>1824</v>
      </c>
      <c r="C36" s="832" t="s">
        <v>1827</v>
      </c>
      <c r="D36" s="832" t="s">
        <v>653</v>
      </c>
      <c r="E36" s="832" t="s">
        <v>646</v>
      </c>
      <c r="F36" s="849"/>
      <c r="G36" s="849"/>
      <c r="H36" s="837">
        <v>0</v>
      </c>
      <c r="I36" s="849">
        <v>113</v>
      </c>
      <c r="J36" s="849">
        <v>5471.46</v>
      </c>
      <c r="K36" s="837">
        <v>1</v>
      </c>
      <c r="L36" s="849">
        <v>113</v>
      </c>
      <c r="M36" s="850">
        <v>5471.46</v>
      </c>
    </row>
    <row r="37" spans="1:13" ht="14.4" customHeight="1" x14ac:dyDescent="0.3">
      <c r="A37" s="831" t="s">
        <v>2153</v>
      </c>
      <c r="B37" s="832" t="s">
        <v>1824</v>
      </c>
      <c r="C37" s="832" t="s">
        <v>2353</v>
      </c>
      <c r="D37" s="832" t="s">
        <v>2354</v>
      </c>
      <c r="E37" s="832" t="s">
        <v>2355</v>
      </c>
      <c r="F37" s="849">
        <v>3</v>
      </c>
      <c r="G37" s="849">
        <v>145.26</v>
      </c>
      <c r="H37" s="837">
        <v>1</v>
      </c>
      <c r="I37" s="849"/>
      <c r="J37" s="849"/>
      <c r="K37" s="837">
        <v>0</v>
      </c>
      <c r="L37" s="849">
        <v>3</v>
      </c>
      <c r="M37" s="850">
        <v>145.26</v>
      </c>
    </row>
    <row r="38" spans="1:13" ht="14.4" customHeight="1" x14ac:dyDescent="0.3">
      <c r="A38" s="831" t="s">
        <v>2153</v>
      </c>
      <c r="B38" s="832" t="s">
        <v>1833</v>
      </c>
      <c r="C38" s="832" t="s">
        <v>1834</v>
      </c>
      <c r="D38" s="832" t="s">
        <v>1835</v>
      </c>
      <c r="E38" s="832" t="s">
        <v>1836</v>
      </c>
      <c r="F38" s="849"/>
      <c r="G38" s="849"/>
      <c r="H38" s="837"/>
      <c r="I38" s="849">
        <v>100</v>
      </c>
      <c r="J38" s="849">
        <v>0</v>
      </c>
      <c r="K38" s="837"/>
      <c r="L38" s="849">
        <v>100</v>
      </c>
      <c r="M38" s="850">
        <v>0</v>
      </c>
    </row>
    <row r="39" spans="1:13" ht="14.4" customHeight="1" x14ac:dyDescent="0.3">
      <c r="A39" s="831" t="s">
        <v>2153</v>
      </c>
      <c r="B39" s="832" t="s">
        <v>1853</v>
      </c>
      <c r="C39" s="832" t="s">
        <v>1854</v>
      </c>
      <c r="D39" s="832" t="s">
        <v>994</v>
      </c>
      <c r="E39" s="832" t="s">
        <v>1855</v>
      </c>
      <c r="F39" s="849"/>
      <c r="G39" s="849"/>
      <c r="H39" s="837"/>
      <c r="I39" s="849">
        <v>1</v>
      </c>
      <c r="J39" s="849">
        <v>0</v>
      </c>
      <c r="K39" s="837"/>
      <c r="L39" s="849">
        <v>1</v>
      </c>
      <c r="M39" s="850">
        <v>0</v>
      </c>
    </row>
    <row r="40" spans="1:13" ht="14.4" customHeight="1" x14ac:dyDescent="0.3">
      <c r="A40" s="831" t="s">
        <v>2153</v>
      </c>
      <c r="B40" s="832" t="s">
        <v>4146</v>
      </c>
      <c r="C40" s="832" t="s">
        <v>2599</v>
      </c>
      <c r="D40" s="832" t="s">
        <v>2600</v>
      </c>
      <c r="E40" s="832" t="s">
        <v>2601</v>
      </c>
      <c r="F40" s="849"/>
      <c r="G40" s="849"/>
      <c r="H40" s="837">
        <v>0</v>
      </c>
      <c r="I40" s="849">
        <v>3</v>
      </c>
      <c r="J40" s="849">
        <v>150.96</v>
      </c>
      <c r="K40" s="837">
        <v>1</v>
      </c>
      <c r="L40" s="849">
        <v>3</v>
      </c>
      <c r="M40" s="850">
        <v>150.96</v>
      </c>
    </row>
    <row r="41" spans="1:13" ht="14.4" customHeight="1" x14ac:dyDescent="0.3">
      <c r="A41" s="831" t="s">
        <v>2154</v>
      </c>
      <c r="B41" s="832" t="s">
        <v>1674</v>
      </c>
      <c r="C41" s="832" t="s">
        <v>2182</v>
      </c>
      <c r="D41" s="832" t="s">
        <v>757</v>
      </c>
      <c r="E41" s="832" t="s">
        <v>1682</v>
      </c>
      <c r="F41" s="849"/>
      <c r="G41" s="849"/>
      <c r="H41" s="837">
        <v>0</v>
      </c>
      <c r="I41" s="849">
        <v>4</v>
      </c>
      <c r="J41" s="849">
        <v>2945.32</v>
      </c>
      <c r="K41" s="837">
        <v>1</v>
      </c>
      <c r="L41" s="849">
        <v>4</v>
      </c>
      <c r="M41" s="850">
        <v>2945.32</v>
      </c>
    </row>
    <row r="42" spans="1:13" ht="14.4" customHeight="1" x14ac:dyDescent="0.3">
      <c r="A42" s="831" t="s">
        <v>2154</v>
      </c>
      <c r="B42" s="832" t="s">
        <v>1674</v>
      </c>
      <c r="C42" s="832" t="s">
        <v>1689</v>
      </c>
      <c r="D42" s="832" t="s">
        <v>757</v>
      </c>
      <c r="E42" s="832" t="s">
        <v>1678</v>
      </c>
      <c r="F42" s="849"/>
      <c r="G42" s="849"/>
      <c r="H42" s="837">
        <v>0</v>
      </c>
      <c r="I42" s="849">
        <v>1</v>
      </c>
      <c r="J42" s="849">
        <v>923.74</v>
      </c>
      <c r="K42" s="837">
        <v>1</v>
      </c>
      <c r="L42" s="849">
        <v>1</v>
      </c>
      <c r="M42" s="850">
        <v>923.74</v>
      </c>
    </row>
    <row r="43" spans="1:13" ht="14.4" customHeight="1" x14ac:dyDescent="0.3">
      <c r="A43" s="831" t="s">
        <v>2154</v>
      </c>
      <c r="B43" s="832" t="s">
        <v>1674</v>
      </c>
      <c r="C43" s="832" t="s">
        <v>1681</v>
      </c>
      <c r="D43" s="832" t="s">
        <v>757</v>
      </c>
      <c r="E43" s="832" t="s">
        <v>1682</v>
      </c>
      <c r="F43" s="849"/>
      <c r="G43" s="849"/>
      <c r="H43" s="837">
        <v>0</v>
      </c>
      <c r="I43" s="849">
        <v>2</v>
      </c>
      <c r="J43" s="849">
        <v>1472.66</v>
      </c>
      <c r="K43" s="837">
        <v>1</v>
      </c>
      <c r="L43" s="849">
        <v>2</v>
      </c>
      <c r="M43" s="850">
        <v>1472.66</v>
      </c>
    </row>
    <row r="44" spans="1:13" ht="14.4" customHeight="1" x14ac:dyDescent="0.3">
      <c r="A44" s="831" t="s">
        <v>2154</v>
      </c>
      <c r="B44" s="832" t="s">
        <v>1674</v>
      </c>
      <c r="C44" s="832" t="s">
        <v>1685</v>
      </c>
      <c r="D44" s="832" t="s">
        <v>757</v>
      </c>
      <c r="E44" s="832" t="s">
        <v>1686</v>
      </c>
      <c r="F44" s="849"/>
      <c r="G44" s="849"/>
      <c r="H44" s="837">
        <v>0</v>
      </c>
      <c r="I44" s="849">
        <v>1</v>
      </c>
      <c r="J44" s="849">
        <v>490.89</v>
      </c>
      <c r="K44" s="837">
        <v>1</v>
      </c>
      <c r="L44" s="849">
        <v>1</v>
      </c>
      <c r="M44" s="850">
        <v>490.89</v>
      </c>
    </row>
    <row r="45" spans="1:13" ht="14.4" customHeight="1" x14ac:dyDescent="0.3">
      <c r="A45" s="831" t="s">
        <v>2154</v>
      </c>
      <c r="B45" s="832" t="s">
        <v>2055</v>
      </c>
      <c r="C45" s="832" t="s">
        <v>2702</v>
      </c>
      <c r="D45" s="832" t="s">
        <v>2057</v>
      </c>
      <c r="E45" s="832" t="s">
        <v>2703</v>
      </c>
      <c r="F45" s="849"/>
      <c r="G45" s="849"/>
      <c r="H45" s="837">
        <v>0</v>
      </c>
      <c r="I45" s="849">
        <v>3</v>
      </c>
      <c r="J45" s="849">
        <v>688.14</v>
      </c>
      <c r="K45" s="837">
        <v>1</v>
      </c>
      <c r="L45" s="849">
        <v>3</v>
      </c>
      <c r="M45" s="850">
        <v>688.14</v>
      </c>
    </row>
    <row r="46" spans="1:13" ht="14.4" customHeight="1" x14ac:dyDescent="0.3">
      <c r="A46" s="831" t="s">
        <v>2154</v>
      </c>
      <c r="B46" s="832" t="s">
        <v>1755</v>
      </c>
      <c r="C46" s="832" t="s">
        <v>2764</v>
      </c>
      <c r="D46" s="832" t="s">
        <v>2760</v>
      </c>
      <c r="E46" s="832" t="s">
        <v>2765</v>
      </c>
      <c r="F46" s="849">
        <v>6</v>
      </c>
      <c r="G46" s="849">
        <v>145.19999999999999</v>
      </c>
      <c r="H46" s="837">
        <v>1</v>
      </c>
      <c r="I46" s="849"/>
      <c r="J46" s="849"/>
      <c r="K46" s="837">
        <v>0</v>
      </c>
      <c r="L46" s="849">
        <v>6</v>
      </c>
      <c r="M46" s="850">
        <v>145.19999999999999</v>
      </c>
    </row>
    <row r="47" spans="1:13" ht="14.4" customHeight="1" x14ac:dyDescent="0.3">
      <c r="A47" s="831" t="s">
        <v>2154</v>
      </c>
      <c r="B47" s="832" t="s">
        <v>1755</v>
      </c>
      <c r="C47" s="832" t="s">
        <v>2759</v>
      </c>
      <c r="D47" s="832" t="s">
        <v>2760</v>
      </c>
      <c r="E47" s="832" t="s">
        <v>2761</v>
      </c>
      <c r="F47" s="849">
        <v>1</v>
      </c>
      <c r="G47" s="849">
        <v>0</v>
      </c>
      <c r="H47" s="837"/>
      <c r="I47" s="849"/>
      <c r="J47" s="849"/>
      <c r="K47" s="837"/>
      <c r="L47" s="849">
        <v>1</v>
      </c>
      <c r="M47" s="850">
        <v>0</v>
      </c>
    </row>
    <row r="48" spans="1:13" ht="14.4" customHeight="1" x14ac:dyDescent="0.3">
      <c r="A48" s="831" t="s">
        <v>2154</v>
      </c>
      <c r="B48" s="832" t="s">
        <v>1755</v>
      </c>
      <c r="C48" s="832" t="s">
        <v>2762</v>
      </c>
      <c r="D48" s="832" t="s">
        <v>2760</v>
      </c>
      <c r="E48" s="832" t="s">
        <v>2763</v>
      </c>
      <c r="F48" s="849">
        <v>1</v>
      </c>
      <c r="G48" s="849">
        <v>72.61</v>
      </c>
      <c r="H48" s="837">
        <v>1</v>
      </c>
      <c r="I48" s="849"/>
      <c r="J48" s="849"/>
      <c r="K48" s="837">
        <v>0</v>
      </c>
      <c r="L48" s="849">
        <v>1</v>
      </c>
      <c r="M48" s="850">
        <v>72.61</v>
      </c>
    </row>
    <row r="49" spans="1:13" ht="14.4" customHeight="1" x14ac:dyDescent="0.3">
      <c r="A49" s="831" t="s">
        <v>2154</v>
      </c>
      <c r="B49" s="832" t="s">
        <v>1910</v>
      </c>
      <c r="C49" s="832" t="s">
        <v>2720</v>
      </c>
      <c r="D49" s="832" t="s">
        <v>2721</v>
      </c>
      <c r="E49" s="832" t="s">
        <v>2722</v>
      </c>
      <c r="F49" s="849"/>
      <c r="G49" s="849"/>
      <c r="H49" s="837">
        <v>0</v>
      </c>
      <c r="I49" s="849">
        <v>1</v>
      </c>
      <c r="J49" s="849">
        <v>621.88</v>
      </c>
      <c r="K49" s="837">
        <v>1</v>
      </c>
      <c r="L49" s="849">
        <v>1</v>
      </c>
      <c r="M49" s="850">
        <v>621.88</v>
      </c>
    </row>
    <row r="50" spans="1:13" ht="14.4" customHeight="1" x14ac:dyDescent="0.3">
      <c r="A50" s="831" t="s">
        <v>2154</v>
      </c>
      <c r="B50" s="832" t="s">
        <v>1924</v>
      </c>
      <c r="C50" s="832" t="s">
        <v>2696</v>
      </c>
      <c r="D50" s="832" t="s">
        <v>1060</v>
      </c>
      <c r="E50" s="832" t="s">
        <v>2697</v>
      </c>
      <c r="F50" s="849">
        <v>5</v>
      </c>
      <c r="G50" s="849">
        <v>771.80000000000007</v>
      </c>
      <c r="H50" s="837">
        <v>1</v>
      </c>
      <c r="I50" s="849"/>
      <c r="J50" s="849"/>
      <c r="K50" s="837">
        <v>0</v>
      </c>
      <c r="L50" s="849">
        <v>5</v>
      </c>
      <c r="M50" s="850">
        <v>771.80000000000007</v>
      </c>
    </row>
    <row r="51" spans="1:13" ht="14.4" customHeight="1" x14ac:dyDescent="0.3">
      <c r="A51" s="831" t="s">
        <v>2154</v>
      </c>
      <c r="B51" s="832" t="s">
        <v>1924</v>
      </c>
      <c r="C51" s="832" t="s">
        <v>1927</v>
      </c>
      <c r="D51" s="832" t="s">
        <v>1225</v>
      </c>
      <c r="E51" s="832" t="s">
        <v>1928</v>
      </c>
      <c r="F51" s="849"/>
      <c r="G51" s="849"/>
      <c r="H51" s="837">
        <v>0</v>
      </c>
      <c r="I51" s="849">
        <v>2</v>
      </c>
      <c r="J51" s="849">
        <v>308.72000000000003</v>
      </c>
      <c r="K51" s="837">
        <v>1</v>
      </c>
      <c r="L51" s="849">
        <v>2</v>
      </c>
      <c r="M51" s="850">
        <v>308.72000000000003</v>
      </c>
    </row>
    <row r="52" spans="1:13" ht="14.4" customHeight="1" x14ac:dyDescent="0.3">
      <c r="A52" s="831" t="s">
        <v>2154</v>
      </c>
      <c r="B52" s="832" t="s">
        <v>1924</v>
      </c>
      <c r="C52" s="832" t="s">
        <v>1925</v>
      </c>
      <c r="D52" s="832" t="s">
        <v>1225</v>
      </c>
      <c r="E52" s="832" t="s">
        <v>1926</v>
      </c>
      <c r="F52" s="849"/>
      <c r="G52" s="849"/>
      <c r="H52" s="837">
        <v>0</v>
      </c>
      <c r="I52" s="849">
        <v>1</v>
      </c>
      <c r="J52" s="849">
        <v>225.06</v>
      </c>
      <c r="K52" s="837">
        <v>1</v>
      </c>
      <c r="L52" s="849">
        <v>1</v>
      </c>
      <c r="M52" s="850">
        <v>225.06</v>
      </c>
    </row>
    <row r="53" spans="1:13" ht="14.4" customHeight="1" x14ac:dyDescent="0.3">
      <c r="A53" s="831" t="s">
        <v>2154</v>
      </c>
      <c r="B53" s="832" t="s">
        <v>1792</v>
      </c>
      <c r="C53" s="832" t="s">
        <v>2217</v>
      </c>
      <c r="D53" s="832" t="s">
        <v>1794</v>
      </c>
      <c r="E53" s="832" t="s">
        <v>1795</v>
      </c>
      <c r="F53" s="849">
        <v>2</v>
      </c>
      <c r="G53" s="849">
        <v>341.04</v>
      </c>
      <c r="H53" s="837">
        <v>1</v>
      </c>
      <c r="I53" s="849"/>
      <c r="J53" s="849"/>
      <c r="K53" s="837">
        <v>0</v>
      </c>
      <c r="L53" s="849">
        <v>2</v>
      </c>
      <c r="M53" s="850">
        <v>341.04</v>
      </c>
    </row>
    <row r="54" spans="1:13" ht="14.4" customHeight="1" x14ac:dyDescent="0.3">
      <c r="A54" s="831" t="s">
        <v>2154</v>
      </c>
      <c r="B54" s="832" t="s">
        <v>1792</v>
      </c>
      <c r="C54" s="832" t="s">
        <v>2179</v>
      </c>
      <c r="D54" s="832" t="s">
        <v>1794</v>
      </c>
      <c r="E54" s="832" t="s">
        <v>2180</v>
      </c>
      <c r="F54" s="849">
        <v>1</v>
      </c>
      <c r="G54" s="849">
        <v>238.72</v>
      </c>
      <c r="H54" s="837">
        <v>1</v>
      </c>
      <c r="I54" s="849"/>
      <c r="J54" s="849"/>
      <c r="K54" s="837">
        <v>0</v>
      </c>
      <c r="L54" s="849">
        <v>1</v>
      </c>
      <c r="M54" s="850">
        <v>238.72</v>
      </c>
    </row>
    <row r="55" spans="1:13" ht="14.4" customHeight="1" x14ac:dyDescent="0.3">
      <c r="A55" s="831" t="s">
        <v>2154</v>
      </c>
      <c r="B55" s="832" t="s">
        <v>1792</v>
      </c>
      <c r="C55" s="832" t="s">
        <v>2062</v>
      </c>
      <c r="D55" s="832" t="s">
        <v>1932</v>
      </c>
      <c r="E55" s="832" t="s">
        <v>2063</v>
      </c>
      <c r="F55" s="849"/>
      <c r="G55" s="849"/>
      <c r="H55" s="837">
        <v>0</v>
      </c>
      <c r="I55" s="849">
        <v>2</v>
      </c>
      <c r="J55" s="849">
        <v>545.66</v>
      </c>
      <c r="K55" s="837">
        <v>1</v>
      </c>
      <c r="L55" s="849">
        <v>2</v>
      </c>
      <c r="M55" s="850">
        <v>545.66</v>
      </c>
    </row>
    <row r="56" spans="1:13" ht="14.4" customHeight="1" x14ac:dyDescent="0.3">
      <c r="A56" s="831" t="s">
        <v>2154</v>
      </c>
      <c r="B56" s="832" t="s">
        <v>2001</v>
      </c>
      <c r="C56" s="832" t="s">
        <v>2369</v>
      </c>
      <c r="D56" s="832" t="s">
        <v>2003</v>
      </c>
      <c r="E56" s="832" t="s">
        <v>2370</v>
      </c>
      <c r="F56" s="849"/>
      <c r="G56" s="849"/>
      <c r="H56" s="837">
        <v>0</v>
      </c>
      <c r="I56" s="849">
        <v>1</v>
      </c>
      <c r="J56" s="849">
        <v>193.68</v>
      </c>
      <c r="K56" s="837">
        <v>1</v>
      </c>
      <c r="L56" s="849">
        <v>1</v>
      </c>
      <c r="M56" s="850">
        <v>193.68</v>
      </c>
    </row>
    <row r="57" spans="1:13" ht="14.4" customHeight="1" x14ac:dyDescent="0.3">
      <c r="A57" s="831" t="s">
        <v>2154</v>
      </c>
      <c r="B57" s="832" t="s">
        <v>1824</v>
      </c>
      <c r="C57" s="832" t="s">
        <v>1825</v>
      </c>
      <c r="D57" s="832" t="s">
        <v>653</v>
      </c>
      <c r="E57" s="832" t="s">
        <v>1826</v>
      </c>
      <c r="F57" s="849"/>
      <c r="G57" s="849"/>
      <c r="H57" s="837">
        <v>0</v>
      </c>
      <c r="I57" s="849">
        <v>3</v>
      </c>
      <c r="J57" s="849">
        <v>72.66</v>
      </c>
      <c r="K57" s="837">
        <v>1</v>
      </c>
      <c r="L57" s="849">
        <v>3</v>
      </c>
      <c r="M57" s="850">
        <v>72.66</v>
      </c>
    </row>
    <row r="58" spans="1:13" ht="14.4" customHeight="1" x14ac:dyDescent="0.3">
      <c r="A58" s="831" t="s">
        <v>2154</v>
      </c>
      <c r="B58" s="832" t="s">
        <v>1824</v>
      </c>
      <c r="C58" s="832" t="s">
        <v>1827</v>
      </c>
      <c r="D58" s="832" t="s">
        <v>653</v>
      </c>
      <c r="E58" s="832" t="s">
        <v>646</v>
      </c>
      <c r="F58" s="849"/>
      <c r="G58" s="849"/>
      <c r="H58" s="837">
        <v>0</v>
      </c>
      <c r="I58" s="849">
        <v>38</v>
      </c>
      <c r="J58" s="849">
        <v>1839.96</v>
      </c>
      <c r="K58" s="837">
        <v>1</v>
      </c>
      <c r="L58" s="849">
        <v>38</v>
      </c>
      <c r="M58" s="850">
        <v>1839.96</v>
      </c>
    </row>
    <row r="59" spans="1:13" ht="14.4" customHeight="1" x14ac:dyDescent="0.3">
      <c r="A59" s="831" t="s">
        <v>2154</v>
      </c>
      <c r="B59" s="832" t="s">
        <v>1833</v>
      </c>
      <c r="C59" s="832" t="s">
        <v>1834</v>
      </c>
      <c r="D59" s="832" t="s">
        <v>1835</v>
      </c>
      <c r="E59" s="832" t="s">
        <v>1836</v>
      </c>
      <c r="F59" s="849"/>
      <c r="G59" s="849"/>
      <c r="H59" s="837"/>
      <c r="I59" s="849">
        <v>25</v>
      </c>
      <c r="J59" s="849">
        <v>0</v>
      </c>
      <c r="K59" s="837"/>
      <c r="L59" s="849">
        <v>25</v>
      </c>
      <c r="M59" s="850">
        <v>0</v>
      </c>
    </row>
    <row r="60" spans="1:13" ht="14.4" customHeight="1" x14ac:dyDescent="0.3">
      <c r="A60" s="831" t="s">
        <v>2154</v>
      </c>
      <c r="B60" s="832" t="s">
        <v>4147</v>
      </c>
      <c r="C60" s="832" t="s">
        <v>2693</v>
      </c>
      <c r="D60" s="832" t="s">
        <v>2694</v>
      </c>
      <c r="E60" s="832" t="s">
        <v>2695</v>
      </c>
      <c r="F60" s="849"/>
      <c r="G60" s="849"/>
      <c r="H60" s="837">
        <v>0</v>
      </c>
      <c r="I60" s="849">
        <v>1</v>
      </c>
      <c r="J60" s="849">
        <v>4.7</v>
      </c>
      <c r="K60" s="837">
        <v>1</v>
      </c>
      <c r="L60" s="849">
        <v>1</v>
      </c>
      <c r="M60" s="850">
        <v>4.7</v>
      </c>
    </row>
    <row r="61" spans="1:13" ht="14.4" customHeight="1" x14ac:dyDescent="0.3">
      <c r="A61" s="831" t="s">
        <v>2154</v>
      </c>
      <c r="B61" s="832" t="s">
        <v>1853</v>
      </c>
      <c r="C61" s="832" t="s">
        <v>1854</v>
      </c>
      <c r="D61" s="832" t="s">
        <v>994</v>
      </c>
      <c r="E61" s="832" t="s">
        <v>1855</v>
      </c>
      <c r="F61" s="849"/>
      <c r="G61" s="849"/>
      <c r="H61" s="837"/>
      <c r="I61" s="849">
        <v>2</v>
      </c>
      <c r="J61" s="849">
        <v>0</v>
      </c>
      <c r="K61" s="837"/>
      <c r="L61" s="849">
        <v>2</v>
      </c>
      <c r="M61" s="850">
        <v>0</v>
      </c>
    </row>
    <row r="62" spans="1:13" ht="14.4" customHeight="1" x14ac:dyDescent="0.3">
      <c r="A62" s="831" t="s">
        <v>2154</v>
      </c>
      <c r="B62" s="832" t="s">
        <v>1853</v>
      </c>
      <c r="C62" s="832" t="s">
        <v>1856</v>
      </c>
      <c r="D62" s="832" t="s">
        <v>994</v>
      </c>
      <c r="E62" s="832" t="s">
        <v>1857</v>
      </c>
      <c r="F62" s="849"/>
      <c r="G62" s="849"/>
      <c r="H62" s="837"/>
      <c r="I62" s="849">
        <v>4</v>
      </c>
      <c r="J62" s="849">
        <v>0</v>
      </c>
      <c r="K62" s="837"/>
      <c r="L62" s="849">
        <v>4</v>
      </c>
      <c r="M62" s="850">
        <v>0</v>
      </c>
    </row>
    <row r="63" spans="1:13" ht="14.4" customHeight="1" x14ac:dyDescent="0.3">
      <c r="A63" s="831" t="s">
        <v>2154</v>
      </c>
      <c r="B63" s="832" t="s">
        <v>1858</v>
      </c>
      <c r="C63" s="832" t="s">
        <v>1859</v>
      </c>
      <c r="D63" s="832" t="s">
        <v>671</v>
      </c>
      <c r="E63" s="832" t="s">
        <v>1716</v>
      </c>
      <c r="F63" s="849"/>
      <c r="G63" s="849"/>
      <c r="H63" s="837">
        <v>0</v>
      </c>
      <c r="I63" s="849">
        <v>4</v>
      </c>
      <c r="J63" s="849">
        <v>240.53999999999996</v>
      </c>
      <c r="K63" s="837">
        <v>1</v>
      </c>
      <c r="L63" s="849">
        <v>4</v>
      </c>
      <c r="M63" s="850">
        <v>240.53999999999996</v>
      </c>
    </row>
    <row r="64" spans="1:13" ht="14.4" customHeight="1" x14ac:dyDescent="0.3">
      <c r="A64" s="831" t="s">
        <v>2154</v>
      </c>
      <c r="B64" s="832" t="s">
        <v>4146</v>
      </c>
      <c r="C64" s="832" t="s">
        <v>2796</v>
      </c>
      <c r="D64" s="832" t="s">
        <v>2308</v>
      </c>
      <c r="E64" s="832" t="s">
        <v>2797</v>
      </c>
      <c r="F64" s="849">
        <v>3</v>
      </c>
      <c r="G64" s="849">
        <v>150.96</v>
      </c>
      <c r="H64" s="837">
        <v>1</v>
      </c>
      <c r="I64" s="849"/>
      <c r="J64" s="849"/>
      <c r="K64" s="837">
        <v>0</v>
      </c>
      <c r="L64" s="849">
        <v>3</v>
      </c>
      <c r="M64" s="850">
        <v>150.96</v>
      </c>
    </row>
    <row r="65" spans="1:13" ht="14.4" customHeight="1" x14ac:dyDescent="0.3">
      <c r="A65" s="831" t="s">
        <v>2154</v>
      </c>
      <c r="B65" s="832" t="s">
        <v>4146</v>
      </c>
      <c r="C65" s="832" t="s">
        <v>2798</v>
      </c>
      <c r="D65" s="832" t="s">
        <v>2308</v>
      </c>
      <c r="E65" s="832" t="s">
        <v>2799</v>
      </c>
      <c r="F65" s="849">
        <v>1</v>
      </c>
      <c r="G65" s="849">
        <v>150.94</v>
      </c>
      <c r="H65" s="837">
        <v>1</v>
      </c>
      <c r="I65" s="849"/>
      <c r="J65" s="849"/>
      <c r="K65" s="837">
        <v>0</v>
      </c>
      <c r="L65" s="849">
        <v>1</v>
      </c>
      <c r="M65" s="850">
        <v>150.94</v>
      </c>
    </row>
    <row r="66" spans="1:13" ht="14.4" customHeight="1" x14ac:dyDescent="0.3">
      <c r="A66" s="831" t="s">
        <v>2154</v>
      </c>
      <c r="B66" s="832" t="s">
        <v>4146</v>
      </c>
      <c r="C66" s="832" t="s">
        <v>2800</v>
      </c>
      <c r="D66" s="832" t="s">
        <v>2801</v>
      </c>
      <c r="E66" s="832" t="s">
        <v>2802</v>
      </c>
      <c r="F66" s="849">
        <v>3</v>
      </c>
      <c r="G66" s="849">
        <v>299.82</v>
      </c>
      <c r="H66" s="837">
        <v>1</v>
      </c>
      <c r="I66" s="849"/>
      <c r="J66" s="849"/>
      <c r="K66" s="837">
        <v>0</v>
      </c>
      <c r="L66" s="849">
        <v>3</v>
      </c>
      <c r="M66" s="850">
        <v>299.82</v>
      </c>
    </row>
    <row r="67" spans="1:13" ht="14.4" customHeight="1" x14ac:dyDescent="0.3">
      <c r="A67" s="831" t="s">
        <v>2155</v>
      </c>
      <c r="B67" s="832" t="s">
        <v>4148</v>
      </c>
      <c r="C67" s="832" t="s">
        <v>2849</v>
      </c>
      <c r="D67" s="832" t="s">
        <v>2850</v>
      </c>
      <c r="E67" s="832" t="s">
        <v>2851</v>
      </c>
      <c r="F67" s="849">
        <v>1</v>
      </c>
      <c r="G67" s="849">
        <v>333.68</v>
      </c>
      <c r="H67" s="837">
        <v>1</v>
      </c>
      <c r="I67" s="849"/>
      <c r="J67" s="849"/>
      <c r="K67" s="837">
        <v>0</v>
      </c>
      <c r="L67" s="849">
        <v>1</v>
      </c>
      <c r="M67" s="850">
        <v>333.68</v>
      </c>
    </row>
    <row r="68" spans="1:13" ht="14.4" customHeight="1" x14ac:dyDescent="0.3">
      <c r="A68" s="831" t="s">
        <v>2155</v>
      </c>
      <c r="B68" s="832" t="s">
        <v>1824</v>
      </c>
      <c r="C68" s="832" t="s">
        <v>1827</v>
      </c>
      <c r="D68" s="832" t="s">
        <v>653</v>
      </c>
      <c r="E68" s="832" t="s">
        <v>646</v>
      </c>
      <c r="F68" s="849"/>
      <c r="G68" s="849"/>
      <c r="H68" s="837">
        <v>0</v>
      </c>
      <c r="I68" s="849">
        <v>3</v>
      </c>
      <c r="J68" s="849">
        <v>145.26</v>
      </c>
      <c r="K68" s="837">
        <v>1</v>
      </c>
      <c r="L68" s="849">
        <v>3</v>
      </c>
      <c r="M68" s="850">
        <v>145.26</v>
      </c>
    </row>
    <row r="69" spans="1:13" ht="14.4" customHeight="1" x14ac:dyDescent="0.3">
      <c r="A69" s="831" t="s">
        <v>2156</v>
      </c>
      <c r="B69" s="832" t="s">
        <v>1674</v>
      </c>
      <c r="C69" s="832" t="s">
        <v>2272</v>
      </c>
      <c r="D69" s="832" t="s">
        <v>757</v>
      </c>
      <c r="E69" s="832" t="s">
        <v>1686</v>
      </c>
      <c r="F69" s="849"/>
      <c r="G69" s="849"/>
      <c r="H69" s="837">
        <v>0</v>
      </c>
      <c r="I69" s="849">
        <v>10</v>
      </c>
      <c r="J69" s="849">
        <v>4908.9000000000005</v>
      </c>
      <c r="K69" s="837">
        <v>1</v>
      </c>
      <c r="L69" s="849">
        <v>10</v>
      </c>
      <c r="M69" s="850">
        <v>4908.9000000000005</v>
      </c>
    </row>
    <row r="70" spans="1:13" ht="14.4" customHeight="1" x14ac:dyDescent="0.3">
      <c r="A70" s="831" t="s">
        <v>2156</v>
      </c>
      <c r="B70" s="832" t="s">
        <v>1674</v>
      </c>
      <c r="C70" s="832" t="s">
        <v>1687</v>
      </c>
      <c r="D70" s="832" t="s">
        <v>757</v>
      </c>
      <c r="E70" s="832" t="s">
        <v>1688</v>
      </c>
      <c r="F70" s="849"/>
      <c r="G70" s="849"/>
      <c r="H70" s="837">
        <v>0</v>
      </c>
      <c r="I70" s="849">
        <v>2</v>
      </c>
      <c r="J70" s="849">
        <v>294.52</v>
      </c>
      <c r="K70" s="837">
        <v>1</v>
      </c>
      <c r="L70" s="849">
        <v>2</v>
      </c>
      <c r="M70" s="850">
        <v>294.52</v>
      </c>
    </row>
    <row r="71" spans="1:13" ht="14.4" customHeight="1" x14ac:dyDescent="0.3">
      <c r="A71" s="831" t="s">
        <v>2156</v>
      </c>
      <c r="B71" s="832" t="s">
        <v>1674</v>
      </c>
      <c r="C71" s="832" t="s">
        <v>2182</v>
      </c>
      <c r="D71" s="832" t="s">
        <v>757</v>
      </c>
      <c r="E71" s="832" t="s">
        <v>1682</v>
      </c>
      <c r="F71" s="849"/>
      <c r="G71" s="849"/>
      <c r="H71" s="837">
        <v>0</v>
      </c>
      <c r="I71" s="849">
        <v>39</v>
      </c>
      <c r="J71" s="849">
        <v>28716.870000000003</v>
      </c>
      <c r="K71" s="837">
        <v>1</v>
      </c>
      <c r="L71" s="849">
        <v>39</v>
      </c>
      <c r="M71" s="850">
        <v>28716.870000000003</v>
      </c>
    </row>
    <row r="72" spans="1:13" ht="14.4" customHeight="1" x14ac:dyDescent="0.3">
      <c r="A72" s="831" t="s">
        <v>2156</v>
      </c>
      <c r="B72" s="832" t="s">
        <v>1674</v>
      </c>
      <c r="C72" s="832" t="s">
        <v>1689</v>
      </c>
      <c r="D72" s="832" t="s">
        <v>757</v>
      </c>
      <c r="E72" s="832" t="s">
        <v>1678</v>
      </c>
      <c r="F72" s="849"/>
      <c r="G72" s="849"/>
      <c r="H72" s="837">
        <v>0</v>
      </c>
      <c r="I72" s="849">
        <v>9</v>
      </c>
      <c r="J72" s="849">
        <v>8313.66</v>
      </c>
      <c r="K72" s="837">
        <v>1</v>
      </c>
      <c r="L72" s="849">
        <v>9</v>
      </c>
      <c r="M72" s="850">
        <v>8313.66</v>
      </c>
    </row>
    <row r="73" spans="1:13" ht="14.4" customHeight="1" x14ac:dyDescent="0.3">
      <c r="A73" s="831" t="s">
        <v>2156</v>
      </c>
      <c r="B73" s="832" t="s">
        <v>1674</v>
      </c>
      <c r="C73" s="832" t="s">
        <v>1690</v>
      </c>
      <c r="D73" s="832" t="s">
        <v>764</v>
      </c>
      <c r="E73" s="832" t="s">
        <v>1691</v>
      </c>
      <c r="F73" s="849"/>
      <c r="G73" s="849"/>
      <c r="H73" s="837">
        <v>0</v>
      </c>
      <c r="I73" s="849">
        <v>1</v>
      </c>
      <c r="J73" s="849">
        <v>1847.49</v>
      </c>
      <c r="K73" s="837">
        <v>1</v>
      </c>
      <c r="L73" s="849">
        <v>1</v>
      </c>
      <c r="M73" s="850">
        <v>1847.49</v>
      </c>
    </row>
    <row r="74" spans="1:13" ht="14.4" customHeight="1" x14ac:dyDescent="0.3">
      <c r="A74" s="831" t="s">
        <v>2156</v>
      </c>
      <c r="B74" s="832" t="s">
        <v>1738</v>
      </c>
      <c r="C74" s="832" t="s">
        <v>1739</v>
      </c>
      <c r="D74" s="832" t="s">
        <v>1740</v>
      </c>
      <c r="E74" s="832" t="s">
        <v>1741</v>
      </c>
      <c r="F74" s="849"/>
      <c r="G74" s="849"/>
      <c r="H74" s="837">
        <v>0</v>
      </c>
      <c r="I74" s="849">
        <v>1</v>
      </c>
      <c r="J74" s="849">
        <v>72.88</v>
      </c>
      <c r="K74" s="837">
        <v>1</v>
      </c>
      <c r="L74" s="849">
        <v>1</v>
      </c>
      <c r="M74" s="850">
        <v>72.88</v>
      </c>
    </row>
    <row r="75" spans="1:13" ht="14.4" customHeight="1" x14ac:dyDescent="0.3">
      <c r="A75" s="831" t="s">
        <v>2156</v>
      </c>
      <c r="B75" s="832" t="s">
        <v>1748</v>
      </c>
      <c r="C75" s="832" t="s">
        <v>3970</v>
      </c>
      <c r="D75" s="832" t="s">
        <v>3971</v>
      </c>
      <c r="E75" s="832" t="s">
        <v>3972</v>
      </c>
      <c r="F75" s="849">
        <v>8</v>
      </c>
      <c r="G75" s="849">
        <v>164.43</v>
      </c>
      <c r="H75" s="837">
        <v>1</v>
      </c>
      <c r="I75" s="849"/>
      <c r="J75" s="849"/>
      <c r="K75" s="837">
        <v>0</v>
      </c>
      <c r="L75" s="849">
        <v>8</v>
      </c>
      <c r="M75" s="850">
        <v>164.43</v>
      </c>
    </row>
    <row r="76" spans="1:13" ht="14.4" customHeight="1" x14ac:dyDescent="0.3">
      <c r="A76" s="831" t="s">
        <v>2156</v>
      </c>
      <c r="B76" s="832" t="s">
        <v>1910</v>
      </c>
      <c r="C76" s="832" t="s">
        <v>3963</v>
      </c>
      <c r="D76" s="832" t="s">
        <v>1145</v>
      </c>
      <c r="E76" s="832" t="s">
        <v>3964</v>
      </c>
      <c r="F76" s="849"/>
      <c r="G76" s="849"/>
      <c r="H76" s="837">
        <v>0</v>
      </c>
      <c r="I76" s="849">
        <v>1</v>
      </c>
      <c r="J76" s="849">
        <v>556.04</v>
      </c>
      <c r="K76" s="837">
        <v>1</v>
      </c>
      <c r="L76" s="849">
        <v>1</v>
      </c>
      <c r="M76" s="850">
        <v>556.04</v>
      </c>
    </row>
    <row r="77" spans="1:13" ht="14.4" customHeight="1" x14ac:dyDescent="0.3">
      <c r="A77" s="831" t="s">
        <v>2156</v>
      </c>
      <c r="B77" s="832" t="s">
        <v>1924</v>
      </c>
      <c r="C77" s="832" t="s">
        <v>1927</v>
      </c>
      <c r="D77" s="832" t="s">
        <v>1225</v>
      </c>
      <c r="E77" s="832" t="s">
        <v>1928</v>
      </c>
      <c r="F77" s="849"/>
      <c r="G77" s="849"/>
      <c r="H77" s="837">
        <v>0</v>
      </c>
      <c r="I77" s="849">
        <v>14</v>
      </c>
      <c r="J77" s="849">
        <v>2161.0400000000004</v>
      </c>
      <c r="K77" s="837">
        <v>1</v>
      </c>
      <c r="L77" s="849">
        <v>14</v>
      </c>
      <c r="M77" s="850">
        <v>2161.0400000000004</v>
      </c>
    </row>
    <row r="78" spans="1:13" ht="14.4" customHeight="1" x14ac:dyDescent="0.3">
      <c r="A78" s="831" t="s">
        <v>2156</v>
      </c>
      <c r="B78" s="832" t="s">
        <v>1924</v>
      </c>
      <c r="C78" s="832" t="s">
        <v>2490</v>
      </c>
      <c r="D78" s="832" t="s">
        <v>1060</v>
      </c>
      <c r="E78" s="832" t="s">
        <v>1928</v>
      </c>
      <c r="F78" s="849">
        <v>1</v>
      </c>
      <c r="G78" s="849">
        <v>154.36000000000001</v>
      </c>
      <c r="H78" s="837">
        <v>1</v>
      </c>
      <c r="I78" s="849"/>
      <c r="J78" s="849"/>
      <c r="K78" s="837">
        <v>0</v>
      </c>
      <c r="L78" s="849">
        <v>1</v>
      </c>
      <c r="M78" s="850">
        <v>154.36000000000001</v>
      </c>
    </row>
    <row r="79" spans="1:13" ht="14.4" customHeight="1" x14ac:dyDescent="0.3">
      <c r="A79" s="831" t="s">
        <v>2156</v>
      </c>
      <c r="B79" s="832" t="s">
        <v>1792</v>
      </c>
      <c r="C79" s="832" t="s">
        <v>2179</v>
      </c>
      <c r="D79" s="832" t="s">
        <v>1794</v>
      </c>
      <c r="E79" s="832" t="s">
        <v>2180</v>
      </c>
      <c r="F79" s="849">
        <v>4</v>
      </c>
      <c r="G79" s="849">
        <v>954.88</v>
      </c>
      <c r="H79" s="837">
        <v>1</v>
      </c>
      <c r="I79" s="849"/>
      <c r="J79" s="849"/>
      <c r="K79" s="837">
        <v>0</v>
      </c>
      <c r="L79" s="849">
        <v>4</v>
      </c>
      <c r="M79" s="850">
        <v>954.88</v>
      </c>
    </row>
    <row r="80" spans="1:13" ht="14.4" customHeight="1" x14ac:dyDescent="0.3">
      <c r="A80" s="831" t="s">
        <v>2156</v>
      </c>
      <c r="B80" s="832" t="s">
        <v>1792</v>
      </c>
      <c r="C80" s="832" t="s">
        <v>1931</v>
      </c>
      <c r="D80" s="832" t="s">
        <v>1932</v>
      </c>
      <c r="E80" s="832" t="s">
        <v>1795</v>
      </c>
      <c r="F80" s="849"/>
      <c r="G80" s="849"/>
      <c r="H80" s="837">
        <v>0</v>
      </c>
      <c r="I80" s="849">
        <v>1</v>
      </c>
      <c r="J80" s="849">
        <v>170.52</v>
      </c>
      <c r="K80" s="837">
        <v>1</v>
      </c>
      <c r="L80" s="849">
        <v>1</v>
      </c>
      <c r="M80" s="850">
        <v>170.52</v>
      </c>
    </row>
    <row r="81" spans="1:13" ht="14.4" customHeight="1" x14ac:dyDescent="0.3">
      <c r="A81" s="831" t="s">
        <v>2156</v>
      </c>
      <c r="B81" s="832" t="s">
        <v>1792</v>
      </c>
      <c r="C81" s="832" t="s">
        <v>2062</v>
      </c>
      <c r="D81" s="832" t="s">
        <v>1932</v>
      </c>
      <c r="E81" s="832" t="s">
        <v>2063</v>
      </c>
      <c r="F81" s="849"/>
      <c r="G81" s="849"/>
      <c r="H81" s="837">
        <v>0</v>
      </c>
      <c r="I81" s="849">
        <v>3</v>
      </c>
      <c r="J81" s="849">
        <v>818.49</v>
      </c>
      <c r="K81" s="837">
        <v>1</v>
      </c>
      <c r="L81" s="849">
        <v>3</v>
      </c>
      <c r="M81" s="850">
        <v>818.49</v>
      </c>
    </row>
    <row r="82" spans="1:13" ht="14.4" customHeight="1" x14ac:dyDescent="0.3">
      <c r="A82" s="831" t="s">
        <v>2156</v>
      </c>
      <c r="B82" s="832" t="s">
        <v>1800</v>
      </c>
      <c r="C82" s="832" t="s">
        <v>3961</v>
      </c>
      <c r="D82" s="832" t="s">
        <v>1802</v>
      </c>
      <c r="E82" s="832" t="s">
        <v>3962</v>
      </c>
      <c r="F82" s="849"/>
      <c r="G82" s="849"/>
      <c r="H82" s="837">
        <v>0</v>
      </c>
      <c r="I82" s="849">
        <v>2</v>
      </c>
      <c r="J82" s="849">
        <v>282.18</v>
      </c>
      <c r="K82" s="837">
        <v>1</v>
      </c>
      <c r="L82" s="849">
        <v>2</v>
      </c>
      <c r="M82" s="850">
        <v>282.18</v>
      </c>
    </row>
    <row r="83" spans="1:13" ht="14.4" customHeight="1" x14ac:dyDescent="0.3">
      <c r="A83" s="831" t="s">
        <v>2156</v>
      </c>
      <c r="B83" s="832" t="s">
        <v>1804</v>
      </c>
      <c r="C83" s="832" t="s">
        <v>2515</v>
      </c>
      <c r="D83" s="832" t="s">
        <v>2364</v>
      </c>
      <c r="E83" s="832" t="s">
        <v>2516</v>
      </c>
      <c r="F83" s="849">
        <v>2</v>
      </c>
      <c r="G83" s="849">
        <v>0</v>
      </c>
      <c r="H83" s="837"/>
      <c r="I83" s="849"/>
      <c r="J83" s="849"/>
      <c r="K83" s="837"/>
      <c r="L83" s="849">
        <v>2</v>
      </c>
      <c r="M83" s="850">
        <v>0</v>
      </c>
    </row>
    <row r="84" spans="1:13" ht="14.4" customHeight="1" x14ac:dyDescent="0.3">
      <c r="A84" s="831" t="s">
        <v>2156</v>
      </c>
      <c r="B84" s="832" t="s">
        <v>1804</v>
      </c>
      <c r="C84" s="832" t="s">
        <v>3967</v>
      </c>
      <c r="D84" s="832" t="s">
        <v>2364</v>
      </c>
      <c r="E84" s="832" t="s">
        <v>3968</v>
      </c>
      <c r="F84" s="849">
        <v>2</v>
      </c>
      <c r="G84" s="849">
        <v>80.08</v>
      </c>
      <c r="H84" s="837">
        <v>1</v>
      </c>
      <c r="I84" s="849"/>
      <c r="J84" s="849"/>
      <c r="K84" s="837">
        <v>0</v>
      </c>
      <c r="L84" s="849">
        <v>2</v>
      </c>
      <c r="M84" s="850">
        <v>80.08</v>
      </c>
    </row>
    <row r="85" spans="1:13" ht="14.4" customHeight="1" x14ac:dyDescent="0.3">
      <c r="A85" s="831" t="s">
        <v>2156</v>
      </c>
      <c r="B85" s="832" t="s">
        <v>1824</v>
      </c>
      <c r="C85" s="832" t="s">
        <v>1825</v>
      </c>
      <c r="D85" s="832" t="s">
        <v>653</v>
      </c>
      <c r="E85" s="832" t="s">
        <v>1826</v>
      </c>
      <c r="F85" s="849"/>
      <c r="G85" s="849"/>
      <c r="H85" s="837">
        <v>0</v>
      </c>
      <c r="I85" s="849">
        <v>9</v>
      </c>
      <c r="J85" s="849">
        <v>217.98</v>
      </c>
      <c r="K85" s="837">
        <v>1</v>
      </c>
      <c r="L85" s="849">
        <v>9</v>
      </c>
      <c r="M85" s="850">
        <v>217.98</v>
      </c>
    </row>
    <row r="86" spans="1:13" ht="14.4" customHeight="1" x14ac:dyDescent="0.3">
      <c r="A86" s="831" t="s">
        <v>2156</v>
      </c>
      <c r="B86" s="832" t="s">
        <v>1824</v>
      </c>
      <c r="C86" s="832" t="s">
        <v>1827</v>
      </c>
      <c r="D86" s="832" t="s">
        <v>653</v>
      </c>
      <c r="E86" s="832" t="s">
        <v>646</v>
      </c>
      <c r="F86" s="849"/>
      <c r="G86" s="849"/>
      <c r="H86" s="837">
        <v>0</v>
      </c>
      <c r="I86" s="849">
        <v>81</v>
      </c>
      <c r="J86" s="849">
        <v>3922.02</v>
      </c>
      <c r="K86" s="837">
        <v>1</v>
      </c>
      <c r="L86" s="849">
        <v>81</v>
      </c>
      <c r="M86" s="850">
        <v>3922.02</v>
      </c>
    </row>
    <row r="87" spans="1:13" ht="14.4" customHeight="1" x14ac:dyDescent="0.3">
      <c r="A87" s="831" t="s">
        <v>2156</v>
      </c>
      <c r="B87" s="832" t="s">
        <v>1824</v>
      </c>
      <c r="C87" s="832" t="s">
        <v>2353</v>
      </c>
      <c r="D87" s="832" t="s">
        <v>2354</v>
      </c>
      <c r="E87" s="832" t="s">
        <v>2355</v>
      </c>
      <c r="F87" s="849">
        <v>1</v>
      </c>
      <c r="G87" s="849">
        <v>48.42</v>
      </c>
      <c r="H87" s="837">
        <v>1</v>
      </c>
      <c r="I87" s="849"/>
      <c r="J87" s="849"/>
      <c r="K87" s="837">
        <v>0</v>
      </c>
      <c r="L87" s="849">
        <v>1</v>
      </c>
      <c r="M87" s="850">
        <v>48.42</v>
      </c>
    </row>
    <row r="88" spans="1:13" ht="14.4" customHeight="1" x14ac:dyDescent="0.3">
      <c r="A88" s="831" t="s">
        <v>2156</v>
      </c>
      <c r="B88" s="832" t="s">
        <v>1833</v>
      </c>
      <c r="C88" s="832" t="s">
        <v>1834</v>
      </c>
      <c r="D88" s="832" t="s">
        <v>1835</v>
      </c>
      <c r="E88" s="832" t="s">
        <v>1836</v>
      </c>
      <c r="F88" s="849"/>
      <c r="G88" s="849"/>
      <c r="H88" s="837"/>
      <c r="I88" s="849">
        <v>47</v>
      </c>
      <c r="J88" s="849">
        <v>0</v>
      </c>
      <c r="K88" s="837"/>
      <c r="L88" s="849">
        <v>47</v>
      </c>
      <c r="M88" s="850">
        <v>0</v>
      </c>
    </row>
    <row r="89" spans="1:13" ht="14.4" customHeight="1" x14ac:dyDescent="0.3">
      <c r="A89" s="831" t="s">
        <v>2156</v>
      </c>
      <c r="B89" s="832" t="s">
        <v>1871</v>
      </c>
      <c r="C89" s="832" t="s">
        <v>1872</v>
      </c>
      <c r="D89" s="832" t="s">
        <v>971</v>
      </c>
      <c r="E89" s="832" t="s">
        <v>1873</v>
      </c>
      <c r="F89" s="849"/>
      <c r="G89" s="849"/>
      <c r="H89" s="837">
        <v>0</v>
      </c>
      <c r="I89" s="849">
        <v>1</v>
      </c>
      <c r="J89" s="849">
        <v>63.75</v>
      </c>
      <c r="K89" s="837">
        <v>1</v>
      </c>
      <c r="L89" s="849">
        <v>1</v>
      </c>
      <c r="M89" s="850">
        <v>63.75</v>
      </c>
    </row>
    <row r="90" spans="1:13" ht="14.4" customHeight="1" x14ac:dyDescent="0.3">
      <c r="A90" s="831" t="s">
        <v>2156</v>
      </c>
      <c r="B90" s="832" t="s">
        <v>4146</v>
      </c>
      <c r="C90" s="832" t="s">
        <v>3975</v>
      </c>
      <c r="D90" s="832" t="s">
        <v>2308</v>
      </c>
      <c r="E90" s="832" t="s">
        <v>3976</v>
      </c>
      <c r="F90" s="849">
        <v>1</v>
      </c>
      <c r="G90" s="849">
        <v>0</v>
      </c>
      <c r="H90" s="837"/>
      <c r="I90" s="849"/>
      <c r="J90" s="849"/>
      <c r="K90" s="837"/>
      <c r="L90" s="849">
        <v>1</v>
      </c>
      <c r="M90" s="850">
        <v>0</v>
      </c>
    </row>
    <row r="91" spans="1:13" ht="14.4" customHeight="1" x14ac:dyDescent="0.3">
      <c r="A91" s="831" t="s">
        <v>2157</v>
      </c>
      <c r="B91" s="832" t="s">
        <v>1674</v>
      </c>
      <c r="C91" s="832" t="s">
        <v>2458</v>
      </c>
      <c r="D91" s="832" t="s">
        <v>757</v>
      </c>
      <c r="E91" s="832" t="s">
        <v>1680</v>
      </c>
      <c r="F91" s="849"/>
      <c r="G91" s="849"/>
      <c r="H91" s="837">
        <v>0</v>
      </c>
      <c r="I91" s="849">
        <v>1</v>
      </c>
      <c r="J91" s="849">
        <v>368.16</v>
      </c>
      <c r="K91" s="837">
        <v>1</v>
      </c>
      <c r="L91" s="849">
        <v>1</v>
      </c>
      <c r="M91" s="850">
        <v>368.16</v>
      </c>
    </row>
    <row r="92" spans="1:13" ht="14.4" customHeight="1" x14ac:dyDescent="0.3">
      <c r="A92" s="831" t="s">
        <v>2157</v>
      </c>
      <c r="B92" s="832" t="s">
        <v>1674</v>
      </c>
      <c r="C92" s="832" t="s">
        <v>2272</v>
      </c>
      <c r="D92" s="832" t="s">
        <v>757</v>
      </c>
      <c r="E92" s="832" t="s">
        <v>1686</v>
      </c>
      <c r="F92" s="849"/>
      <c r="G92" s="849"/>
      <c r="H92" s="837">
        <v>0</v>
      </c>
      <c r="I92" s="849">
        <v>32</v>
      </c>
      <c r="J92" s="849">
        <v>15708.479999999998</v>
      </c>
      <c r="K92" s="837">
        <v>1</v>
      </c>
      <c r="L92" s="849">
        <v>32</v>
      </c>
      <c r="M92" s="850">
        <v>15708.479999999998</v>
      </c>
    </row>
    <row r="93" spans="1:13" ht="14.4" customHeight="1" x14ac:dyDescent="0.3">
      <c r="A93" s="831" t="s">
        <v>2157</v>
      </c>
      <c r="B93" s="832" t="s">
        <v>1674</v>
      </c>
      <c r="C93" s="832" t="s">
        <v>2182</v>
      </c>
      <c r="D93" s="832" t="s">
        <v>757</v>
      </c>
      <c r="E93" s="832" t="s">
        <v>1682</v>
      </c>
      <c r="F93" s="849"/>
      <c r="G93" s="849"/>
      <c r="H93" s="837">
        <v>0</v>
      </c>
      <c r="I93" s="849">
        <v>166</v>
      </c>
      <c r="J93" s="849">
        <v>122230.78000000001</v>
      </c>
      <c r="K93" s="837">
        <v>1</v>
      </c>
      <c r="L93" s="849">
        <v>166</v>
      </c>
      <c r="M93" s="850">
        <v>122230.78000000001</v>
      </c>
    </row>
    <row r="94" spans="1:13" ht="14.4" customHeight="1" x14ac:dyDescent="0.3">
      <c r="A94" s="831" t="s">
        <v>2157</v>
      </c>
      <c r="B94" s="832" t="s">
        <v>1674</v>
      </c>
      <c r="C94" s="832" t="s">
        <v>1689</v>
      </c>
      <c r="D94" s="832" t="s">
        <v>757</v>
      </c>
      <c r="E94" s="832" t="s">
        <v>1678</v>
      </c>
      <c r="F94" s="849"/>
      <c r="G94" s="849"/>
      <c r="H94" s="837">
        <v>0</v>
      </c>
      <c r="I94" s="849">
        <v>14</v>
      </c>
      <c r="J94" s="849">
        <v>12932.36</v>
      </c>
      <c r="K94" s="837">
        <v>1</v>
      </c>
      <c r="L94" s="849">
        <v>14</v>
      </c>
      <c r="M94" s="850">
        <v>12932.36</v>
      </c>
    </row>
    <row r="95" spans="1:13" ht="14.4" customHeight="1" x14ac:dyDescent="0.3">
      <c r="A95" s="831" t="s">
        <v>2157</v>
      </c>
      <c r="B95" s="832" t="s">
        <v>1674</v>
      </c>
      <c r="C95" s="832" t="s">
        <v>2428</v>
      </c>
      <c r="D95" s="832" t="s">
        <v>764</v>
      </c>
      <c r="E95" s="832" t="s">
        <v>2051</v>
      </c>
      <c r="F95" s="849"/>
      <c r="G95" s="849"/>
      <c r="H95" s="837">
        <v>0</v>
      </c>
      <c r="I95" s="849">
        <v>1</v>
      </c>
      <c r="J95" s="849">
        <v>2309.36</v>
      </c>
      <c r="K95" s="837">
        <v>1</v>
      </c>
      <c r="L95" s="849">
        <v>1</v>
      </c>
      <c r="M95" s="850">
        <v>2309.36</v>
      </c>
    </row>
    <row r="96" spans="1:13" ht="14.4" customHeight="1" x14ac:dyDescent="0.3">
      <c r="A96" s="831" t="s">
        <v>2157</v>
      </c>
      <c r="B96" s="832" t="s">
        <v>1924</v>
      </c>
      <c r="C96" s="832" t="s">
        <v>1927</v>
      </c>
      <c r="D96" s="832" t="s">
        <v>1225</v>
      </c>
      <c r="E96" s="832" t="s">
        <v>1928</v>
      </c>
      <c r="F96" s="849"/>
      <c r="G96" s="849"/>
      <c r="H96" s="837">
        <v>0</v>
      </c>
      <c r="I96" s="849">
        <v>4</v>
      </c>
      <c r="J96" s="849">
        <v>617.44000000000005</v>
      </c>
      <c r="K96" s="837">
        <v>1</v>
      </c>
      <c r="L96" s="849">
        <v>4</v>
      </c>
      <c r="M96" s="850">
        <v>617.44000000000005</v>
      </c>
    </row>
    <row r="97" spans="1:13" ht="14.4" customHeight="1" x14ac:dyDescent="0.3">
      <c r="A97" s="831" t="s">
        <v>2157</v>
      </c>
      <c r="B97" s="832" t="s">
        <v>1792</v>
      </c>
      <c r="C97" s="832" t="s">
        <v>2179</v>
      </c>
      <c r="D97" s="832" t="s">
        <v>1794</v>
      </c>
      <c r="E97" s="832" t="s">
        <v>2180</v>
      </c>
      <c r="F97" s="849">
        <v>8</v>
      </c>
      <c r="G97" s="849">
        <v>1909.76</v>
      </c>
      <c r="H97" s="837">
        <v>1</v>
      </c>
      <c r="I97" s="849"/>
      <c r="J97" s="849"/>
      <c r="K97" s="837">
        <v>0</v>
      </c>
      <c r="L97" s="849">
        <v>8</v>
      </c>
      <c r="M97" s="850">
        <v>1909.76</v>
      </c>
    </row>
    <row r="98" spans="1:13" ht="14.4" customHeight="1" x14ac:dyDescent="0.3">
      <c r="A98" s="831" t="s">
        <v>2157</v>
      </c>
      <c r="B98" s="832" t="s">
        <v>1792</v>
      </c>
      <c r="C98" s="832" t="s">
        <v>2433</v>
      </c>
      <c r="D98" s="832" t="s">
        <v>1932</v>
      </c>
      <c r="E98" s="832" t="s">
        <v>2434</v>
      </c>
      <c r="F98" s="849"/>
      <c r="G98" s="849"/>
      <c r="H98" s="837">
        <v>0</v>
      </c>
      <c r="I98" s="849">
        <v>2</v>
      </c>
      <c r="J98" s="849">
        <v>170.54</v>
      </c>
      <c r="K98" s="837">
        <v>1</v>
      </c>
      <c r="L98" s="849">
        <v>2</v>
      </c>
      <c r="M98" s="850">
        <v>170.54</v>
      </c>
    </row>
    <row r="99" spans="1:13" ht="14.4" customHeight="1" x14ac:dyDescent="0.3">
      <c r="A99" s="831" t="s">
        <v>2157</v>
      </c>
      <c r="B99" s="832" t="s">
        <v>1792</v>
      </c>
      <c r="C99" s="832" t="s">
        <v>1931</v>
      </c>
      <c r="D99" s="832" t="s">
        <v>1932</v>
      </c>
      <c r="E99" s="832" t="s">
        <v>1795</v>
      </c>
      <c r="F99" s="849"/>
      <c r="G99" s="849"/>
      <c r="H99" s="837">
        <v>0</v>
      </c>
      <c r="I99" s="849">
        <v>4</v>
      </c>
      <c r="J99" s="849">
        <v>682.08</v>
      </c>
      <c r="K99" s="837">
        <v>1</v>
      </c>
      <c r="L99" s="849">
        <v>4</v>
      </c>
      <c r="M99" s="850">
        <v>682.08</v>
      </c>
    </row>
    <row r="100" spans="1:13" ht="14.4" customHeight="1" x14ac:dyDescent="0.3">
      <c r="A100" s="831" t="s">
        <v>2157</v>
      </c>
      <c r="B100" s="832" t="s">
        <v>1792</v>
      </c>
      <c r="C100" s="832" t="s">
        <v>2062</v>
      </c>
      <c r="D100" s="832" t="s">
        <v>1932</v>
      </c>
      <c r="E100" s="832" t="s">
        <v>2063</v>
      </c>
      <c r="F100" s="849"/>
      <c r="G100" s="849"/>
      <c r="H100" s="837">
        <v>0</v>
      </c>
      <c r="I100" s="849">
        <v>8</v>
      </c>
      <c r="J100" s="849">
        <v>2182.64</v>
      </c>
      <c r="K100" s="837">
        <v>1</v>
      </c>
      <c r="L100" s="849">
        <v>8</v>
      </c>
      <c r="M100" s="850">
        <v>2182.64</v>
      </c>
    </row>
    <row r="101" spans="1:13" ht="14.4" customHeight="1" x14ac:dyDescent="0.3">
      <c r="A101" s="831" t="s">
        <v>2157</v>
      </c>
      <c r="B101" s="832" t="s">
        <v>2001</v>
      </c>
      <c r="C101" s="832" t="s">
        <v>2575</v>
      </c>
      <c r="D101" s="832" t="s">
        <v>2003</v>
      </c>
      <c r="E101" s="832" t="s">
        <v>2576</v>
      </c>
      <c r="F101" s="849"/>
      <c r="G101" s="849"/>
      <c r="H101" s="837">
        <v>0</v>
      </c>
      <c r="I101" s="849">
        <v>2</v>
      </c>
      <c r="J101" s="849">
        <v>193.68</v>
      </c>
      <c r="K101" s="837">
        <v>1</v>
      </c>
      <c r="L101" s="849">
        <v>2</v>
      </c>
      <c r="M101" s="850">
        <v>193.68</v>
      </c>
    </row>
    <row r="102" spans="1:13" ht="14.4" customHeight="1" x14ac:dyDescent="0.3">
      <c r="A102" s="831" t="s">
        <v>2157</v>
      </c>
      <c r="B102" s="832" t="s">
        <v>2001</v>
      </c>
      <c r="C102" s="832" t="s">
        <v>2002</v>
      </c>
      <c r="D102" s="832" t="s">
        <v>2003</v>
      </c>
      <c r="E102" s="832" t="s">
        <v>2004</v>
      </c>
      <c r="F102" s="849"/>
      <c r="G102" s="849"/>
      <c r="H102" s="837">
        <v>0</v>
      </c>
      <c r="I102" s="849">
        <v>3</v>
      </c>
      <c r="J102" s="849">
        <v>193.68</v>
      </c>
      <c r="K102" s="837">
        <v>1</v>
      </c>
      <c r="L102" s="849">
        <v>3</v>
      </c>
      <c r="M102" s="850">
        <v>193.68</v>
      </c>
    </row>
    <row r="103" spans="1:13" ht="14.4" customHeight="1" x14ac:dyDescent="0.3">
      <c r="A103" s="831" t="s">
        <v>2157</v>
      </c>
      <c r="B103" s="832" t="s">
        <v>1824</v>
      </c>
      <c r="C103" s="832" t="s">
        <v>1825</v>
      </c>
      <c r="D103" s="832" t="s">
        <v>653</v>
      </c>
      <c r="E103" s="832" t="s">
        <v>1826</v>
      </c>
      <c r="F103" s="849"/>
      <c r="G103" s="849"/>
      <c r="H103" s="837">
        <v>0</v>
      </c>
      <c r="I103" s="849">
        <v>21</v>
      </c>
      <c r="J103" s="849">
        <v>508.62</v>
      </c>
      <c r="K103" s="837">
        <v>1</v>
      </c>
      <c r="L103" s="849">
        <v>21</v>
      </c>
      <c r="M103" s="850">
        <v>508.62</v>
      </c>
    </row>
    <row r="104" spans="1:13" ht="14.4" customHeight="1" x14ac:dyDescent="0.3">
      <c r="A104" s="831" t="s">
        <v>2157</v>
      </c>
      <c r="B104" s="832" t="s">
        <v>1824</v>
      </c>
      <c r="C104" s="832" t="s">
        <v>1827</v>
      </c>
      <c r="D104" s="832" t="s">
        <v>653</v>
      </c>
      <c r="E104" s="832" t="s">
        <v>646</v>
      </c>
      <c r="F104" s="849"/>
      <c r="G104" s="849"/>
      <c r="H104" s="837">
        <v>0</v>
      </c>
      <c r="I104" s="849">
        <v>62</v>
      </c>
      <c r="J104" s="849">
        <v>3002.0400000000004</v>
      </c>
      <c r="K104" s="837">
        <v>1</v>
      </c>
      <c r="L104" s="849">
        <v>62</v>
      </c>
      <c r="M104" s="850">
        <v>3002.0400000000004</v>
      </c>
    </row>
    <row r="105" spans="1:13" ht="14.4" customHeight="1" x14ac:dyDescent="0.3">
      <c r="A105" s="831" t="s">
        <v>2157</v>
      </c>
      <c r="B105" s="832" t="s">
        <v>1833</v>
      </c>
      <c r="C105" s="832" t="s">
        <v>1834</v>
      </c>
      <c r="D105" s="832" t="s">
        <v>1835</v>
      </c>
      <c r="E105" s="832" t="s">
        <v>1836</v>
      </c>
      <c r="F105" s="849"/>
      <c r="G105" s="849"/>
      <c r="H105" s="837"/>
      <c r="I105" s="849">
        <v>38</v>
      </c>
      <c r="J105" s="849">
        <v>0</v>
      </c>
      <c r="K105" s="837"/>
      <c r="L105" s="849">
        <v>38</v>
      </c>
      <c r="M105" s="850">
        <v>0</v>
      </c>
    </row>
    <row r="106" spans="1:13" ht="14.4" customHeight="1" x14ac:dyDescent="0.3">
      <c r="A106" s="831" t="s">
        <v>2157</v>
      </c>
      <c r="B106" s="832" t="s">
        <v>4145</v>
      </c>
      <c r="C106" s="832" t="s">
        <v>3709</v>
      </c>
      <c r="D106" s="832" t="s">
        <v>3710</v>
      </c>
      <c r="E106" s="832" t="s">
        <v>3711</v>
      </c>
      <c r="F106" s="849"/>
      <c r="G106" s="849"/>
      <c r="H106" s="837">
        <v>0</v>
      </c>
      <c r="I106" s="849">
        <v>2</v>
      </c>
      <c r="J106" s="849">
        <v>120.78</v>
      </c>
      <c r="K106" s="837">
        <v>1</v>
      </c>
      <c r="L106" s="849">
        <v>2</v>
      </c>
      <c r="M106" s="850">
        <v>120.78</v>
      </c>
    </row>
    <row r="107" spans="1:13" ht="14.4" customHeight="1" x14ac:dyDescent="0.3">
      <c r="A107" s="831" t="s">
        <v>2157</v>
      </c>
      <c r="B107" s="832" t="s">
        <v>1846</v>
      </c>
      <c r="C107" s="832" t="s">
        <v>2009</v>
      </c>
      <c r="D107" s="832" t="s">
        <v>1848</v>
      </c>
      <c r="E107" s="832" t="s">
        <v>1852</v>
      </c>
      <c r="F107" s="849"/>
      <c r="G107" s="849"/>
      <c r="H107" s="837">
        <v>0</v>
      </c>
      <c r="I107" s="849">
        <v>1</v>
      </c>
      <c r="J107" s="849">
        <v>149.47</v>
      </c>
      <c r="K107" s="837">
        <v>1</v>
      </c>
      <c r="L107" s="849">
        <v>1</v>
      </c>
      <c r="M107" s="850">
        <v>149.47</v>
      </c>
    </row>
    <row r="108" spans="1:13" ht="14.4" customHeight="1" x14ac:dyDescent="0.3">
      <c r="A108" s="831" t="s">
        <v>2157</v>
      </c>
      <c r="B108" s="832" t="s">
        <v>4147</v>
      </c>
      <c r="C108" s="832" t="s">
        <v>3989</v>
      </c>
      <c r="D108" s="832" t="s">
        <v>3990</v>
      </c>
      <c r="E108" s="832" t="s">
        <v>2881</v>
      </c>
      <c r="F108" s="849"/>
      <c r="G108" s="849"/>
      <c r="H108" s="837">
        <v>0</v>
      </c>
      <c r="I108" s="849">
        <v>1</v>
      </c>
      <c r="J108" s="849">
        <v>9.4</v>
      </c>
      <c r="K108" s="837">
        <v>1</v>
      </c>
      <c r="L108" s="849">
        <v>1</v>
      </c>
      <c r="M108" s="850">
        <v>9.4</v>
      </c>
    </row>
    <row r="109" spans="1:13" ht="14.4" customHeight="1" x14ac:dyDescent="0.3">
      <c r="A109" s="831" t="s">
        <v>2157</v>
      </c>
      <c r="B109" s="832" t="s">
        <v>2031</v>
      </c>
      <c r="C109" s="832" t="s">
        <v>2032</v>
      </c>
      <c r="D109" s="832" t="s">
        <v>2033</v>
      </c>
      <c r="E109" s="832" t="s">
        <v>1713</v>
      </c>
      <c r="F109" s="849"/>
      <c r="G109" s="849"/>
      <c r="H109" s="837">
        <v>0</v>
      </c>
      <c r="I109" s="849">
        <v>1</v>
      </c>
      <c r="J109" s="849">
        <v>69.16</v>
      </c>
      <c r="K109" s="837">
        <v>1</v>
      </c>
      <c r="L109" s="849">
        <v>1</v>
      </c>
      <c r="M109" s="850">
        <v>69.16</v>
      </c>
    </row>
    <row r="110" spans="1:13" ht="14.4" customHeight="1" x14ac:dyDescent="0.3">
      <c r="A110" s="831" t="s">
        <v>2158</v>
      </c>
      <c r="B110" s="832" t="s">
        <v>1655</v>
      </c>
      <c r="C110" s="832" t="s">
        <v>4093</v>
      </c>
      <c r="D110" s="832" t="s">
        <v>1659</v>
      </c>
      <c r="E110" s="832" t="s">
        <v>4094</v>
      </c>
      <c r="F110" s="849"/>
      <c r="G110" s="849"/>
      <c r="H110" s="837">
        <v>0</v>
      </c>
      <c r="I110" s="849">
        <v>1</v>
      </c>
      <c r="J110" s="849">
        <v>8.06</v>
      </c>
      <c r="K110" s="837">
        <v>1</v>
      </c>
      <c r="L110" s="849">
        <v>1</v>
      </c>
      <c r="M110" s="850">
        <v>8.06</v>
      </c>
    </row>
    <row r="111" spans="1:13" ht="14.4" customHeight="1" x14ac:dyDescent="0.3">
      <c r="A111" s="831" t="s">
        <v>2158</v>
      </c>
      <c r="B111" s="832" t="s">
        <v>1674</v>
      </c>
      <c r="C111" s="832" t="s">
        <v>2458</v>
      </c>
      <c r="D111" s="832" t="s">
        <v>757</v>
      </c>
      <c r="E111" s="832" t="s">
        <v>1680</v>
      </c>
      <c r="F111" s="849"/>
      <c r="G111" s="849"/>
      <c r="H111" s="837">
        <v>0</v>
      </c>
      <c r="I111" s="849">
        <v>3</v>
      </c>
      <c r="J111" s="849">
        <v>1104.48</v>
      </c>
      <c r="K111" s="837">
        <v>1</v>
      </c>
      <c r="L111" s="849">
        <v>3</v>
      </c>
      <c r="M111" s="850">
        <v>1104.48</v>
      </c>
    </row>
    <row r="112" spans="1:13" ht="14.4" customHeight="1" x14ac:dyDescent="0.3">
      <c r="A112" s="831" t="s">
        <v>2158</v>
      </c>
      <c r="B112" s="832" t="s">
        <v>1674</v>
      </c>
      <c r="C112" s="832" t="s">
        <v>2272</v>
      </c>
      <c r="D112" s="832" t="s">
        <v>757</v>
      </c>
      <c r="E112" s="832" t="s">
        <v>1686</v>
      </c>
      <c r="F112" s="849"/>
      <c r="G112" s="849"/>
      <c r="H112" s="837">
        <v>0</v>
      </c>
      <c r="I112" s="849">
        <v>21</v>
      </c>
      <c r="J112" s="849">
        <v>10308.69</v>
      </c>
      <c r="K112" s="837">
        <v>1</v>
      </c>
      <c r="L112" s="849">
        <v>21</v>
      </c>
      <c r="M112" s="850">
        <v>10308.69</v>
      </c>
    </row>
    <row r="113" spans="1:13" ht="14.4" customHeight="1" x14ac:dyDescent="0.3">
      <c r="A113" s="831" t="s">
        <v>2158</v>
      </c>
      <c r="B113" s="832" t="s">
        <v>1674</v>
      </c>
      <c r="C113" s="832" t="s">
        <v>1687</v>
      </c>
      <c r="D113" s="832" t="s">
        <v>757</v>
      </c>
      <c r="E113" s="832" t="s">
        <v>1688</v>
      </c>
      <c r="F113" s="849"/>
      <c r="G113" s="849"/>
      <c r="H113" s="837">
        <v>0</v>
      </c>
      <c r="I113" s="849">
        <v>1</v>
      </c>
      <c r="J113" s="849">
        <v>147.26</v>
      </c>
      <c r="K113" s="837">
        <v>1</v>
      </c>
      <c r="L113" s="849">
        <v>1</v>
      </c>
      <c r="M113" s="850">
        <v>147.26</v>
      </c>
    </row>
    <row r="114" spans="1:13" ht="14.4" customHeight="1" x14ac:dyDescent="0.3">
      <c r="A114" s="831" t="s">
        <v>2158</v>
      </c>
      <c r="B114" s="832" t="s">
        <v>1674</v>
      </c>
      <c r="C114" s="832" t="s">
        <v>2182</v>
      </c>
      <c r="D114" s="832" t="s">
        <v>757</v>
      </c>
      <c r="E114" s="832" t="s">
        <v>1682</v>
      </c>
      <c r="F114" s="849"/>
      <c r="G114" s="849"/>
      <c r="H114" s="837">
        <v>0</v>
      </c>
      <c r="I114" s="849">
        <v>179</v>
      </c>
      <c r="J114" s="849">
        <v>131803.07</v>
      </c>
      <c r="K114" s="837">
        <v>1</v>
      </c>
      <c r="L114" s="849">
        <v>179</v>
      </c>
      <c r="M114" s="850">
        <v>131803.07</v>
      </c>
    </row>
    <row r="115" spans="1:13" ht="14.4" customHeight="1" x14ac:dyDescent="0.3">
      <c r="A115" s="831" t="s">
        <v>2158</v>
      </c>
      <c r="B115" s="832" t="s">
        <v>1674</v>
      </c>
      <c r="C115" s="832" t="s">
        <v>2504</v>
      </c>
      <c r="D115" s="832" t="s">
        <v>757</v>
      </c>
      <c r="E115" s="832" t="s">
        <v>2505</v>
      </c>
      <c r="F115" s="849"/>
      <c r="G115" s="849"/>
      <c r="H115" s="837"/>
      <c r="I115" s="849">
        <v>1</v>
      </c>
      <c r="J115" s="849">
        <v>0</v>
      </c>
      <c r="K115" s="837"/>
      <c r="L115" s="849">
        <v>1</v>
      </c>
      <c r="M115" s="850">
        <v>0</v>
      </c>
    </row>
    <row r="116" spans="1:13" ht="14.4" customHeight="1" x14ac:dyDescent="0.3">
      <c r="A116" s="831" t="s">
        <v>2158</v>
      </c>
      <c r="B116" s="832" t="s">
        <v>1674</v>
      </c>
      <c r="C116" s="832" t="s">
        <v>1689</v>
      </c>
      <c r="D116" s="832" t="s">
        <v>757</v>
      </c>
      <c r="E116" s="832" t="s">
        <v>1678</v>
      </c>
      <c r="F116" s="849"/>
      <c r="G116" s="849"/>
      <c r="H116" s="837">
        <v>0</v>
      </c>
      <c r="I116" s="849">
        <v>39</v>
      </c>
      <c r="J116" s="849">
        <v>36025.86</v>
      </c>
      <c r="K116" s="837">
        <v>1</v>
      </c>
      <c r="L116" s="849">
        <v>39</v>
      </c>
      <c r="M116" s="850">
        <v>36025.86</v>
      </c>
    </row>
    <row r="117" spans="1:13" ht="14.4" customHeight="1" x14ac:dyDescent="0.3">
      <c r="A117" s="831" t="s">
        <v>2158</v>
      </c>
      <c r="B117" s="832" t="s">
        <v>1674</v>
      </c>
      <c r="C117" s="832" t="s">
        <v>2404</v>
      </c>
      <c r="D117" s="832" t="s">
        <v>757</v>
      </c>
      <c r="E117" s="832" t="s">
        <v>1684</v>
      </c>
      <c r="F117" s="849"/>
      <c r="G117" s="849"/>
      <c r="H117" s="837">
        <v>0</v>
      </c>
      <c r="I117" s="849">
        <v>3</v>
      </c>
      <c r="J117" s="849">
        <v>3464.04</v>
      </c>
      <c r="K117" s="837">
        <v>1</v>
      </c>
      <c r="L117" s="849">
        <v>3</v>
      </c>
      <c r="M117" s="850">
        <v>3464.04</v>
      </c>
    </row>
    <row r="118" spans="1:13" ht="14.4" customHeight="1" x14ac:dyDescent="0.3">
      <c r="A118" s="831" t="s">
        <v>2158</v>
      </c>
      <c r="B118" s="832" t="s">
        <v>1674</v>
      </c>
      <c r="C118" s="832" t="s">
        <v>2428</v>
      </c>
      <c r="D118" s="832" t="s">
        <v>764</v>
      </c>
      <c r="E118" s="832" t="s">
        <v>2051</v>
      </c>
      <c r="F118" s="849"/>
      <c r="G118" s="849"/>
      <c r="H118" s="837">
        <v>0</v>
      </c>
      <c r="I118" s="849">
        <v>1</v>
      </c>
      <c r="J118" s="849">
        <v>2309.36</v>
      </c>
      <c r="K118" s="837">
        <v>1</v>
      </c>
      <c r="L118" s="849">
        <v>1</v>
      </c>
      <c r="M118" s="850">
        <v>2309.36</v>
      </c>
    </row>
    <row r="119" spans="1:13" ht="14.4" customHeight="1" x14ac:dyDescent="0.3">
      <c r="A119" s="831" t="s">
        <v>2158</v>
      </c>
      <c r="B119" s="832" t="s">
        <v>1674</v>
      </c>
      <c r="C119" s="832" t="s">
        <v>1681</v>
      </c>
      <c r="D119" s="832" t="s">
        <v>757</v>
      </c>
      <c r="E119" s="832" t="s">
        <v>1682</v>
      </c>
      <c r="F119" s="849"/>
      <c r="G119" s="849"/>
      <c r="H119" s="837">
        <v>0</v>
      </c>
      <c r="I119" s="849">
        <v>3</v>
      </c>
      <c r="J119" s="849">
        <v>2208.9900000000002</v>
      </c>
      <c r="K119" s="837">
        <v>1</v>
      </c>
      <c r="L119" s="849">
        <v>3</v>
      </c>
      <c r="M119" s="850">
        <v>2208.9900000000002</v>
      </c>
    </row>
    <row r="120" spans="1:13" ht="14.4" customHeight="1" x14ac:dyDescent="0.3">
      <c r="A120" s="831" t="s">
        <v>2158</v>
      </c>
      <c r="B120" s="832" t="s">
        <v>1924</v>
      </c>
      <c r="C120" s="832" t="s">
        <v>1927</v>
      </c>
      <c r="D120" s="832" t="s">
        <v>1225</v>
      </c>
      <c r="E120" s="832" t="s">
        <v>1928</v>
      </c>
      <c r="F120" s="849"/>
      <c r="G120" s="849"/>
      <c r="H120" s="837">
        <v>0</v>
      </c>
      <c r="I120" s="849">
        <v>3</v>
      </c>
      <c r="J120" s="849">
        <v>463.08000000000004</v>
      </c>
      <c r="K120" s="837">
        <v>1</v>
      </c>
      <c r="L120" s="849">
        <v>3</v>
      </c>
      <c r="M120" s="850">
        <v>463.08000000000004</v>
      </c>
    </row>
    <row r="121" spans="1:13" ht="14.4" customHeight="1" x14ac:dyDescent="0.3">
      <c r="A121" s="831" t="s">
        <v>2158</v>
      </c>
      <c r="B121" s="832" t="s">
        <v>1924</v>
      </c>
      <c r="C121" s="832" t="s">
        <v>2490</v>
      </c>
      <c r="D121" s="832" t="s">
        <v>1060</v>
      </c>
      <c r="E121" s="832" t="s">
        <v>1928</v>
      </c>
      <c r="F121" s="849">
        <v>4</v>
      </c>
      <c r="G121" s="849">
        <v>617.44000000000005</v>
      </c>
      <c r="H121" s="837">
        <v>1</v>
      </c>
      <c r="I121" s="849"/>
      <c r="J121" s="849"/>
      <c r="K121" s="837">
        <v>0</v>
      </c>
      <c r="L121" s="849">
        <v>4</v>
      </c>
      <c r="M121" s="850">
        <v>617.44000000000005</v>
      </c>
    </row>
    <row r="122" spans="1:13" ht="14.4" customHeight="1" x14ac:dyDescent="0.3">
      <c r="A122" s="831" t="s">
        <v>2158</v>
      </c>
      <c r="B122" s="832" t="s">
        <v>1792</v>
      </c>
      <c r="C122" s="832" t="s">
        <v>1793</v>
      </c>
      <c r="D122" s="832" t="s">
        <v>1794</v>
      </c>
      <c r="E122" s="832" t="s">
        <v>1795</v>
      </c>
      <c r="F122" s="849">
        <v>1</v>
      </c>
      <c r="G122" s="849">
        <v>170.52</v>
      </c>
      <c r="H122" s="837">
        <v>1</v>
      </c>
      <c r="I122" s="849"/>
      <c r="J122" s="849"/>
      <c r="K122" s="837">
        <v>0</v>
      </c>
      <c r="L122" s="849">
        <v>1</v>
      </c>
      <c r="M122" s="850">
        <v>170.52</v>
      </c>
    </row>
    <row r="123" spans="1:13" ht="14.4" customHeight="1" x14ac:dyDescent="0.3">
      <c r="A123" s="831" t="s">
        <v>2158</v>
      </c>
      <c r="B123" s="832" t="s">
        <v>1792</v>
      </c>
      <c r="C123" s="832" t="s">
        <v>2179</v>
      </c>
      <c r="D123" s="832" t="s">
        <v>1794</v>
      </c>
      <c r="E123" s="832" t="s">
        <v>2180</v>
      </c>
      <c r="F123" s="849">
        <v>51</v>
      </c>
      <c r="G123" s="849">
        <v>12174.72</v>
      </c>
      <c r="H123" s="837">
        <v>1</v>
      </c>
      <c r="I123" s="849"/>
      <c r="J123" s="849"/>
      <c r="K123" s="837">
        <v>0</v>
      </c>
      <c r="L123" s="849">
        <v>51</v>
      </c>
      <c r="M123" s="850">
        <v>12174.72</v>
      </c>
    </row>
    <row r="124" spans="1:13" ht="14.4" customHeight="1" x14ac:dyDescent="0.3">
      <c r="A124" s="831" t="s">
        <v>2158</v>
      </c>
      <c r="B124" s="832" t="s">
        <v>1792</v>
      </c>
      <c r="C124" s="832" t="s">
        <v>1931</v>
      </c>
      <c r="D124" s="832" t="s">
        <v>1932</v>
      </c>
      <c r="E124" s="832" t="s">
        <v>1795</v>
      </c>
      <c r="F124" s="849"/>
      <c r="G124" s="849"/>
      <c r="H124" s="837">
        <v>0</v>
      </c>
      <c r="I124" s="849">
        <v>9</v>
      </c>
      <c r="J124" s="849">
        <v>1534.6800000000003</v>
      </c>
      <c r="K124" s="837">
        <v>1</v>
      </c>
      <c r="L124" s="849">
        <v>9</v>
      </c>
      <c r="M124" s="850">
        <v>1534.6800000000003</v>
      </c>
    </row>
    <row r="125" spans="1:13" ht="14.4" customHeight="1" x14ac:dyDescent="0.3">
      <c r="A125" s="831" t="s">
        <v>2158</v>
      </c>
      <c r="B125" s="832" t="s">
        <v>1792</v>
      </c>
      <c r="C125" s="832" t="s">
        <v>2062</v>
      </c>
      <c r="D125" s="832" t="s">
        <v>1932</v>
      </c>
      <c r="E125" s="832" t="s">
        <v>2063</v>
      </c>
      <c r="F125" s="849"/>
      <c r="G125" s="849"/>
      <c r="H125" s="837">
        <v>0</v>
      </c>
      <c r="I125" s="849">
        <v>25</v>
      </c>
      <c r="J125" s="849">
        <v>6820.75</v>
      </c>
      <c r="K125" s="837">
        <v>1</v>
      </c>
      <c r="L125" s="849">
        <v>25</v>
      </c>
      <c r="M125" s="850">
        <v>6820.75</v>
      </c>
    </row>
    <row r="126" spans="1:13" ht="14.4" customHeight="1" x14ac:dyDescent="0.3">
      <c r="A126" s="831" t="s">
        <v>2158</v>
      </c>
      <c r="B126" s="832" t="s">
        <v>1804</v>
      </c>
      <c r="C126" s="832" t="s">
        <v>2398</v>
      </c>
      <c r="D126" s="832" t="s">
        <v>2364</v>
      </c>
      <c r="E126" s="832" t="s">
        <v>2365</v>
      </c>
      <c r="F126" s="849">
        <v>2</v>
      </c>
      <c r="G126" s="849">
        <v>265.95999999999998</v>
      </c>
      <c r="H126" s="837">
        <v>1</v>
      </c>
      <c r="I126" s="849"/>
      <c r="J126" s="849"/>
      <c r="K126" s="837">
        <v>0</v>
      </c>
      <c r="L126" s="849">
        <v>2</v>
      </c>
      <c r="M126" s="850">
        <v>265.95999999999998</v>
      </c>
    </row>
    <row r="127" spans="1:13" ht="14.4" customHeight="1" x14ac:dyDescent="0.3">
      <c r="A127" s="831" t="s">
        <v>2158</v>
      </c>
      <c r="B127" s="832" t="s">
        <v>1824</v>
      </c>
      <c r="C127" s="832" t="s">
        <v>1825</v>
      </c>
      <c r="D127" s="832" t="s">
        <v>653</v>
      </c>
      <c r="E127" s="832" t="s">
        <v>1826</v>
      </c>
      <c r="F127" s="849"/>
      <c r="G127" s="849"/>
      <c r="H127" s="837">
        <v>0</v>
      </c>
      <c r="I127" s="849">
        <v>18</v>
      </c>
      <c r="J127" s="849">
        <v>435.96</v>
      </c>
      <c r="K127" s="837">
        <v>1</v>
      </c>
      <c r="L127" s="849">
        <v>18</v>
      </c>
      <c r="M127" s="850">
        <v>435.96</v>
      </c>
    </row>
    <row r="128" spans="1:13" ht="14.4" customHeight="1" x14ac:dyDescent="0.3">
      <c r="A128" s="831" t="s">
        <v>2158</v>
      </c>
      <c r="B128" s="832" t="s">
        <v>1824</v>
      </c>
      <c r="C128" s="832" t="s">
        <v>1827</v>
      </c>
      <c r="D128" s="832" t="s">
        <v>653</v>
      </c>
      <c r="E128" s="832" t="s">
        <v>646</v>
      </c>
      <c r="F128" s="849"/>
      <c r="G128" s="849"/>
      <c r="H128" s="837">
        <v>0</v>
      </c>
      <c r="I128" s="849">
        <v>31</v>
      </c>
      <c r="J128" s="849">
        <v>1501.02</v>
      </c>
      <c r="K128" s="837">
        <v>1</v>
      </c>
      <c r="L128" s="849">
        <v>31</v>
      </c>
      <c r="M128" s="850">
        <v>1501.02</v>
      </c>
    </row>
    <row r="129" spans="1:13" ht="14.4" customHeight="1" x14ac:dyDescent="0.3">
      <c r="A129" s="831" t="s">
        <v>2158</v>
      </c>
      <c r="B129" s="832" t="s">
        <v>1824</v>
      </c>
      <c r="C129" s="832" t="s">
        <v>2353</v>
      </c>
      <c r="D129" s="832" t="s">
        <v>2354</v>
      </c>
      <c r="E129" s="832" t="s">
        <v>2355</v>
      </c>
      <c r="F129" s="849">
        <v>2</v>
      </c>
      <c r="G129" s="849">
        <v>96.84</v>
      </c>
      <c r="H129" s="837">
        <v>1</v>
      </c>
      <c r="I129" s="849"/>
      <c r="J129" s="849"/>
      <c r="K129" s="837">
        <v>0</v>
      </c>
      <c r="L129" s="849">
        <v>2</v>
      </c>
      <c r="M129" s="850">
        <v>96.84</v>
      </c>
    </row>
    <row r="130" spans="1:13" ht="14.4" customHeight="1" x14ac:dyDescent="0.3">
      <c r="A130" s="831" t="s">
        <v>2158</v>
      </c>
      <c r="B130" s="832" t="s">
        <v>4149</v>
      </c>
      <c r="C130" s="832" t="s">
        <v>3656</v>
      </c>
      <c r="D130" s="832" t="s">
        <v>3657</v>
      </c>
      <c r="E130" s="832" t="s">
        <v>2757</v>
      </c>
      <c r="F130" s="849"/>
      <c r="G130" s="849"/>
      <c r="H130" s="837">
        <v>0</v>
      </c>
      <c r="I130" s="849">
        <v>2</v>
      </c>
      <c r="J130" s="849">
        <v>1239.2</v>
      </c>
      <c r="K130" s="837">
        <v>1</v>
      </c>
      <c r="L130" s="849">
        <v>2</v>
      </c>
      <c r="M130" s="850">
        <v>1239.2</v>
      </c>
    </row>
    <row r="131" spans="1:13" ht="14.4" customHeight="1" x14ac:dyDescent="0.3">
      <c r="A131" s="831" t="s">
        <v>2158</v>
      </c>
      <c r="B131" s="832" t="s">
        <v>1833</v>
      </c>
      <c r="C131" s="832" t="s">
        <v>1834</v>
      </c>
      <c r="D131" s="832" t="s">
        <v>1835</v>
      </c>
      <c r="E131" s="832" t="s">
        <v>1836</v>
      </c>
      <c r="F131" s="849"/>
      <c r="G131" s="849"/>
      <c r="H131" s="837"/>
      <c r="I131" s="849">
        <v>134</v>
      </c>
      <c r="J131" s="849">
        <v>0</v>
      </c>
      <c r="K131" s="837"/>
      <c r="L131" s="849">
        <v>134</v>
      </c>
      <c r="M131" s="850">
        <v>0</v>
      </c>
    </row>
    <row r="132" spans="1:13" ht="14.4" customHeight="1" x14ac:dyDescent="0.3">
      <c r="A132" s="831" t="s">
        <v>2159</v>
      </c>
      <c r="B132" s="832" t="s">
        <v>1674</v>
      </c>
      <c r="C132" s="832" t="s">
        <v>2182</v>
      </c>
      <c r="D132" s="832" t="s">
        <v>757</v>
      </c>
      <c r="E132" s="832" t="s">
        <v>1682</v>
      </c>
      <c r="F132" s="849"/>
      <c r="G132" s="849"/>
      <c r="H132" s="837">
        <v>0</v>
      </c>
      <c r="I132" s="849">
        <v>3</v>
      </c>
      <c r="J132" s="849">
        <v>2208.9900000000002</v>
      </c>
      <c r="K132" s="837">
        <v>1</v>
      </c>
      <c r="L132" s="849">
        <v>3</v>
      </c>
      <c r="M132" s="850">
        <v>2208.9900000000002</v>
      </c>
    </row>
    <row r="133" spans="1:13" ht="14.4" customHeight="1" x14ac:dyDescent="0.3">
      <c r="A133" s="831" t="s">
        <v>2159</v>
      </c>
      <c r="B133" s="832" t="s">
        <v>1924</v>
      </c>
      <c r="C133" s="832" t="s">
        <v>1927</v>
      </c>
      <c r="D133" s="832" t="s">
        <v>1225</v>
      </c>
      <c r="E133" s="832" t="s">
        <v>1928</v>
      </c>
      <c r="F133" s="849"/>
      <c r="G133" s="849"/>
      <c r="H133" s="837">
        <v>0</v>
      </c>
      <c r="I133" s="849">
        <v>6</v>
      </c>
      <c r="J133" s="849">
        <v>926.16000000000008</v>
      </c>
      <c r="K133" s="837">
        <v>1</v>
      </c>
      <c r="L133" s="849">
        <v>6</v>
      </c>
      <c r="M133" s="850">
        <v>926.16000000000008</v>
      </c>
    </row>
    <row r="134" spans="1:13" ht="14.4" customHeight="1" x14ac:dyDescent="0.3">
      <c r="A134" s="831" t="s">
        <v>2159</v>
      </c>
      <c r="B134" s="832" t="s">
        <v>1824</v>
      </c>
      <c r="C134" s="832" t="s">
        <v>1827</v>
      </c>
      <c r="D134" s="832" t="s">
        <v>653</v>
      </c>
      <c r="E134" s="832" t="s">
        <v>646</v>
      </c>
      <c r="F134" s="849"/>
      <c r="G134" s="849"/>
      <c r="H134" s="837">
        <v>0</v>
      </c>
      <c r="I134" s="849">
        <v>20</v>
      </c>
      <c r="J134" s="849">
        <v>968.40000000000009</v>
      </c>
      <c r="K134" s="837">
        <v>1</v>
      </c>
      <c r="L134" s="849">
        <v>20</v>
      </c>
      <c r="M134" s="850">
        <v>968.40000000000009</v>
      </c>
    </row>
    <row r="135" spans="1:13" ht="14.4" customHeight="1" x14ac:dyDescent="0.3">
      <c r="A135" s="831" t="s">
        <v>2159</v>
      </c>
      <c r="B135" s="832" t="s">
        <v>1833</v>
      </c>
      <c r="C135" s="832" t="s">
        <v>1834</v>
      </c>
      <c r="D135" s="832" t="s">
        <v>1835</v>
      </c>
      <c r="E135" s="832" t="s">
        <v>1836</v>
      </c>
      <c r="F135" s="849"/>
      <c r="G135" s="849"/>
      <c r="H135" s="837"/>
      <c r="I135" s="849">
        <v>6</v>
      </c>
      <c r="J135" s="849">
        <v>0</v>
      </c>
      <c r="K135" s="837"/>
      <c r="L135" s="849">
        <v>6</v>
      </c>
      <c r="M135" s="850">
        <v>0</v>
      </c>
    </row>
    <row r="136" spans="1:13" ht="14.4" customHeight="1" x14ac:dyDescent="0.3">
      <c r="A136" s="831" t="s">
        <v>2159</v>
      </c>
      <c r="B136" s="832" t="s">
        <v>4147</v>
      </c>
      <c r="C136" s="832" t="s">
        <v>2876</v>
      </c>
      <c r="D136" s="832" t="s">
        <v>2877</v>
      </c>
      <c r="E136" s="832" t="s">
        <v>2878</v>
      </c>
      <c r="F136" s="849"/>
      <c r="G136" s="849"/>
      <c r="H136" s="837">
        <v>0</v>
      </c>
      <c r="I136" s="849">
        <v>3</v>
      </c>
      <c r="J136" s="849">
        <v>56.429999999999993</v>
      </c>
      <c r="K136" s="837">
        <v>1</v>
      </c>
      <c r="L136" s="849">
        <v>3</v>
      </c>
      <c r="M136" s="850">
        <v>56.429999999999993</v>
      </c>
    </row>
    <row r="137" spans="1:13" ht="14.4" customHeight="1" x14ac:dyDescent="0.3">
      <c r="A137" s="831" t="s">
        <v>2159</v>
      </c>
      <c r="B137" s="832" t="s">
        <v>4147</v>
      </c>
      <c r="C137" s="832" t="s">
        <v>2879</v>
      </c>
      <c r="D137" s="832" t="s">
        <v>2880</v>
      </c>
      <c r="E137" s="832" t="s">
        <v>2881</v>
      </c>
      <c r="F137" s="849"/>
      <c r="G137" s="849"/>
      <c r="H137" s="837">
        <v>0</v>
      </c>
      <c r="I137" s="849">
        <v>3</v>
      </c>
      <c r="J137" s="849">
        <v>28.200000000000003</v>
      </c>
      <c r="K137" s="837">
        <v>1</v>
      </c>
      <c r="L137" s="849">
        <v>3</v>
      </c>
      <c r="M137" s="850">
        <v>28.200000000000003</v>
      </c>
    </row>
    <row r="138" spans="1:13" ht="14.4" customHeight="1" x14ac:dyDescent="0.3">
      <c r="A138" s="831" t="s">
        <v>2159</v>
      </c>
      <c r="B138" s="832" t="s">
        <v>1853</v>
      </c>
      <c r="C138" s="832" t="s">
        <v>2937</v>
      </c>
      <c r="D138" s="832" t="s">
        <v>2938</v>
      </c>
      <c r="E138" s="832" t="s">
        <v>1855</v>
      </c>
      <c r="F138" s="849">
        <v>2</v>
      </c>
      <c r="G138" s="849">
        <v>0</v>
      </c>
      <c r="H138" s="837"/>
      <c r="I138" s="849"/>
      <c r="J138" s="849"/>
      <c r="K138" s="837"/>
      <c r="L138" s="849">
        <v>2</v>
      </c>
      <c r="M138" s="850">
        <v>0</v>
      </c>
    </row>
    <row r="139" spans="1:13" ht="14.4" customHeight="1" x14ac:dyDescent="0.3">
      <c r="A139" s="831" t="s">
        <v>2159</v>
      </c>
      <c r="B139" s="832" t="s">
        <v>1853</v>
      </c>
      <c r="C139" s="832" t="s">
        <v>2939</v>
      </c>
      <c r="D139" s="832" t="s">
        <v>2938</v>
      </c>
      <c r="E139" s="832" t="s">
        <v>1855</v>
      </c>
      <c r="F139" s="849">
        <v>1</v>
      </c>
      <c r="G139" s="849">
        <v>0</v>
      </c>
      <c r="H139" s="837"/>
      <c r="I139" s="849"/>
      <c r="J139" s="849"/>
      <c r="K139" s="837"/>
      <c r="L139" s="849">
        <v>1</v>
      </c>
      <c r="M139" s="850">
        <v>0</v>
      </c>
    </row>
    <row r="140" spans="1:13" ht="14.4" customHeight="1" x14ac:dyDescent="0.3">
      <c r="A140" s="831" t="s">
        <v>2160</v>
      </c>
      <c r="B140" s="832" t="s">
        <v>1674</v>
      </c>
      <c r="C140" s="832" t="s">
        <v>2272</v>
      </c>
      <c r="D140" s="832" t="s">
        <v>757</v>
      </c>
      <c r="E140" s="832" t="s">
        <v>1686</v>
      </c>
      <c r="F140" s="849"/>
      <c r="G140" s="849"/>
      <c r="H140" s="837">
        <v>0</v>
      </c>
      <c r="I140" s="849">
        <v>22</v>
      </c>
      <c r="J140" s="849">
        <v>10799.58</v>
      </c>
      <c r="K140" s="837">
        <v>1</v>
      </c>
      <c r="L140" s="849">
        <v>22</v>
      </c>
      <c r="M140" s="850">
        <v>10799.58</v>
      </c>
    </row>
    <row r="141" spans="1:13" ht="14.4" customHeight="1" x14ac:dyDescent="0.3">
      <c r="A141" s="831" t="s">
        <v>2160</v>
      </c>
      <c r="B141" s="832" t="s">
        <v>1674</v>
      </c>
      <c r="C141" s="832" t="s">
        <v>2182</v>
      </c>
      <c r="D141" s="832" t="s">
        <v>757</v>
      </c>
      <c r="E141" s="832" t="s">
        <v>1682</v>
      </c>
      <c r="F141" s="849"/>
      <c r="G141" s="849"/>
      <c r="H141" s="837">
        <v>0</v>
      </c>
      <c r="I141" s="849">
        <v>152</v>
      </c>
      <c r="J141" s="849">
        <v>111922.16000000002</v>
      </c>
      <c r="K141" s="837">
        <v>1</v>
      </c>
      <c r="L141" s="849">
        <v>152</v>
      </c>
      <c r="M141" s="850">
        <v>111922.16000000002</v>
      </c>
    </row>
    <row r="142" spans="1:13" ht="14.4" customHeight="1" x14ac:dyDescent="0.3">
      <c r="A142" s="831" t="s">
        <v>2160</v>
      </c>
      <c r="B142" s="832" t="s">
        <v>1674</v>
      </c>
      <c r="C142" s="832" t="s">
        <v>1689</v>
      </c>
      <c r="D142" s="832" t="s">
        <v>757</v>
      </c>
      <c r="E142" s="832" t="s">
        <v>1678</v>
      </c>
      <c r="F142" s="849"/>
      <c r="G142" s="849"/>
      <c r="H142" s="837">
        <v>0</v>
      </c>
      <c r="I142" s="849">
        <v>21</v>
      </c>
      <c r="J142" s="849">
        <v>19398.54</v>
      </c>
      <c r="K142" s="837">
        <v>1</v>
      </c>
      <c r="L142" s="849">
        <v>21</v>
      </c>
      <c r="M142" s="850">
        <v>19398.54</v>
      </c>
    </row>
    <row r="143" spans="1:13" ht="14.4" customHeight="1" x14ac:dyDescent="0.3">
      <c r="A143" s="831" t="s">
        <v>2160</v>
      </c>
      <c r="B143" s="832" t="s">
        <v>1674</v>
      </c>
      <c r="C143" s="832" t="s">
        <v>1681</v>
      </c>
      <c r="D143" s="832" t="s">
        <v>757</v>
      </c>
      <c r="E143" s="832" t="s">
        <v>1682</v>
      </c>
      <c r="F143" s="849"/>
      <c r="G143" s="849"/>
      <c r="H143" s="837">
        <v>0</v>
      </c>
      <c r="I143" s="849">
        <v>3</v>
      </c>
      <c r="J143" s="849">
        <v>2208.9900000000002</v>
      </c>
      <c r="K143" s="837">
        <v>1</v>
      </c>
      <c r="L143" s="849">
        <v>3</v>
      </c>
      <c r="M143" s="850">
        <v>2208.9900000000002</v>
      </c>
    </row>
    <row r="144" spans="1:13" ht="14.4" customHeight="1" x14ac:dyDescent="0.3">
      <c r="A144" s="831" t="s">
        <v>2160</v>
      </c>
      <c r="B144" s="832" t="s">
        <v>1924</v>
      </c>
      <c r="C144" s="832" t="s">
        <v>1927</v>
      </c>
      <c r="D144" s="832" t="s">
        <v>1225</v>
      </c>
      <c r="E144" s="832" t="s">
        <v>1928</v>
      </c>
      <c r="F144" s="849"/>
      <c r="G144" s="849"/>
      <c r="H144" s="837">
        <v>0</v>
      </c>
      <c r="I144" s="849">
        <v>11</v>
      </c>
      <c r="J144" s="849">
        <v>1697.96</v>
      </c>
      <c r="K144" s="837">
        <v>1</v>
      </c>
      <c r="L144" s="849">
        <v>11</v>
      </c>
      <c r="M144" s="850">
        <v>1697.96</v>
      </c>
    </row>
    <row r="145" spans="1:13" ht="14.4" customHeight="1" x14ac:dyDescent="0.3">
      <c r="A145" s="831" t="s">
        <v>2160</v>
      </c>
      <c r="B145" s="832" t="s">
        <v>1924</v>
      </c>
      <c r="C145" s="832" t="s">
        <v>1925</v>
      </c>
      <c r="D145" s="832" t="s">
        <v>1225</v>
      </c>
      <c r="E145" s="832" t="s">
        <v>1926</v>
      </c>
      <c r="F145" s="849"/>
      <c r="G145" s="849"/>
      <c r="H145" s="837">
        <v>0</v>
      </c>
      <c r="I145" s="849">
        <v>2</v>
      </c>
      <c r="J145" s="849">
        <v>450.12</v>
      </c>
      <c r="K145" s="837">
        <v>1</v>
      </c>
      <c r="L145" s="849">
        <v>2</v>
      </c>
      <c r="M145" s="850">
        <v>450.12</v>
      </c>
    </row>
    <row r="146" spans="1:13" ht="14.4" customHeight="1" x14ac:dyDescent="0.3">
      <c r="A146" s="831" t="s">
        <v>2160</v>
      </c>
      <c r="B146" s="832" t="s">
        <v>1792</v>
      </c>
      <c r="C146" s="832" t="s">
        <v>2217</v>
      </c>
      <c r="D146" s="832" t="s">
        <v>1794</v>
      </c>
      <c r="E146" s="832" t="s">
        <v>1795</v>
      </c>
      <c r="F146" s="849">
        <v>2</v>
      </c>
      <c r="G146" s="849">
        <v>341.04</v>
      </c>
      <c r="H146" s="837">
        <v>1</v>
      </c>
      <c r="I146" s="849"/>
      <c r="J146" s="849"/>
      <c r="K146" s="837">
        <v>0</v>
      </c>
      <c r="L146" s="849">
        <v>2</v>
      </c>
      <c r="M146" s="850">
        <v>341.04</v>
      </c>
    </row>
    <row r="147" spans="1:13" ht="14.4" customHeight="1" x14ac:dyDescent="0.3">
      <c r="A147" s="831" t="s">
        <v>2160</v>
      </c>
      <c r="B147" s="832" t="s">
        <v>1792</v>
      </c>
      <c r="C147" s="832" t="s">
        <v>1793</v>
      </c>
      <c r="D147" s="832" t="s">
        <v>1794</v>
      </c>
      <c r="E147" s="832" t="s">
        <v>1795</v>
      </c>
      <c r="F147" s="849">
        <v>4</v>
      </c>
      <c r="G147" s="849">
        <v>682.08</v>
      </c>
      <c r="H147" s="837">
        <v>1</v>
      </c>
      <c r="I147" s="849"/>
      <c r="J147" s="849"/>
      <c r="K147" s="837">
        <v>0</v>
      </c>
      <c r="L147" s="849">
        <v>4</v>
      </c>
      <c r="M147" s="850">
        <v>682.08</v>
      </c>
    </row>
    <row r="148" spans="1:13" ht="14.4" customHeight="1" x14ac:dyDescent="0.3">
      <c r="A148" s="831" t="s">
        <v>2160</v>
      </c>
      <c r="B148" s="832" t="s">
        <v>1792</v>
      </c>
      <c r="C148" s="832" t="s">
        <v>2179</v>
      </c>
      <c r="D148" s="832" t="s">
        <v>1794</v>
      </c>
      <c r="E148" s="832" t="s">
        <v>2180</v>
      </c>
      <c r="F148" s="849">
        <v>6</v>
      </c>
      <c r="G148" s="849">
        <v>1432.32</v>
      </c>
      <c r="H148" s="837">
        <v>1</v>
      </c>
      <c r="I148" s="849"/>
      <c r="J148" s="849"/>
      <c r="K148" s="837">
        <v>0</v>
      </c>
      <c r="L148" s="849">
        <v>6</v>
      </c>
      <c r="M148" s="850">
        <v>1432.32</v>
      </c>
    </row>
    <row r="149" spans="1:13" ht="14.4" customHeight="1" x14ac:dyDescent="0.3">
      <c r="A149" s="831" t="s">
        <v>2160</v>
      </c>
      <c r="B149" s="832" t="s">
        <v>1792</v>
      </c>
      <c r="C149" s="832" t="s">
        <v>2433</v>
      </c>
      <c r="D149" s="832" t="s">
        <v>1932</v>
      </c>
      <c r="E149" s="832" t="s">
        <v>2434</v>
      </c>
      <c r="F149" s="849"/>
      <c r="G149" s="849"/>
      <c r="H149" s="837">
        <v>0</v>
      </c>
      <c r="I149" s="849">
        <v>2</v>
      </c>
      <c r="J149" s="849">
        <v>170.54</v>
      </c>
      <c r="K149" s="837">
        <v>1</v>
      </c>
      <c r="L149" s="849">
        <v>2</v>
      </c>
      <c r="M149" s="850">
        <v>170.54</v>
      </c>
    </row>
    <row r="150" spans="1:13" ht="14.4" customHeight="1" x14ac:dyDescent="0.3">
      <c r="A150" s="831" t="s">
        <v>2160</v>
      </c>
      <c r="B150" s="832" t="s">
        <v>1792</v>
      </c>
      <c r="C150" s="832" t="s">
        <v>1931</v>
      </c>
      <c r="D150" s="832" t="s">
        <v>1932</v>
      </c>
      <c r="E150" s="832" t="s">
        <v>1795</v>
      </c>
      <c r="F150" s="849"/>
      <c r="G150" s="849"/>
      <c r="H150" s="837">
        <v>0</v>
      </c>
      <c r="I150" s="849">
        <v>2</v>
      </c>
      <c r="J150" s="849">
        <v>341.04</v>
      </c>
      <c r="K150" s="837">
        <v>1</v>
      </c>
      <c r="L150" s="849">
        <v>2</v>
      </c>
      <c r="M150" s="850">
        <v>341.04</v>
      </c>
    </row>
    <row r="151" spans="1:13" ht="14.4" customHeight="1" x14ac:dyDescent="0.3">
      <c r="A151" s="831" t="s">
        <v>2160</v>
      </c>
      <c r="B151" s="832" t="s">
        <v>1792</v>
      </c>
      <c r="C151" s="832" t="s">
        <v>2062</v>
      </c>
      <c r="D151" s="832" t="s">
        <v>1932</v>
      </c>
      <c r="E151" s="832" t="s">
        <v>2063</v>
      </c>
      <c r="F151" s="849"/>
      <c r="G151" s="849"/>
      <c r="H151" s="837">
        <v>0</v>
      </c>
      <c r="I151" s="849">
        <v>14</v>
      </c>
      <c r="J151" s="849">
        <v>3819.62</v>
      </c>
      <c r="K151" s="837">
        <v>1</v>
      </c>
      <c r="L151" s="849">
        <v>14</v>
      </c>
      <c r="M151" s="850">
        <v>3819.62</v>
      </c>
    </row>
    <row r="152" spans="1:13" ht="14.4" customHeight="1" x14ac:dyDescent="0.3">
      <c r="A152" s="831" t="s">
        <v>2160</v>
      </c>
      <c r="B152" s="832" t="s">
        <v>1824</v>
      </c>
      <c r="C152" s="832" t="s">
        <v>1825</v>
      </c>
      <c r="D152" s="832" t="s">
        <v>653</v>
      </c>
      <c r="E152" s="832" t="s">
        <v>1826</v>
      </c>
      <c r="F152" s="849"/>
      <c r="G152" s="849"/>
      <c r="H152" s="837">
        <v>0</v>
      </c>
      <c r="I152" s="849">
        <v>2</v>
      </c>
      <c r="J152" s="849">
        <v>48.44</v>
      </c>
      <c r="K152" s="837">
        <v>1</v>
      </c>
      <c r="L152" s="849">
        <v>2</v>
      </c>
      <c r="M152" s="850">
        <v>48.44</v>
      </c>
    </row>
    <row r="153" spans="1:13" ht="14.4" customHeight="1" x14ac:dyDescent="0.3">
      <c r="A153" s="831" t="s">
        <v>2160</v>
      </c>
      <c r="B153" s="832" t="s">
        <v>1824</v>
      </c>
      <c r="C153" s="832" t="s">
        <v>1827</v>
      </c>
      <c r="D153" s="832" t="s">
        <v>653</v>
      </c>
      <c r="E153" s="832" t="s">
        <v>646</v>
      </c>
      <c r="F153" s="849"/>
      <c r="G153" s="849"/>
      <c r="H153" s="837">
        <v>0</v>
      </c>
      <c r="I153" s="849">
        <v>143</v>
      </c>
      <c r="J153" s="849">
        <v>6924.0599999999995</v>
      </c>
      <c r="K153" s="837">
        <v>1</v>
      </c>
      <c r="L153" s="849">
        <v>143</v>
      </c>
      <c r="M153" s="850">
        <v>6924.0599999999995</v>
      </c>
    </row>
    <row r="154" spans="1:13" ht="14.4" customHeight="1" x14ac:dyDescent="0.3">
      <c r="A154" s="831" t="s">
        <v>2160</v>
      </c>
      <c r="B154" s="832" t="s">
        <v>1833</v>
      </c>
      <c r="C154" s="832" t="s">
        <v>1834</v>
      </c>
      <c r="D154" s="832" t="s">
        <v>1835</v>
      </c>
      <c r="E154" s="832" t="s">
        <v>1836</v>
      </c>
      <c r="F154" s="849"/>
      <c r="G154" s="849"/>
      <c r="H154" s="837"/>
      <c r="I154" s="849">
        <v>65</v>
      </c>
      <c r="J154" s="849">
        <v>0</v>
      </c>
      <c r="K154" s="837"/>
      <c r="L154" s="849">
        <v>65</v>
      </c>
      <c r="M154" s="850">
        <v>0</v>
      </c>
    </row>
    <row r="155" spans="1:13" ht="14.4" customHeight="1" x14ac:dyDescent="0.3">
      <c r="A155" s="831" t="s">
        <v>2160</v>
      </c>
      <c r="B155" s="832" t="s">
        <v>4150</v>
      </c>
      <c r="C155" s="832" t="s">
        <v>3923</v>
      </c>
      <c r="D155" s="832" t="s">
        <v>3085</v>
      </c>
      <c r="E155" s="832" t="s">
        <v>3924</v>
      </c>
      <c r="F155" s="849"/>
      <c r="G155" s="849"/>
      <c r="H155" s="837">
        <v>0</v>
      </c>
      <c r="I155" s="849">
        <v>2</v>
      </c>
      <c r="J155" s="849">
        <v>130.72</v>
      </c>
      <c r="K155" s="837">
        <v>1</v>
      </c>
      <c r="L155" s="849">
        <v>2</v>
      </c>
      <c r="M155" s="850">
        <v>130.72</v>
      </c>
    </row>
    <row r="156" spans="1:13" ht="14.4" customHeight="1" x14ac:dyDescent="0.3">
      <c r="A156" s="831" t="s">
        <v>2161</v>
      </c>
      <c r="B156" s="832" t="s">
        <v>1674</v>
      </c>
      <c r="C156" s="832" t="s">
        <v>2458</v>
      </c>
      <c r="D156" s="832" t="s">
        <v>757</v>
      </c>
      <c r="E156" s="832" t="s">
        <v>1680</v>
      </c>
      <c r="F156" s="849"/>
      <c r="G156" s="849"/>
      <c r="H156" s="837">
        <v>0</v>
      </c>
      <c r="I156" s="849">
        <v>2</v>
      </c>
      <c r="J156" s="849">
        <v>736.32</v>
      </c>
      <c r="K156" s="837">
        <v>1</v>
      </c>
      <c r="L156" s="849">
        <v>2</v>
      </c>
      <c r="M156" s="850">
        <v>736.32</v>
      </c>
    </row>
    <row r="157" spans="1:13" ht="14.4" customHeight="1" x14ac:dyDescent="0.3">
      <c r="A157" s="831" t="s">
        <v>2161</v>
      </c>
      <c r="B157" s="832" t="s">
        <v>1674</v>
      </c>
      <c r="C157" s="832" t="s">
        <v>2272</v>
      </c>
      <c r="D157" s="832" t="s">
        <v>757</v>
      </c>
      <c r="E157" s="832" t="s">
        <v>1686</v>
      </c>
      <c r="F157" s="849"/>
      <c r="G157" s="849"/>
      <c r="H157" s="837">
        <v>0</v>
      </c>
      <c r="I157" s="849">
        <v>74</v>
      </c>
      <c r="J157" s="849">
        <v>36325.86</v>
      </c>
      <c r="K157" s="837">
        <v>1</v>
      </c>
      <c r="L157" s="849">
        <v>74</v>
      </c>
      <c r="M157" s="850">
        <v>36325.86</v>
      </c>
    </row>
    <row r="158" spans="1:13" ht="14.4" customHeight="1" x14ac:dyDescent="0.3">
      <c r="A158" s="831" t="s">
        <v>2161</v>
      </c>
      <c r="B158" s="832" t="s">
        <v>1674</v>
      </c>
      <c r="C158" s="832" t="s">
        <v>2182</v>
      </c>
      <c r="D158" s="832" t="s">
        <v>757</v>
      </c>
      <c r="E158" s="832" t="s">
        <v>1682</v>
      </c>
      <c r="F158" s="849"/>
      <c r="G158" s="849"/>
      <c r="H158" s="837">
        <v>0</v>
      </c>
      <c r="I158" s="849">
        <v>52</v>
      </c>
      <c r="J158" s="849">
        <v>38289.160000000003</v>
      </c>
      <c r="K158" s="837">
        <v>1</v>
      </c>
      <c r="L158" s="849">
        <v>52</v>
      </c>
      <c r="M158" s="850">
        <v>38289.160000000003</v>
      </c>
    </row>
    <row r="159" spans="1:13" ht="14.4" customHeight="1" x14ac:dyDescent="0.3">
      <c r="A159" s="831" t="s">
        <v>2161</v>
      </c>
      <c r="B159" s="832" t="s">
        <v>1674</v>
      </c>
      <c r="C159" s="832" t="s">
        <v>1689</v>
      </c>
      <c r="D159" s="832" t="s">
        <v>757</v>
      </c>
      <c r="E159" s="832" t="s">
        <v>1678</v>
      </c>
      <c r="F159" s="849"/>
      <c r="G159" s="849"/>
      <c r="H159" s="837">
        <v>0</v>
      </c>
      <c r="I159" s="849">
        <v>3</v>
      </c>
      <c r="J159" s="849">
        <v>2771.2200000000003</v>
      </c>
      <c r="K159" s="837">
        <v>1</v>
      </c>
      <c r="L159" s="849">
        <v>3</v>
      </c>
      <c r="M159" s="850">
        <v>2771.2200000000003</v>
      </c>
    </row>
    <row r="160" spans="1:13" ht="14.4" customHeight="1" x14ac:dyDescent="0.3">
      <c r="A160" s="831" t="s">
        <v>2161</v>
      </c>
      <c r="B160" s="832" t="s">
        <v>1674</v>
      </c>
      <c r="C160" s="832" t="s">
        <v>1679</v>
      </c>
      <c r="D160" s="832" t="s">
        <v>757</v>
      </c>
      <c r="E160" s="832" t="s">
        <v>1680</v>
      </c>
      <c r="F160" s="849"/>
      <c r="G160" s="849"/>
      <c r="H160" s="837">
        <v>0</v>
      </c>
      <c r="I160" s="849">
        <v>2</v>
      </c>
      <c r="J160" s="849">
        <v>736.32</v>
      </c>
      <c r="K160" s="837">
        <v>1</v>
      </c>
      <c r="L160" s="849">
        <v>2</v>
      </c>
      <c r="M160" s="850">
        <v>736.32</v>
      </c>
    </row>
    <row r="161" spans="1:13" ht="14.4" customHeight="1" x14ac:dyDescent="0.3">
      <c r="A161" s="831" t="s">
        <v>2161</v>
      </c>
      <c r="B161" s="832" t="s">
        <v>1674</v>
      </c>
      <c r="C161" s="832" t="s">
        <v>1685</v>
      </c>
      <c r="D161" s="832" t="s">
        <v>757</v>
      </c>
      <c r="E161" s="832" t="s">
        <v>1686</v>
      </c>
      <c r="F161" s="849"/>
      <c r="G161" s="849"/>
      <c r="H161" s="837">
        <v>0</v>
      </c>
      <c r="I161" s="849">
        <v>5</v>
      </c>
      <c r="J161" s="849">
        <v>2454.4499999999998</v>
      </c>
      <c r="K161" s="837">
        <v>1</v>
      </c>
      <c r="L161" s="849">
        <v>5</v>
      </c>
      <c r="M161" s="850">
        <v>2454.4499999999998</v>
      </c>
    </row>
    <row r="162" spans="1:13" ht="14.4" customHeight="1" x14ac:dyDescent="0.3">
      <c r="A162" s="831" t="s">
        <v>2161</v>
      </c>
      <c r="B162" s="832" t="s">
        <v>1751</v>
      </c>
      <c r="C162" s="832" t="s">
        <v>3053</v>
      </c>
      <c r="D162" s="832" t="s">
        <v>3054</v>
      </c>
      <c r="E162" s="832" t="s">
        <v>3055</v>
      </c>
      <c r="F162" s="849">
        <v>3</v>
      </c>
      <c r="G162" s="849">
        <v>822.12000000000012</v>
      </c>
      <c r="H162" s="837">
        <v>1</v>
      </c>
      <c r="I162" s="849"/>
      <c r="J162" s="849"/>
      <c r="K162" s="837">
        <v>0</v>
      </c>
      <c r="L162" s="849">
        <v>3</v>
      </c>
      <c r="M162" s="850">
        <v>822.12000000000012</v>
      </c>
    </row>
    <row r="163" spans="1:13" ht="14.4" customHeight="1" x14ac:dyDescent="0.3">
      <c r="A163" s="831" t="s">
        <v>2161</v>
      </c>
      <c r="B163" s="832" t="s">
        <v>1762</v>
      </c>
      <c r="C163" s="832" t="s">
        <v>2960</v>
      </c>
      <c r="D163" s="832" t="s">
        <v>1764</v>
      </c>
      <c r="E163" s="832" t="s">
        <v>2961</v>
      </c>
      <c r="F163" s="849">
        <v>2</v>
      </c>
      <c r="G163" s="849">
        <v>784.82</v>
      </c>
      <c r="H163" s="837">
        <v>0.71646232917355146</v>
      </c>
      <c r="I163" s="849">
        <v>1</v>
      </c>
      <c r="J163" s="849">
        <v>310.58999999999997</v>
      </c>
      <c r="K163" s="837">
        <v>0.28353767082644848</v>
      </c>
      <c r="L163" s="849">
        <v>3</v>
      </c>
      <c r="M163" s="850">
        <v>1095.4100000000001</v>
      </c>
    </row>
    <row r="164" spans="1:13" ht="14.4" customHeight="1" x14ac:dyDescent="0.3">
      <c r="A164" s="831" t="s">
        <v>2161</v>
      </c>
      <c r="B164" s="832" t="s">
        <v>1924</v>
      </c>
      <c r="C164" s="832" t="s">
        <v>1927</v>
      </c>
      <c r="D164" s="832" t="s">
        <v>1225</v>
      </c>
      <c r="E164" s="832" t="s">
        <v>1928</v>
      </c>
      <c r="F164" s="849"/>
      <c r="G164" s="849"/>
      <c r="H164" s="837">
        <v>0</v>
      </c>
      <c r="I164" s="849">
        <v>2</v>
      </c>
      <c r="J164" s="849">
        <v>308.72000000000003</v>
      </c>
      <c r="K164" s="837">
        <v>1</v>
      </c>
      <c r="L164" s="849">
        <v>2</v>
      </c>
      <c r="M164" s="850">
        <v>308.72000000000003</v>
      </c>
    </row>
    <row r="165" spans="1:13" ht="14.4" customHeight="1" x14ac:dyDescent="0.3">
      <c r="A165" s="831" t="s">
        <v>2161</v>
      </c>
      <c r="B165" s="832" t="s">
        <v>1924</v>
      </c>
      <c r="C165" s="832" t="s">
        <v>1929</v>
      </c>
      <c r="D165" s="832" t="s">
        <v>1060</v>
      </c>
      <c r="E165" s="832" t="s">
        <v>1930</v>
      </c>
      <c r="F165" s="849">
        <v>3</v>
      </c>
      <c r="G165" s="849">
        <v>463.08000000000004</v>
      </c>
      <c r="H165" s="837">
        <v>1</v>
      </c>
      <c r="I165" s="849"/>
      <c r="J165" s="849"/>
      <c r="K165" s="837">
        <v>0</v>
      </c>
      <c r="L165" s="849">
        <v>3</v>
      </c>
      <c r="M165" s="850">
        <v>463.08000000000004</v>
      </c>
    </row>
    <row r="166" spans="1:13" ht="14.4" customHeight="1" x14ac:dyDescent="0.3">
      <c r="A166" s="831" t="s">
        <v>2161</v>
      </c>
      <c r="B166" s="832" t="s">
        <v>1792</v>
      </c>
      <c r="C166" s="832" t="s">
        <v>2217</v>
      </c>
      <c r="D166" s="832" t="s">
        <v>1794</v>
      </c>
      <c r="E166" s="832" t="s">
        <v>1795</v>
      </c>
      <c r="F166" s="849">
        <v>14</v>
      </c>
      <c r="G166" s="849">
        <v>2387.2800000000002</v>
      </c>
      <c r="H166" s="837">
        <v>1</v>
      </c>
      <c r="I166" s="849"/>
      <c r="J166" s="849"/>
      <c r="K166" s="837">
        <v>0</v>
      </c>
      <c r="L166" s="849">
        <v>14</v>
      </c>
      <c r="M166" s="850">
        <v>2387.2800000000002</v>
      </c>
    </row>
    <row r="167" spans="1:13" ht="14.4" customHeight="1" x14ac:dyDescent="0.3">
      <c r="A167" s="831" t="s">
        <v>2161</v>
      </c>
      <c r="B167" s="832" t="s">
        <v>1792</v>
      </c>
      <c r="C167" s="832" t="s">
        <v>1793</v>
      </c>
      <c r="D167" s="832" t="s">
        <v>1794</v>
      </c>
      <c r="E167" s="832" t="s">
        <v>1795</v>
      </c>
      <c r="F167" s="849">
        <v>14</v>
      </c>
      <c r="G167" s="849">
        <v>2387.2800000000002</v>
      </c>
      <c r="H167" s="837">
        <v>1</v>
      </c>
      <c r="I167" s="849"/>
      <c r="J167" s="849"/>
      <c r="K167" s="837">
        <v>0</v>
      </c>
      <c r="L167" s="849">
        <v>14</v>
      </c>
      <c r="M167" s="850">
        <v>2387.2800000000002</v>
      </c>
    </row>
    <row r="168" spans="1:13" ht="14.4" customHeight="1" x14ac:dyDescent="0.3">
      <c r="A168" s="831" t="s">
        <v>2161</v>
      </c>
      <c r="B168" s="832" t="s">
        <v>1792</v>
      </c>
      <c r="C168" s="832" t="s">
        <v>2179</v>
      </c>
      <c r="D168" s="832" t="s">
        <v>1794</v>
      </c>
      <c r="E168" s="832" t="s">
        <v>2180</v>
      </c>
      <c r="F168" s="849">
        <v>10</v>
      </c>
      <c r="G168" s="849">
        <v>2387.1999999999998</v>
      </c>
      <c r="H168" s="837">
        <v>1</v>
      </c>
      <c r="I168" s="849"/>
      <c r="J168" s="849"/>
      <c r="K168" s="837">
        <v>0</v>
      </c>
      <c r="L168" s="849">
        <v>10</v>
      </c>
      <c r="M168" s="850">
        <v>2387.1999999999998</v>
      </c>
    </row>
    <row r="169" spans="1:13" ht="14.4" customHeight="1" x14ac:dyDescent="0.3">
      <c r="A169" s="831" t="s">
        <v>2161</v>
      </c>
      <c r="B169" s="832" t="s">
        <v>1792</v>
      </c>
      <c r="C169" s="832" t="s">
        <v>1931</v>
      </c>
      <c r="D169" s="832" t="s">
        <v>1932</v>
      </c>
      <c r="E169" s="832" t="s">
        <v>1795</v>
      </c>
      <c r="F169" s="849"/>
      <c r="G169" s="849"/>
      <c r="H169" s="837">
        <v>0</v>
      </c>
      <c r="I169" s="849">
        <v>16</v>
      </c>
      <c r="J169" s="849">
        <v>2728.3200000000006</v>
      </c>
      <c r="K169" s="837">
        <v>1</v>
      </c>
      <c r="L169" s="849">
        <v>16</v>
      </c>
      <c r="M169" s="850">
        <v>2728.3200000000006</v>
      </c>
    </row>
    <row r="170" spans="1:13" ht="14.4" customHeight="1" x14ac:dyDescent="0.3">
      <c r="A170" s="831" t="s">
        <v>2161</v>
      </c>
      <c r="B170" s="832" t="s">
        <v>1792</v>
      </c>
      <c r="C170" s="832" t="s">
        <v>2062</v>
      </c>
      <c r="D170" s="832" t="s">
        <v>1932</v>
      </c>
      <c r="E170" s="832" t="s">
        <v>2063</v>
      </c>
      <c r="F170" s="849"/>
      <c r="G170" s="849"/>
      <c r="H170" s="837">
        <v>0</v>
      </c>
      <c r="I170" s="849">
        <v>2</v>
      </c>
      <c r="J170" s="849">
        <v>545.66</v>
      </c>
      <c r="K170" s="837">
        <v>1</v>
      </c>
      <c r="L170" s="849">
        <v>2</v>
      </c>
      <c r="M170" s="850">
        <v>545.66</v>
      </c>
    </row>
    <row r="171" spans="1:13" ht="14.4" customHeight="1" x14ac:dyDescent="0.3">
      <c r="A171" s="831" t="s">
        <v>2161</v>
      </c>
      <c r="B171" s="832" t="s">
        <v>1800</v>
      </c>
      <c r="C171" s="832" t="s">
        <v>2963</v>
      </c>
      <c r="D171" s="832" t="s">
        <v>2964</v>
      </c>
      <c r="E171" s="832" t="s">
        <v>1803</v>
      </c>
      <c r="F171" s="849">
        <v>2</v>
      </c>
      <c r="G171" s="849">
        <v>239.4</v>
      </c>
      <c r="H171" s="837">
        <v>1</v>
      </c>
      <c r="I171" s="849"/>
      <c r="J171" s="849"/>
      <c r="K171" s="837">
        <v>0</v>
      </c>
      <c r="L171" s="849">
        <v>2</v>
      </c>
      <c r="M171" s="850">
        <v>239.4</v>
      </c>
    </row>
    <row r="172" spans="1:13" ht="14.4" customHeight="1" x14ac:dyDescent="0.3">
      <c r="A172" s="831" t="s">
        <v>2161</v>
      </c>
      <c r="B172" s="832" t="s">
        <v>1804</v>
      </c>
      <c r="C172" s="832" t="s">
        <v>2398</v>
      </c>
      <c r="D172" s="832" t="s">
        <v>2364</v>
      </c>
      <c r="E172" s="832" t="s">
        <v>2365</v>
      </c>
      <c r="F172" s="849">
        <v>3</v>
      </c>
      <c r="G172" s="849">
        <v>398.93999999999994</v>
      </c>
      <c r="H172" s="837">
        <v>1</v>
      </c>
      <c r="I172" s="849"/>
      <c r="J172" s="849"/>
      <c r="K172" s="837">
        <v>0</v>
      </c>
      <c r="L172" s="849">
        <v>3</v>
      </c>
      <c r="M172" s="850">
        <v>398.93999999999994</v>
      </c>
    </row>
    <row r="173" spans="1:13" ht="14.4" customHeight="1" x14ac:dyDescent="0.3">
      <c r="A173" s="831" t="s">
        <v>2161</v>
      </c>
      <c r="B173" s="832" t="s">
        <v>1824</v>
      </c>
      <c r="C173" s="832" t="s">
        <v>1825</v>
      </c>
      <c r="D173" s="832" t="s">
        <v>653</v>
      </c>
      <c r="E173" s="832" t="s">
        <v>1826</v>
      </c>
      <c r="F173" s="849"/>
      <c r="G173" s="849"/>
      <c r="H173" s="837">
        <v>0</v>
      </c>
      <c r="I173" s="849">
        <v>1</v>
      </c>
      <c r="J173" s="849">
        <v>24.22</v>
      </c>
      <c r="K173" s="837">
        <v>1</v>
      </c>
      <c r="L173" s="849">
        <v>1</v>
      </c>
      <c r="M173" s="850">
        <v>24.22</v>
      </c>
    </row>
    <row r="174" spans="1:13" ht="14.4" customHeight="1" x14ac:dyDescent="0.3">
      <c r="A174" s="831" t="s">
        <v>2161</v>
      </c>
      <c r="B174" s="832" t="s">
        <v>1824</v>
      </c>
      <c r="C174" s="832" t="s">
        <v>1827</v>
      </c>
      <c r="D174" s="832" t="s">
        <v>653</v>
      </c>
      <c r="E174" s="832" t="s">
        <v>646</v>
      </c>
      <c r="F174" s="849"/>
      <c r="G174" s="849"/>
      <c r="H174" s="837">
        <v>0</v>
      </c>
      <c r="I174" s="849">
        <v>15</v>
      </c>
      <c r="J174" s="849">
        <v>726.3</v>
      </c>
      <c r="K174" s="837">
        <v>1</v>
      </c>
      <c r="L174" s="849">
        <v>15</v>
      </c>
      <c r="M174" s="850">
        <v>726.3</v>
      </c>
    </row>
    <row r="175" spans="1:13" ht="14.4" customHeight="1" x14ac:dyDescent="0.3">
      <c r="A175" s="831" t="s">
        <v>2161</v>
      </c>
      <c r="B175" s="832" t="s">
        <v>1824</v>
      </c>
      <c r="C175" s="832" t="s">
        <v>2353</v>
      </c>
      <c r="D175" s="832" t="s">
        <v>2354</v>
      </c>
      <c r="E175" s="832" t="s">
        <v>2355</v>
      </c>
      <c r="F175" s="849">
        <v>4</v>
      </c>
      <c r="G175" s="849">
        <v>193.68</v>
      </c>
      <c r="H175" s="837">
        <v>1</v>
      </c>
      <c r="I175" s="849"/>
      <c r="J175" s="849"/>
      <c r="K175" s="837">
        <v>0</v>
      </c>
      <c r="L175" s="849">
        <v>4</v>
      </c>
      <c r="M175" s="850">
        <v>193.68</v>
      </c>
    </row>
    <row r="176" spans="1:13" ht="14.4" customHeight="1" x14ac:dyDescent="0.3">
      <c r="A176" s="831" t="s">
        <v>2161</v>
      </c>
      <c r="B176" s="832" t="s">
        <v>1824</v>
      </c>
      <c r="C176" s="832" t="s">
        <v>3039</v>
      </c>
      <c r="D176" s="832" t="s">
        <v>653</v>
      </c>
      <c r="E176" s="832" t="s">
        <v>2355</v>
      </c>
      <c r="F176" s="849">
        <v>1</v>
      </c>
      <c r="G176" s="849">
        <v>48.42</v>
      </c>
      <c r="H176" s="837">
        <v>1</v>
      </c>
      <c r="I176" s="849"/>
      <c r="J176" s="849"/>
      <c r="K176" s="837">
        <v>0</v>
      </c>
      <c r="L176" s="849">
        <v>1</v>
      </c>
      <c r="M176" s="850">
        <v>48.42</v>
      </c>
    </row>
    <row r="177" spans="1:13" ht="14.4" customHeight="1" x14ac:dyDescent="0.3">
      <c r="A177" s="831" t="s">
        <v>2161</v>
      </c>
      <c r="B177" s="832" t="s">
        <v>1833</v>
      </c>
      <c r="C177" s="832" t="s">
        <v>1834</v>
      </c>
      <c r="D177" s="832" t="s">
        <v>1835</v>
      </c>
      <c r="E177" s="832" t="s">
        <v>1836</v>
      </c>
      <c r="F177" s="849"/>
      <c r="G177" s="849"/>
      <c r="H177" s="837"/>
      <c r="I177" s="849">
        <v>36</v>
      </c>
      <c r="J177" s="849">
        <v>0</v>
      </c>
      <c r="K177" s="837"/>
      <c r="L177" s="849">
        <v>36</v>
      </c>
      <c r="M177" s="850">
        <v>0</v>
      </c>
    </row>
    <row r="178" spans="1:13" ht="14.4" customHeight="1" x14ac:dyDescent="0.3">
      <c r="A178" s="831" t="s">
        <v>2161</v>
      </c>
      <c r="B178" s="832" t="s">
        <v>1853</v>
      </c>
      <c r="C178" s="832" t="s">
        <v>3079</v>
      </c>
      <c r="D178" s="832" t="s">
        <v>2938</v>
      </c>
      <c r="E178" s="832" t="s">
        <v>1855</v>
      </c>
      <c r="F178" s="849">
        <v>1</v>
      </c>
      <c r="G178" s="849">
        <v>0</v>
      </c>
      <c r="H178" s="837"/>
      <c r="I178" s="849"/>
      <c r="J178" s="849"/>
      <c r="K178" s="837"/>
      <c r="L178" s="849">
        <v>1</v>
      </c>
      <c r="M178" s="850">
        <v>0</v>
      </c>
    </row>
    <row r="179" spans="1:13" ht="14.4" customHeight="1" x14ac:dyDescent="0.3">
      <c r="A179" s="831" t="s">
        <v>2161</v>
      </c>
      <c r="B179" s="832" t="s">
        <v>1874</v>
      </c>
      <c r="C179" s="832" t="s">
        <v>1878</v>
      </c>
      <c r="D179" s="832" t="s">
        <v>990</v>
      </c>
      <c r="E179" s="832" t="s">
        <v>1879</v>
      </c>
      <c r="F179" s="849"/>
      <c r="G179" s="849"/>
      <c r="H179" s="837">
        <v>0</v>
      </c>
      <c r="I179" s="849">
        <v>3</v>
      </c>
      <c r="J179" s="849">
        <v>622.34999999999991</v>
      </c>
      <c r="K179" s="837">
        <v>1</v>
      </c>
      <c r="L179" s="849">
        <v>3</v>
      </c>
      <c r="M179" s="850">
        <v>622.34999999999991</v>
      </c>
    </row>
    <row r="180" spans="1:13" ht="14.4" customHeight="1" x14ac:dyDescent="0.3">
      <c r="A180" s="831" t="s">
        <v>2161</v>
      </c>
      <c r="B180" s="832" t="s">
        <v>4150</v>
      </c>
      <c r="C180" s="832" t="s">
        <v>3084</v>
      </c>
      <c r="D180" s="832" t="s">
        <v>3085</v>
      </c>
      <c r="E180" s="832" t="s">
        <v>3086</v>
      </c>
      <c r="F180" s="849"/>
      <c r="G180" s="849"/>
      <c r="H180" s="837">
        <v>0</v>
      </c>
      <c r="I180" s="849">
        <v>2</v>
      </c>
      <c r="J180" s="849">
        <v>43.58</v>
      </c>
      <c r="K180" s="837">
        <v>1</v>
      </c>
      <c r="L180" s="849">
        <v>2</v>
      </c>
      <c r="M180" s="850">
        <v>43.58</v>
      </c>
    </row>
    <row r="181" spans="1:13" ht="14.4" customHeight="1" x14ac:dyDescent="0.3">
      <c r="A181" s="831" t="s">
        <v>2161</v>
      </c>
      <c r="B181" s="832" t="s">
        <v>4150</v>
      </c>
      <c r="C181" s="832" t="s">
        <v>3081</v>
      </c>
      <c r="D181" s="832" t="s">
        <v>3082</v>
      </c>
      <c r="E181" s="832" t="s">
        <v>3083</v>
      </c>
      <c r="F181" s="849">
        <v>3</v>
      </c>
      <c r="G181" s="849">
        <v>0</v>
      </c>
      <c r="H181" s="837"/>
      <c r="I181" s="849"/>
      <c r="J181" s="849"/>
      <c r="K181" s="837"/>
      <c r="L181" s="849">
        <v>3</v>
      </c>
      <c r="M181" s="850">
        <v>0</v>
      </c>
    </row>
    <row r="182" spans="1:13" ht="14.4" customHeight="1" x14ac:dyDescent="0.3">
      <c r="A182" s="831" t="s">
        <v>2162</v>
      </c>
      <c r="B182" s="832" t="s">
        <v>1674</v>
      </c>
      <c r="C182" s="832" t="s">
        <v>2458</v>
      </c>
      <c r="D182" s="832" t="s">
        <v>757</v>
      </c>
      <c r="E182" s="832" t="s">
        <v>1680</v>
      </c>
      <c r="F182" s="849"/>
      <c r="G182" s="849"/>
      <c r="H182" s="837">
        <v>0</v>
      </c>
      <c r="I182" s="849">
        <v>2</v>
      </c>
      <c r="J182" s="849">
        <v>736.32</v>
      </c>
      <c r="K182" s="837">
        <v>1</v>
      </c>
      <c r="L182" s="849">
        <v>2</v>
      </c>
      <c r="M182" s="850">
        <v>736.32</v>
      </c>
    </row>
    <row r="183" spans="1:13" ht="14.4" customHeight="1" x14ac:dyDescent="0.3">
      <c r="A183" s="831" t="s">
        <v>2162</v>
      </c>
      <c r="B183" s="832" t="s">
        <v>1674</v>
      </c>
      <c r="C183" s="832" t="s">
        <v>2272</v>
      </c>
      <c r="D183" s="832" t="s">
        <v>757</v>
      </c>
      <c r="E183" s="832" t="s">
        <v>1686</v>
      </c>
      <c r="F183" s="849"/>
      <c r="G183" s="849"/>
      <c r="H183" s="837">
        <v>0</v>
      </c>
      <c r="I183" s="849">
        <v>5</v>
      </c>
      <c r="J183" s="849">
        <v>2454.4499999999998</v>
      </c>
      <c r="K183" s="837">
        <v>1</v>
      </c>
      <c r="L183" s="849">
        <v>5</v>
      </c>
      <c r="M183" s="850">
        <v>2454.4499999999998</v>
      </c>
    </row>
    <row r="184" spans="1:13" ht="14.4" customHeight="1" x14ac:dyDescent="0.3">
      <c r="A184" s="831" t="s">
        <v>2162</v>
      </c>
      <c r="B184" s="832" t="s">
        <v>1674</v>
      </c>
      <c r="C184" s="832" t="s">
        <v>2182</v>
      </c>
      <c r="D184" s="832" t="s">
        <v>757</v>
      </c>
      <c r="E184" s="832" t="s">
        <v>1682</v>
      </c>
      <c r="F184" s="849"/>
      <c r="G184" s="849"/>
      <c r="H184" s="837">
        <v>0</v>
      </c>
      <c r="I184" s="849">
        <v>26</v>
      </c>
      <c r="J184" s="849">
        <v>19144.580000000002</v>
      </c>
      <c r="K184" s="837">
        <v>1</v>
      </c>
      <c r="L184" s="849">
        <v>26</v>
      </c>
      <c r="M184" s="850">
        <v>19144.580000000002</v>
      </c>
    </row>
    <row r="185" spans="1:13" ht="14.4" customHeight="1" x14ac:dyDescent="0.3">
      <c r="A185" s="831" t="s">
        <v>2162</v>
      </c>
      <c r="B185" s="832" t="s">
        <v>1674</v>
      </c>
      <c r="C185" s="832" t="s">
        <v>1689</v>
      </c>
      <c r="D185" s="832" t="s">
        <v>757</v>
      </c>
      <c r="E185" s="832" t="s">
        <v>1678</v>
      </c>
      <c r="F185" s="849"/>
      <c r="G185" s="849"/>
      <c r="H185" s="837">
        <v>0</v>
      </c>
      <c r="I185" s="849">
        <v>1</v>
      </c>
      <c r="J185" s="849">
        <v>923.74</v>
      </c>
      <c r="K185" s="837">
        <v>1</v>
      </c>
      <c r="L185" s="849">
        <v>1</v>
      </c>
      <c r="M185" s="850">
        <v>923.74</v>
      </c>
    </row>
    <row r="186" spans="1:13" ht="14.4" customHeight="1" x14ac:dyDescent="0.3">
      <c r="A186" s="831" t="s">
        <v>2162</v>
      </c>
      <c r="B186" s="832" t="s">
        <v>1792</v>
      </c>
      <c r="C186" s="832" t="s">
        <v>2217</v>
      </c>
      <c r="D186" s="832" t="s">
        <v>1794</v>
      </c>
      <c r="E186" s="832" t="s">
        <v>1795</v>
      </c>
      <c r="F186" s="849">
        <v>1</v>
      </c>
      <c r="G186" s="849">
        <v>170.52</v>
      </c>
      <c r="H186" s="837">
        <v>1</v>
      </c>
      <c r="I186" s="849"/>
      <c r="J186" s="849"/>
      <c r="K186" s="837">
        <v>0</v>
      </c>
      <c r="L186" s="849">
        <v>1</v>
      </c>
      <c r="M186" s="850">
        <v>170.52</v>
      </c>
    </row>
    <row r="187" spans="1:13" ht="14.4" customHeight="1" x14ac:dyDescent="0.3">
      <c r="A187" s="831" t="s">
        <v>2162</v>
      </c>
      <c r="B187" s="832" t="s">
        <v>1792</v>
      </c>
      <c r="C187" s="832" t="s">
        <v>1793</v>
      </c>
      <c r="D187" s="832" t="s">
        <v>1794</v>
      </c>
      <c r="E187" s="832" t="s">
        <v>1795</v>
      </c>
      <c r="F187" s="849">
        <v>4</v>
      </c>
      <c r="G187" s="849">
        <v>682.08</v>
      </c>
      <c r="H187" s="837">
        <v>1</v>
      </c>
      <c r="I187" s="849"/>
      <c r="J187" s="849"/>
      <c r="K187" s="837">
        <v>0</v>
      </c>
      <c r="L187" s="849">
        <v>4</v>
      </c>
      <c r="M187" s="850">
        <v>682.08</v>
      </c>
    </row>
    <row r="188" spans="1:13" ht="14.4" customHeight="1" x14ac:dyDescent="0.3">
      <c r="A188" s="831" t="s">
        <v>2162</v>
      </c>
      <c r="B188" s="832" t="s">
        <v>1792</v>
      </c>
      <c r="C188" s="832" t="s">
        <v>1931</v>
      </c>
      <c r="D188" s="832" t="s">
        <v>1932</v>
      </c>
      <c r="E188" s="832" t="s">
        <v>1795</v>
      </c>
      <c r="F188" s="849"/>
      <c r="G188" s="849"/>
      <c r="H188" s="837">
        <v>0</v>
      </c>
      <c r="I188" s="849">
        <v>2</v>
      </c>
      <c r="J188" s="849">
        <v>341.04</v>
      </c>
      <c r="K188" s="837">
        <v>1</v>
      </c>
      <c r="L188" s="849">
        <v>2</v>
      </c>
      <c r="M188" s="850">
        <v>341.04</v>
      </c>
    </row>
    <row r="189" spans="1:13" ht="14.4" customHeight="1" x14ac:dyDescent="0.3">
      <c r="A189" s="831" t="s">
        <v>2162</v>
      </c>
      <c r="B189" s="832" t="s">
        <v>1800</v>
      </c>
      <c r="C189" s="832" t="s">
        <v>1801</v>
      </c>
      <c r="D189" s="832" t="s">
        <v>1802</v>
      </c>
      <c r="E189" s="832" t="s">
        <v>1803</v>
      </c>
      <c r="F189" s="849"/>
      <c r="G189" s="849"/>
      <c r="H189" s="837">
        <v>0</v>
      </c>
      <c r="I189" s="849">
        <v>2</v>
      </c>
      <c r="J189" s="849">
        <v>141.08000000000001</v>
      </c>
      <c r="K189" s="837">
        <v>1</v>
      </c>
      <c r="L189" s="849">
        <v>2</v>
      </c>
      <c r="M189" s="850">
        <v>141.08000000000001</v>
      </c>
    </row>
    <row r="190" spans="1:13" ht="14.4" customHeight="1" x14ac:dyDescent="0.3">
      <c r="A190" s="831" t="s">
        <v>2162</v>
      </c>
      <c r="B190" s="832" t="s">
        <v>2001</v>
      </c>
      <c r="C190" s="832" t="s">
        <v>2575</v>
      </c>
      <c r="D190" s="832" t="s">
        <v>2003</v>
      </c>
      <c r="E190" s="832" t="s">
        <v>2576</v>
      </c>
      <c r="F190" s="849"/>
      <c r="G190" s="849"/>
      <c r="H190" s="837">
        <v>0</v>
      </c>
      <c r="I190" s="849">
        <v>8</v>
      </c>
      <c r="J190" s="849">
        <v>774.72</v>
      </c>
      <c r="K190" s="837">
        <v>1</v>
      </c>
      <c r="L190" s="849">
        <v>8</v>
      </c>
      <c r="M190" s="850">
        <v>774.72</v>
      </c>
    </row>
    <row r="191" spans="1:13" ht="14.4" customHeight="1" x14ac:dyDescent="0.3">
      <c r="A191" s="831" t="s">
        <v>2162</v>
      </c>
      <c r="B191" s="832" t="s">
        <v>2001</v>
      </c>
      <c r="C191" s="832" t="s">
        <v>2002</v>
      </c>
      <c r="D191" s="832" t="s">
        <v>2003</v>
      </c>
      <c r="E191" s="832" t="s">
        <v>2004</v>
      </c>
      <c r="F191" s="849"/>
      <c r="G191" s="849"/>
      <c r="H191" s="837">
        <v>0</v>
      </c>
      <c r="I191" s="849">
        <v>1</v>
      </c>
      <c r="J191" s="849">
        <v>64.56</v>
      </c>
      <c r="K191" s="837">
        <v>1</v>
      </c>
      <c r="L191" s="849">
        <v>1</v>
      </c>
      <c r="M191" s="850">
        <v>64.56</v>
      </c>
    </row>
    <row r="192" spans="1:13" ht="14.4" customHeight="1" x14ac:dyDescent="0.3">
      <c r="A192" s="831" t="s">
        <v>2162</v>
      </c>
      <c r="B192" s="832" t="s">
        <v>1824</v>
      </c>
      <c r="C192" s="832" t="s">
        <v>1825</v>
      </c>
      <c r="D192" s="832" t="s">
        <v>653</v>
      </c>
      <c r="E192" s="832" t="s">
        <v>1826</v>
      </c>
      <c r="F192" s="849"/>
      <c r="G192" s="849"/>
      <c r="H192" s="837">
        <v>0</v>
      </c>
      <c r="I192" s="849">
        <v>9</v>
      </c>
      <c r="J192" s="849">
        <v>217.98</v>
      </c>
      <c r="K192" s="837">
        <v>1</v>
      </c>
      <c r="L192" s="849">
        <v>9</v>
      </c>
      <c r="M192" s="850">
        <v>217.98</v>
      </c>
    </row>
    <row r="193" spans="1:13" ht="14.4" customHeight="1" x14ac:dyDescent="0.3">
      <c r="A193" s="831" t="s">
        <v>2162</v>
      </c>
      <c r="B193" s="832" t="s">
        <v>1824</v>
      </c>
      <c r="C193" s="832" t="s">
        <v>1827</v>
      </c>
      <c r="D193" s="832" t="s">
        <v>653</v>
      </c>
      <c r="E193" s="832" t="s">
        <v>646</v>
      </c>
      <c r="F193" s="849"/>
      <c r="G193" s="849"/>
      <c r="H193" s="837">
        <v>0</v>
      </c>
      <c r="I193" s="849">
        <v>19</v>
      </c>
      <c r="J193" s="849">
        <v>919.98</v>
      </c>
      <c r="K193" s="837">
        <v>1</v>
      </c>
      <c r="L193" s="849">
        <v>19</v>
      </c>
      <c r="M193" s="850">
        <v>919.98</v>
      </c>
    </row>
    <row r="194" spans="1:13" ht="14.4" customHeight="1" x14ac:dyDescent="0.3">
      <c r="A194" s="831" t="s">
        <v>2162</v>
      </c>
      <c r="B194" s="832" t="s">
        <v>1824</v>
      </c>
      <c r="C194" s="832" t="s">
        <v>3171</v>
      </c>
      <c r="D194" s="832" t="s">
        <v>653</v>
      </c>
      <c r="E194" s="832" t="s">
        <v>646</v>
      </c>
      <c r="F194" s="849">
        <v>1</v>
      </c>
      <c r="G194" s="849">
        <v>48.42</v>
      </c>
      <c r="H194" s="837">
        <v>1</v>
      </c>
      <c r="I194" s="849"/>
      <c r="J194" s="849"/>
      <c r="K194" s="837">
        <v>0</v>
      </c>
      <c r="L194" s="849">
        <v>1</v>
      </c>
      <c r="M194" s="850">
        <v>48.42</v>
      </c>
    </row>
    <row r="195" spans="1:13" ht="14.4" customHeight="1" x14ac:dyDescent="0.3">
      <c r="A195" s="831" t="s">
        <v>2162</v>
      </c>
      <c r="B195" s="832" t="s">
        <v>1824</v>
      </c>
      <c r="C195" s="832" t="s">
        <v>3172</v>
      </c>
      <c r="D195" s="832" t="s">
        <v>653</v>
      </c>
      <c r="E195" s="832" t="s">
        <v>3173</v>
      </c>
      <c r="F195" s="849">
        <v>1</v>
      </c>
      <c r="G195" s="849">
        <v>24.22</v>
      </c>
      <c r="H195" s="837">
        <v>1</v>
      </c>
      <c r="I195" s="849"/>
      <c r="J195" s="849"/>
      <c r="K195" s="837">
        <v>0</v>
      </c>
      <c r="L195" s="849">
        <v>1</v>
      </c>
      <c r="M195" s="850">
        <v>24.22</v>
      </c>
    </row>
    <row r="196" spans="1:13" ht="14.4" customHeight="1" x14ac:dyDescent="0.3">
      <c r="A196" s="831" t="s">
        <v>2162</v>
      </c>
      <c r="B196" s="832" t="s">
        <v>1833</v>
      </c>
      <c r="C196" s="832" t="s">
        <v>1834</v>
      </c>
      <c r="D196" s="832" t="s">
        <v>1835</v>
      </c>
      <c r="E196" s="832" t="s">
        <v>1836</v>
      </c>
      <c r="F196" s="849"/>
      <c r="G196" s="849"/>
      <c r="H196" s="837"/>
      <c r="I196" s="849">
        <v>14</v>
      </c>
      <c r="J196" s="849">
        <v>0</v>
      </c>
      <c r="K196" s="837"/>
      <c r="L196" s="849">
        <v>14</v>
      </c>
      <c r="M196" s="850">
        <v>0</v>
      </c>
    </row>
    <row r="197" spans="1:13" ht="14.4" customHeight="1" x14ac:dyDescent="0.3">
      <c r="A197" s="831" t="s">
        <v>2163</v>
      </c>
      <c r="B197" s="832" t="s">
        <v>1674</v>
      </c>
      <c r="C197" s="832" t="s">
        <v>2458</v>
      </c>
      <c r="D197" s="832" t="s">
        <v>757</v>
      </c>
      <c r="E197" s="832" t="s">
        <v>1680</v>
      </c>
      <c r="F197" s="849"/>
      <c r="G197" s="849"/>
      <c r="H197" s="837">
        <v>0</v>
      </c>
      <c r="I197" s="849">
        <v>3</v>
      </c>
      <c r="J197" s="849">
        <v>1104.48</v>
      </c>
      <c r="K197" s="837">
        <v>1</v>
      </c>
      <c r="L197" s="849">
        <v>3</v>
      </c>
      <c r="M197" s="850">
        <v>1104.48</v>
      </c>
    </row>
    <row r="198" spans="1:13" ht="14.4" customHeight="1" x14ac:dyDescent="0.3">
      <c r="A198" s="831" t="s">
        <v>2163</v>
      </c>
      <c r="B198" s="832" t="s">
        <v>1674</v>
      </c>
      <c r="C198" s="832" t="s">
        <v>2272</v>
      </c>
      <c r="D198" s="832" t="s">
        <v>757</v>
      </c>
      <c r="E198" s="832" t="s">
        <v>1686</v>
      </c>
      <c r="F198" s="849"/>
      <c r="G198" s="849"/>
      <c r="H198" s="837">
        <v>0</v>
      </c>
      <c r="I198" s="849">
        <v>3</v>
      </c>
      <c r="J198" s="849">
        <v>1472.67</v>
      </c>
      <c r="K198" s="837">
        <v>1</v>
      </c>
      <c r="L198" s="849">
        <v>3</v>
      </c>
      <c r="M198" s="850">
        <v>1472.67</v>
      </c>
    </row>
    <row r="199" spans="1:13" ht="14.4" customHeight="1" x14ac:dyDescent="0.3">
      <c r="A199" s="831" t="s">
        <v>2163</v>
      </c>
      <c r="B199" s="832" t="s">
        <v>1674</v>
      </c>
      <c r="C199" s="832" t="s">
        <v>2182</v>
      </c>
      <c r="D199" s="832" t="s">
        <v>757</v>
      </c>
      <c r="E199" s="832" t="s">
        <v>1682</v>
      </c>
      <c r="F199" s="849"/>
      <c r="G199" s="849"/>
      <c r="H199" s="837">
        <v>0</v>
      </c>
      <c r="I199" s="849">
        <v>7</v>
      </c>
      <c r="J199" s="849">
        <v>5154.3100000000004</v>
      </c>
      <c r="K199" s="837">
        <v>1</v>
      </c>
      <c r="L199" s="849">
        <v>7</v>
      </c>
      <c r="M199" s="850">
        <v>5154.3100000000004</v>
      </c>
    </row>
    <row r="200" spans="1:13" ht="14.4" customHeight="1" x14ac:dyDescent="0.3">
      <c r="A200" s="831" t="s">
        <v>2163</v>
      </c>
      <c r="B200" s="832" t="s">
        <v>1674</v>
      </c>
      <c r="C200" s="832" t="s">
        <v>1689</v>
      </c>
      <c r="D200" s="832" t="s">
        <v>757</v>
      </c>
      <c r="E200" s="832" t="s">
        <v>1678</v>
      </c>
      <c r="F200" s="849"/>
      <c r="G200" s="849"/>
      <c r="H200" s="837">
        <v>0</v>
      </c>
      <c r="I200" s="849">
        <v>2</v>
      </c>
      <c r="J200" s="849">
        <v>1847.48</v>
      </c>
      <c r="K200" s="837">
        <v>1</v>
      </c>
      <c r="L200" s="849">
        <v>2</v>
      </c>
      <c r="M200" s="850">
        <v>1847.48</v>
      </c>
    </row>
    <row r="201" spans="1:13" ht="14.4" customHeight="1" x14ac:dyDescent="0.3">
      <c r="A201" s="831" t="s">
        <v>2163</v>
      </c>
      <c r="B201" s="832" t="s">
        <v>1674</v>
      </c>
      <c r="C201" s="832" t="s">
        <v>1690</v>
      </c>
      <c r="D201" s="832" t="s">
        <v>764</v>
      </c>
      <c r="E201" s="832" t="s">
        <v>1691</v>
      </c>
      <c r="F201" s="849"/>
      <c r="G201" s="849"/>
      <c r="H201" s="837">
        <v>0</v>
      </c>
      <c r="I201" s="849">
        <v>2</v>
      </c>
      <c r="J201" s="849">
        <v>3694.98</v>
      </c>
      <c r="K201" s="837">
        <v>1</v>
      </c>
      <c r="L201" s="849">
        <v>2</v>
      </c>
      <c r="M201" s="850">
        <v>3694.98</v>
      </c>
    </row>
    <row r="202" spans="1:13" ht="14.4" customHeight="1" x14ac:dyDescent="0.3">
      <c r="A202" s="831" t="s">
        <v>2163</v>
      </c>
      <c r="B202" s="832" t="s">
        <v>1707</v>
      </c>
      <c r="C202" s="832" t="s">
        <v>3218</v>
      </c>
      <c r="D202" s="832" t="s">
        <v>3219</v>
      </c>
      <c r="E202" s="832" t="s">
        <v>3220</v>
      </c>
      <c r="F202" s="849"/>
      <c r="G202" s="849"/>
      <c r="H202" s="837">
        <v>0</v>
      </c>
      <c r="I202" s="849">
        <v>1</v>
      </c>
      <c r="J202" s="849">
        <v>234.07</v>
      </c>
      <c r="K202" s="837">
        <v>1</v>
      </c>
      <c r="L202" s="849">
        <v>1</v>
      </c>
      <c r="M202" s="850">
        <v>234.07</v>
      </c>
    </row>
    <row r="203" spans="1:13" ht="14.4" customHeight="1" x14ac:dyDescent="0.3">
      <c r="A203" s="831" t="s">
        <v>2163</v>
      </c>
      <c r="B203" s="832" t="s">
        <v>1731</v>
      </c>
      <c r="C203" s="832" t="s">
        <v>3222</v>
      </c>
      <c r="D203" s="832" t="s">
        <v>893</v>
      </c>
      <c r="E203" s="832" t="s">
        <v>2035</v>
      </c>
      <c r="F203" s="849"/>
      <c r="G203" s="849"/>
      <c r="H203" s="837">
        <v>0</v>
      </c>
      <c r="I203" s="849">
        <v>4</v>
      </c>
      <c r="J203" s="849">
        <v>575.79999999999995</v>
      </c>
      <c r="K203" s="837">
        <v>1</v>
      </c>
      <c r="L203" s="849">
        <v>4</v>
      </c>
      <c r="M203" s="850">
        <v>575.79999999999995</v>
      </c>
    </row>
    <row r="204" spans="1:13" ht="14.4" customHeight="1" x14ac:dyDescent="0.3">
      <c r="A204" s="831" t="s">
        <v>2163</v>
      </c>
      <c r="B204" s="832" t="s">
        <v>1731</v>
      </c>
      <c r="C204" s="832" t="s">
        <v>3223</v>
      </c>
      <c r="D204" s="832" t="s">
        <v>3224</v>
      </c>
      <c r="E204" s="832" t="s">
        <v>1879</v>
      </c>
      <c r="F204" s="849"/>
      <c r="G204" s="849"/>
      <c r="H204" s="837">
        <v>0</v>
      </c>
      <c r="I204" s="849">
        <v>3</v>
      </c>
      <c r="J204" s="849">
        <v>861.98</v>
      </c>
      <c r="K204" s="837">
        <v>1</v>
      </c>
      <c r="L204" s="849">
        <v>3</v>
      </c>
      <c r="M204" s="850">
        <v>861.98</v>
      </c>
    </row>
    <row r="205" spans="1:13" ht="14.4" customHeight="1" x14ac:dyDescent="0.3">
      <c r="A205" s="831" t="s">
        <v>2163</v>
      </c>
      <c r="B205" s="832" t="s">
        <v>1738</v>
      </c>
      <c r="C205" s="832" t="s">
        <v>1742</v>
      </c>
      <c r="D205" s="832" t="s">
        <v>1740</v>
      </c>
      <c r="E205" s="832" t="s">
        <v>1743</v>
      </c>
      <c r="F205" s="849"/>
      <c r="G205" s="849"/>
      <c r="H205" s="837">
        <v>0</v>
      </c>
      <c r="I205" s="849">
        <v>2</v>
      </c>
      <c r="J205" s="849">
        <v>437.24</v>
      </c>
      <c r="K205" s="837">
        <v>1</v>
      </c>
      <c r="L205" s="849">
        <v>2</v>
      </c>
      <c r="M205" s="850">
        <v>437.24</v>
      </c>
    </row>
    <row r="206" spans="1:13" ht="14.4" customHeight="1" x14ac:dyDescent="0.3">
      <c r="A206" s="831" t="s">
        <v>2163</v>
      </c>
      <c r="B206" s="832" t="s">
        <v>1744</v>
      </c>
      <c r="C206" s="832" t="s">
        <v>3226</v>
      </c>
      <c r="D206" s="832" t="s">
        <v>1746</v>
      </c>
      <c r="E206" s="832" t="s">
        <v>3227</v>
      </c>
      <c r="F206" s="849"/>
      <c r="G206" s="849"/>
      <c r="H206" s="837">
        <v>0</v>
      </c>
      <c r="I206" s="849">
        <v>3</v>
      </c>
      <c r="J206" s="849">
        <v>704.73</v>
      </c>
      <c r="K206" s="837">
        <v>1</v>
      </c>
      <c r="L206" s="849">
        <v>3</v>
      </c>
      <c r="M206" s="850">
        <v>704.73</v>
      </c>
    </row>
    <row r="207" spans="1:13" ht="14.4" customHeight="1" x14ac:dyDescent="0.3">
      <c r="A207" s="831" t="s">
        <v>2163</v>
      </c>
      <c r="B207" s="832" t="s">
        <v>1744</v>
      </c>
      <c r="C207" s="832" t="s">
        <v>3228</v>
      </c>
      <c r="D207" s="832" t="s">
        <v>1746</v>
      </c>
      <c r="E207" s="832" t="s">
        <v>3229</v>
      </c>
      <c r="F207" s="849"/>
      <c r="G207" s="849"/>
      <c r="H207" s="837">
        <v>0</v>
      </c>
      <c r="I207" s="849">
        <v>2</v>
      </c>
      <c r="J207" s="849">
        <v>1409.46</v>
      </c>
      <c r="K207" s="837">
        <v>1</v>
      </c>
      <c r="L207" s="849">
        <v>2</v>
      </c>
      <c r="M207" s="850">
        <v>1409.46</v>
      </c>
    </row>
    <row r="208" spans="1:13" ht="14.4" customHeight="1" x14ac:dyDescent="0.3">
      <c r="A208" s="831" t="s">
        <v>2163</v>
      </c>
      <c r="B208" s="832" t="s">
        <v>1924</v>
      </c>
      <c r="C208" s="832" t="s">
        <v>1927</v>
      </c>
      <c r="D208" s="832" t="s">
        <v>1225</v>
      </c>
      <c r="E208" s="832" t="s">
        <v>1928</v>
      </c>
      <c r="F208" s="849"/>
      <c r="G208" s="849"/>
      <c r="H208" s="837">
        <v>0</v>
      </c>
      <c r="I208" s="849">
        <v>4</v>
      </c>
      <c r="J208" s="849">
        <v>617.44000000000005</v>
      </c>
      <c r="K208" s="837">
        <v>1</v>
      </c>
      <c r="L208" s="849">
        <v>4</v>
      </c>
      <c r="M208" s="850">
        <v>617.44000000000005</v>
      </c>
    </row>
    <row r="209" spans="1:13" ht="14.4" customHeight="1" x14ac:dyDescent="0.3">
      <c r="A209" s="831" t="s">
        <v>2163</v>
      </c>
      <c r="B209" s="832" t="s">
        <v>1924</v>
      </c>
      <c r="C209" s="832" t="s">
        <v>1925</v>
      </c>
      <c r="D209" s="832" t="s">
        <v>1225</v>
      </c>
      <c r="E209" s="832" t="s">
        <v>1926</v>
      </c>
      <c r="F209" s="849"/>
      <c r="G209" s="849"/>
      <c r="H209" s="837">
        <v>0</v>
      </c>
      <c r="I209" s="849">
        <v>1</v>
      </c>
      <c r="J209" s="849">
        <v>225.06</v>
      </c>
      <c r="K209" s="837">
        <v>1</v>
      </c>
      <c r="L209" s="849">
        <v>1</v>
      </c>
      <c r="M209" s="850">
        <v>225.06</v>
      </c>
    </row>
    <row r="210" spans="1:13" ht="14.4" customHeight="1" x14ac:dyDescent="0.3">
      <c r="A210" s="831" t="s">
        <v>2163</v>
      </c>
      <c r="B210" s="832" t="s">
        <v>1792</v>
      </c>
      <c r="C210" s="832" t="s">
        <v>2179</v>
      </c>
      <c r="D210" s="832" t="s">
        <v>1794</v>
      </c>
      <c r="E210" s="832" t="s">
        <v>2180</v>
      </c>
      <c r="F210" s="849">
        <v>3</v>
      </c>
      <c r="G210" s="849">
        <v>716.16</v>
      </c>
      <c r="H210" s="837">
        <v>1</v>
      </c>
      <c r="I210" s="849"/>
      <c r="J210" s="849"/>
      <c r="K210" s="837">
        <v>0</v>
      </c>
      <c r="L210" s="849">
        <v>3</v>
      </c>
      <c r="M210" s="850">
        <v>716.16</v>
      </c>
    </row>
    <row r="211" spans="1:13" ht="14.4" customHeight="1" x14ac:dyDescent="0.3">
      <c r="A211" s="831" t="s">
        <v>2163</v>
      </c>
      <c r="B211" s="832" t="s">
        <v>1792</v>
      </c>
      <c r="C211" s="832" t="s">
        <v>1931</v>
      </c>
      <c r="D211" s="832" t="s">
        <v>1932</v>
      </c>
      <c r="E211" s="832" t="s">
        <v>1795</v>
      </c>
      <c r="F211" s="849"/>
      <c r="G211" s="849"/>
      <c r="H211" s="837">
        <v>0</v>
      </c>
      <c r="I211" s="849">
        <v>2</v>
      </c>
      <c r="J211" s="849">
        <v>341.04</v>
      </c>
      <c r="K211" s="837">
        <v>1</v>
      </c>
      <c r="L211" s="849">
        <v>2</v>
      </c>
      <c r="M211" s="850">
        <v>341.04</v>
      </c>
    </row>
    <row r="212" spans="1:13" ht="14.4" customHeight="1" x14ac:dyDescent="0.3">
      <c r="A212" s="831" t="s">
        <v>2163</v>
      </c>
      <c r="B212" s="832" t="s">
        <v>1792</v>
      </c>
      <c r="C212" s="832" t="s">
        <v>2062</v>
      </c>
      <c r="D212" s="832" t="s">
        <v>1932</v>
      </c>
      <c r="E212" s="832" t="s">
        <v>2063</v>
      </c>
      <c r="F212" s="849"/>
      <c r="G212" s="849"/>
      <c r="H212" s="837">
        <v>0</v>
      </c>
      <c r="I212" s="849">
        <v>3</v>
      </c>
      <c r="J212" s="849">
        <v>818.49</v>
      </c>
      <c r="K212" s="837">
        <v>1</v>
      </c>
      <c r="L212" s="849">
        <v>3</v>
      </c>
      <c r="M212" s="850">
        <v>818.49</v>
      </c>
    </row>
    <row r="213" spans="1:13" ht="14.4" customHeight="1" x14ac:dyDescent="0.3">
      <c r="A213" s="831" t="s">
        <v>2163</v>
      </c>
      <c r="B213" s="832" t="s">
        <v>1800</v>
      </c>
      <c r="C213" s="832" t="s">
        <v>1801</v>
      </c>
      <c r="D213" s="832" t="s">
        <v>1802</v>
      </c>
      <c r="E213" s="832" t="s">
        <v>1803</v>
      </c>
      <c r="F213" s="849"/>
      <c r="G213" s="849"/>
      <c r="H213" s="837">
        <v>0</v>
      </c>
      <c r="I213" s="849">
        <v>2</v>
      </c>
      <c r="J213" s="849">
        <v>141.08000000000001</v>
      </c>
      <c r="K213" s="837">
        <v>1</v>
      </c>
      <c r="L213" s="849">
        <v>2</v>
      </c>
      <c r="M213" s="850">
        <v>141.08000000000001</v>
      </c>
    </row>
    <row r="214" spans="1:13" ht="14.4" customHeight="1" x14ac:dyDescent="0.3">
      <c r="A214" s="831" t="s">
        <v>2163</v>
      </c>
      <c r="B214" s="832" t="s">
        <v>2001</v>
      </c>
      <c r="C214" s="832" t="s">
        <v>2575</v>
      </c>
      <c r="D214" s="832" t="s">
        <v>2003</v>
      </c>
      <c r="E214" s="832" t="s">
        <v>2576</v>
      </c>
      <c r="F214" s="849"/>
      <c r="G214" s="849"/>
      <c r="H214" s="837">
        <v>0</v>
      </c>
      <c r="I214" s="849">
        <v>4</v>
      </c>
      <c r="J214" s="849">
        <v>387.36</v>
      </c>
      <c r="K214" s="837">
        <v>1</v>
      </c>
      <c r="L214" s="849">
        <v>4</v>
      </c>
      <c r="M214" s="850">
        <v>387.36</v>
      </c>
    </row>
    <row r="215" spans="1:13" ht="14.4" customHeight="1" x14ac:dyDescent="0.3">
      <c r="A215" s="831" t="s">
        <v>2163</v>
      </c>
      <c r="B215" s="832" t="s">
        <v>1824</v>
      </c>
      <c r="C215" s="832" t="s">
        <v>1827</v>
      </c>
      <c r="D215" s="832" t="s">
        <v>653</v>
      </c>
      <c r="E215" s="832" t="s">
        <v>646</v>
      </c>
      <c r="F215" s="849"/>
      <c r="G215" s="849"/>
      <c r="H215" s="837">
        <v>0</v>
      </c>
      <c r="I215" s="849">
        <v>6</v>
      </c>
      <c r="J215" s="849">
        <v>290.52</v>
      </c>
      <c r="K215" s="837">
        <v>1</v>
      </c>
      <c r="L215" s="849">
        <v>6</v>
      </c>
      <c r="M215" s="850">
        <v>290.52</v>
      </c>
    </row>
    <row r="216" spans="1:13" ht="14.4" customHeight="1" x14ac:dyDescent="0.3">
      <c r="A216" s="831" t="s">
        <v>2163</v>
      </c>
      <c r="B216" s="832" t="s">
        <v>1833</v>
      </c>
      <c r="C216" s="832" t="s">
        <v>1834</v>
      </c>
      <c r="D216" s="832" t="s">
        <v>1835</v>
      </c>
      <c r="E216" s="832" t="s">
        <v>1836</v>
      </c>
      <c r="F216" s="849"/>
      <c r="G216" s="849"/>
      <c r="H216" s="837"/>
      <c r="I216" s="849">
        <v>2</v>
      </c>
      <c r="J216" s="849">
        <v>0</v>
      </c>
      <c r="K216" s="837"/>
      <c r="L216" s="849">
        <v>2</v>
      </c>
      <c r="M216" s="850">
        <v>0</v>
      </c>
    </row>
    <row r="217" spans="1:13" ht="14.4" customHeight="1" x14ac:dyDescent="0.3">
      <c r="A217" s="831" t="s">
        <v>2163</v>
      </c>
      <c r="B217" s="832" t="s">
        <v>2083</v>
      </c>
      <c r="C217" s="832" t="s">
        <v>2084</v>
      </c>
      <c r="D217" s="832" t="s">
        <v>2085</v>
      </c>
      <c r="E217" s="832" t="s">
        <v>2086</v>
      </c>
      <c r="F217" s="849"/>
      <c r="G217" s="849"/>
      <c r="H217" s="837">
        <v>0</v>
      </c>
      <c r="I217" s="849">
        <v>1</v>
      </c>
      <c r="J217" s="849">
        <v>802.48</v>
      </c>
      <c r="K217" s="837">
        <v>1</v>
      </c>
      <c r="L217" s="849">
        <v>1</v>
      </c>
      <c r="M217" s="850">
        <v>802.48</v>
      </c>
    </row>
    <row r="218" spans="1:13" ht="14.4" customHeight="1" x14ac:dyDescent="0.3">
      <c r="A218" s="831" t="s">
        <v>2163</v>
      </c>
      <c r="B218" s="832" t="s">
        <v>2083</v>
      </c>
      <c r="C218" s="832" t="s">
        <v>3236</v>
      </c>
      <c r="D218" s="832" t="s">
        <v>3237</v>
      </c>
      <c r="E218" s="832" t="s">
        <v>4151</v>
      </c>
      <c r="F218" s="849"/>
      <c r="G218" s="849"/>
      <c r="H218" s="837">
        <v>0</v>
      </c>
      <c r="I218" s="849">
        <v>1</v>
      </c>
      <c r="J218" s="849">
        <v>1179.49</v>
      </c>
      <c r="K218" s="837">
        <v>1</v>
      </c>
      <c r="L218" s="849">
        <v>1</v>
      </c>
      <c r="M218" s="850">
        <v>1179.49</v>
      </c>
    </row>
    <row r="219" spans="1:13" ht="14.4" customHeight="1" x14ac:dyDescent="0.3">
      <c r="A219" s="831" t="s">
        <v>2164</v>
      </c>
      <c r="B219" s="832" t="s">
        <v>1674</v>
      </c>
      <c r="C219" s="832" t="s">
        <v>2458</v>
      </c>
      <c r="D219" s="832" t="s">
        <v>757</v>
      </c>
      <c r="E219" s="832" t="s">
        <v>1680</v>
      </c>
      <c r="F219" s="849"/>
      <c r="G219" s="849"/>
      <c r="H219" s="837">
        <v>0</v>
      </c>
      <c r="I219" s="849">
        <v>3</v>
      </c>
      <c r="J219" s="849">
        <v>1104.48</v>
      </c>
      <c r="K219" s="837">
        <v>1</v>
      </c>
      <c r="L219" s="849">
        <v>3</v>
      </c>
      <c r="M219" s="850">
        <v>1104.48</v>
      </c>
    </row>
    <row r="220" spans="1:13" ht="14.4" customHeight="1" x14ac:dyDescent="0.3">
      <c r="A220" s="831" t="s">
        <v>2164</v>
      </c>
      <c r="B220" s="832" t="s">
        <v>1674</v>
      </c>
      <c r="C220" s="832" t="s">
        <v>2272</v>
      </c>
      <c r="D220" s="832" t="s">
        <v>757</v>
      </c>
      <c r="E220" s="832" t="s">
        <v>1686</v>
      </c>
      <c r="F220" s="849"/>
      <c r="G220" s="849"/>
      <c r="H220" s="837">
        <v>0</v>
      </c>
      <c r="I220" s="849">
        <v>21</v>
      </c>
      <c r="J220" s="849">
        <v>10308.689999999999</v>
      </c>
      <c r="K220" s="837">
        <v>1</v>
      </c>
      <c r="L220" s="849">
        <v>21</v>
      </c>
      <c r="M220" s="850">
        <v>10308.689999999999</v>
      </c>
    </row>
    <row r="221" spans="1:13" ht="14.4" customHeight="1" x14ac:dyDescent="0.3">
      <c r="A221" s="831" t="s">
        <v>2164</v>
      </c>
      <c r="B221" s="832" t="s">
        <v>1674</v>
      </c>
      <c r="C221" s="832" t="s">
        <v>1687</v>
      </c>
      <c r="D221" s="832" t="s">
        <v>757</v>
      </c>
      <c r="E221" s="832" t="s">
        <v>1688</v>
      </c>
      <c r="F221" s="849"/>
      <c r="G221" s="849"/>
      <c r="H221" s="837">
        <v>0</v>
      </c>
      <c r="I221" s="849">
        <v>2</v>
      </c>
      <c r="J221" s="849">
        <v>294.52</v>
      </c>
      <c r="K221" s="837">
        <v>1</v>
      </c>
      <c r="L221" s="849">
        <v>2</v>
      </c>
      <c r="M221" s="850">
        <v>294.52</v>
      </c>
    </row>
    <row r="222" spans="1:13" ht="14.4" customHeight="1" x14ac:dyDescent="0.3">
      <c r="A222" s="831" t="s">
        <v>2164</v>
      </c>
      <c r="B222" s="832" t="s">
        <v>1674</v>
      </c>
      <c r="C222" s="832" t="s">
        <v>2182</v>
      </c>
      <c r="D222" s="832" t="s">
        <v>757</v>
      </c>
      <c r="E222" s="832" t="s">
        <v>1682</v>
      </c>
      <c r="F222" s="849"/>
      <c r="G222" s="849"/>
      <c r="H222" s="837">
        <v>0</v>
      </c>
      <c r="I222" s="849">
        <v>23</v>
      </c>
      <c r="J222" s="849">
        <v>16935.59</v>
      </c>
      <c r="K222" s="837">
        <v>1</v>
      </c>
      <c r="L222" s="849">
        <v>23</v>
      </c>
      <c r="M222" s="850">
        <v>16935.59</v>
      </c>
    </row>
    <row r="223" spans="1:13" ht="14.4" customHeight="1" x14ac:dyDescent="0.3">
      <c r="A223" s="831" t="s">
        <v>2164</v>
      </c>
      <c r="B223" s="832" t="s">
        <v>1674</v>
      </c>
      <c r="C223" s="832" t="s">
        <v>1685</v>
      </c>
      <c r="D223" s="832" t="s">
        <v>757</v>
      </c>
      <c r="E223" s="832" t="s">
        <v>1686</v>
      </c>
      <c r="F223" s="849"/>
      <c r="G223" s="849"/>
      <c r="H223" s="837">
        <v>0</v>
      </c>
      <c r="I223" s="849">
        <v>2</v>
      </c>
      <c r="J223" s="849">
        <v>981.78</v>
      </c>
      <c r="K223" s="837">
        <v>1</v>
      </c>
      <c r="L223" s="849">
        <v>2</v>
      </c>
      <c r="M223" s="850">
        <v>981.78</v>
      </c>
    </row>
    <row r="224" spans="1:13" ht="14.4" customHeight="1" x14ac:dyDescent="0.3">
      <c r="A224" s="831" t="s">
        <v>2164</v>
      </c>
      <c r="B224" s="832" t="s">
        <v>1924</v>
      </c>
      <c r="C224" s="832" t="s">
        <v>1927</v>
      </c>
      <c r="D224" s="832" t="s">
        <v>1225</v>
      </c>
      <c r="E224" s="832" t="s">
        <v>1928</v>
      </c>
      <c r="F224" s="849"/>
      <c r="G224" s="849"/>
      <c r="H224" s="837">
        <v>0</v>
      </c>
      <c r="I224" s="849">
        <v>3</v>
      </c>
      <c r="J224" s="849">
        <v>463.08000000000004</v>
      </c>
      <c r="K224" s="837">
        <v>1</v>
      </c>
      <c r="L224" s="849">
        <v>3</v>
      </c>
      <c r="M224" s="850">
        <v>463.08000000000004</v>
      </c>
    </row>
    <row r="225" spans="1:13" ht="14.4" customHeight="1" x14ac:dyDescent="0.3">
      <c r="A225" s="831" t="s">
        <v>2164</v>
      </c>
      <c r="B225" s="832" t="s">
        <v>1792</v>
      </c>
      <c r="C225" s="832" t="s">
        <v>2449</v>
      </c>
      <c r="D225" s="832" t="s">
        <v>1794</v>
      </c>
      <c r="E225" s="832" t="s">
        <v>2434</v>
      </c>
      <c r="F225" s="849">
        <v>2</v>
      </c>
      <c r="G225" s="849">
        <v>170.54</v>
      </c>
      <c r="H225" s="837">
        <v>1</v>
      </c>
      <c r="I225" s="849"/>
      <c r="J225" s="849"/>
      <c r="K225" s="837">
        <v>0</v>
      </c>
      <c r="L225" s="849">
        <v>2</v>
      </c>
      <c r="M225" s="850">
        <v>170.54</v>
      </c>
    </row>
    <row r="226" spans="1:13" ht="14.4" customHeight="1" x14ac:dyDescent="0.3">
      <c r="A226" s="831" t="s">
        <v>2164</v>
      </c>
      <c r="B226" s="832" t="s">
        <v>1792</v>
      </c>
      <c r="C226" s="832" t="s">
        <v>1793</v>
      </c>
      <c r="D226" s="832" t="s">
        <v>1794</v>
      </c>
      <c r="E226" s="832" t="s">
        <v>1795</v>
      </c>
      <c r="F226" s="849">
        <v>9</v>
      </c>
      <c r="G226" s="849">
        <v>1534.6800000000003</v>
      </c>
      <c r="H226" s="837">
        <v>1</v>
      </c>
      <c r="I226" s="849"/>
      <c r="J226" s="849"/>
      <c r="K226" s="837">
        <v>0</v>
      </c>
      <c r="L226" s="849">
        <v>9</v>
      </c>
      <c r="M226" s="850">
        <v>1534.6800000000003</v>
      </c>
    </row>
    <row r="227" spans="1:13" ht="14.4" customHeight="1" x14ac:dyDescent="0.3">
      <c r="A227" s="831" t="s">
        <v>2164</v>
      </c>
      <c r="B227" s="832" t="s">
        <v>1792</v>
      </c>
      <c r="C227" s="832" t="s">
        <v>1931</v>
      </c>
      <c r="D227" s="832" t="s">
        <v>1932</v>
      </c>
      <c r="E227" s="832" t="s">
        <v>1795</v>
      </c>
      <c r="F227" s="849"/>
      <c r="G227" s="849"/>
      <c r="H227" s="837">
        <v>0</v>
      </c>
      <c r="I227" s="849">
        <v>6</v>
      </c>
      <c r="J227" s="849">
        <v>1023.1200000000001</v>
      </c>
      <c r="K227" s="837">
        <v>1</v>
      </c>
      <c r="L227" s="849">
        <v>6</v>
      </c>
      <c r="M227" s="850">
        <v>1023.1200000000001</v>
      </c>
    </row>
    <row r="228" spans="1:13" ht="14.4" customHeight="1" x14ac:dyDescent="0.3">
      <c r="A228" s="831" t="s">
        <v>2164</v>
      </c>
      <c r="B228" s="832" t="s">
        <v>1792</v>
      </c>
      <c r="C228" s="832" t="s">
        <v>2062</v>
      </c>
      <c r="D228" s="832" t="s">
        <v>1932</v>
      </c>
      <c r="E228" s="832" t="s">
        <v>2063</v>
      </c>
      <c r="F228" s="849"/>
      <c r="G228" s="849"/>
      <c r="H228" s="837">
        <v>0</v>
      </c>
      <c r="I228" s="849">
        <v>1</v>
      </c>
      <c r="J228" s="849">
        <v>272.83</v>
      </c>
      <c r="K228" s="837">
        <v>1</v>
      </c>
      <c r="L228" s="849">
        <v>1</v>
      </c>
      <c r="M228" s="850">
        <v>272.83</v>
      </c>
    </row>
    <row r="229" spans="1:13" ht="14.4" customHeight="1" x14ac:dyDescent="0.3">
      <c r="A229" s="831" t="s">
        <v>2164</v>
      </c>
      <c r="B229" s="832" t="s">
        <v>1800</v>
      </c>
      <c r="C229" s="832" t="s">
        <v>1801</v>
      </c>
      <c r="D229" s="832" t="s">
        <v>1802</v>
      </c>
      <c r="E229" s="832" t="s">
        <v>1803</v>
      </c>
      <c r="F229" s="849"/>
      <c r="G229" s="849"/>
      <c r="H229" s="837">
        <v>0</v>
      </c>
      <c r="I229" s="849">
        <v>3</v>
      </c>
      <c r="J229" s="849">
        <v>211.62</v>
      </c>
      <c r="K229" s="837">
        <v>1</v>
      </c>
      <c r="L229" s="849">
        <v>3</v>
      </c>
      <c r="M229" s="850">
        <v>211.62</v>
      </c>
    </row>
    <row r="230" spans="1:13" ht="14.4" customHeight="1" x14ac:dyDescent="0.3">
      <c r="A230" s="831" t="s">
        <v>2164</v>
      </c>
      <c r="B230" s="832" t="s">
        <v>1824</v>
      </c>
      <c r="C230" s="832" t="s">
        <v>1827</v>
      </c>
      <c r="D230" s="832" t="s">
        <v>653</v>
      </c>
      <c r="E230" s="832" t="s">
        <v>646</v>
      </c>
      <c r="F230" s="849"/>
      <c r="G230" s="849"/>
      <c r="H230" s="837">
        <v>0</v>
      </c>
      <c r="I230" s="849">
        <v>79</v>
      </c>
      <c r="J230" s="849">
        <v>3825.1800000000003</v>
      </c>
      <c r="K230" s="837">
        <v>1</v>
      </c>
      <c r="L230" s="849">
        <v>79</v>
      </c>
      <c r="M230" s="850">
        <v>3825.1800000000003</v>
      </c>
    </row>
    <row r="231" spans="1:13" ht="14.4" customHeight="1" x14ac:dyDescent="0.3">
      <c r="A231" s="831" t="s">
        <v>2164</v>
      </c>
      <c r="B231" s="832" t="s">
        <v>1833</v>
      </c>
      <c r="C231" s="832" t="s">
        <v>1834</v>
      </c>
      <c r="D231" s="832" t="s">
        <v>1835</v>
      </c>
      <c r="E231" s="832" t="s">
        <v>1836</v>
      </c>
      <c r="F231" s="849"/>
      <c r="G231" s="849"/>
      <c r="H231" s="837"/>
      <c r="I231" s="849">
        <v>5</v>
      </c>
      <c r="J231" s="849">
        <v>0</v>
      </c>
      <c r="K231" s="837"/>
      <c r="L231" s="849">
        <v>5</v>
      </c>
      <c r="M231" s="850">
        <v>0</v>
      </c>
    </row>
    <row r="232" spans="1:13" ht="14.4" customHeight="1" x14ac:dyDescent="0.3">
      <c r="A232" s="831" t="s">
        <v>2165</v>
      </c>
      <c r="B232" s="832" t="s">
        <v>1674</v>
      </c>
      <c r="C232" s="832" t="s">
        <v>2458</v>
      </c>
      <c r="D232" s="832" t="s">
        <v>757</v>
      </c>
      <c r="E232" s="832" t="s">
        <v>1680</v>
      </c>
      <c r="F232" s="849"/>
      <c r="G232" s="849"/>
      <c r="H232" s="837">
        <v>0</v>
      </c>
      <c r="I232" s="849">
        <v>1</v>
      </c>
      <c r="J232" s="849">
        <v>368.16</v>
      </c>
      <c r="K232" s="837">
        <v>1</v>
      </c>
      <c r="L232" s="849">
        <v>1</v>
      </c>
      <c r="M232" s="850">
        <v>368.16</v>
      </c>
    </row>
    <row r="233" spans="1:13" ht="14.4" customHeight="1" x14ac:dyDescent="0.3">
      <c r="A233" s="831" t="s">
        <v>2165</v>
      </c>
      <c r="B233" s="832" t="s">
        <v>1674</v>
      </c>
      <c r="C233" s="832" t="s">
        <v>2272</v>
      </c>
      <c r="D233" s="832" t="s">
        <v>757</v>
      </c>
      <c r="E233" s="832" t="s">
        <v>1686</v>
      </c>
      <c r="F233" s="849"/>
      <c r="G233" s="849"/>
      <c r="H233" s="837">
        <v>0</v>
      </c>
      <c r="I233" s="849">
        <v>12</v>
      </c>
      <c r="J233" s="849">
        <v>5890.6799999999994</v>
      </c>
      <c r="K233" s="837">
        <v>1</v>
      </c>
      <c r="L233" s="849">
        <v>12</v>
      </c>
      <c r="M233" s="850">
        <v>5890.6799999999994</v>
      </c>
    </row>
    <row r="234" spans="1:13" ht="14.4" customHeight="1" x14ac:dyDescent="0.3">
      <c r="A234" s="831" t="s">
        <v>2165</v>
      </c>
      <c r="B234" s="832" t="s">
        <v>1674</v>
      </c>
      <c r="C234" s="832" t="s">
        <v>2182</v>
      </c>
      <c r="D234" s="832" t="s">
        <v>757</v>
      </c>
      <c r="E234" s="832" t="s">
        <v>1682</v>
      </c>
      <c r="F234" s="849"/>
      <c r="G234" s="849"/>
      <c r="H234" s="837">
        <v>0</v>
      </c>
      <c r="I234" s="849">
        <v>77</v>
      </c>
      <c r="J234" s="849">
        <v>56697.41</v>
      </c>
      <c r="K234" s="837">
        <v>1</v>
      </c>
      <c r="L234" s="849">
        <v>77</v>
      </c>
      <c r="M234" s="850">
        <v>56697.41</v>
      </c>
    </row>
    <row r="235" spans="1:13" ht="14.4" customHeight="1" x14ac:dyDescent="0.3">
      <c r="A235" s="831" t="s">
        <v>2165</v>
      </c>
      <c r="B235" s="832" t="s">
        <v>1674</v>
      </c>
      <c r="C235" s="832" t="s">
        <v>1689</v>
      </c>
      <c r="D235" s="832" t="s">
        <v>757</v>
      </c>
      <c r="E235" s="832" t="s">
        <v>1678</v>
      </c>
      <c r="F235" s="849"/>
      <c r="G235" s="849"/>
      <c r="H235" s="837">
        <v>0</v>
      </c>
      <c r="I235" s="849">
        <v>14</v>
      </c>
      <c r="J235" s="849">
        <v>12932.359999999999</v>
      </c>
      <c r="K235" s="837">
        <v>1</v>
      </c>
      <c r="L235" s="849">
        <v>14</v>
      </c>
      <c r="M235" s="850">
        <v>12932.359999999999</v>
      </c>
    </row>
    <row r="236" spans="1:13" ht="14.4" customHeight="1" x14ac:dyDescent="0.3">
      <c r="A236" s="831" t="s">
        <v>2165</v>
      </c>
      <c r="B236" s="832" t="s">
        <v>1674</v>
      </c>
      <c r="C236" s="832" t="s">
        <v>2404</v>
      </c>
      <c r="D236" s="832" t="s">
        <v>757</v>
      </c>
      <c r="E236" s="832" t="s">
        <v>1684</v>
      </c>
      <c r="F236" s="849"/>
      <c r="G236" s="849"/>
      <c r="H236" s="837">
        <v>0</v>
      </c>
      <c r="I236" s="849">
        <v>1</v>
      </c>
      <c r="J236" s="849">
        <v>1154.68</v>
      </c>
      <c r="K236" s="837">
        <v>1</v>
      </c>
      <c r="L236" s="849">
        <v>1</v>
      </c>
      <c r="M236" s="850">
        <v>1154.68</v>
      </c>
    </row>
    <row r="237" spans="1:13" ht="14.4" customHeight="1" x14ac:dyDescent="0.3">
      <c r="A237" s="831" t="s">
        <v>2165</v>
      </c>
      <c r="B237" s="832" t="s">
        <v>1674</v>
      </c>
      <c r="C237" s="832" t="s">
        <v>2459</v>
      </c>
      <c r="D237" s="832" t="s">
        <v>764</v>
      </c>
      <c r="E237" s="832" t="s">
        <v>1676</v>
      </c>
      <c r="F237" s="849"/>
      <c r="G237" s="849"/>
      <c r="H237" s="837">
        <v>0</v>
      </c>
      <c r="I237" s="849">
        <v>2</v>
      </c>
      <c r="J237" s="849">
        <v>2771.24</v>
      </c>
      <c r="K237" s="837">
        <v>1</v>
      </c>
      <c r="L237" s="849">
        <v>2</v>
      </c>
      <c r="M237" s="850">
        <v>2771.24</v>
      </c>
    </row>
    <row r="238" spans="1:13" ht="14.4" customHeight="1" x14ac:dyDescent="0.3">
      <c r="A238" s="831" t="s">
        <v>2165</v>
      </c>
      <c r="B238" s="832" t="s">
        <v>1674</v>
      </c>
      <c r="C238" s="832" t="s">
        <v>1690</v>
      </c>
      <c r="D238" s="832" t="s">
        <v>764</v>
      </c>
      <c r="E238" s="832" t="s">
        <v>1691</v>
      </c>
      <c r="F238" s="849"/>
      <c r="G238" s="849"/>
      <c r="H238" s="837">
        <v>0</v>
      </c>
      <c r="I238" s="849">
        <v>3</v>
      </c>
      <c r="J238" s="849">
        <v>5542.47</v>
      </c>
      <c r="K238" s="837">
        <v>1</v>
      </c>
      <c r="L238" s="849">
        <v>3</v>
      </c>
      <c r="M238" s="850">
        <v>5542.47</v>
      </c>
    </row>
    <row r="239" spans="1:13" ht="14.4" customHeight="1" x14ac:dyDescent="0.3">
      <c r="A239" s="831" t="s">
        <v>2165</v>
      </c>
      <c r="B239" s="832" t="s">
        <v>1674</v>
      </c>
      <c r="C239" s="832" t="s">
        <v>1681</v>
      </c>
      <c r="D239" s="832" t="s">
        <v>757</v>
      </c>
      <c r="E239" s="832" t="s">
        <v>1682</v>
      </c>
      <c r="F239" s="849"/>
      <c r="G239" s="849"/>
      <c r="H239" s="837">
        <v>0</v>
      </c>
      <c r="I239" s="849">
        <v>1</v>
      </c>
      <c r="J239" s="849">
        <v>736.33</v>
      </c>
      <c r="K239" s="837">
        <v>1</v>
      </c>
      <c r="L239" s="849">
        <v>1</v>
      </c>
      <c r="M239" s="850">
        <v>736.33</v>
      </c>
    </row>
    <row r="240" spans="1:13" ht="14.4" customHeight="1" x14ac:dyDescent="0.3">
      <c r="A240" s="831" t="s">
        <v>2165</v>
      </c>
      <c r="B240" s="832" t="s">
        <v>1924</v>
      </c>
      <c r="C240" s="832" t="s">
        <v>1927</v>
      </c>
      <c r="D240" s="832" t="s">
        <v>1225</v>
      </c>
      <c r="E240" s="832" t="s">
        <v>1928</v>
      </c>
      <c r="F240" s="849"/>
      <c r="G240" s="849"/>
      <c r="H240" s="837">
        <v>0</v>
      </c>
      <c r="I240" s="849">
        <v>4</v>
      </c>
      <c r="J240" s="849">
        <v>617.44000000000005</v>
      </c>
      <c r="K240" s="837">
        <v>1</v>
      </c>
      <c r="L240" s="849">
        <v>4</v>
      </c>
      <c r="M240" s="850">
        <v>617.44000000000005</v>
      </c>
    </row>
    <row r="241" spans="1:13" ht="14.4" customHeight="1" x14ac:dyDescent="0.3">
      <c r="A241" s="831" t="s">
        <v>2165</v>
      </c>
      <c r="B241" s="832" t="s">
        <v>1924</v>
      </c>
      <c r="C241" s="832" t="s">
        <v>1925</v>
      </c>
      <c r="D241" s="832" t="s">
        <v>1225</v>
      </c>
      <c r="E241" s="832" t="s">
        <v>1926</v>
      </c>
      <c r="F241" s="849"/>
      <c r="G241" s="849"/>
      <c r="H241" s="837">
        <v>0</v>
      </c>
      <c r="I241" s="849">
        <v>1</v>
      </c>
      <c r="J241" s="849">
        <v>225.06</v>
      </c>
      <c r="K241" s="837">
        <v>1</v>
      </c>
      <c r="L241" s="849">
        <v>1</v>
      </c>
      <c r="M241" s="850">
        <v>225.06</v>
      </c>
    </row>
    <row r="242" spans="1:13" ht="14.4" customHeight="1" x14ac:dyDescent="0.3">
      <c r="A242" s="831" t="s">
        <v>2165</v>
      </c>
      <c r="B242" s="832" t="s">
        <v>1924</v>
      </c>
      <c r="C242" s="832" t="s">
        <v>2490</v>
      </c>
      <c r="D242" s="832" t="s">
        <v>1060</v>
      </c>
      <c r="E242" s="832" t="s">
        <v>1928</v>
      </c>
      <c r="F242" s="849">
        <v>1</v>
      </c>
      <c r="G242" s="849">
        <v>154.36000000000001</v>
      </c>
      <c r="H242" s="837">
        <v>1</v>
      </c>
      <c r="I242" s="849"/>
      <c r="J242" s="849"/>
      <c r="K242" s="837">
        <v>0</v>
      </c>
      <c r="L242" s="849">
        <v>1</v>
      </c>
      <c r="M242" s="850">
        <v>154.36000000000001</v>
      </c>
    </row>
    <row r="243" spans="1:13" ht="14.4" customHeight="1" x14ac:dyDescent="0.3">
      <c r="A243" s="831" t="s">
        <v>2165</v>
      </c>
      <c r="B243" s="832" t="s">
        <v>1792</v>
      </c>
      <c r="C243" s="832" t="s">
        <v>2449</v>
      </c>
      <c r="D243" s="832" t="s">
        <v>1794</v>
      </c>
      <c r="E243" s="832" t="s">
        <v>2434</v>
      </c>
      <c r="F243" s="849">
        <v>3</v>
      </c>
      <c r="G243" s="849">
        <v>255.81</v>
      </c>
      <c r="H243" s="837">
        <v>1</v>
      </c>
      <c r="I243" s="849"/>
      <c r="J243" s="849"/>
      <c r="K243" s="837">
        <v>0</v>
      </c>
      <c r="L243" s="849">
        <v>3</v>
      </c>
      <c r="M243" s="850">
        <v>255.81</v>
      </c>
    </row>
    <row r="244" spans="1:13" ht="14.4" customHeight="1" x14ac:dyDescent="0.3">
      <c r="A244" s="831" t="s">
        <v>2165</v>
      </c>
      <c r="B244" s="832" t="s">
        <v>1792</v>
      </c>
      <c r="C244" s="832" t="s">
        <v>1793</v>
      </c>
      <c r="D244" s="832" t="s">
        <v>1794</v>
      </c>
      <c r="E244" s="832" t="s">
        <v>1795</v>
      </c>
      <c r="F244" s="849">
        <v>3</v>
      </c>
      <c r="G244" s="849">
        <v>511.56000000000006</v>
      </c>
      <c r="H244" s="837">
        <v>1</v>
      </c>
      <c r="I244" s="849"/>
      <c r="J244" s="849"/>
      <c r="K244" s="837">
        <v>0</v>
      </c>
      <c r="L244" s="849">
        <v>3</v>
      </c>
      <c r="M244" s="850">
        <v>511.56000000000006</v>
      </c>
    </row>
    <row r="245" spans="1:13" ht="14.4" customHeight="1" x14ac:dyDescent="0.3">
      <c r="A245" s="831" t="s">
        <v>2165</v>
      </c>
      <c r="B245" s="832" t="s">
        <v>1792</v>
      </c>
      <c r="C245" s="832" t="s">
        <v>2179</v>
      </c>
      <c r="D245" s="832" t="s">
        <v>1794</v>
      </c>
      <c r="E245" s="832" t="s">
        <v>2180</v>
      </c>
      <c r="F245" s="849">
        <v>26</v>
      </c>
      <c r="G245" s="849">
        <v>6206.7199999999993</v>
      </c>
      <c r="H245" s="837">
        <v>1</v>
      </c>
      <c r="I245" s="849"/>
      <c r="J245" s="849"/>
      <c r="K245" s="837">
        <v>0</v>
      </c>
      <c r="L245" s="849">
        <v>26</v>
      </c>
      <c r="M245" s="850">
        <v>6206.7199999999993</v>
      </c>
    </row>
    <row r="246" spans="1:13" ht="14.4" customHeight="1" x14ac:dyDescent="0.3">
      <c r="A246" s="831" t="s">
        <v>2165</v>
      </c>
      <c r="B246" s="832" t="s">
        <v>1792</v>
      </c>
      <c r="C246" s="832" t="s">
        <v>1931</v>
      </c>
      <c r="D246" s="832" t="s">
        <v>1932</v>
      </c>
      <c r="E246" s="832" t="s">
        <v>1795</v>
      </c>
      <c r="F246" s="849"/>
      <c r="G246" s="849"/>
      <c r="H246" s="837">
        <v>0</v>
      </c>
      <c r="I246" s="849">
        <v>7</v>
      </c>
      <c r="J246" s="849">
        <v>1193.6400000000001</v>
      </c>
      <c r="K246" s="837">
        <v>1</v>
      </c>
      <c r="L246" s="849">
        <v>7</v>
      </c>
      <c r="M246" s="850">
        <v>1193.6400000000001</v>
      </c>
    </row>
    <row r="247" spans="1:13" ht="14.4" customHeight="1" x14ac:dyDescent="0.3">
      <c r="A247" s="831" t="s">
        <v>2165</v>
      </c>
      <c r="B247" s="832" t="s">
        <v>1792</v>
      </c>
      <c r="C247" s="832" t="s">
        <v>2062</v>
      </c>
      <c r="D247" s="832" t="s">
        <v>1932</v>
      </c>
      <c r="E247" s="832" t="s">
        <v>2063</v>
      </c>
      <c r="F247" s="849"/>
      <c r="G247" s="849"/>
      <c r="H247" s="837">
        <v>0</v>
      </c>
      <c r="I247" s="849">
        <v>15</v>
      </c>
      <c r="J247" s="849">
        <v>4092.45</v>
      </c>
      <c r="K247" s="837">
        <v>1</v>
      </c>
      <c r="L247" s="849">
        <v>15</v>
      </c>
      <c r="M247" s="850">
        <v>4092.45</v>
      </c>
    </row>
    <row r="248" spans="1:13" ht="14.4" customHeight="1" x14ac:dyDescent="0.3">
      <c r="A248" s="831" t="s">
        <v>2165</v>
      </c>
      <c r="B248" s="832" t="s">
        <v>1824</v>
      </c>
      <c r="C248" s="832" t="s">
        <v>1827</v>
      </c>
      <c r="D248" s="832" t="s">
        <v>653</v>
      </c>
      <c r="E248" s="832" t="s">
        <v>646</v>
      </c>
      <c r="F248" s="849"/>
      <c r="G248" s="849"/>
      <c r="H248" s="837">
        <v>0</v>
      </c>
      <c r="I248" s="849">
        <v>20</v>
      </c>
      <c r="J248" s="849">
        <v>968.4</v>
      </c>
      <c r="K248" s="837">
        <v>1</v>
      </c>
      <c r="L248" s="849">
        <v>20</v>
      </c>
      <c r="M248" s="850">
        <v>968.4</v>
      </c>
    </row>
    <row r="249" spans="1:13" ht="14.4" customHeight="1" x14ac:dyDescent="0.3">
      <c r="A249" s="831" t="s">
        <v>2165</v>
      </c>
      <c r="B249" s="832" t="s">
        <v>1833</v>
      </c>
      <c r="C249" s="832" t="s">
        <v>1834</v>
      </c>
      <c r="D249" s="832" t="s">
        <v>1835</v>
      </c>
      <c r="E249" s="832" t="s">
        <v>1836</v>
      </c>
      <c r="F249" s="849"/>
      <c r="G249" s="849"/>
      <c r="H249" s="837"/>
      <c r="I249" s="849">
        <v>79</v>
      </c>
      <c r="J249" s="849">
        <v>0</v>
      </c>
      <c r="K249" s="837"/>
      <c r="L249" s="849">
        <v>79</v>
      </c>
      <c r="M249" s="850">
        <v>0</v>
      </c>
    </row>
    <row r="250" spans="1:13" ht="14.4" customHeight="1" x14ac:dyDescent="0.3">
      <c r="A250" s="831" t="s">
        <v>2165</v>
      </c>
      <c r="B250" s="832" t="s">
        <v>4145</v>
      </c>
      <c r="C250" s="832" t="s">
        <v>3709</v>
      </c>
      <c r="D250" s="832" t="s">
        <v>3710</v>
      </c>
      <c r="E250" s="832" t="s">
        <v>3711</v>
      </c>
      <c r="F250" s="849"/>
      <c r="G250" s="849"/>
      <c r="H250" s="837">
        <v>0</v>
      </c>
      <c r="I250" s="849">
        <v>3</v>
      </c>
      <c r="J250" s="849">
        <v>181.17000000000002</v>
      </c>
      <c r="K250" s="837">
        <v>1</v>
      </c>
      <c r="L250" s="849">
        <v>3</v>
      </c>
      <c r="M250" s="850">
        <v>181.17000000000002</v>
      </c>
    </row>
    <row r="251" spans="1:13" ht="14.4" customHeight="1" x14ac:dyDescent="0.3">
      <c r="A251" s="831" t="s">
        <v>2165</v>
      </c>
      <c r="B251" s="832" t="s">
        <v>4152</v>
      </c>
      <c r="C251" s="832" t="s">
        <v>2453</v>
      </c>
      <c r="D251" s="832" t="s">
        <v>2454</v>
      </c>
      <c r="E251" s="832" t="s">
        <v>1716</v>
      </c>
      <c r="F251" s="849"/>
      <c r="G251" s="849"/>
      <c r="H251" s="837">
        <v>0</v>
      </c>
      <c r="I251" s="849">
        <v>1</v>
      </c>
      <c r="J251" s="849">
        <v>85.16</v>
      </c>
      <c r="K251" s="837">
        <v>1</v>
      </c>
      <c r="L251" s="849">
        <v>1</v>
      </c>
      <c r="M251" s="850">
        <v>85.16</v>
      </c>
    </row>
    <row r="252" spans="1:13" ht="14.4" customHeight="1" x14ac:dyDescent="0.3">
      <c r="A252" s="831" t="s">
        <v>2166</v>
      </c>
      <c r="B252" s="832" t="s">
        <v>1674</v>
      </c>
      <c r="C252" s="832" t="s">
        <v>2272</v>
      </c>
      <c r="D252" s="832" t="s">
        <v>757</v>
      </c>
      <c r="E252" s="832" t="s">
        <v>1686</v>
      </c>
      <c r="F252" s="849"/>
      <c r="G252" s="849"/>
      <c r="H252" s="837">
        <v>0</v>
      </c>
      <c r="I252" s="849">
        <v>2</v>
      </c>
      <c r="J252" s="849">
        <v>981.78</v>
      </c>
      <c r="K252" s="837">
        <v>1</v>
      </c>
      <c r="L252" s="849">
        <v>2</v>
      </c>
      <c r="M252" s="850">
        <v>981.78</v>
      </c>
    </row>
    <row r="253" spans="1:13" ht="14.4" customHeight="1" x14ac:dyDescent="0.3">
      <c r="A253" s="831" t="s">
        <v>2166</v>
      </c>
      <c r="B253" s="832" t="s">
        <v>1674</v>
      </c>
      <c r="C253" s="832" t="s">
        <v>2182</v>
      </c>
      <c r="D253" s="832" t="s">
        <v>757</v>
      </c>
      <c r="E253" s="832" t="s">
        <v>1682</v>
      </c>
      <c r="F253" s="849"/>
      <c r="G253" s="849"/>
      <c r="H253" s="837">
        <v>0</v>
      </c>
      <c r="I253" s="849">
        <v>103</v>
      </c>
      <c r="J253" s="849">
        <v>75841.990000000005</v>
      </c>
      <c r="K253" s="837">
        <v>1</v>
      </c>
      <c r="L253" s="849">
        <v>103</v>
      </c>
      <c r="M253" s="850">
        <v>75841.990000000005</v>
      </c>
    </row>
    <row r="254" spans="1:13" ht="14.4" customHeight="1" x14ac:dyDescent="0.3">
      <c r="A254" s="831" t="s">
        <v>2166</v>
      </c>
      <c r="B254" s="832" t="s">
        <v>1674</v>
      </c>
      <c r="C254" s="832" t="s">
        <v>1689</v>
      </c>
      <c r="D254" s="832" t="s">
        <v>757</v>
      </c>
      <c r="E254" s="832" t="s">
        <v>1678</v>
      </c>
      <c r="F254" s="849"/>
      <c r="G254" s="849"/>
      <c r="H254" s="837">
        <v>0</v>
      </c>
      <c r="I254" s="849">
        <v>2</v>
      </c>
      <c r="J254" s="849">
        <v>1847.48</v>
      </c>
      <c r="K254" s="837">
        <v>1</v>
      </c>
      <c r="L254" s="849">
        <v>2</v>
      </c>
      <c r="M254" s="850">
        <v>1847.48</v>
      </c>
    </row>
    <row r="255" spans="1:13" ht="14.4" customHeight="1" x14ac:dyDescent="0.3">
      <c r="A255" s="831" t="s">
        <v>2166</v>
      </c>
      <c r="B255" s="832" t="s">
        <v>1773</v>
      </c>
      <c r="C255" s="832" t="s">
        <v>1917</v>
      </c>
      <c r="D255" s="832" t="s">
        <v>1918</v>
      </c>
      <c r="E255" s="832" t="s">
        <v>1919</v>
      </c>
      <c r="F255" s="849"/>
      <c r="G255" s="849"/>
      <c r="H255" s="837">
        <v>0</v>
      </c>
      <c r="I255" s="849">
        <v>4</v>
      </c>
      <c r="J255" s="849">
        <v>140.06</v>
      </c>
      <c r="K255" s="837">
        <v>1</v>
      </c>
      <c r="L255" s="849">
        <v>4</v>
      </c>
      <c r="M255" s="850">
        <v>140.06</v>
      </c>
    </row>
    <row r="256" spans="1:13" ht="14.4" customHeight="1" x14ac:dyDescent="0.3">
      <c r="A256" s="831" t="s">
        <v>2166</v>
      </c>
      <c r="B256" s="832" t="s">
        <v>1773</v>
      </c>
      <c r="C256" s="832" t="s">
        <v>1978</v>
      </c>
      <c r="D256" s="832" t="s">
        <v>1918</v>
      </c>
      <c r="E256" s="832" t="s">
        <v>1979</v>
      </c>
      <c r="F256" s="849"/>
      <c r="G256" s="849"/>
      <c r="H256" s="837">
        <v>0</v>
      </c>
      <c r="I256" s="849">
        <v>1</v>
      </c>
      <c r="J256" s="849">
        <v>219.18</v>
      </c>
      <c r="K256" s="837">
        <v>1</v>
      </c>
      <c r="L256" s="849">
        <v>1</v>
      </c>
      <c r="M256" s="850">
        <v>219.18</v>
      </c>
    </row>
    <row r="257" spans="1:13" ht="14.4" customHeight="1" x14ac:dyDescent="0.3">
      <c r="A257" s="831" t="s">
        <v>2166</v>
      </c>
      <c r="B257" s="832" t="s">
        <v>1924</v>
      </c>
      <c r="C257" s="832" t="s">
        <v>3319</v>
      </c>
      <c r="D257" s="832" t="s">
        <v>3320</v>
      </c>
      <c r="E257" s="832" t="s">
        <v>3321</v>
      </c>
      <c r="F257" s="849"/>
      <c r="G257" s="849"/>
      <c r="H257" s="837">
        <v>0</v>
      </c>
      <c r="I257" s="849">
        <v>1</v>
      </c>
      <c r="J257" s="849">
        <v>66.08</v>
      </c>
      <c r="K257" s="837">
        <v>1</v>
      </c>
      <c r="L257" s="849">
        <v>1</v>
      </c>
      <c r="M257" s="850">
        <v>66.08</v>
      </c>
    </row>
    <row r="258" spans="1:13" ht="14.4" customHeight="1" x14ac:dyDescent="0.3">
      <c r="A258" s="831" t="s">
        <v>2166</v>
      </c>
      <c r="B258" s="832" t="s">
        <v>1792</v>
      </c>
      <c r="C258" s="832" t="s">
        <v>2179</v>
      </c>
      <c r="D258" s="832" t="s">
        <v>1794</v>
      </c>
      <c r="E258" s="832" t="s">
        <v>2180</v>
      </c>
      <c r="F258" s="849">
        <v>1</v>
      </c>
      <c r="G258" s="849">
        <v>238.72</v>
      </c>
      <c r="H258" s="837">
        <v>1</v>
      </c>
      <c r="I258" s="849"/>
      <c r="J258" s="849"/>
      <c r="K258" s="837">
        <v>0</v>
      </c>
      <c r="L258" s="849">
        <v>1</v>
      </c>
      <c r="M258" s="850">
        <v>238.72</v>
      </c>
    </row>
    <row r="259" spans="1:13" ht="14.4" customHeight="1" x14ac:dyDescent="0.3">
      <c r="A259" s="831" t="s">
        <v>2166</v>
      </c>
      <c r="B259" s="832" t="s">
        <v>1792</v>
      </c>
      <c r="C259" s="832" t="s">
        <v>1931</v>
      </c>
      <c r="D259" s="832" t="s">
        <v>1932</v>
      </c>
      <c r="E259" s="832" t="s">
        <v>1795</v>
      </c>
      <c r="F259" s="849"/>
      <c r="G259" s="849"/>
      <c r="H259" s="837">
        <v>0</v>
      </c>
      <c r="I259" s="849">
        <v>5</v>
      </c>
      <c r="J259" s="849">
        <v>852.6</v>
      </c>
      <c r="K259" s="837">
        <v>1</v>
      </c>
      <c r="L259" s="849">
        <v>5</v>
      </c>
      <c r="M259" s="850">
        <v>852.6</v>
      </c>
    </row>
    <row r="260" spans="1:13" ht="14.4" customHeight="1" x14ac:dyDescent="0.3">
      <c r="A260" s="831" t="s">
        <v>2166</v>
      </c>
      <c r="B260" s="832" t="s">
        <v>1800</v>
      </c>
      <c r="C260" s="832" t="s">
        <v>1801</v>
      </c>
      <c r="D260" s="832" t="s">
        <v>1802</v>
      </c>
      <c r="E260" s="832" t="s">
        <v>1803</v>
      </c>
      <c r="F260" s="849"/>
      <c r="G260" s="849"/>
      <c r="H260" s="837">
        <v>0</v>
      </c>
      <c r="I260" s="849">
        <v>3</v>
      </c>
      <c r="J260" s="849">
        <v>211.62</v>
      </c>
      <c r="K260" s="837">
        <v>1</v>
      </c>
      <c r="L260" s="849">
        <v>3</v>
      </c>
      <c r="M260" s="850">
        <v>211.62</v>
      </c>
    </row>
    <row r="261" spans="1:13" ht="14.4" customHeight="1" x14ac:dyDescent="0.3">
      <c r="A261" s="831" t="s">
        <v>2166</v>
      </c>
      <c r="B261" s="832" t="s">
        <v>2001</v>
      </c>
      <c r="C261" s="832" t="s">
        <v>3360</v>
      </c>
      <c r="D261" s="832" t="s">
        <v>3361</v>
      </c>
      <c r="E261" s="832" t="s">
        <v>3362</v>
      </c>
      <c r="F261" s="849">
        <v>1</v>
      </c>
      <c r="G261" s="849">
        <v>322.8</v>
      </c>
      <c r="H261" s="837">
        <v>1</v>
      </c>
      <c r="I261" s="849"/>
      <c r="J261" s="849"/>
      <c r="K261" s="837">
        <v>0</v>
      </c>
      <c r="L261" s="849">
        <v>1</v>
      </c>
      <c r="M261" s="850">
        <v>322.8</v>
      </c>
    </row>
    <row r="262" spans="1:13" ht="14.4" customHeight="1" x14ac:dyDescent="0.3">
      <c r="A262" s="831" t="s">
        <v>2166</v>
      </c>
      <c r="B262" s="832" t="s">
        <v>1824</v>
      </c>
      <c r="C262" s="832" t="s">
        <v>1825</v>
      </c>
      <c r="D262" s="832" t="s">
        <v>653</v>
      </c>
      <c r="E262" s="832" t="s">
        <v>1826</v>
      </c>
      <c r="F262" s="849"/>
      <c r="G262" s="849"/>
      <c r="H262" s="837">
        <v>0</v>
      </c>
      <c r="I262" s="849">
        <v>3</v>
      </c>
      <c r="J262" s="849">
        <v>72.66</v>
      </c>
      <c r="K262" s="837">
        <v>1</v>
      </c>
      <c r="L262" s="849">
        <v>3</v>
      </c>
      <c r="M262" s="850">
        <v>72.66</v>
      </c>
    </row>
    <row r="263" spans="1:13" ht="14.4" customHeight="1" x14ac:dyDescent="0.3">
      <c r="A263" s="831" t="s">
        <v>2166</v>
      </c>
      <c r="B263" s="832" t="s">
        <v>1824</v>
      </c>
      <c r="C263" s="832" t="s">
        <v>1827</v>
      </c>
      <c r="D263" s="832" t="s">
        <v>653</v>
      </c>
      <c r="E263" s="832" t="s">
        <v>646</v>
      </c>
      <c r="F263" s="849"/>
      <c r="G263" s="849"/>
      <c r="H263" s="837">
        <v>0</v>
      </c>
      <c r="I263" s="849">
        <v>76</v>
      </c>
      <c r="J263" s="849">
        <v>3679.92</v>
      </c>
      <c r="K263" s="837">
        <v>1</v>
      </c>
      <c r="L263" s="849">
        <v>76</v>
      </c>
      <c r="M263" s="850">
        <v>3679.92</v>
      </c>
    </row>
    <row r="264" spans="1:13" ht="14.4" customHeight="1" x14ac:dyDescent="0.3">
      <c r="A264" s="831" t="s">
        <v>2166</v>
      </c>
      <c r="B264" s="832" t="s">
        <v>1824</v>
      </c>
      <c r="C264" s="832" t="s">
        <v>2353</v>
      </c>
      <c r="D264" s="832" t="s">
        <v>2354</v>
      </c>
      <c r="E264" s="832" t="s">
        <v>2355</v>
      </c>
      <c r="F264" s="849">
        <v>2</v>
      </c>
      <c r="G264" s="849">
        <v>96.84</v>
      </c>
      <c r="H264" s="837">
        <v>1</v>
      </c>
      <c r="I264" s="849"/>
      <c r="J264" s="849"/>
      <c r="K264" s="837">
        <v>0</v>
      </c>
      <c r="L264" s="849">
        <v>2</v>
      </c>
      <c r="M264" s="850">
        <v>96.84</v>
      </c>
    </row>
    <row r="265" spans="1:13" ht="14.4" customHeight="1" x14ac:dyDescent="0.3">
      <c r="A265" s="831" t="s">
        <v>2166</v>
      </c>
      <c r="B265" s="832" t="s">
        <v>1833</v>
      </c>
      <c r="C265" s="832" t="s">
        <v>1834</v>
      </c>
      <c r="D265" s="832" t="s">
        <v>1835</v>
      </c>
      <c r="E265" s="832" t="s">
        <v>1836</v>
      </c>
      <c r="F265" s="849"/>
      <c r="G265" s="849"/>
      <c r="H265" s="837"/>
      <c r="I265" s="849">
        <v>33</v>
      </c>
      <c r="J265" s="849">
        <v>0</v>
      </c>
      <c r="K265" s="837"/>
      <c r="L265" s="849">
        <v>33</v>
      </c>
      <c r="M265" s="850">
        <v>0</v>
      </c>
    </row>
    <row r="266" spans="1:13" ht="14.4" customHeight="1" x14ac:dyDescent="0.3">
      <c r="A266" s="831" t="s">
        <v>2166</v>
      </c>
      <c r="B266" s="832" t="s">
        <v>1846</v>
      </c>
      <c r="C266" s="832" t="s">
        <v>3368</v>
      </c>
      <c r="D266" s="832" t="s">
        <v>3366</v>
      </c>
      <c r="E266" s="832" t="s">
        <v>3369</v>
      </c>
      <c r="F266" s="849">
        <v>1</v>
      </c>
      <c r="G266" s="849">
        <v>459.65</v>
      </c>
      <c r="H266" s="837">
        <v>1</v>
      </c>
      <c r="I266" s="849"/>
      <c r="J266" s="849"/>
      <c r="K266" s="837">
        <v>0</v>
      </c>
      <c r="L266" s="849">
        <v>1</v>
      </c>
      <c r="M266" s="850">
        <v>459.65</v>
      </c>
    </row>
    <row r="267" spans="1:13" ht="14.4" customHeight="1" x14ac:dyDescent="0.3">
      <c r="A267" s="831" t="s">
        <v>2166</v>
      </c>
      <c r="B267" s="832" t="s">
        <v>1846</v>
      </c>
      <c r="C267" s="832" t="s">
        <v>3370</v>
      </c>
      <c r="D267" s="832" t="s">
        <v>1848</v>
      </c>
      <c r="E267" s="832" t="s">
        <v>3371</v>
      </c>
      <c r="F267" s="849"/>
      <c r="G267" s="849"/>
      <c r="H267" s="837">
        <v>0</v>
      </c>
      <c r="I267" s="849">
        <v>1</v>
      </c>
      <c r="J267" s="849">
        <v>597.88</v>
      </c>
      <c r="K267" s="837">
        <v>1</v>
      </c>
      <c r="L267" s="849">
        <v>1</v>
      </c>
      <c r="M267" s="850">
        <v>597.88</v>
      </c>
    </row>
    <row r="268" spans="1:13" ht="14.4" customHeight="1" x14ac:dyDescent="0.3">
      <c r="A268" s="831" t="s">
        <v>2166</v>
      </c>
      <c r="B268" s="832" t="s">
        <v>1853</v>
      </c>
      <c r="C268" s="832" t="s">
        <v>1856</v>
      </c>
      <c r="D268" s="832" t="s">
        <v>994</v>
      </c>
      <c r="E268" s="832" t="s">
        <v>1857</v>
      </c>
      <c r="F268" s="849"/>
      <c r="G268" s="849"/>
      <c r="H268" s="837"/>
      <c r="I268" s="849">
        <v>2</v>
      </c>
      <c r="J268" s="849">
        <v>0</v>
      </c>
      <c r="K268" s="837"/>
      <c r="L268" s="849">
        <v>2</v>
      </c>
      <c r="M268" s="850">
        <v>0</v>
      </c>
    </row>
    <row r="269" spans="1:13" ht="14.4" customHeight="1" x14ac:dyDescent="0.3">
      <c r="A269" s="831" t="s">
        <v>2166</v>
      </c>
      <c r="B269" s="832" t="s">
        <v>1871</v>
      </c>
      <c r="C269" s="832" t="s">
        <v>1872</v>
      </c>
      <c r="D269" s="832" t="s">
        <v>971</v>
      </c>
      <c r="E269" s="832" t="s">
        <v>1873</v>
      </c>
      <c r="F269" s="849"/>
      <c r="G269" s="849"/>
      <c r="H269" s="837">
        <v>0</v>
      </c>
      <c r="I269" s="849">
        <v>1</v>
      </c>
      <c r="J269" s="849">
        <v>63.75</v>
      </c>
      <c r="K269" s="837">
        <v>1</v>
      </c>
      <c r="L269" s="849">
        <v>1</v>
      </c>
      <c r="M269" s="850">
        <v>63.75</v>
      </c>
    </row>
    <row r="270" spans="1:13" ht="14.4" customHeight="1" x14ac:dyDescent="0.3">
      <c r="A270" s="831" t="s">
        <v>2167</v>
      </c>
      <c r="B270" s="832" t="s">
        <v>1674</v>
      </c>
      <c r="C270" s="832" t="s">
        <v>2272</v>
      </c>
      <c r="D270" s="832" t="s">
        <v>757</v>
      </c>
      <c r="E270" s="832" t="s">
        <v>1686</v>
      </c>
      <c r="F270" s="849"/>
      <c r="G270" s="849"/>
      <c r="H270" s="837">
        <v>0</v>
      </c>
      <c r="I270" s="849">
        <v>23</v>
      </c>
      <c r="J270" s="849">
        <v>11290.47</v>
      </c>
      <c r="K270" s="837">
        <v>1</v>
      </c>
      <c r="L270" s="849">
        <v>23</v>
      </c>
      <c r="M270" s="850">
        <v>11290.47</v>
      </c>
    </row>
    <row r="271" spans="1:13" ht="14.4" customHeight="1" x14ac:dyDescent="0.3">
      <c r="A271" s="831" t="s">
        <v>2167</v>
      </c>
      <c r="B271" s="832" t="s">
        <v>1674</v>
      </c>
      <c r="C271" s="832" t="s">
        <v>1687</v>
      </c>
      <c r="D271" s="832" t="s">
        <v>757</v>
      </c>
      <c r="E271" s="832" t="s">
        <v>1688</v>
      </c>
      <c r="F271" s="849"/>
      <c r="G271" s="849"/>
      <c r="H271" s="837">
        <v>0</v>
      </c>
      <c r="I271" s="849">
        <v>2</v>
      </c>
      <c r="J271" s="849">
        <v>294.52</v>
      </c>
      <c r="K271" s="837">
        <v>1</v>
      </c>
      <c r="L271" s="849">
        <v>2</v>
      </c>
      <c r="M271" s="850">
        <v>294.52</v>
      </c>
    </row>
    <row r="272" spans="1:13" ht="14.4" customHeight="1" x14ac:dyDescent="0.3">
      <c r="A272" s="831" t="s">
        <v>2167</v>
      </c>
      <c r="B272" s="832" t="s">
        <v>1674</v>
      </c>
      <c r="C272" s="832" t="s">
        <v>2182</v>
      </c>
      <c r="D272" s="832" t="s">
        <v>757</v>
      </c>
      <c r="E272" s="832" t="s">
        <v>1682</v>
      </c>
      <c r="F272" s="849"/>
      <c r="G272" s="849"/>
      <c r="H272" s="837">
        <v>0</v>
      </c>
      <c r="I272" s="849">
        <v>62</v>
      </c>
      <c r="J272" s="849">
        <v>45652.460000000006</v>
      </c>
      <c r="K272" s="837">
        <v>1</v>
      </c>
      <c r="L272" s="849">
        <v>62</v>
      </c>
      <c r="M272" s="850">
        <v>45652.460000000006</v>
      </c>
    </row>
    <row r="273" spans="1:13" ht="14.4" customHeight="1" x14ac:dyDescent="0.3">
      <c r="A273" s="831" t="s">
        <v>2167</v>
      </c>
      <c r="B273" s="832" t="s">
        <v>1674</v>
      </c>
      <c r="C273" s="832" t="s">
        <v>1689</v>
      </c>
      <c r="D273" s="832" t="s">
        <v>757</v>
      </c>
      <c r="E273" s="832" t="s">
        <v>1678</v>
      </c>
      <c r="F273" s="849"/>
      <c r="G273" s="849"/>
      <c r="H273" s="837">
        <v>0</v>
      </c>
      <c r="I273" s="849">
        <v>10</v>
      </c>
      <c r="J273" s="849">
        <v>9237.4</v>
      </c>
      <c r="K273" s="837">
        <v>1</v>
      </c>
      <c r="L273" s="849">
        <v>10</v>
      </c>
      <c r="M273" s="850">
        <v>9237.4</v>
      </c>
    </row>
    <row r="274" spans="1:13" ht="14.4" customHeight="1" x14ac:dyDescent="0.3">
      <c r="A274" s="831" t="s">
        <v>2167</v>
      </c>
      <c r="B274" s="832" t="s">
        <v>1924</v>
      </c>
      <c r="C274" s="832" t="s">
        <v>2696</v>
      </c>
      <c r="D274" s="832" t="s">
        <v>1060</v>
      </c>
      <c r="E274" s="832" t="s">
        <v>2697</v>
      </c>
      <c r="F274" s="849">
        <v>2</v>
      </c>
      <c r="G274" s="849">
        <v>308.72000000000003</v>
      </c>
      <c r="H274" s="837">
        <v>1</v>
      </c>
      <c r="I274" s="849"/>
      <c r="J274" s="849"/>
      <c r="K274" s="837">
        <v>0</v>
      </c>
      <c r="L274" s="849">
        <v>2</v>
      </c>
      <c r="M274" s="850">
        <v>308.72000000000003</v>
      </c>
    </row>
    <row r="275" spans="1:13" ht="14.4" customHeight="1" x14ac:dyDescent="0.3">
      <c r="A275" s="831" t="s">
        <v>2167</v>
      </c>
      <c r="B275" s="832" t="s">
        <v>1924</v>
      </c>
      <c r="C275" s="832" t="s">
        <v>1927</v>
      </c>
      <c r="D275" s="832" t="s">
        <v>1225</v>
      </c>
      <c r="E275" s="832" t="s">
        <v>1928</v>
      </c>
      <c r="F275" s="849"/>
      <c r="G275" s="849"/>
      <c r="H275" s="837">
        <v>0</v>
      </c>
      <c r="I275" s="849">
        <v>12</v>
      </c>
      <c r="J275" s="849">
        <v>1852.3200000000002</v>
      </c>
      <c r="K275" s="837">
        <v>1</v>
      </c>
      <c r="L275" s="849">
        <v>12</v>
      </c>
      <c r="M275" s="850">
        <v>1852.3200000000002</v>
      </c>
    </row>
    <row r="276" spans="1:13" ht="14.4" customHeight="1" x14ac:dyDescent="0.3">
      <c r="A276" s="831" t="s">
        <v>2167</v>
      </c>
      <c r="B276" s="832" t="s">
        <v>1924</v>
      </c>
      <c r="C276" s="832" t="s">
        <v>1925</v>
      </c>
      <c r="D276" s="832" t="s">
        <v>1225</v>
      </c>
      <c r="E276" s="832" t="s">
        <v>1926</v>
      </c>
      <c r="F276" s="849"/>
      <c r="G276" s="849"/>
      <c r="H276" s="837">
        <v>0</v>
      </c>
      <c r="I276" s="849">
        <v>4</v>
      </c>
      <c r="J276" s="849">
        <v>900.24</v>
      </c>
      <c r="K276" s="837">
        <v>1</v>
      </c>
      <c r="L276" s="849">
        <v>4</v>
      </c>
      <c r="M276" s="850">
        <v>900.24</v>
      </c>
    </row>
    <row r="277" spans="1:13" ht="14.4" customHeight="1" x14ac:dyDescent="0.3">
      <c r="A277" s="831" t="s">
        <v>2167</v>
      </c>
      <c r="B277" s="832" t="s">
        <v>1792</v>
      </c>
      <c r="C277" s="832" t="s">
        <v>1793</v>
      </c>
      <c r="D277" s="832" t="s">
        <v>1794</v>
      </c>
      <c r="E277" s="832" t="s">
        <v>1795</v>
      </c>
      <c r="F277" s="849">
        <v>10</v>
      </c>
      <c r="G277" s="849">
        <v>1705.2</v>
      </c>
      <c r="H277" s="837">
        <v>1</v>
      </c>
      <c r="I277" s="849"/>
      <c r="J277" s="849"/>
      <c r="K277" s="837">
        <v>0</v>
      </c>
      <c r="L277" s="849">
        <v>10</v>
      </c>
      <c r="M277" s="850">
        <v>1705.2</v>
      </c>
    </row>
    <row r="278" spans="1:13" ht="14.4" customHeight="1" x14ac:dyDescent="0.3">
      <c r="A278" s="831" t="s">
        <v>2167</v>
      </c>
      <c r="B278" s="832" t="s">
        <v>1792</v>
      </c>
      <c r="C278" s="832" t="s">
        <v>2179</v>
      </c>
      <c r="D278" s="832" t="s">
        <v>1794</v>
      </c>
      <c r="E278" s="832" t="s">
        <v>2180</v>
      </c>
      <c r="F278" s="849">
        <v>2</v>
      </c>
      <c r="G278" s="849">
        <v>477.44</v>
      </c>
      <c r="H278" s="837">
        <v>1</v>
      </c>
      <c r="I278" s="849"/>
      <c r="J278" s="849"/>
      <c r="K278" s="837">
        <v>0</v>
      </c>
      <c r="L278" s="849">
        <v>2</v>
      </c>
      <c r="M278" s="850">
        <v>477.44</v>
      </c>
    </row>
    <row r="279" spans="1:13" ht="14.4" customHeight="1" x14ac:dyDescent="0.3">
      <c r="A279" s="831" t="s">
        <v>2167</v>
      </c>
      <c r="B279" s="832" t="s">
        <v>1792</v>
      </c>
      <c r="C279" s="832" t="s">
        <v>1931</v>
      </c>
      <c r="D279" s="832" t="s">
        <v>1932</v>
      </c>
      <c r="E279" s="832" t="s">
        <v>1795</v>
      </c>
      <c r="F279" s="849"/>
      <c r="G279" s="849"/>
      <c r="H279" s="837">
        <v>0</v>
      </c>
      <c r="I279" s="849">
        <v>9</v>
      </c>
      <c r="J279" s="849">
        <v>1534.6800000000003</v>
      </c>
      <c r="K279" s="837">
        <v>1</v>
      </c>
      <c r="L279" s="849">
        <v>9</v>
      </c>
      <c r="M279" s="850">
        <v>1534.6800000000003</v>
      </c>
    </row>
    <row r="280" spans="1:13" ht="14.4" customHeight="1" x14ac:dyDescent="0.3">
      <c r="A280" s="831" t="s">
        <v>2167</v>
      </c>
      <c r="B280" s="832" t="s">
        <v>1792</v>
      </c>
      <c r="C280" s="832" t="s">
        <v>2062</v>
      </c>
      <c r="D280" s="832" t="s">
        <v>1932</v>
      </c>
      <c r="E280" s="832" t="s">
        <v>2063</v>
      </c>
      <c r="F280" s="849"/>
      <c r="G280" s="849"/>
      <c r="H280" s="837">
        <v>0</v>
      </c>
      <c r="I280" s="849">
        <v>6</v>
      </c>
      <c r="J280" s="849">
        <v>1636.9799999999998</v>
      </c>
      <c r="K280" s="837">
        <v>1</v>
      </c>
      <c r="L280" s="849">
        <v>6</v>
      </c>
      <c r="M280" s="850">
        <v>1636.9799999999998</v>
      </c>
    </row>
    <row r="281" spans="1:13" ht="14.4" customHeight="1" x14ac:dyDescent="0.3">
      <c r="A281" s="831" t="s">
        <v>2167</v>
      </c>
      <c r="B281" s="832" t="s">
        <v>1804</v>
      </c>
      <c r="C281" s="832" t="s">
        <v>2515</v>
      </c>
      <c r="D281" s="832" t="s">
        <v>2364</v>
      </c>
      <c r="E281" s="832" t="s">
        <v>2516</v>
      </c>
      <c r="F281" s="849">
        <v>1</v>
      </c>
      <c r="G281" s="849">
        <v>0</v>
      </c>
      <c r="H281" s="837"/>
      <c r="I281" s="849"/>
      <c r="J281" s="849"/>
      <c r="K281" s="837"/>
      <c r="L281" s="849">
        <v>1</v>
      </c>
      <c r="M281" s="850">
        <v>0</v>
      </c>
    </row>
    <row r="282" spans="1:13" ht="14.4" customHeight="1" x14ac:dyDescent="0.3">
      <c r="A282" s="831" t="s">
        <v>2167</v>
      </c>
      <c r="B282" s="832" t="s">
        <v>1824</v>
      </c>
      <c r="C282" s="832" t="s">
        <v>1825</v>
      </c>
      <c r="D282" s="832" t="s">
        <v>653</v>
      </c>
      <c r="E282" s="832" t="s">
        <v>1826</v>
      </c>
      <c r="F282" s="849"/>
      <c r="G282" s="849"/>
      <c r="H282" s="837">
        <v>0</v>
      </c>
      <c r="I282" s="849">
        <v>22</v>
      </c>
      <c r="J282" s="849">
        <v>532.84</v>
      </c>
      <c r="K282" s="837">
        <v>1</v>
      </c>
      <c r="L282" s="849">
        <v>22</v>
      </c>
      <c r="M282" s="850">
        <v>532.84</v>
      </c>
    </row>
    <row r="283" spans="1:13" ht="14.4" customHeight="1" x14ac:dyDescent="0.3">
      <c r="A283" s="831" t="s">
        <v>2167</v>
      </c>
      <c r="B283" s="832" t="s">
        <v>1824</v>
      </c>
      <c r="C283" s="832" t="s">
        <v>1827</v>
      </c>
      <c r="D283" s="832" t="s">
        <v>653</v>
      </c>
      <c r="E283" s="832" t="s">
        <v>646</v>
      </c>
      <c r="F283" s="849"/>
      <c r="G283" s="849"/>
      <c r="H283" s="837">
        <v>0</v>
      </c>
      <c r="I283" s="849">
        <v>60</v>
      </c>
      <c r="J283" s="849">
        <v>2905.2</v>
      </c>
      <c r="K283" s="837">
        <v>1</v>
      </c>
      <c r="L283" s="849">
        <v>60</v>
      </c>
      <c r="M283" s="850">
        <v>2905.2</v>
      </c>
    </row>
    <row r="284" spans="1:13" ht="14.4" customHeight="1" x14ac:dyDescent="0.3">
      <c r="A284" s="831" t="s">
        <v>2167</v>
      </c>
      <c r="B284" s="832" t="s">
        <v>1833</v>
      </c>
      <c r="C284" s="832" t="s">
        <v>1834</v>
      </c>
      <c r="D284" s="832" t="s">
        <v>1835</v>
      </c>
      <c r="E284" s="832" t="s">
        <v>1836</v>
      </c>
      <c r="F284" s="849"/>
      <c r="G284" s="849"/>
      <c r="H284" s="837"/>
      <c r="I284" s="849">
        <v>45</v>
      </c>
      <c r="J284" s="849">
        <v>0</v>
      </c>
      <c r="K284" s="837"/>
      <c r="L284" s="849">
        <v>45</v>
      </c>
      <c r="M284" s="850">
        <v>0</v>
      </c>
    </row>
    <row r="285" spans="1:13" ht="14.4" customHeight="1" x14ac:dyDescent="0.3">
      <c r="A285" s="831" t="s">
        <v>2167</v>
      </c>
      <c r="B285" s="832" t="s">
        <v>2031</v>
      </c>
      <c r="C285" s="832" t="s">
        <v>2034</v>
      </c>
      <c r="D285" s="832" t="s">
        <v>2033</v>
      </c>
      <c r="E285" s="832" t="s">
        <v>2035</v>
      </c>
      <c r="F285" s="849"/>
      <c r="G285" s="849"/>
      <c r="H285" s="837">
        <v>0</v>
      </c>
      <c r="I285" s="849">
        <v>1</v>
      </c>
      <c r="J285" s="849">
        <v>207.45</v>
      </c>
      <c r="K285" s="837">
        <v>1</v>
      </c>
      <c r="L285" s="849">
        <v>1</v>
      </c>
      <c r="M285" s="850">
        <v>207.45</v>
      </c>
    </row>
    <row r="286" spans="1:13" ht="14.4" customHeight="1" x14ac:dyDescent="0.3">
      <c r="A286" s="831" t="s">
        <v>2167</v>
      </c>
      <c r="B286" s="832" t="s">
        <v>1933</v>
      </c>
      <c r="C286" s="832" t="s">
        <v>2039</v>
      </c>
      <c r="D286" s="832" t="s">
        <v>2040</v>
      </c>
      <c r="E286" s="832" t="s">
        <v>2041</v>
      </c>
      <c r="F286" s="849"/>
      <c r="G286" s="849"/>
      <c r="H286" s="837">
        <v>0</v>
      </c>
      <c r="I286" s="849">
        <v>6</v>
      </c>
      <c r="J286" s="849">
        <v>67763.22</v>
      </c>
      <c r="K286" s="837">
        <v>1</v>
      </c>
      <c r="L286" s="849">
        <v>6</v>
      </c>
      <c r="M286" s="850">
        <v>67763.22</v>
      </c>
    </row>
    <row r="287" spans="1:13" ht="14.4" customHeight="1" x14ac:dyDescent="0.3">
      <c r="A287" s="831" t="s">
        <v>2168</v>
      </c>
      <c r="B287" s="832" t="s">
        <v>1674</v>
      </c>
      <c r="C287" s="832" t="s">
        <v>2458</v>
      </c>
      <c r="D287" s="832" t="s">
        <v>757</v>
      </c>
      <c r="E287" s="832" t="s">
        <v>1680</v>
      </c>
      <c r="F287" s="849"/>
      <c r="G287" s="849"/>
      <c r="H287" s="837">
        <v>0</v>
      </c>
      <c r="I287" s="849">
        <v>3</v>
      </c>
      <c r="J287" s="849">
        <v>1104.48</v>
      </c>
      <c r="K287" s="837">
        <v>1</v>
      </c>
      <c r="L287" s="849">
        <v>3</v>
      </c>
      <c r="M287" s="850">
        <v>1104.48</v>
      </c>
    </row>
    <row r="288" spans="1:13" ht="14.4" customHeight="1" x14ac:dyDescent="0.3">
      <c r="A288" s="831" t="s">
        <v>2168</v>
      </c>
      <c r="B288" s="832" t="s">
        <v>1674</v>
      </c>
      <c r="C288" s="832" t="s">
        <v>2272</v>
      </c>
      <c r="D288" s="832" t="s">
        <v>757</v>
      </c>
      <c r="E288" s="832" t="s">
        <v>1686</v>
      </c>
      <c r="F288" s="849"/>
      <c r="G288" s="849"/>
      <c r="H288" s="837">
        <v>0</v>
      </c>
      <c r="I288" s="849">
        <v>22</v>
      </c>
      <c r="J288" s="849">
        <v>10799.579999999998</v>
      </c>
      <c r="K288" s="837">
        <v>1</v>
      </c>
      <c r="L288" s="849">
        <v>22</v>
      </c>
      <c r="M288" s="850">
        <v>10799.579999999998</v>
      </c>
    </row>
    <row r="289" spans="1:13" ht="14.4" customHeight="1" x14ac:dyDescent="0.3">
      <c r="A289" s="831" t="s">
        <v>2168</v>
      </c>
      <c r="B289" s="832" t="s">
        <v>1674</v>
      </c>
      <c r="C289" s="832" t="s">
        <v>1687</v>
      </c>
      <c r="D289" s="832" t="s">
        <v>757</v>
      </c>
      <c r="E289" s="832" t="s">
        <v>1688</v>
      </c>
      <c r="F289" s="849"/>
      <c r="G289" s="849"/>
      <c r="H289" s="837">
        <v>0</v>
      </c>
      <c r="I289" s="849">
        <v>1</v>
      </c>
      <c r="J289" s="849">
        <v>147.26</v>
      </c>
      <c r="K289" s="837">
        <v>1</v>
      </c>
      <c r="L289" s="849">
        <v>1</v>
      </c>
      <c r="M289" s="850">
        <v>147.26</v>
      </c>
    </row>
    <row r="290" spans="1:13" ht="14.4" customHeight="1" x14ac:dyDescent="0.3">
      <c r="A290" s="831" t="s">
        <v>2168</v>
      </c>
      <c r="B290" s="832" t="s">
        <v>1674</v>
      </c>
      <c r="C290" s="832" t="s">
        <v>2182</v>
      </c>
      <c r="D290" s="832" t="s">
        <v>757</v>
      </c>
      <c r="E290" s="832" t="s">
        <v>1682</v>
      </c>
      <c r="F290" s="849"/>
      <c r="G290" s="849"/>
      <c r="H290" s="837">
        <v>0</v>
      </c>
      <c r="I290" s="849">
        <v>272</v>
      </c>
      <c r="J290" s="849">
        <v>200281.76000000004</v>
      </c>
      <c r="K290" s="837">
        <v>1</v>
      </c>
      <c r="L290" s="849">
        <v>272</v>
      </c>
      <c r="M290" s="850">
        <v>200281.76000000004</v>
      </c>
    </row>
    <row r="291" spans="1:13" ht="14.4" customHeight="1" x14ac:dyDescent="0.3">
      <c r="A291" s="831" t="s">
        <v>2168</v>
      </c>
      <c r="B291" s="832" t="s">
        <v>1674</v>
      </c>
      <c r="C291" s="832" t="s">
        <v>1689</v>
      </c>
      <c r="D291" s="832" t="s">
        <v>757</v>
      </c>
      <c r="E291" s="832" t="s">
        <v>1678</v>
      </c>
      <c r="F291" s="849"/>
      <c r="G291" s="849"/>
      <c r="H291" s="837">
        <v>0</v>
      </c>
      <c r="I291" s="849">
        <v>65</v>
      </c>
      <c r="J291" s="849">
        <v>60043.1</v>
      </c>
      <c r="K291" s="837">
        <v>1</v>
      </c>
      <c r="L291" s="849">
        <v>65</v>
      </c>
      <c r="M291" s="850">
        <v>60043.1</v>
      </c>
    </row>
    <row r="292" spans="1:13" ht="14.4" customHeight="1" x14ac:dyDescent="0.3">
      <c r="A292" s="831" t="s">
        <v>2168</v>
      </c>
      <c r="B292" s="832" t="s">
        <v>1924</v>
      </c>
      <c r="C292" s="832" t="s">
        <v>2696</v>
      </c>
      <c r="D292" s="832" t="s">
        <v>1060</v>
      </c>
      <c r="E292" s="832" t="s">
        <v>2697</v>
      </c>
      <c r="F292" s="849">
        <v>1</v>
      </c>
      <c r="G292" s="849">
        <v>154.36000000000001</v>
      </c>
      <c r="H292" s="837">
        <v>1</v>
      </c>
      <c r="I292" s="849"/>
      <c r="J292" s="849"/>
      <c r="K292" s="837">
        <v>0</v>
      </c>
      <c r="L292" s="849">
        <v>1</v>
      </c>
      <c r="M292" s="850">
        <v>154.36000000000001</v>
      </c>
    </row>
    <row r="293" spans="1:13" ht="14.4" customHeight="1" x14ac:dyDescent="0.3">
      <c r="A293" s="831" t="s">
        <v>2168</v>
      </c>
      <c r="B293" s="832" t="s">
        <v>1924</v>
      </c>
      <c r="C293" s="832" t="s">
        <v>3428</v>
      </c>
      <c r="D293" s="832" t="s">
        <v>1060</v>
      </c>
      <c r="E293" s="832" t="s">
        <v>1928</v>
      </c>
      <c r="F293" s="849">
        <v>1</v>
      </c>
      <c r="G293" s="849">
        <v>154.36000000000001</v>
      </c>
      <c r="H293" s="837">
        <v>1</v>
      </c>
      <c r="I293" s="849"/>
      <c r="J293" s="849"/>
      <c r="K293" s="837">
        <v>0</v>
      </c>
      <c r="L293" s="849">
        <v>1</v>
      </c>
      <c r="M293" s="850">
        <v>154.36000000000001</v>
      </c>
    </row>
    <row r="294" spans="1:13" ht="14.4" customHeight="1" x14ac:dyDescent="0.3">
      <c r="A294" s="831" t="s">
        <v>2168</v>
      </c>
      <c r="B294" s="832" t="s">
        <v>1924</v>
      </c>
      <c r="C294" s="832" t="s">
        <v>1927</v>
      </c>
      <c r="D294" s="832" t="s">
        <v>1225</v>
      </c>
      <c r="E294" s="832" t="s">
        <v>1928</v>
      </c>
      <c r="F294" s="849"/>
      <c r="G294" s="849"/>
      <c r="H294" s="837">
        <v>0</v>
      </c>
      <c r="I294" s="849">
        <v>4</v>
      </c>
      <c r="J294" s="849">
        <v>617.44000000000005</v>
      </c>
      <c r="K294" s="837">
        <v>1</v>
      </c>
      <c r="L294" s="849">
        <v>4</v>
      </c>
      <c r="M294" s="850">
        <v>617.44000000000005</v>
      </c>
    </row>
    <row r="295" spans="1:13" ht="14.4" customHeight="1" x14ac:dyDescent="0.3">
      <c r="A295" s="831" t="s">
        <v>2168</v>
      </c>
      <c r="B295" s="832" t="s">
        <v>1924</v>
      </c>
      <c r="C295" s="832" t="s">
        <v>1929</v>
      </c>
      <c r="D295" s="832" t="s">
        <v>1060</v>
      </c>
      <c r="E295" s="832" t="s">
        <v>1930</v>
      </c>
      <c r="F295" s="849">
        <v>1</v>
      </c>
      <c r="G295" s="849">
        <v>154.36000000000001</v>
      </c>
      <c r="H295" s="837">
        <v>1</v>
      </c>
      <c r="I295" s="849"/>
      <c r="J295" s="849"/>
      <c r="K295" s="837">
        <v>0</v>
      </c>
      <c r="L295" s="849">
        <v>1</v>
      </c>
      <c r="M295" s="850">
        <v>154.36000000000001</v>
      </c>
    </row>
    <row r="296" spans="1:13" ht="14.4" customHeight="1" x14ac:dyDescent="0.3">
      <c r="A296" s="831" t="s">
        <v>2168</v>
      </c>
      <c r="B296" s="832" t="s">
        <v>1924</v>
      </c>
      <c r="C296" s="832" t="s">
        <v>2490</v>
      </c>
      <c r="D296" s="832" t="s">
        <v>1060</v>
      </c>
      <c r="E296" s="832" t="s">
        <v>1928</v>
      </c>
      <c r="F296" s="849">
        <v>2</v>
      </c>
      <c r="G296" s="849">
        <v>308.72000000000003</v>
      </c>
      <c r="H296" s="837">
        <v>1</v>
      </c>
      <c r="I296" s="849"/>
      <c r="J296" s="849"/>
      <c r="K296" s="837">
        <v>0</v>
      </c>
      <c r="L296" s="849">
        <v>2</v>
      </c>
      <c r="M296" s="850">
        <v>308.72000000000003</v>
      </c>
    </row>
    <row r="297" spans="1:13" ht="14.4" customHeight="1" x14ac:dyDescent="0.3">
      <c r="A297" s="831" t="s">
        <v>2168</v>
      </c>
      <c r="B297" s="832" t="s">
        <v>1792</v>
      </c>
      <c r="C297" s="832" t="s">
        <v>1793</v>
      </c>
      <c r="D297" s="832" t="s">
        <v>1794</v>
      </c>
      <c r="E297" s="832" t="s">
        <v>1795</v>
      </c>
      <c r="F297" s="849">
        <v>20</v>
      </c>
      <c r="G297" s="849">
        <v>3410.4000000000005</v>
      </c>
      <c r="H297" s="837">
        <v>1</v>
      </c>
      <c r="I297" s="849"/>
      <c r="J297" s="849"/>
      <c r="K297" s="837">
        <v>0</v>
      </c>
      <c r="L297" s="849">
        <v>20</v>
      </c>
      <c r="M297" s="850">
        <v>3410.4000000000005</v>
      </c>
    </row>
    <row r="298" spans="1:13" ht="14.4" customHeight="1" x14ac:dyDescent="0.3">
      <c r="A298" s="831" t="s">
        <v>2168</v>
      </c>
      <c r="B298" s="832" t="s">
        <v>1792</v>
      </c>
      <c r="C298" s="832" t="s">
        <v>1931</v>
      </c>
      <c r="D298" s="832" t="s">
        <v>1932</v>
      </c>
      <c r="E298" s="832" t="s">
        <v>1795</v>
      </c>
      <c r="F298" s="849"/>
      <c r="G298" s="849"/>
      <c r="H298" s="837">
        <v>0</v>
      </c>
      <c r="I298" s="849">
        <v>19</v>
      </c>
      <c r="J298" s="849">
        <v>3239.88</v>
      </c>
      <c r="K298" s="837">
        <v>1</v>
      </c>
      <c r="L298" s="849">
        <v>19</v>
      </c>
      <c r="M298" s="850">
        <v>3239.88</v>
      </c>
    </row>
    <row r="299" spans="1:13" ht="14.4" customHeight="1" x14ac:dyDescent="0.3">
      <c r="A299" s="831" t="s">
        <v>2168</v>
      </c>
      <c r="B299" s="832" t="s">
        <v>2001</v>
      </c>
      <c r="C299" s="832" t="s">
        <v>2575</v>
      </c>
      <c r="D299" s="832" t="s">
        <v>2003</v>
      </c>
      <c r="E299" s="832" t="s">
        <v>2576</v>
      </c>
      <c r="F299" s="849"/>
      <c r="G299" s="849"/>
      <c r="H299" s="837">
        <v>0</v>
      </c>
      <c r="I299" s="849">
        <v>8</v>
      </c>
      <c r="J299" s="849">
        <v>774.72</v>
      </c>
      <c r="K299" s="837">
        <v>1</v>
      </c>
      <c r="L299" s="849">
        <v>8</v>
      </c>
      <c r="M299" s="850">
        <v>774.72</v>
      </c>
    </row>
    <row r="300" spans="1:13" ht="14.4" customHeight="1" x14ac:dyDescent="0.3">
      <c r="A300" s="831" t="s">
        <v>2168</v>
      </c>
      <c r="B300" s="832" t="s">
        <v>2001</v>
      </c>
      <c r="C300" s="832" t="s">
        <v>2369</v>
      </c>
      <c r="D300" s="832" t="s">
        <v>2003</v>
      </c>
      <c r="E300" s="832" t="s">
        <v>2370</v>
      </c>
      <c r="F300" s="849"/>
      <c r="G300" s="849"/>
      <c r="H300" s="837">
        <v>0</v>
      </c>
      <c r="I300" s="849">
        <v>5</v>
      </c>
      <c r="J300" s="849">
        <v>968.40000000000009</v>
      </c>
      <c r="K300" s="837">
        <v>1</v>
      </c>
      <c r="L300" s="849">
        <v>5</v>
      </c>
      <c r="M300" s="850">
        <v>968.40000000000009</v>
      </c>
    </row>
    <row r="301" spans="1:13" ht="14.4" customHeight="1" x14ac:dyDescent="0.3">
      <c r="A301" s="831" t="s">
        <v>2168</v>
      </c>
      <c r="B301" s="832" t="s">
        <v>1824</v>
      </c>
      <c r="C301" s="832" t="s">
        <v>1827</v>
      </c>
      <c r="D301" s="832" t="s">
        <v>653</v>
      </c>
      <c r="E301" s="832" t="s">
        <v>646</v>
      </c>
      <c r="F301" s="849"/>
      <c r="G301" s="849"/>
      <c r="H301" s="837">
        <v>0</v>
      </c>
      <c r="I301" s="849">
        <v>185</v>
      </c>
      <c r="J301" s="849">
        <v>8957.7000000000007</v>
      </c>
      <c r="K301" s="837">
        <v>1</v>
      </c>
      <c r="L301" s="849">
        <v>185</v>
      </c>
      <c r="M301" s="850">
        <v>8957.7000000000007</v>
      </c>
    </row>
    <row r="302" spans="1:13" ht="14.4" customHeight="1" x14ac:dyDescent="0.3">
      <c r="A302" s="831" t="s">
        <v>2168</v>
      </c>
      <c r="B302" s="832" t="s">
        <v>1833</v>
      </c>
      <c r="C302" s="832" t="s">
        <v>1834</v>
      </c>
      <c r="D302" s="832" t="s">
        <v>1835</v>
      </c>
      <c r="E302" s="832" t="s">
        <v>1836</v>
      </c>
      <c r="F302" s="849"/>
      <c r="G302" s="849"/>
      <c r="H302" s="837"/>
      <c r="I302" s="849">
        <v>180</v>
      </c>
      <c r="J302" s="849">
        <v>0</v>
      </c>
      <c r="K302" s="837"/>
      <c r="L302" s="849">
        <v>180</v>
      </c>
      <c r="M302" s="850">
        <v>0</v>
      </c>
    </row>
    <row r="303" spans="1:13" ht="14.4" customHeight="1" x14ac:dyDescent="0.3">
      <c r="A303" s="831" t="s">
        <v>2168</v>
      </c>
      <c r="B303" s="832" t="s">
        <v>2087</v>
      </c>
      <c r="C303" s="832" t="s">
        <v>3440</v>
      </c>
      <c r="D303" s="832" t="s">
        <v>3441</v>
      </c>
      <c r="E303" s="832" t="s">
        <v>2089</v>
      </c>
      <c r="F303" s="849"/>
      <c r="G303" s="849"/>
      <c r="H303" s="837">
        <v>0</v>
      </c>
      <c r="I303" s="849">
        <v>1</v>
      </c>
      <c r="J303" s="849">
        <v>420.75</v>
      </c>
      <c r="K303" s="837">
        <v>1</v>
      </c>
      <c r="L303" s="849">
        <v>1</v>
      </c>
      <c r="M303" s="850">
        <v>420.75</v>
      </c>
    </row>
    <row r="304" spans="1:13" ht="14.4" customHeight="1" x14ac:dyDescent="0.3">
      <c r="A304" s="831" t="s">
        <v>2168</v>
      </c>
      <c r="B304" s="832" t="s">
        <v>2031</v>
      </c>
      <c r="C304" s="832" t="s">
        <v>2034</v>
      </c>
      <c r="D304" s="832" t="s">
        <v>2033</v>
      </c>
      <c r="E304" s="832" t="s">
        <v>2035</v>
      </c>
      <c r="F304" s="849"/>
      <c r="G304" s="849"/>
      <c r="H304" s="837">
        <v>0</v>
      </c>
      <c r="I304" s="849">
        <v>2</v>
      </c>
      <c r="J304" s="849">
        <v>383.77</v>
      </c>
      <c r="K304" s="837">
        <v>1</v>
      </c>
      <c r="L304" s="849">
        <v>2</v>
      </c>
      <c r="M304" s="850">
        <v>383.77</v>
      </c>
    </row>
    <row r="305" spans="1:13" ht="14.4" customHeight="1" x14ac:dyDescent="0.3">
      <c r="A305" s="831" t="s">
        <v>2169</v>
      </c>
      <c r="B305" s="832" t="s">
        <v>1674</v>
      </c>
      <c r="C305" s="832" t="s">
        <v>2458</v>
      </c>
      <c r="D305" s="832" t="s">
        <v>757</v>
      </c>
      <c r="E305" s="832" t="s">
        <v>1680</v>
      </c>
      <c r="F305" s="849"/>
      <c r="G305" s="849"/>
      <c r="H305" s="837">
        <v>0</v>
      </c>
      <c r="I305" s="849">
        <v>2</v>
      </c>
      <c r="J305" s="849">
        <v>736.32</v>
      </c>
      <c r="K305" s="837">
        <v>1</v>
      </c>
      <c r="L305" s="849">
        <v>2</v>
      </c>
      <c r="M305" s="850">
        <v>736.32</v>
      </c>
    </row>
    <row r="306" spans="1:13" ht="14.4" customHeight="1" x14ac:dyDescent="0.3">
      <c r="A306" s="831" t="s">
        <v>2169</v>
      </c>
      <c r="B306" s="832" t="s">
        <v>1674</v>
      </c>
      <c r="C306" s="832" t="s">
        <v>2272</v>
      </c>
      <c r="D306" s="832" t="s">
        <v>757</v>
      </c>
      <c r="E306" s="832" t="s">
        <v>1686</v>
      </c>
      <c r="F306" s="849"/>
      <c r="G306" s="849"/>
      <c r="H306" s="837">
        <v>0</v>
      </c>
      <c r="I306" s="849">
        <v>5</v>
      </c>
      <c r="J306" s="849">
        <v>2454.4499999999998</v>
      </c>
      <c r="K306" s="837">
        <v>1</v>
      </c>
      <c r="L306" s="849">
        <v>5</v>
      </c>
      <c r="M306" s="850">
        <v>2454.4499999999998</v>
      </c>
    </row>
    <row r="307" spans="1:13" ht="14.4" customHeight="1" x14ac:dyDescent="0.3">
      <c r="A307" s="831" t="s">
        <v>2169</v>
      </c>
      <c r="B307" s="832" t="s">
        <v>1674</v>
      </c>
      <c r="C307" s="832" t="s">
        <v>2182</v>
      </c>
      <c r="D307" s="832" t="s">
        <v>757</v>
      </c>
      <c r="E307" s="832" t="s">
        <v>1682</v>
      </c>
      <c r="F307" s="849"/>
      <c r="G307" s="849"/>
      <c r="H307" s="837">
        <v>0</v>
      </c>
      <c r="I307" s="849">
        <v>9</v>
      </c>
      <c r="J307" s="849">
        <v>6626.9700000000012</v>
      </c>
      <c r="K307" s="837">
        <v>1</v>
      </c>
      <c r="L307" s="849">
        <v>9</v>
      </c>
      <c r="M307" s="850">
        <v>6626.9700000000012</v>
      </c>
    </row>
    <row r="308" spans="1:13" ht="14.4" customHeight="1" x14ac:dyDescent="0.3">
      <c r="A308" s="831" t="s">
        <v>2169</v>
      </c>
      <c r="B308" s="832" t="s">
        <v>1924</v>
      </c>
      <c r="C308" s="832" t="s">
        <v>1927</v>
      </c>
      <c r="D308" s="832" t="s">
        <v>1225</v>
      </c>
      <c r="E308" s="832" t="s">
        <v>1928</v>
      </c>
      <c r="F308" s="849"/>
      <c r="G308" s="849"/>
      <c r="H308" s="837">
        <v>0</v>
      </c>
      <c r="I308" s="849">
        <v>9</v>
      </c>
      <c r="J308" s="849">
        <v>1389.2400000000002</v>
      </c>
      <c r="K308" s="837">
        <v>1</v>
      </c>
      <c r="L308" s="849">
        <v>9</v>
      </c>
      <c r="M308" s="850">
        <v>1389.2400000000002</v>
      </c>
    </row>
    <row r="309" spans="1:13" ht="14.4" customHeight="1" x14ac:dyDescent="0.3">
      <c r="A309" s="831" t="s">
        <v>2169</v>
      </c>
      <c r="B309" s="832" t="s">
        <v>1792</v>
      </c>
      <c r="C309" s="832" t="s">
        <v>1793</v>
      </c>
      <c r="D309" s="832" t="s">
        <v>1794</v>
      </c>
      <c r="E309" s="832" t="s">
        <v>1795</v>
      </c>
      <c r="F309" s="849">
        <v>2</v>
      </c>
      <c r="G309" s="849">
        <v>341.04</v>
      </c>
      <c r="H309" s="837">
        <v>1</v>
      </c>
      <c r="I309" s="849"/>
      <c r="J309" s="849"/>
      <c r="K309" s="837">
        <v>0</v>
      </c>
      <c r="L309" s="849">
        <v>2</v>
      </c>
      <c r="M309" s="850">
        <v>341.04</v>
      </c>
    </row>
    <row r="310" spans="1:13" ht="14.4" customHeight="1" x14ac:dyDescent="0.3">
      <c r="A310" s="831" t="s">
        <v>2169</v>
      </c>
      <c r="B310" s="832" t="s">
        <v>1792</v>
      </c>
      <c r="C310" s="832" t="s">
        <v>1931</v>
      </c>
      <c r="D310" s="832" t="s">
        <v>1932</v>
      </c>
      <c r="E310" s="832" t="s">
        <v>1795</v>
      </c>
      <c r="F310" s="849"/>
      <c r="G310" s="849"/>
      <c r="H310" s="837">
        <v>0</v>
      </c>
      <c r="I310" s="849">
        <v>3</v>
      </c>
      <c r="J310" s="849">
        <v>511.56000000000006</v>
      </c>
      <c r="K310" s="837">
        <v>1</v>
      </c>
      <c r="L310" s="849">
        <v>3</v>
      </c>
      <c r="M310" s="850">
        <v>511.56000000000006</v>
      </c>
    </row>
    <row r="311" spans="1:13" ht="14.4" customHeight="1" x14ac:dyDescent="0.3">
      <c r="A311" s="831" t="s">
        <v>2169</v>
      </c>
      <c r="B311" s="832" t="s">
        <v>1824</v>
      </c>
      <c r="C311" s="832" t="s">
        <v>1827</v>
      </c>
      <c r="D311" s="832" t="s">
        <v>653</v>
      </c>
      <c r="E311" s="832" t="s">
        <v>646</v>
      </c>
      <c r="F311" s="849"/>
      <c r="G311" s="849"/>
      <c r="H311" s="837">
        <v>0</v>
      </c>
      <c r="I311" s="849">
        <v>74</v>
      </c>
      <c r="J311" s="849">
        <v>3583.0800000000004</v>
      </c>
      <c r="K311" s="837">
        <v>1</v>
      </c>
      <c r="L311" s="849">
        <v>74</v>
      </c>
      <c r="M311" s="850">
        <v>3583.0800000000004</v>
      </c>
    </row>
    <row r="312" spans="1:13" ht="14.4" customHeight="1" x14ac:dyDescent="0.3">
      <c r="A312" s="831" t="s">
        <v>2169</v>
      </c>
      <c r="B312" s="832" t="s">
        <v>1833</v>
      </c>
      <c r="C312" s="832" t="s">
        <v>1834</v>
      </c>
      <c r="D312" s="832" t="s">
        <v>1835</v>
      </c>
      <c r="E312" s="832" t="s">
        <v>1836</v>
      </c>
      <c r="F312" s="849"/>
      <c r="G312" s="849"/>
      <c r="H312" s="837"/>
      <c r="I312" s="849">
        <v>1</v>
      </c>
      <c r="J312" s="849">
        <v>0</v>
      </c>
      <c r="K312" s="837"/>
      <c r="L312" s="849">
        <v>1</v>
      </c>
      <c r="M312" s="850">
        <v>0</v>
      </c>
    </row>
    <row r="313" spans="1:13" ht="14.4" customHeight="1" x14ac:dyDescent="0.3">
      <c r="A313" s="831" t="s">
        <v>2170</v>
      </c>
      <c r="B313" s="832" t="s">
        <v>1674</v>
      </c>
      <c r="C313" s="832" t="s">
        <v>2182</v>
      </c>
      <c r="D313" s="832" t="s">
        <v>757</v>
      </c>
      <c r="E313" s="832" t="s">
        <v>1682</v>
      </c>
      <c r="F313" s="849"/>
      <c r="G313" s="849"/>
      <c r="H313" s="837">
        <v>0</v>
      </c>
      <c r="I313" s="849">
        <v>2</v>
      </c>
      <c r="J313" s="849">
        <v>1472.66</v>
      </c>
      <c r="K313" s="837">
        <v>1</v>
      </c>
      <c r="L313" s="849">
        <v>2</v>
      </c>
      <c r="M313" s="850">
        <v>1472.66</v>
      </c>
    </row>
    <row r="314" spans="1:13" ht="14.4" customHeight="1" x14ac:dyDescent="0.3">
      <c r="A314" s="831" t="s">
        <v>2170</v>
      </c>
      <c r="B314" s="832" t="s">
        <v>1674</v>
      </c>
      <c r="C314" s="832" t="s">
        <v>1681</v>
      </c>
      <c r="D314" s="832" t="s">
        <v>757</v>
      </c>
      <c r="E314" s="832" t="s">
        <v>1682</v>
      </c>
      <c r="F314" s="849"/>
      <c r="G314" s="849"/>
      <c r="H314" s="837">
        <v>0</v>
      </c>
      <c r="I314" s="849">
        <v>1</v>
      </c>
      <c r="J314" s="849">
        <v>736.33</v>
      </c>
      <c r="K314" s="837">
        <v>1</v>
      </c>
      <c r="L314" s="849">
        <v>1</v>
      </c>
      <c r="M314" s="850">
        <v>736.33</v>
      </c>
    </row>
    <row r="315" spans="1:13" ht="14.4" customHeight="1" x14ac:dyDescent="0.3">
      <c r="A315" s="831" t="s">
        <v>2170</v>
      </c>
      <c r="B315" s="832" t="s">
        <v>1738</v>
      </c>
      <c r="C315" s="832" t="s">
        <v>1742</v>
      </c>
      <c r="D315" s="832" t="s">
        <v>1740</v>
      </c>
      <c r="E315" s="832" t="s">
        <v>1743</v>
      </c>
      <c r="F315" s="849"/>
      <c r="G315" s="849"/>
      <c r="H315" s="837">
        <v>0</v>
      </c>
      <c r="I315" s="849">
        <v>3</v>
      </c>
      <c r="J315" s="849">
        <v>699.47</v>
      </c>
      <c r="K315" s="837">
        <v>1</v>
      </c>
      <c r="L315" s="849">
        <v>3</v>
      </c>
      <c r="M315" s="850">
        <v>699.47</v>
      </c>
    </row>
    <row r="316" spans="1:13" ht="14.4" customHeight="1" x14ac:dyDescent="0.3">
      <c r="A316" s="831" t="s">
        <v>2170</v>
      </c>
      <c r="B316" s="832" t="s">
        <v>1824</v>
      </c>
      <c r="C316" s="832" t="s">
        <v>1827</v>
      </c>
      <c r="D316" s="832" t="s">
        <v>653</v>
      </c>
      <c r="E316" s="832" t="s">
        <v>646</v>
      </c>
      <c r="F316" s="849"/>
      <c r="G316" s="849"/>
      <c r="H316" s="837">
        <v>0</v>
      </c>
      <c r="I316" s="849">
        <v>38</v>
      </c>
      <c r="J316" s="849">
        <v>1839.96</v>
      </c>
      <c r="K316" s="837">
        <v>1</v>
      </c>
      <c r="L316" s="849">
        <v>38</v>
      </c>
      <c r="M316" s="850">
        <v>1839.96</v>
      </c>
    </row>
    <row r="317" spans="1:13" ht="14.4" customHeight="1" x14ac:dyDescent="0.3">
      <c r="A317" s="831" t="s">
        <v>2170</v>
      </c>
      <c r="B317" s="832" t="s">
        <v>1824</v>
      </c>
      <c r="C317" s="832" t="s">
        <v>2353</v>
      </c>
      <c r="D317" s="832" t="s">
        <v>2354</v>
      </c>
      <c r="E317" s="832" t="s">
        <v>2355</v>
      </c>
      <c r="F317" s="849">
        <v>1</v>
      </c>
      <c r="G317" s="849">
        <v>48.42</v>
      </c>
      <c r="H317" s="837">
        <v>1</v>
      </c>
      <c r="I317" s="849"/>
      <c r="J317" s="849"/>
      <c r="K317" s="837">
        <v>0</v>
      </c>
      <c r="L317" s="849">
        <v>1</v>
      </c>
      <c r="M317" s="850">
        <v>48.42</v>
      </c>
    </row>
    <row r="318" spans="1:13" ht="14.4" customHeight="1" x14ac:dyDescent="0.3">
      <c r="A318" s="831" t="s">
        <v>2170</v>
      </c>
      <c r="B318" s="832" t="s">
        <v>1833</v>
      </c>
      <c r="C318" s="832" t="s">
        <v>1834</v>
      </c>
      <c r="D318" s="832" t="s">
        <v>1835</v>
      </c>
      <c r="E318" s="832" t="s">
        <v>1836</v>
      </c>
      <c r="F318" s="849"/>
      <c r="G318" s="849"/>
      <c r="H318" s="837"/>
      <c r="I318" s="849">
        <v>12</v>
      </c>
      <c r="J318" s="849">
        <v>0</v>
      </c>
      <c r="K318" s="837"/>
      <c r="L318" s="849">
        <v>12</v>
      </c>
      <c r="M318" s="850">
        <v>0</v>
      </c>
    </row>
    <row r="319" spans="1:13" ht="14.4" customHeight="1" x14ac:dyDescent="0.3">
      <c r="A319" s="831" t="s">
        <v>2170</v>
      </c>
      <c r="B319" s="832" t="s">
        <v>1853</v>
      </c>
      <c r="C319" s="832" t="s">
        <v>1856</v>
      </c>
      <c r="D319" s="832" t="s">
        <v>994</v>
      </c>
      <c r="E319" s="832" t="s">
        <v>1857</v>
      </c>
      <c r="F319" s="849"/>
      <c r="G319" s="849"/>
      <c r="H319" s="837"/>
      <c r="I319" s="849">
        <v>1</v>
      </c>
      <c r="J319" s="849">
        <v>0</v>
      </c>
      <c r="K319" s="837"/>
      <c r="L319" s="849">
        <v>1</v>
      </c>
      <c r="M319" s="850">
        <v>0</v>
      </c>
    </row>
    <row r="320" spans="1:13" ht="14.4" customHeight="1" x14ac:dyDescent="0.3">
      <c r="A320" s="831" t="s">
        <v>2170</v>
      </c>
      <c r="B320" s="832" t="s">
        <v>4150</v>
      </c>
      <c r="C320" s="832" t="s">
        <v>3081</v>
      </c>
      <c r="D320" s="832" t="s">
        <v>3082</v>
      </c>
      <c r="E320" s="832" t="s">
        <v>3083</v>
      </c>
      <c r="F320" s="849">
        <v>5</v>
      </c>
      <c r="G320" s="849">
        <v>0</v>
      </c>
      <c r="H320" s="837"/>
      <c r="I320" s="849"/>
      <c r="J320" s="849"/>
      <c r="K320" s="837"/>
      <c r="L320" s="849">
        <v>5</v>
      </c>
      <c r="M320" s="850">
        <v>0</v>
      </c>
    </row>
    <row r="321" spans="1:13" ht="14.4" customHeight="1" x14ac:dyDescent="0.3">
      <c r="A321" s="831" t="s">
        <v>2171</v>
      </c>
      <c r="B321" s="832" t="s">
        <v>1674</v>
      </c>
      <c r="C321" s="832" t="s">
        <v>2272</v>
      </c>
      <c r="D321" s="832" t="s">
        <v>757</v>
      </c>
      <c r="E321" s="832" t="s">
        <v>1686</v>
      </c>
      <c r="F321" s="849"/>
      <c r="G321" s="849"/>
      <c r="H321" s="837">
        <v>0</v>
      </c>
      <c r="I321" s="849">
        <v>1</v>
      </c>
      <c r="J321" s="849">
        <v>490.89</v>
      </c>
      <c r="K321" s="837">
        <v>1</v>
      </c>
      <c r="L321" s="849">
        <v>1</v>
      </c>
      <c r="M321" s="850">
        <v>490.89</v>
      </c>
    </row>
    <row r="322" spans="1:13" ht="14.4" customHeight="1" x14ac:dyDescent="0.3">
      <c r="A322" s="831" t="s">
        <v>2171</v>
      </c>
      <c r="B322" s="832" t="s">
        <v>1674</v>
      </c>
      <c r="C322" s="832" t="s">
        <v>1687</v>
      </c>
      <c r="D322" s="832" t="s">
        <v>757</v>
      </c>
      <c r="E322" s="832" t="s">
        <v>1688</v>
      </c>
      <c r="F322" s="849"/>
      <c r="G322" s="849"/>
      <c r="H322" s="837">
        <v>0</v>
      </c>
      <c r="I322" s="849">
        <v>2</v>
      </c>
      <c r="J322" s="849">
        <v>294.52</v>
      </c>
      <c r="K322" s="837">
        <v>1</v>
      </c>
      <c r="L322" s="849">
        <v>2</v>
      </c>
      <c r="M322" s="850">
        <v>294.52</v>
      </c>
    </row>
    <row r="323" spans="1:13" ht="14.4" customHeight="1" x14ac:dyDescent="0.3">
      <c r="A323" s="831" t="s">
        <v>2171</v>
      </c>
      <c r="B323" s="832" t="s">
        <v>1674</v>
      </c>
      <c r="C323" s="832" t="s">
        <v>2182</v>
      </c>
      <c r="D323" s="832" t="s">
        <v>757</v>
      </c>
      <c r="E323" s="832" t="s">
        <v>1682</v>
      </c>
      <c r="F323" s="849"/>
      <c r="G323" s="849"/>
      <c r="H323" s="837">
        <v>0</v>
      </c>
      <c r="I323" s="849">
        <v>21</v>
      </c>
      <c r="J323" s="849">
        <v>15462.93</v>
      </c>
      <c r="K323" s="837">
        <v>1</v>
      </c>
      <c r="L323" s="849">
        <v>21</v>
      </c>
      <c r="M323" s="850">
        <v>15462.93</v>
      </c>
    </row>
    <row r="324" spans="1:13" ht="14.4" customHeight="1" x14ac:dyDescent="0.3">
      <c r="A324" s="831" t="s">
        <v>2171</v>
      </c>
      <c r="B324" s="832" t="s">
        <v>1674</v>
      </c>
      <c r="C324" s="832" t="s">
        <v>1689</v>
      </c>
      <c r="D324" s="832" t="s">
        <v>757</v>
      </c>
      <c r="E324" s="832" t="s">
        <v>1678</v>
      </c>
      <c r="F324" s="849"/>
      <c r="G324" s="849"/>
      <c r="H324" s="837">
        <v>0</v>
      </c>
      <c r="I324" s="849">
        <v>8</v>
      </c>
      <c r="J324" s="849">
        <v>7389.92</v>
      </c>
      <c r="K324" s="837">
        <v>1</v>
      </c>
      <c r="L324" s="849">
        <v>8</v>
      </c>
      <c r="M324" s="850">
        <v>7389.92</v>
      </c>
    </row>
    <row r="325" spans="1:13" ht="14.4" customHeight="1" x14ac:dyDescent="0.3">
      <c r="A325" s="831" t="s">
        <v>2171</v>
      </c>
      <c r="B325" s="832" t="s">
        <v>1674</v>
      </c>
      <c r="C325" s="832" t="s">
        <v>1685</v>
      </c>
      <c r="D325" s="832" t="s">
        <v>757</v>
      </c>
      <c r="E325" s="832" t="s">
        <v>1686</v>
      </c>
      <c r="F325" s="849"/>
      <c r="G325" s="849"/>
      <c r="H325" s="837">
        <v>0</v>
      </c>
      <c r="I325" s="849">
        <v>1</v>
      </c>
      <c r="J325" s="849">
        <v>490.89</v>
      </c>
      <c r="K325" s="837">
        <v>1</v>
      </c>
      <c r="L325" s="849">
        <v>1</v>
      </c>
      <c r="M325" s="850">
        <v>490.89</v>
      </c>
    </row>
    <row r="326" spans="1:13" ht="14.4" customHeight="1" x14ac:dyDescent="0.3">
      <c r="A326" s="831" t="s">
        <v>2171</v>
      </c>
      <c r="B326" s="832" t="s">
        <v>1780</v>
      </c>
      <c r="C326" s="832" t="s">
        <v>1920</v>
      </c>
      <c r="D326" s="832" t="s">
        <v>1785</v>
      </c>
      <c r="E326" s="832" t="s">
        <v>1921</v>
      </c>
      <c r="F326" s="849"/>
      <c r="G326" s="849"/>
      <c r="H326" s="837">
        <v>0</v>
      </c>
      <c r="I326" s="849">
        <v>1</v>
      </c>
      <c r="J326" s="849">
        <v>94.28</v>
      </c>
      <c r="K326" s="837">
        <v>1</v>
      </c>
      <c r="L326" s="849">
        <v>1</v>
      </c>
      <c r="M326" s="850">
        <v>94.28</v>
      </c>
    </row>
    <row r="327" spans="1:13" ht="14.4" customHeight="1" x14ac:dyDescent="0.3">
      <c r="A327" s="831" t="s">
        <v>2171</v>
      </c>
      <c r="B327" s="832" t="s">
        <v>1924</v>
      </c>
      <c r="C327" s="832" t="s">
        <v>1927</v>
      </c>
      <c r="D327" s="832" t="s">
        <v>1225</v>
      </c>
      <c r="E327" s="832" t="s">
        <v>1928</v>
      </c>
      <c r="F327" s="849"/>
      <c r="G327" s="849"/>
      <c r="H327" s="837">
        <v>0</v>
      </c>
      <c r="I327" s="849">
        <v>2</v>
      </c>
      <c r="J327" s="849">
        <v>308.72000000000003</v>
      </c>
      <c r="K327" s="837">
        <v>1</v>
      </c>
      <c r="L327" s="849">
        <v>2</v>
      </c>
      <c r="M327" s="850">
        <v>308.72000000000003</v>
      </c>
    </row>
    <row r="328" spans="1:13" ht="14.4" customHeight="1" x14ac:dyDescent="0.3">
      <c r="A328" s="831" t="s">
        <v>2171</v>
      </c>
      <c r="B328" s="832" t="s">
        <v>1924</v>
      </c>
      <c r="C328" s="832" t="s">
        <v>1925</v>
      </c>
      <c r="D328" s="832" t="s">
        <v>1225</v>
      </c>
      <c r="E328" s="832" t="s">
        <v>1926</v>
      </c>
      <c r="F328" s="849"/>
      <c r="G328" s="849"/>
      <c r="H328" s="837">
        <v>0</v>
      </c>
      <c r="I328" s="849">
        <v>4</v>
      </c>
      <c r="J328" s="849">
        <v>900.24</v>
      </c>
      <c r="K328" s="837">
        <v>1</v>
      </c>
      <c r="L328" s="849">
        <v>4</v>
      </c>
      <c r="M328" s="850">
        <v>900.24</v>
      </c>
    </row>
    <row r="329" spans="1:13" ht="14.4" customHeight="1" x14ac:dyDescent="0.3">
      <c r="A329" s="831" t="s">
        <v>2171</v>
      </c>
      <c r="B329" s="832" t="s">
        <v>1792</v>
      </c>
      <c r="C329" s="832" t="s">
        <v>1793</v>
      </c>
      <c r="D329" s="832" t="s">
        <v>1794</v>
      </c>
      <c r="E329" s="832" t="s">
        <v>1795</v>
      </c>
      <c r="F329" s="849">
        <v>6</v>
      </c>
      <c r="G329" s="849">
        <v>1023.1200000000001</v>
      </c>
      <c r="H329" s="837">
        <v>1</v>
      </c>
      <c r="I329" s="849"/>
      <c r="J329" s="849"/>
      <c r="K329" s="837">
        <v>0</v>
      </c>
      <c r="L329" s="849">
        <v>6</v>
      </c>
      <c r="M329" s="850">
        <v>1023.1200000000001</v>
      </c>
    </row>
    <row r="330" spans="1:13" ht="14.4" customHeight="1" x14ac:dyDescent="0.3">
      <c r="A330" s="831" t="s">
        <v>2171</v>
      </c>
      <c r="B330" s="832" t="s">
        <v>1804</v>
      </c>
      <c r="C330" s="832" t="s">
        <v>2398</v>
      </c>
      <c r="D330" s="832" t="s">
        <v>2364</v>
      </c>
      <c r="E330" s="832" t="s">
        <v>2365</v>
      </c>
      <c r="F330" s="849">
        <v>1</v>
      </c>
      <c r="G330" s="849">
        <v>132.97999999999999</v>
      </c>
      <c r="H330" s="837">
        <v>1</v>
      </c>
      <c r="I330" s="849"/>
      <c r="J330" s="849"/>
      <c r="K330" s="837">
        <v>0</v>
      </c>
      <c r="L330" s="849">
        <v>1</v>
      </c>
      <c r="M330" s="850">
        <v>132.97999999999999</v>
      </c>
    </row>
    <row r="331" spans="1:13" ht="14.4" customHeight="1" x14ac:dyDescent="0.3">
      <c r="A331" s="831" t="s">
        <v>2171</v>
      </c>
      <c r="B331" s="832" t="s">
        <v>2001</v>
      </c>
      <c r="C331" s="832" t="s">
        <v>2575</v>
      </c>
      <c r="D331" s="832" t="s">
        <v>2003</v>
      </c>
      <c r="E331" s="832" t="s">
        <v>2576</v>
      </c>
      <c r="F331" s="849"/>
      <c r="G331" s="849"/>
      <c r="H331" s="837">
        <v>0</v>
      </c>
      <c r="I331" s="849">
        <v>38</v>
      </c>
      <c r="J331" s="849">
        <v>3679.9200000000005</v>
      </c>
      <c r="K331" s="837">
        <v>1</v>
      </c>
      <c r="L331" s="849">
        <v>38</v>
      </c>
      <c r="M331" s="850">
        <v>3679.9200000000005</v>
      </c>
    </row>
    <row r="332" spans="1:13" ht="14.4" customHeight="1" x14ac:dyDescent="0.3">
      <c r="A332" s="831" t="s">
        <v>2171</v>
      </c>
      <c r="B332" s="832" t="s">
        <v>2001</v>
      </c>
      <c r="C332" s="832" t="s">
        <v>2369</v>
      </c>
      <c r="D332" s="832" t="s">
        <v>2003</v>
      </c>
      <c r="E332" s="832" t="s">
        <v>2370</v>
      </c>
      <c r="F332" s="849"/>
      <c r="G332" s="849"/>
      <c r="H332" s="837">
        <v>0</v>
      </c>
      <c r="I332" s="849">
        <v>37</v>
      </c>
      <c r="J332" s="849">
        <v>7166.1600000000017</v>
      </c>
      <c r="K332" s="837">
        <v>1</v>
      </c>
      <c r="L332" s="849">
        <v>37</v>
      </c>
      <c r="M332" s="850">
        <v>7166.1600000000017</v>
      </c>
    </row>
    <row r="333" spans="1:13" ht="14.4" customHeight="1" x14ac:dyDescent="0.3">
      <c r="A333" s="831" t="s">
        <v>2171</v>
      </c>
      <c r="B333" s="832" t="s">
        <v>2001</v>
      </c>
      <c r="C333" s="832" t="s">
        <v>2002</v>
      </c>
      <c r="D333" s="832" t="s">
        <v>2003</v>
      </c>
      <c r="E333" s="832" t="s">
        <v>2004</v>
      </c>
      <c r="F333" s="849"/>
      <c r="G333" s="849"/>
      <c r="H333" s="837">
        <v>0</v>
      </c>
      <c r="I333" s="849">
        <v>1</v>
      </c>
      <c r="J333" s="849">
        <v>64.56</v>
      </c>
      <c r="K333" s="837">
        <v>1</v>
      </c>
      <c r="L333" s="849">
        <v>1</v>
      </c>
      <c r="M333" s="850">
        <v>64.56</v>
      </c>
    </row>
    <row r="334" spans="1:13" ht="14.4" customHeight="1" x14ac:dyDescent="0.3">
      <c r="A334" s="831" t="s">
        <v>2171</v>
      </c>
      <c r="B334" s="832" t="s">
        <v>1824</v>
      </c>
      <c r="C334" s="832" t="s">
        <v>1825</v>
      </c>
      <c r="D334" s="832" t="s">
        <v>653</v>
      </c>
      <c r="E334" s="832" t="s">
        <v>1826</v>
      </c>
      <c r="F334" s="849"/>
      <c r="G334" s="849"/>
      <c r="H334" s="837">
        <v>0</v>
      </c>
      <c r="I334" s="849">
        <v>2</v>
      </c>
      <c r="J334" s="849">
        <v>48.44</v>
      </c>
      <c r="K334" s="837">
        <v>1</v>
      </c>
      <c r="L334" s="849">
        <v>2</v>
      </c>
      <c r="M334" s="850">
        <v>48.44</v>
      </c>
    </row>
    <row r="335" spans="1:13" ht="14.4" customHeight="1" x14ac:dyDescent="0.3">
      <c r="A335" s="831" t="s">
        <v>2171</v>
      </c>
      <c r="B335" s="832" t="s">
        <v>1824</v>
      </c>
      <c r="C335" s="832" t="s">
        <v>1827</v>
      </c>
      <c r="D335" s="832" t="s">
        <v>653</v>
      </c>
      <c r="E335" s="832" t="s">
        <v>646</v>
      </c>
      <c r="F335" s="849"/>
      <c r="G335" s="849"/>
      <c r="H335" s="837">
        <v>0</v>
      </c>
      <c r="I335" s="849">
        <v>65</v>
      </c>
      <c r="J335" s="849">
        <v>3147.3000000000011</v>
      </c>
      <c r="K335" s="837">
        <v>1</v>
      </c>
      <c r="L335" s="849">
        <v>65</v>
      </c>
      <c r="M335" s="850">
        <v>3147.3000000000011</v>
      </c>
    </row>
    <row r="336" spans="1:13" ht="14.4" customHeight="1" x14ac:dyDescent="0.3">
      <c r="A336" s="831" t="s">
        <v>2171</v>
      </c>
      <c r="B336" s="832" t="s">
        <v>1833</v>
      </c>
      <c r="C336" s="832" t="s">
        <v>1834</v>
      </c>
      <c r="D336" s="832" t="s">
        <v>1835</v>
      </c>
      <c r="E336" s="832" t="s">
        <v>1836</v>
      </c>
      <c r="F336" s="849"/>
      <c r="G336" s="849"/>
      <c r="H336" s="837"/>
      <c r="I336" s="849">
        <v>52</v>
      </c>
      <c r="J336" s="849">
        <v>0</v>
      </c>
      <c r="K336" s="837"/>
      <c r="L336" s="849">
        <v>52</v>
      </c>
      <c r="M336" s="850">
        <v>0</v>
      </c>
    </row>
    <row r="337" spans="1:13" ht="14.4" customHeight="1" x14ac:dyDescent="0.3">
      <c r="A337" s="831" t="s">
        <v>2171</v>
      </c>
      <c r="B337" s="832" t="s">
        <v>1853</v>
      </c>
      <c r="C337" s="832" t="s">
        <v>1856</v>
      </c>
      <c r="D337" s="832" t="s">
        <v>994</v>
      </c>
      <c r="E337" s="832" t="s">
        <v>1857</v>
      </c>
      <c r="F337" s="849"/>
      <c r="G337" s="849"/>
      <c r="H337" s="837"/>
      <c r="I337" s="849">
        <v>2</v>
      </c>
      <c r="J337" s="849">
        <v>0</v>
      </c>
      <c r="K337" s="837"/>
      <c r="L337" s="849">
        <v>2</v>
      </c>
      <c r="M337" s="850">
        <v>0</v>
      </c>
    </row>
    <row r="338" spans="1:13" ht="14.4" customHeight="1" x14ac:dyDescent="0.3">
      <c r="A338" s="831" t="s">
        <v>2171</v>
      </c>
      <c r="B338" s="832" t="s">
        <v>4153</v>
      </c>
      <c r="C338" s="832" t="s">
        <v>3573</v>
      </c>
      <c r="D338" s="832" t="s">
        <v>3574</v>
      </c>
      <c r="E338" s="832" t="s">
        <v>3575</v>
      </c>
      <c r="F338" s="849"/>
      <c r="G338" s="849"/>
      <c r="H338" s="837">
        <v>0</v>
      </c>
      <c r="I338" s="849">
        <v>1</v>
      </c>
      <c r="J338" s="849">
        <v>561.76</v>
      </c>
      <c r="K338" s="837">
        <v>1</v>
      </c>
      <c r="L338" s="849">
        <v>1</v>
      </c>
      <c r="M338" s="850">
        <v>561.76</v>
      </c>
    </row>
    <row r="339" spans="1:13" ht="14.4" customHeight="1" x14ac:dyDescent="0.3">
      <c r="A339" s="831" t="s">
        <v>2172</v>
      </c>
      <c r="B339" s="832" t="s">
        <v>1674</v>
      </c>
      <c r="C339" s="832" t="s">
        <v>2272</v>
      </c>
      <c r="D339" s="832" t="s">
        <v>757</v>
      </c>
      <c r="E339" s="832" t="s">
        <v>1686</v>
      </c>
      <c r="F339" s="849"/>
      <c r="G339" s="849"/>
      <c r="H339" s="837">
        <v>0</v>
      </c>
      <c r="I339" s="849">
        <v>3</v>
      </c>
      <c r="J339" s="849">
        <v>1472.67</v>
      </c>
      <c r="K339" s="837">
        <v>1</v>
      </c>
      <c r="L339" s="849">
        <v>3</v>
      </c>
      <c r="M339" s="850">
        <v>1472.67</v>
      </c>
    </row>
    <row r="340" spans="1:13" ht="14.4" customHeight="1" x14ac:dyDescent="0.3">
      <c r="A340" s="831" t="s">
        <v>2172</v>
      </c>
      <c r="B340" s="832" t="s">
        <v>1674</v>
      </c>
      <c r="C340" s="832" t="s">
        <v>2182</v>
      </c>
      <c r="D340" s="832" t="s">
        <v>757</v>
      </c>
      <c r="E340" s="832" t="s">
        <v>1682</v>
      </c>
      <c r="F340" s="849"/>
      <c r="G340" s="849"/>
      <c r="H340" s="837">
        <v>0</v>
      </c>
      <c r="I340" s="849">
        <v>10</v>
      </c>
      <c r="J340" s="849">
        <v>7363.3</v>
      </c>
      <c r="K340" s="837">
        <v>1</v>
      </c>
      <c r="L340" s="849">
        <v>10</v>
      </c>
      <c r="M340" s="850">
        <v>7363.3</v>
      </c>
    </row>
    <row r="341" spans="1:13" ht="14.4" customHeight="1" x14ac:dyDescent="0.3">
      <c r="A341" s="831" t="s">
        <v>2172</v>
      </c>
      <c r="B341" s="832" t="s">
        <v>1924</v>
      </c>
      <c r="C341" s="832" t="s">
        <v>1927</v>
      </c>
      <c r="D341" s="832" t="s">
        <v>1225</v>
      </c>
      <c r="E341" s="832" t="s">
        <v>1928</v>
      </c>
      <c r="F341" s="849"/>
      <c r="G341" s="849"/>
      <c r="H341" s="837">
        <v>0</v>
      </c>
      <c r="I341" s="849">
        <v>5</v>
      </c>
      <c r="J341" s="849">
        <v>771.80000000000007</v>
      </c>
      <c r="K341" s="837">
        <v>1</v>
      </c>
      <c r="L341" s="849">
        <v>5</v>
      </c>
      <c r="M341" s="850">
        <v>771.80000000000007</v>
      </c>
    </row>
    <row r="342" spans="1:13" ht="14.4" customHeight="1" x14ac:dyDescent="0.3">
      <c r="A342" s="831" t="s">
        <v>2172</v>
      </c>
      <c r="B342" s="832" t="s">
        <v>1792</v>
      </c>
      <c r="C342" s="832" t="s">
        <v>2217</v>
      </c>
      <c r="D342" s="832" t="s">
        <v>1794</v>
      </c>
      <c r="E342" s="832" t="s">
        <v>1795</v>
      </c>
      <c r="F342" s="849">
        <v>2</v>
      </c>
      <c r="G342" s="849">
        <v>341.04</v>
      </c>
      <c r="H342" s="837">
        <v>1</v>
      </c>
      <c r="I342" s="849"/>
      <c r="J342" s="849"/>
      <c r="K342" s="837">
        <v>0</v>
      </c>
      <c r="L342" s="849">
        <v>2</v>
      </c>
      <c r="M342" s="850">
        <v>341.04</v>
      </c>
    </row>
    <row r="343" spans="1:13" ht="14.4" customHeight="1" x14ac:dyDescent="0.3">
      <c r="A343" s="831" t="s">
        <v>2172</v>
      </c>
      <c r="B343" s="832" t="s">
        <v>1792</v>
      </c>
      <c r="C343" s="832" t="s">
        <v>2449</v>
      </c>
      <c r="D343" s="832" t="s">
        <v>1794</v>
      </c>
      <c r="E343" s="832" t="s">
        <v>2434</v>
      </c>
      <c r="F343" s="849">
        <v>2</v>
      </c>
      <c r="G343" s="849">
        <v>170.54</v>
      </c>
      <c r="H343" s="837">
        <v>1</v>
      </c>
      <c r="I343" s="849"/>
      <c r="J343" s="849"/>
      <c r="K343" s="837">
        <v>0</v>
      </c>
      <c r="L343" s="849">
        <v>2</v>
      </c>
      <c r="M343" s="850">
        <v>170.54</v>
      </c>
    </row>
    <row r="344" spans="1:13" ht="14.4" customHeight="1" x14ac:dyDescent="0.3">
      <c r="A344" s="831" t="s">
        <v>2172</v>
      </c>
      <c r="B344" s="832" t="s">
        <v>1792</v>
      </c>
      <c r="C344" s="832" t="s">
        <v>1793</v>
      </c>
      <c r="D344" s="832" t="s">
        <v>1794</v>
      </c>
      <c r="E344" s="832" t="s">
        <v>1795</v>
      </c>
      <c r="F344" s="849">
        <v>2</v>
      </c>
      <c r="G344" s="849">
        <v>341.04</v>
      </c>
      <c r="H344" s="837">
        <v>1</v>
      </c>
      <c r="I344" s="849"/>
      <c r="J344" s="849"/>
      <c r="K344" s="837">
        <v>0</v>
      </c>
      <c r="L344" s="849">
        <v>2</v>
      </c>
      <c r="M344" s="850">
        <v>341.04</v>
      </c>
    </row>
    <row r="345" spans="1:13" ht="14.4" customHeight="1" x14ac:dyDescent="0.3">
      <c r="A345" s="831" t="s">
        <v>2172</v>
      </c>
      <c r="B345" s="832" t="s">
        <v>1792</v>
      </c>
      <c r="C345" s="832" t="s">
        <v>1931</v>
      </c>
      <c r="D345" s="832" t="s">
        <v>1932</v>
      </c>
      <c r="E345" s="832" t="s">
        <v>1795</v>
      </c>
      <c r="F345" s="849"/>
      <c r="G345" s="849"/>
      <c r="H345" s="837">
        <v>0</v>
      </c>
      <c r="I345" s="849">
        <v>2</v>
      </c>
      <c r="J345" s="849">
        <v>341.04</v>
      </c>
      <c r="K345" s="837">
        <v>1</v>
      </c>
      <c r="L345" s="849">
        <v>2</v>
      </c>
      <c r="M345" s="850">
        <v>341.04</v>
      </c>
    </row>
    <row r="346" spans="1:13" ht="14.4" customHeight="1" x14ac:dyDescent="0.3">
      <c r="A346" s="831" t="s">
        <v>2172</v>
      </c>
      <c r="B346" s="832" t="s">
        <v>2001</v>
      </c>
      <c r="C346" s="832" t="s">
        <v>2575</v>
      </c>
      <c r="D346" s="832" t="s">
        <v>2003</v>
      </c>
      <c r="E346" s="832" t="s">
        <v>2576</v>
      </c>
      <c r="F346" s="849"/>
      <c r="G346" s="849"/>
      <c r="H346" s="837">
        <v>0</v>
      </c>
      <c r="I346" s="849">
        <v>6</v>
      </c>
      <c r="J346" s="849">
        <v>581.04</v>
      </c>
      <c r="K346" s="837">
        <v>1</v>
      </c>
      <c r="L346" s="849">
        <v>6</v>
      </c>
      <c r="M346" s="850">
        <v>581.04</v>
      </c>
    </row>
    <row r="347" spans="1:13" ht="14.4" customHeight="1" x14ac:dyDescent="0.3">
      <c r="A347" s="831" t="s">
        <v>2172</v>
      </c>
      <c r="B347" s="832" t="s">
        <v>2001</v>
      </c>
      <c r="C347" s="832" t="s">
        <v>2369</v>
      </c>
      <c r="D347" s="832" t="s">
        <v>2003</v>
      </c>
      <c r="E347" s="832" t="s">
        <v>2370</v>
      </c>
      <c r="F347" s="849"/>
      <c r="G347" s="849"/>
      <c r="H347" s="837">
        <v>0</v>
      </c>
      <c r="I347" s="849">
        <v>1</v>
      </c>
      <c r="J347" s="849">
        <v>193.68</v>
      </c>
      <c r="K347" s="837">
        <v>1</v>
      </c>
      <c r="L347" s="849">
        <v>1</v>
      </c>
      <c r="M347" s="850">
        <v>193.68</v>
      </c>
    </row>
    <row r="348" spans="1:13" ht="14.4" customHeight="1" x14ac:dyDescent="0.3">
      <c r="A348" s="831" t="s">
        <v>2172</v>
      </c>
      <c r="B348" s="832" t="s">
        <v>2001</v>
      </c>
      <c r="C348" s="832" t="s">
        <v>2002</v>
      </c>
      <c r="D348" s="832" t="s">
        <v>2003</v>
      </c>
      <c r="E348" s="832" t="s">
        <v>2004</v>
      </c>
      <c r="F348" s="849"/>
      <c r="G348" s="849"/>
      <c r="H348" s="837">
        <v>0</v>
      </c>
      <c r="I348" s="849">
        <v>12</v>
      </c>
      <c r="J348" s="849">
        <v>774.72</v>
      </c>
      <c r="K348" s="837">
        <v>1</v>
      </c>
      <c r="L348" s="849">
        <v>12</v>
      </c>
      <c r="M348" s="850">
        <v>774.72</v>
      </c>
    </row>
    <row r="349" spans="1:13" ht="14.4" customHeight="1" x14ac:dyDescent="0.3">
      <c r="A349" s="831" t="s">
        <v>2172</v>
      </c>
      <c r="B349" s="832" t="s">
        <v>1824</v>
      </c>
      <c r="C349" s="832" t="s">
        <v>1827</v>
      </c>
      <c r="D349" s="832" t="s">
        <v>653</v>
      </c>
      <c r="E349" s="832" t="s">
        <v>646</v>
      </c>
      <c r="F349" s="849"/>
      <c r="G349" s="849"/>
      <c r="H349" s="837">
        <v>0</v>
      </c>
      <c r="I349" s="849">
        <v>12</v>
      </c>
      <c r="J349" s="849">
        <v>581.04000000000008</v>
      </c>
      <c r="K349" s="837">
        <v>1</v>
      </c>
      <c r="L349" s="849">
        <v>12</v>
      </c>
      <c r="M349" s="850">
        <v>581.04000000000008</v>
      </c>
    </row>
    <row r="350" spans="1:13" ht="14.4" customHeight="1" x14ac:dyDescent="0.3">
      <c r="A350" s="831" t="s">
        <v>2172</v>
      </c>
      <c r="B350" s="832" t="s">
        <v>1829</v>
      </c>
      <c r="C350" s="832" t="s">
        <v>3635</v>
      </c>
      <c r="D350" s="832" t="s">
        <v>645</v>
      </c>
      <c r="E350" s="832" t="s">
        <v>3636</v>
      </c>
      <c r="F350" s="849"/>
      <c r="G350" s="849"/>
      <c r="H350" s="837">
        <v>0</v>
      </c>
      <c r="I350" s="849">
        <v>2</v>
      </c>
      <c r="J350" s="849">
        <v>171.4</v>
      </c>
      <c r="K350" s="837">
        <v>1</v>
      </c>
      <c r="L350" s="849">
        <v>2</v>
      </c>
      <c r="M350" s="850">
        <v>171.4</v>
      </c>
    </row>
    <row r="351" spans="1:13" ht="14.4" customHeight="1" x14ac:dyDescent="0.3">
      <c r="A351" s="831" t="s">
        <v>2172</v>
      </c>
      <c r="B351" s="832" t="s">
        <v>4149</v>
      </c>
      <c r="C351" s="832" t="s">
        <v>3656</v>
      </c>
      <c r="D351" s="832" t="s">
        <v>3657</v>
      </c>
      <c r="E351" s="832" t="s">
        <v>2757</v>
      </c>
      <c r="F351" s="849"/>
      <c r="G351" s="849"/>
      <c r="H351" s="837">
        <v>0</v>
      </c>
      <c r="I351" s="849">
        <v>1</v>
      </c>
      <c r="J351" s="849">
        <v>619.6</v>
      </c>
      <c r="K351" s="837">
        <v>1</v>
      </c>
      <c r="L351" s="849">
        <v>1</v>
      </c>
      <c r="M351" s="850">
        <v>619.6</v>
      </c>
    </row>
    <row r="352" spans="1:13" ht="14.4" customHeight="1" x14ac:dyDescent="0.3">
      <c r="A352" s="831" t="s">
        <v>2172</v>
      </c>
      <c r="B352" s="832" t="s">
        <v>1833</v>
      </c>
      <c r="C352" s="832" t="s">
        <v>1834</v>
      </c>
      <c r="D352" s="832" t="s">
        <v>1835</v>
      </c>
      <c r="E352" s="832" t="s">
        <v>1836</v>
      </c>
      <c r="F352" s="849"/>
      <c r="G352" s="849"/>
      <c r="H352" s="837"/>
      <c r="I352" s="849">
        <v>23</v>
      </c>
      <c r="J352" s="849">
        <v>0</v>
      </c>
      <c r="K352" s="837"/>
      <c r="L352" s="849">
        <v>23</v>
      </c>
      <c r="M352" s="850">
        <v>0</v>
      </c>
    </row>
    <row r="353" spans="1:13" ht="14.4" customHeight="1" x14ac:dyDescent="0.3">
      <c r="A353" s="831" t="s">
        <v>2172</v>
      </c>
      <c r="B353" s="832" t="s">
        <v>1853</v>
      </c>
      <c r="C353" s="832" t="s">
        <v>1856</v>
      </c>
      <c r="D353" s="832" t="s">
        <v>994</v>
      </c>
      <c r="E353" s="832" t="s">
        <v>1857</v>
      </c>
      <c r="F353" s="849"/>
      <c r="G353" s="849"/>
      <c r="H353" s="837"/>
      <c r="I353" s="849">
        <v>7</v>
      </c>
      <c r="J353" s="849">
        <v>0</v>
      </c>
      <c r="K353" s="837"/>
      <c r="L353" s="849">
        <v>7</v>
      </c>
      <c r="M353" s="850">
        <v>0</v>
      </c>
    </row>
    <row r="354" spans="1:13" ht="14.4" customHeight="1" x14ac:dyDescent="0.3">
      <c r="A354" s="831" t="s">
        <v>2173</v>
      </c>
      <c r="B354" s="832" t="s">
        <v>1674</v>
      </c>
      <c r="C354" s="832" t="s">
        <v>2458</v>
      </c>
      <c r="D354" s="832" t="s">
        <v>757</v>
      </c>
      <c r="E354" s="832" t="s">
        <v>1680</v>
      </c>
      <c r="F354" s="849"/>
      <c r="G354" s="849"/>
      <c r="H354" s="837">
        <v>0</v>
      </c>
      <c r="I354" s="849">
        <v>1</v>
      </c>
      <c r="J354" s="849">
        <v>368.16</v>
      </c>
      <c r="K354" s="837">
        <v>1</v>
      </c>
      <c r="L354" s="849">
        <v>1</v>
      </c>
      <c r="M354" s="850">
        <v>368.16</v>
      </c>
    </row>
    <row r="355" spans="1:13" ht="14.4" customHeight="1" x14ac:dyDescent="0.3">
      <c r="A355" s="831" t="s">
        <v>2173</v>
      </c>
      <c r="B355" s="832" t="s">
        <v>1674</v>
      </c>
      <c r="C355" s="832" t="s">
        <v>2272</v>
      </c>
      <c r="D355" s="832" t="s">
        <v>757</v>
      </c>
      <c r="E355" s="832" t="s">
        <v>1686</v>
      </c>
      <c r="F355" s="849"/>
      <c r="G355" s="849"/>
      <c r="H355" s="837">
        <v>0</v>
      </c>
      <c r="I355" s="849">
        <v>14</v>
      </c>
      <c r="J355" s="849">
        <v>6872.46</v>
      </c>
      <c r="K355" s="837">
        <v>1</v>
      </c>
      <c r="L355" s="849">
        <v>14</v>
      </c>
      <c r="M355" s="850">
        <v>6872.46</v>
      </c>
    </row>
    <row r="356" spans="1:13" ht="14.4" customHeight="1" x14ac:dyDescent="0.3">
      <c r="A356" s="831" t="s">
        <v>2173</v>
      </c>
      <c r="B356" s="832" t="s">
        <v>1674</v>
      </c>
      <c r="C356" s="832" t="s">
        <v>1687</v>
      </c>
      <c r="D356" s="832" t="s">
        <v>757</v>
      </c>
      <c r="E356" s="832" t="s">
        <v>1688</v>
      </c>
      <c r="F356" s="849"/>
      <c r="G356" s="849"/>
      <c r="H356" s="837">
        <v>0</v>
      </c>
      <c r="I356" s="849">
        <v>3</v>
      </c>
      <c r="J356" s="849">
        <v>441.78</v>
      </c>
      <c r="K356" s="837">
        <v>1</v>
      </c>
      <c r="L356" s="849">
        <v>3</v>
      </c>
      <c r="M356" s="850">
        <v>441.78</v>
      </c>
    </row>
    <row r="357" spans="1:13" ht="14.4" customHeight="1" x14ac:dyDescent="0.3">
      <c r="A357" s="831" t="s">
        <v>2173</v>
      </c>
      <c r="B357" s="832" t="s">
        <v>1674</v>
      </c>
      <c r="C357" s="832" t="s">
        <v>2182</v>
      </c>
      <c r="D357" s="832" t="s">
        <v>757</v>
      </c>
      <c r="E357" s="832" t="s">
        <v>1682</v>
      </c>
      <c r="F357" s="849"/>
      <c r="G357" s="849"/>
      <c r="H357" s="837">
        <v>0</v>
      </c>
      <c r="I357" s="849">
        <v>94</v>
      </c>
      <c r="J357" s="849">
        <v>69215.020000000019</v>
      </c>
      <c r="K357" s="837">
        <v>1</v>
      </c>
      <c r="L357" s="849">
        <v>94</v>
      </c>
      <c r="M357" s="850">
        <v>69215.020000000019</v>
      </c>
    </row>
    <row r="358" spans="1:13" ht="14.4" customHeight="1" x14ac:dyDescent="0.3">
      <c r="A358" s="831" t="s">
        <v>2173</v>
      </c>
      <c r="B358" s="832" t="s">
        <v>1674</v>
      </c>
      <c r="C358" s="832" t="s">
        <v>1689</v>
      </c>
      <c r="D358" s="832" t="s">
        <v>757</v>
      </c>
      <c r="E358" s="832" t="s">
        <v>1678</v>
      </c>
      <c r="F358" s="849"/>
      <c r="G358" s="849"/>
      <c r="H358" s="837">
        <v>0</v>
      </c>
      <c r="I358" s="849">
        <v>8</v>
      </c>
      <c r="J358" s="849">
        <v>7389.92</v>
      </c>
      <c r="K358" s="837">
        <v>1</v>
      </c>
      <c r="L358" s="849">
        <v>8</v>
      </c>
      <c r="M358" s="850">
        <v>7389.92</v>
      </c>
    </row>
    <row r="359" spans="1:13" ht="14.4" customHeight="1" x14ac:dyDescent="0.3">
      <c r="A359" s="831" t="s">
        <v>2173</v>
      </c>
      <c r="B359" s="832" t="s">
        <v>1674</v>
      </c>
      <c r="C359" s="832" t="s">
        <v>2404</v>
      </c>
      <c r="D359" s="832" t="s">
        <v>757</v>
      </c>
      <c r="E359" s="832" t="s">
        <v>1684</v>
      </c>
      <c r="F359" s="849"/>
      <c r="G359" s="849"/>
      <c r="H359" s="837">
        <v>0</v>
      </c>
      <c r="I359" s="849">
        <v>1</v>
      </c>
      <c r="J359" s="849">
        <v>1154.68</v>
      </c>
      <c r="K359" s="837">
        <v>1</v>
      </c>
      <c r="L359" s="849">
        <v>1</v>
      </c>
      <c r="M359" s="850">
        <v>1154.68</v>
      </c>
    </row>
    <row r="360" spans="1:13" ht="14.4" customHeight="1" x14ac:dyDescent="0.3">
      <c r="A360" s="831" t="s">
        <v>2173</v>
      </c>
      <c r="B360" s="832" t="s">
        <v>1674</v>
      </c>
      <c r="C360" s="832" t="s">
        <v>1690</v>
      </c>
      <c r="D360" s="832" t="s">
        <v>764</v>
      </c>
      <c r="E360" s="832" t="s">
        <v>1691</v>
      </c>
      <c r="F360" s="849"/>
      <c r="G360" s="849"/>
      <c r="H360" s="837">
        <v>0</v>
      </c>
      <c r="I360" s="849">
        <v>1</v>
      </c>
      <c r="J360" s="849">
        <v>1847.49</v>
      </c>
      <c r="K360" s="837">
        <v>1</v>
      </c>
      <c r="L360" s="849">
        <v>1</v>
      </c>
      <c r="M360" s="850">
        <v>1847.49</v>
      </c>
    </row>
    <row r="361" spans="1:13" ht="14.4" customHeight="1" x14ac:dyDescent="0.3">
      <c r="A361" s="831" t="s">
        <v>2173</v>
      </c>
      <c r="B361" s="832" t="s">
        <v>1674</v>
      </c>
      <c r="C361" s="832" t="s">
        <v>1679</v>
      </c>
      <c r="D361" s="832" t="s">
        <v>757</v>
      </c>
      <c r="E361" s="832" t="s">
        <v>1680</v>
      </c>
      <c r="F361" s="849"/>
      <c r="G361" s="849"/>
      <c r="H361" s="837">
        <v>0</v>
      </c>
      <c r="I361" s="849">
        <v>2</v>
      </c>
      <c r="J361" s="849">
        <v>736.32</v>
      </c>
      <c r="K361" s="837">
        <v>1</v>
      </c>
      <c r="L361" s="849">
        <v>2</v>
      </c>
      <c r="M361" s="850">
        <v>736.32</v>
      </c>
    </row>
    <row r="362" spans="1:13" ht="14.4" customHeight="1" x14ac:dyDescent="0.3">
      <c r="A362" s="831" t="s">
        <v>2173</v>
      </c>
      <c r="B362" s="832" t="s">
        <v>1702</v>
      </c>
      <c r="C362" s="832" t="s">
        <v>1703</v>
      </c>
      <c r="D362" s="832" t="s">
        <v>786</v>
      </c>
      <c r="E362" s="832" t="s">
        <v>1704</v>
      </c>
      <c r="F362" s="849"/>
      <c r="G362" s="849"/>
      <c r="H362" s="837"/>
      <c r="I362" s="849">
        <v>4</v>
      </c>
      <c r="J362" s="849">
        <v>0</v>
      </c>
      <c r="K362" s="837"/>
      <c r="L362" s="849">
        <v>4</v>
      </c>
      <c r="M362" s="850">
        <v>0</v>
      </c>
    </row>
    <row r="363" spans="1:13" ht="14.4" customHeight="1" x14ac:dyDescent="0.3">
      <c r="A363" s="831" t="s">
        <v>2173</v>
      </c>
      <c r="B363" s="832" t="s">
        <v>1738</v>
      </c>
      <c r="C363" s="832" t="s">
        <v>1739</v>
      </c>
      <c r="D363" s="832" t="s">
        <v>1740</v>
      </c>
      <c r="E363" s="832" t="s">
        <v>1741</v>
      </c>
      <c r="F363" s="849"/>
      <c r="G363" s="849"/>
      <c r="H363" s="837">
        <v>0</v>
      </c>
      <c r="I363" s="849">
        <v>1</v>
      </c>
      <c r="J363" s="849">
        <v>72.88</v>
      </c>
      <c r="K363" s="837">
        <v>1</v>
      </c>
      <c r="L363" s="849">
        <v>1</v>
      </c>
      <c r="M363" s="850">
        <v>72.88</v>
      </c>
    </row>
    <row r="364" spans="1:13" ht="14.4" customHeight="1" x14ac:dyDescent="0.3">
      <c r="A364" s="831" t="s">
        <v>2173</v>
      </c>
      <c r="B364" s="832" t="s">
        <v>1924</v>
      </c>
      <c r="C364" s="832" t="s">
        <v>1927</v>
      </c>
      <c r="D364" s="832" t="s">
        <v>1225</v>
      </c>
      <c r="E364" s="832" t="s">
        <v>1928</v>
      </c>
      <c r="F364" s="849"/>
      <c r="G364" s="849"/>
      <c r="H364" s="837">
        <v>0</v>
      </c>
      <c r="I364" s="849">
        <v>5</v>
      </c>
      <c r="J364" s="849">
        <v>771.80000000000007</v>
      </c>
      <c r="K364" s="837">
        <v>1</v>
      </c>
      <c r="L364" s="849">
        <v>5</v>
      </c>
      <c r="M364" s="850">
        <v>771.80000000000007</v>
      </c>
    </row>
    <row r="365" spans="1:13" ht="14.4" customHeight="1" x14ac:dyDescent="0.3">
      <c r="A365" s="831" t="s">
        <v>2173</v>
      </c>
      <c r="B365" s="832" t="s">
        <v>1924</v>
      </c>
      <c r="C365" s="832" t="s">
        <v>1925</v>
      </c>
      <c r="D365" s="832" t="s">
        <v>1225</v>
      </c>
      <c r="E365" s="832" t="s">
        <v>1926</v>
      </c>
      <c r="F365" s="849"/>
      <c r="G365" s="849"/>
      <c r="H365" s="837">
        <v>0</v>
      </c>
      <c r="I365" s="849">
        <v>33</v>
      </c>
      <c r="J365" s="849">
        <v>7426.9800000000005</v>
      </c>
      <c r="K365" s="837">
        <v>1</v>
      </c>
      <c r="L365" s="849">
        <v>33</v>
      </c>
      <c r="M365" s="850">
        <v>7426.9800000000005</v>
      </c>
    </row>
    <row r="366" spans="1:13" ht="14.4" customHeight="1" x14ac:dyDescent="0.3">
      <c r="A366" s="831" t="s">
        <v>2173</v>
      </c>
      <c r="B366" s="832" t="s">
        <v>1792</v>
      </c>
      <c r="C366" s="832" t="s">
        <v>2217</v>
      </c>
      <c r="D366" s="832" t="s">
        <v>1794</v>
      </c>
      <c r="E366" s="832" t="s">
        <v>1795</v>
      </c>
      <c r="F366" s="849">
        <v>7</v>
      </c>
      <c r="G366" s="849">
        <v>1193.6400000000001</v>
      </c>
      <c r="H366" s="837">
        <v>1</v>
      </c>
      <c r="I366" s="849"/>
      <c r="J366" s="849"/>
      <c r="K366" s="837">
        <v>0</v>
      </c>
      <c r="L366" s="849">
        <v>7</v>
      </c>
      <c r="M366" s="850">
        <v>1193.6400000000001</v>
      </c>
    </row>
    <row r="367" spans="1:13" ht="14.4" customHeight="1" x14ac:dyDescent="0.3">
      <c r="A367" s="831" t="s">
        <v>2173</v>
      </c>
      <c r="B367" s="832" t="s">
        <v>1792</v>
      </c>
      <c r="C367" s="832" t="s">
        <v>2179</v>
      </c>
      <c r="D367" s="832" t="s">
        <v>1794</v>
      </c>
      <c r="E367" s="832" t="s">
        <v>2180</v>
      </c>
      <c r="F367" s="849">
        <v>10</v>
      </c>
      <c r="G367" s="849">
        <v>2387.1999999999998</v>
      </c>
      <c r="H367" s="837">
        <v>1</v>
      </c>
      <c r="I367" s="849"/>
      <c r="J367" s="849"/>
      <c r="K367" s="837">
        <v>0</v>
      </c>
      <c r="L367" s="849">
        <v>10</v>
      </c>
      <c r="M367" s="850">
        <v>2387.1999999999998</v>
      </c>
    </row>
    <row r="368" spans="1:13" ht="14.4" customHeight="1" x14ac:dyDescent="0.3">
      <c r="A368" s="831" t="s">
        <v>2173</v>
      </c>
      <c r="B368" s="832" t="s">
        <v>1792</v>
      </c>
      <c r="C368" s="832" t="s">
        <v>2394</v>
      </c>
      <c r="D368" s="832" t="s">
        <v>1794</v>
      </c>
      <c r="E368" s="832" t="s">
        <v>1795</v>
      </c>
      <c r="F368" s="849">
        <v>6</v>
      </c>
      <c r="G368" s="849">
        <v>0</v>
      </c>
      <c r="H368" s="837"/>
      <c r="I368" s="849"/>
      <c r="J368" s="849"/>
      <c r="K368" s="837"/>
      <c r="L368" s="849">
        <v>6</v>
      </c>
      <c r="M368" s="850">
        <v>0</v>
      </c>
    </row>
    <row r="369" spans="1:13" ht="14.4" customHeight="1" x14ac:dyDescent="0.3">
      <c r="A369" s="831" t="s">
        <v>2173</v>
      </c>
      <c r="B369" s="832" t="s">
        <v>1792</v>
      </c>
      <c r="C369" s="832" t="s">
        <v>1931</v>
      </c>
      <c r="D369" s="832" t="s">
        <v>1932</v>
      </c>
      <c r="E369" s="832" t="s">
        <v>1795</v>
      </c>
      <c r="F369" s="849"/>
      <c r="G369" s="849"/>
      <c r="H369" s="837">
        <v>0</v>
      </c>
      <c r="I369" s="849">
        <v>8</v>
      </c>
      <c r="J369" s="849">
        <v>1364.16</v>
      </c>
      <c r="K369" s="837">
        <v>1</v>
      </c>
      <c r="L369" s="849">
        <v>8</v>
      </c>
      <c r="M369" s="850">
        <v>1364.16</v>
      </c>
    </row>
    <row r="370" spans="1:13" ht="14.4" customHeight="1" x14ac:dyDescent="0.3">
      <c r="A370" s="831" t="s">
        <v>2173</v>
      </c>
      <c r="B370" s="832" t="s">
        <v>1792</v>
      </c>
      <c r="C370" s="832" t="s">
        <v>2062</v>
      </c>
      <c r="D370" s="832" t="s">
        <v>1932</v>
      </c>
      <c r="E370" s="832" t="s">
        <v>2063</v>
      </c>
      <c r="F370" s="849"/>
      <c r="G370" s="849"/>
      <c r="H370" s="837">
        <v>0</v>
      </c>
      <c r="I370" s="849">
        <v>7</v>
      </c>
      <c r="J370" s="849">
        <v>1909.81</v>
      </c>
      <c r="K370" s="837">
        <v>1</v>
      </c>
      <c r="L370" s="849">
        <v>7</v>
      </c>
      <c r="M370" s="850">
        <v>1909.81</v>
      </c>
    </row>
    <row r="371" spans="1:13" ht="14.4" customHeight="1" x14ac:dyDescent="0.3">
      <c r="A371" s="831" t="s">
        <v>2173</v>
      </c>
      <c r="B371" s="832" t="s">
        <v>1804</v>
      </c>
      <c r="C371" s="832" t="s">
        <v>2398</v>
      </c>
      <c r="D371" s="832" t="s">
        <v>2364</v>
      </c>
      <c r="E371" s="832" t="s">
        <v>2365</v>
      </c>
      <c r="F371" s="849">
        <v>7</v>
      </c>
      <c r="G371" s="849">
        <v>930.8599999999999</v>
      </c>
      <c r="H371" s="837">
        <v>1</v>
      </c>
      <c r="I371" s="849"/>
      <c r="J371" s="849"/>
      <c r="K371" s="837">
        <v>0</v>
      </c>
      <c r="L371" s="849">
        <v>7</v>
      </c>
      <c r="M371" s="850">
        <v>930.8599999999999</v>
      </c>
    </row>
    <row r="372" spans="1:13" ht="14.4" customHeight="1" x14ac:dyDescent="0.3">
      <c r="A372" s="831" t="s">
        <v>2173</v>
      </c>
      <c r="B372" s="832" t="s">
        <v>2001</v>
      </c>
      <c r="C372" s="832" t="s">
        <v>2575</v>
      </c>
      <c r="D372" s="832" t="s">
        <v>2003</v>
      </c>
      <c r="E372" s="832" t="s">
        <v>2576</v>
      </c>
      <c r="F372" s="849"/>
      <c r="G372" s="849"/>
      <c r="H372" s="837">
        <v>0</v>
      </c>
      <c r="I372" s="849">
        <v>3</v>
      </c>
      <c r="J372" s="849">
        <v>290.52</v>
      </c>
      <c r="K372" s="837">
        <v>1</v>
      </c>
      <c r="L372" s="849">
        <v>3</v>
      </c>
      <c r="M372" s="850">
        <v>290.52</v>
      </c>
    </row>
    <row r="373" spans="1:13" ht="14.4" customHeight="1" x14ac:dyDescent="0.3">
      <c r="A373" s="831" t="s">
        <v>2173</v>
      </c>
      <c r="B373" s="832" t="s">
        <v>2001</v>
      </c>
      <c r="C373" s="832" t="s">
        <v>2369</v>
      </c>
      <c r="D373" s="832" t="s">
        <v>2003</v>
      </c>
      <c r="E373" s="832" t="s">
        <v>2370</v>
      </c>
      <c r="F373" s="849"/>
      <c r="G373" s="849"/>
      <c r="H373" s="837">
        <v>0</v>
      </c>
      <c r="I373" s="849">
        <v>2</v>
      </c>
      <c r="J373" s="849">
        <v>387.36</v>
      </c>
      <c r="K373" s="837">
        <v>1</v>
      </c>
      <c r="L373" s="849">
        <v>2</v>
      </c>
      <c r="M373" s="850">
        <v>387.36</v>
      </c>
    </row>
    <row r="374" spans="1:13" ht="14.4" customHeight="1" x14ac:dyDescent="0.3">
      <c r="A374" s="831" t="s">
        <v>2173</v>
      </c>
      <c r="B374" s="832" t="s">
        <v>2001</v>
      </c>
      <c r="C374" s="832" t="s">
        <v>2002</v>
      </c>
      <c r="D374" s="832" t="s">
        <v>2003</v>
      </c>
      <c r="E374" s="832" t="s">
        <v>2004</v>
      </c>
      <c r="F374" s="849"/>
      <c r="G374" s="849"/>
      <c r="H374" s="837">
        <v>0</v>
      </c>
      <c r="I374" s="849">
        <v>1</v>
      </c>
      <c r="J374" s="849">
        <v>64.56</v>
      </c>
      <c r="K374" s="837">
        <v>1</v>
      </c>
      <c r="L374" s="849">
        <v>1</v>
      </c>
      <c r="M374" s="850">
        <v>64.56</v>
      </c>
    </row>
    <row r="375" spans="1:13" ht="14.4" customHeight="1" x14ac:dyDescent="0.3">
      <c r="A375" s="831" t="s">
        <v>2173</v>
      </c>
      <c r="B375" s="832" t="s">
        <v>1824</v>
      </c>
      <c r="C375" s="832" t="s">
        <v>1825</v>
      </c>
      <c r="D375" s="832" t="s">
        <v>653</v>
      </c>
      <c r="E375" s="832" t="s">
        <v>1826</v>
      </c>
      <c r="F375" s="849"/>
      <c r="G375" s="849"/>
      <c r="H375" s="837">
        <v>0</v>
      </c>
      <c r="I375" s="849">
        <v>2</v>
      </c>
      <c r="J375" s="849">
        <v>48.44</v>
      </c>
      <c r="K375" s="837">
        <v>1</v>
      </c>
      <c r="L375" s="849">
        <v>2</v>
      </c>
      <c r="M375" s="850">
        <v>48.44</v>
      </c>
    </row>
    <row r="376" spans="1:13" ht="14.4" customHeight="1" x14ac:dyDescent="0.3">
      <c r="A376" s="831" t="s">
        <v>2173</v>
      </c>
      <c r="B376" s="832" t="s">
        <v>1824</v>
      </c>
      <c r="C376" s="832" t="s">
        <v>1827</v>
      </c>
      <c r="D376" s="832" t="s">
        <v>653</v>
      </c>
      <c r="E376" s="832" t="s">
        <v>646</v>
      </c>
      <c r="F376" s="849"/>
      <c r="G376" s="849"/>
      <c r="H376" s="837">
        <v>0</v>
      </c>
      <c r="I376" s="849">
        <v>24</v>
      </c>
      <c r="J376" s="849">
        <v>1162.0800000000002</v>
      </c>
      <c r="K376" s="837">
        <v>1</v>
      </c>
      <c r="L376" s="849">
        <v>24</v>
      </c>
      <c r="M376" s="850">
        <v>1162.0800000000002</v>
      </c>
    </row>
    <row r="377" spans="1:13" ht="14.4" customHeight="1" x14ac:dyDescent="0.3">
      <c r="A377" s="831" t="s">
        <v>2173</v>
      </c>
      <c r="B377" s="832" t="s">
        <v>1829</v>
      </c>
      <c r="C377" s="832" t="s">
        <v>1831</v>
      </c>
      <c r="D377" s="832" t="s">
        <v>869</v>
      </c>
      <c r="E377" s="832" t="s">
        <v>1832</v>
      </c>
      <c r="F377" s="849">
        <v>2</v>
      </c>
      <c r="G377" s="849">
        <v>72.540000000000006</v>
      </c>
      <c r="H377" s="837">
        <v>1</v>
      </c>
      <c r="I377" s="849"/>
      <c r="J377" s="849"/>
      <c r="K377" s="837">
        <v>0</v>
      </c>
      <c r="L377" s="849">
        <v>2</v>
      </c>
      <c r="M377" s="850">
        <v>72.540000000000006</v>
      </c>
    </row>
    <row r="378" spans="1:13" ht="14.4" customHeight="1" x14ac:dyDescent="0.3">
      <c r="A378" s="831" t="s">
        <v>2173</v>
      </c>
      <c r="B378" s="832" t="s">
        <v>4154</v>
      </c>
      <c r="C378" s="832" t="s">
        <v>3814</v>
      </c>
      <c r="D378" s="832" t="s">
        <v>3815</v>
      </c>
      <c r="E378" s="832" t="s">
        <v>3816</v>
      </c>
      <c r="F378" s="849"/>
      <c r="G378" s="849"/>
      <c r="H378" s="837">
        <v>0</v>
      </c>
      <c r="I378" s="849">
        <v>1</v>
      </c>
      <c r="J378" s="849">
        <v>583.70000000000005</v>
      </c>
      <c r="K378" s="837">
        <v>1</v>
      </c>
      <c r="L378" s="849">
        <v>1</v>
      </c>
      <c r="M378" s="850">
        <v>583.70000000000005</v>
      </c>
    </row>
    <row r="379" spans="1:13" ht="14.4" customHeight="1" x14ac:dyDescent="0.3">
      <c r="A379" s="831" t="s">
        <v>2173</v>
      </c>
      <c r="B379" s="832" t="s">
        <v>1833</v>
      </c>
      <c r="C379" s="832" t="s">
        <v>1834</v>
      </c>
      <c r="D379" s="832" t="s">
        <v>1835</v>
      </c>
      <c r="E379" s="832" t="s">
        <v>1836</v>
      </c>
      <c r="F379" s="849"/>
      <c r="G379" s="849"/>
      <c r="H379" s="837"/>
      <c r="I379" s="849">
        <v>56</v>
      </c>
      <c r="J379" s="849">
        <v>0</v>
      </c>
      <c r="K379" s="837"/>
      <c r="L379" s="849">
        <v>56</v>
      </c>
      <c r="M379" s="850">
        <v>0</v>
      </c>
    </row>
    <row r="380" spans="1:13" ht="14.4" customHeight="1" x14ac:dyDescent="0.3">
      <c r="A380" s="831" t="s">
        <v>2173</v>
      </c>
      <c r="B380" s="832" t="s">
        <v>1853</v>
      </c>
      <c r="C380" s="832" t="s">
        <v>1854</v>
      </c>
      <c r="D380" s="832" t="s">
        <v>994</v>
      </c>
      <c r="E380" s="832" t="s">
        <v>1855</v>
      </c>
      <c r="F380" s="849"/>
      <c r="G380" s="849"/>
      <c r="H380" s="837"/>
      <c r="I380" s="849">
        <v>2</v>
      </c>
      <c r="J380" s="849">
        <v>0</v>
      </c>
      <c r="K380" s="837"/>
      <c r="L380" s="849">
        <v>2</v>
      </c>
      <c r="M380" s="850">
        <v>0</v>
      </c>
    </row>
    <row r="381" spans="1:13" ht="14.4" customHeight="1" x14ac:dyDescent="0.3">
      <c r="A381" s="831" t="s">
        <v>2173</v>
      </c>
      <c r="B381" s="832" t="s">
        <v>1933</v>
      </c>
      <c r="C381" s="832" t="s">
        <v>2039</v>
      </c>
      <c r="D381" s="832" t="s">
        <v>2040</v>
      </c>
      <c r="E381" s="832" t="s">
        <v>2041</v>
      </c>
      <c r="F381" s="849"/>
      <c r="G381" s="849"/>
      <c r="H381" s="837">
        <v>0</v>
      </c>
      <c r="I381" s="849">
        <v>9</v>
      </c>
      <c r="J381" s="849">
        <v>64189.260000000009</v>
      </c>
      <c r="K381" s="837">
        <v>1</v>
      </c>
      <c r="L381" s="849">
        <v>9</v>
      </c>
      <c r="M381" s="850">
        <v>64189.260000000009</v>
      </c>
    </row>
    <row r="382" spans="1:13" ht="14.4" customHeight="1" x14ac:dyDescent="0.3">
      <c r="A382" s="831" t="s">
        <v>2173</v>
      </c>
      <c r="B382" s="832" t="s">
        <v>4146</v>
      </c>
      <c r="C382" s="832" t="s">
        <v>3788</v>
      </c>
      <c r="D382" s="832" t="s">
        <v>3298</v>
      </c>
      <c r="E382" s="832"/>
      <c r="F382" s="849">
        <v>1</v>
      </c>
      <c r="G382" s="849">
        <v>0</v>
      </c>
      <c r="H382" s="837"/>
      <c r="I382" s="849"/>
      <c r="J382" s="849"/>
      <c r="K382" s="837"/>
      <c r="L382" s="849">
        <v>1</v>
      </c>
      <c r="M382" s="850">
        <v>0</v>
      </c>
    </row>
    <row r="383" spans="1:13" ht="14.4" customHeight="1" x14ac:dyDescent="0.3">
      <c r="A383" s="831" t="s">
        <v>2173</v>
      </c>
      <c r="B383" s="832" t="s">
        <v>4146</v>
      </c>
      <c r="C383" s="832" t="s">
        <v>2599</v>
      </c>
      <c r="D383" s="832" t="s">
        <v>2600</v>
      </c>
      <c r="E383" s="832" t="s">
        <v>2601</v>
      </c>
      <c r="F383" s="849"/>
      <c r="G383" s="849"/>
      <c r="H383" s="837">
        <v>0</v>
      </c>
      <c r="I383" s="849">
        <v>1</v>
      </c>
      <c r="J383" s="849">
        <v>50.32</v>
      </c>
      <c r="K383" s="837">
        <v>1</v>
      </c>
      <c r="L383" s="849">
        <v>1</v>
      </c>
      <c r="M383" s="850">
        <v>50.32</v>
      </c>
    </row>
    <row r="384" spans="1:13" ht="14.4" customHeight="1" x14ac:dyDescent="0.3">
      <c r="A384" s="831" t="s">
        <v>2174</v>
      </c>
      <c r="B384" s="832" t="s">
        <v>1674</v>
      </c>
      <c r="C384" s="832" t="s">
        <v>2272</v>
      </c>
      <c r="D384" s="832" t="s">
        <v>757</v>
      </c>
      <c r="E384" s="832" t="s">
        <v>1686</v>
      </c>
      <c r="F384" s="849"/>
      <c r="G384" s="849"/>
      <c r="H384" s="837">
        <v>0</v>
      </c>
      <c r="I384" s="849">
        <v>10</v>
      </c>
      <c r="J384" s="849">
        <v>4908.8999999999996</v>
      </c>
      <c r="K384" s="837">
        <v>1</v>
      </c>
      <c r="L384" s="849">
        <v>10</v>
      </c>
      <c r="M384" s="850">
        <v>4908.8999999999996</v>
      </c>
    </row>
    <row r="385" spans="1:13" ht="14.4" customHeight="1" x14ac:dyDescent="0.3">
      <c r="A385" s="831" t="s">
        <v>2174</v>
      </c>
      <c r="B385" s="832" t="s">
        <v>1674</v>
      </c>
      <c r="C385" s="832" t="s">
        <v>2182</v>
      </c>
      <c r="D385" s="832" t="s">
        <v>757</v>
      </c>
      <c r="E385" s="832" t="s">
        <v>1682</v>
      </c>
      <c r="F385" s="849"/>
      <c r="G385" s="849"/>
      <c r="H385" s="837">
        <v>0</v>
      </c>
      <c r="I385" s="849">
        <v>36</v>
      </c>
      <c r="J385" s="849">
        <v>26507.880000000005</v>
      </c>
      <c r="K385" s="837">
        <v>1</v>
      </c>
      <c r="L385" s="849">
        <v>36</v>
      </c>
      <c r="M385" s="850">
        <v>26507.880000000005</v>
      </c>
    </row>
    <row r="386" spans="1:13" ht="14.4" customHeight="1" x14ac:dyDescent="0.3">
      <c r="A386" s="831" t="s">
        <v>2174</v>
      </c>
      <c r="B386" s="832" t="s">
        <v>1674</v>
      </c>
      <c r="C386" s="832" t="s">
        <v>1689</v>
      </c>
      <c r="D386" s="832" t="s">
        <v>757</v>
      </c>
      <c r="E386" s="832" t="s">
        <v>1678</v>
      </c>
      <c r="F386" s="849"/>
      <c r="G386" s="849"/>
      <c r="H386" s="837">
        <v>0</v>
      </c>
      <c r="I386" s="849">
        <v>4</v>
      </c>
      <c r="J386" s="849">
        <v>3694.96</v>
      </c>
      <c r="K386" s="837">
        <v>1</v>
      </c>
      <c r="L386" s="849">
        <v>4</v>
      </c>
      <c r="M386" s="850">
        <v>3694.96</v>
      </c>
    </row>
    <row r="387" spans="1:13" ht="14.4" customHeight="1" x14ac:dyDescent="0.3">
      <c r="A387" s="831" t="s">
        <v>2174</v>
      </c>
      <c r="B387" s="832" t="s">
        <v>1674</v>
      </c>
      <c r="C387" s="832" t="s">
        <v>1681</v>
      </c>
      <c r="D387" s="832" t="s">
        <v>757</v>
      </c>
      <c r="E387" s="832" t="s">
        <v>1682</v>
      </c>
      <c r="F387" s="849"/>
      <c r="G387" s="849"/>
      <c r="H387" s="837">
        <v>0</v>
      </c>
      <c r="I387" s="849">
        <v>3</v>
      </c>
      <c r="J387" s="849">
        <v>2208.9900000000002</v>
      </c>
      <c r="K387" s="837">
        <v>1</v>
      </c>
      <c r="L387" s="849">
        <v>3</v>
      </c>
      <c r="M387" s="850">
        <v>2208.9900000000002</v>
      </c>
    </row>
    <row r="388" spans="1:13" ht="14.4" customHeight="1" x14ac:dyDescent="0.3">
      <c r="A388" s="831" t="s">
        <v>2174</v>
      </c>
      <c r="B388" s="832" t="s">
        <v>1674</v>
      </c>
      <c r="C388" s="832" t="s">
        <v>1685</v>
      </c>
      <c r="D388" s="832" t="s">
        <v>757</v>
      </c>
      <c r="E388" s="832" t="s">
        <v>1686</v>
      </c>
      <c r="F388" s="849"/>
      <c r="G388" s="849"/>
      <c r="H388" s="837">
        <v>0</v>
      </c>
      <c r="I388" s="849">
        <v>3</v>
      </c>
      <c r="J388" s="849">
        <v>1472.67</v>
      </c>
      <c r="K388" s="837">
        <v>1</v>
      </c>
      <c r="L388" s="849">
        <v>3</v>
      </c>
      <c r="M388" s="850">
        <v>1472.67</v>
      </c>
    </row>
    <row r="389" spans="1:13" ht="14.4" customHeight="1" x14ac:dyDescent="0.3">
      <c r="A389" s="831" t="s">
        <v>2174</v>
      </c>
      <c r="B389" s="832" t="s">
        <v>1924</v>
      </c>
      <c r="C389" s="832" t="s">
        <v>2696</v>
      </c>
      <c r="D389" s="832" t="s">
        <v>1060</v>
      </c>
      <c r="E389" s="832" t="s">
        <v>2697</v>
      </c>
      <c r="F389" s="849">
        <v>2</v>
      </c>
      <c r="G389" s="849">
        <v>308.72000000000003</v>
      </c>
      <c r="H389" s="837">
        <v>1</v>
      </c>
      <c r="I389" s="849"/>
      <c r="J389" s="849"/>
      <c r="K389" s="837">
        <v>0</v>
      </c>
      <c r="L389" s="849">
        <v>2</v>
      </c>
      <c r="M389" s="850">
        <v>308.72000000000003</v>
      </c>
    </row>
    <row r="390" spans="1:13" ht="14.4" customHeight="1" x14ac:dyDescent="0.3">
      <c r="A390" s="831" t="s">
        <v>2174</v>
      </c>
      <c r="B390" s="832" t="s">
        <v>1924</v>
      </c>
      <c r="C390" s="832" t="s">
        <v>1927</v>
      </c>
      <c r="D390" s="832" t="s">
        <v>1225</v>
      </c>
      <c r="E390" s="832" t="s">
        <v>1928</v>
      </c>
      <c r="F390" s="849"/>
      <c r="G390" s="849"/>
      <c r="H390" s="837">
        <v>0</v>
      </c>
      <c r="I390" s="849">
        <v>4</v>
      </c>
      <c r="J390" s="849">
        <v>617.44000000000005</v>
      </c>
      <c r="K390" s="837">
        <v>1</v>
      </c>
      <c r="L390" s="849">
        <v>4</v>
      </c>
      <c r="M390" s="850">
        <v>617.44000000000005</v>
      </c>
    </row>
    <row r="391" spans="1:13" ht="14.4" customHeight="1" x14ac:dyDescent="0.3">
      <c r="A391" s="831" t="s">
        <v>2174</v>
      </c>
      <c r="B391" s="832" t="s">
        <v>1824</v>
      </c>
      <c r="C391" s="832" t="s">
        <v>1827</v>
      </c>
      <c r="D391" s="832" t="s">
        <v>653</v>
      </c>
      <c r="E391" s="832" t="s">
        <v>646</v>
      </c>
      <c r="F391" s="849"/>
      <c r="G391" s="849"/>
      <c r="H391" s="837">
        <v>0</v>
      </c>
      <c r="I391" s="849">
        <v>16</v>
      </c>
      <c r="J391" s="849">
        <v>774.72</v>
      </c>
      <c r="K391" s="837">
        <v>1</v>
      </c>
      <c r="L391" s="849">
        <v>16</v>
      </c>
      <c r="M391" s="850">
        <v>774.72</v>
      </c>
    </row>
    <row r="392" spans="1:13" ht="14.4" customHeight="1" x14ac:dyDescent="0.3">
      <c r="A392" s="831" t="s">
        <v>2174</v>
      </c>
      <c r="B392" s="832" t="s">
        <v>1833</v>
      </c>
      <c r="C392" s="832" t="s">
        <v>1834</v>
      </c>
      <c r="D392" s="832" t="s">
        <v>1835</v>
      </c>
      <c r="E392" s="832" t="s">
        <v>1836</v>
      </c>
      <c r="F392" s="849"/>
      <c r="G392" s="849"/>
      <c r="H392" s="837"/>
      <c r="I392" s="849">
        <v>31</v>
      </c>
      <c r="J392" s="849">
        <v>0</v>
      </c>
      <c r="K392" s="837"/>
      <c r="L392" s="849">
        <v>31</v>
      </c>
      <c r="M392" s="850">
        <v>0</v>
      </c>
    </row>
    <row r="393" spans="1:13" ht="14.4" customHeight="1" x14ac:dyDescent="0.3">
      <c r="A393" s="831" t="s">
        <v>2174</v>
      </c>
      <c r="B393" s="832" t="s">
        <v>4145</v>
      </c>
      <c r="C393" s="832" t="s">
        <v>3709</v>
      </c>
      <c r="D393" s="832" t="s">
        <v>3710</v>
      </c>
      <c r="E393" s="832" t="s">
        <v>3711</v>
      </c>
      <c r="F393" s="849"/>
      <c r="G393" s="849"/>
      <c r="H393" s="837">
        <v>0</v>
      </c>
      <c r="I393" s="849">
        <v>1</v>
      </c>
      <c r="J393" s="849">
        <v>60.39</v>
      </c>
      <c r="K393" s="837">
        <v>1</v>
      </c>
      <c r="L393" s="849">
        <v>1</v>
      </c>
      <c r="M393" s="850">
        <v>60.39</v>
      </c>
    </row>
    <row r="394" spans="1:13" ht="14.4" customHeight="1" x14ac:dyDescent="0.3">
      <c r="A394" s="831" t="s">
        <v>2175</v>
      </c>
      <c r="B394" s="832" t="s">
        <v>1674</v>
      </c>
      <c r="C394" s="832" t="s">
        <v>2272</v>
      </c>
      <c r="D394" s="832" t="s">
        <v>757</v>
      </c>
      <c r="E394" s="832" t="s">
        <v>1686</v>
      </c>
      <c r="F394" s="849"/>
      <c r="G394" s="849"/>
      <c r="H394" s="837">
        <v>0</v>
      </c>
      <c r="I394" s="849">
        <v>8</v>
      </c>
      <c r="J394" s="849">
        <v>3927.12</v>
      </c>
      <c r="K394" s="837">
        <v>1</v>
      </c>
      <c r="L394" s="849">
        <v>8</v>
      </c>
      <c r="M394" s="850">
        <v>3927.12</v>
      </c>
    </row>
    <row r="395" spans="1:13" ht="14.4" customHeight="1" x14ac:dyDescent="0.3">
      <c r="A395" s="831" t="s">
        <v>2175</v>
      </c>
      <c r="B395" s="832" t="s">
        <v>1674</v>
      </c>
      <c r="C395" s="832" t="s">
        <v>2182</v>
      </c>
      <c r="D395" s="832" t="s">
        <v>757</v>
      </c>
      <c r="E395" s="832" t="s">
        <v>1682</v>
      </c>
      <c r="F395" s="849"/>
      <c r="G395" s="849"/>
      <c r="H395" s="837">
        <v>0</v>
      </c>
      <c r="I395" s="849">
        <v>202</v>
      </c>
      <c r="J395" s="849">
        <v>148738.66</v>
      </c>
      <c r="K395" s="837">
        <v>1</v>
      </c>
      <c r="L395" s="849">
        <v>202</v>
      </c>
      <c r="M395" s="850">
        <v>148738.66</v>
      </c>
    </row>
    <row r="396" spans="1:13" ht="14.4" customHeight="1" x14ac:dyDescent="0.3">
      <c r="A396" s="831" t="s">
        <v>2175</v>
      </c>
      <c r="B396" s="832" t="s">
        <v>1674</v>
      </c>
      <c r="C396" s="832" t="s">
        <v>2404</v>
      </c>
      <c r="D396" s="832" t="s">
        <v>757</v>
      </c>
      <c r="E396" s="832" t="s">
        <v>1684</v>
      </c>
      <c r="F396" s="849"/>
      <c r="G396" s="849"/>
      <c r="H396" s="837">
        <v>0</v>
      </c>
      <c r="I396" s="849">
        <v>7</v>
      </c>
      <c r="J396" s="849">
        <v>8082.76</v>
      </c>
      <c r="K396" s="837">
        <v>1</v>
      </c>
      <c r="L396" s="849">
        <v>7</v>
      </c>
      <c r="M396" s="850">
        <v>8082.76</v>
      </c>
    </row>
    <row r="397" spans="1:13" ht="14.4" customHeight="1" x14ac:dyDescent="0.3">
      <c r="A397" s="831" t="s">
        <v>2175</v>
      </c>
      <c r="B397" s="832" t="s">
        <v>1674</v>
      </c>
      <c r="C397" s="832" t="s">
        <v>1681</v>
      </c>
      <c r="D397" s="832" t="s">
        <v>757</v>
      </c>
      <c r="E397" s="832" t="s">
        <v>1682</v>
      </c>
      <c r="F397" s="849"/>
      <c r="G397" s="849"/>
      <c r="H397" s="837">
        <v>0</v>
      </c>
      <c r="I397" s="849">
        <v>5</v>
      </c>
      <c r="J397" s="849">
        <v>3681.6500000000005</v>
      </c>
      <c r="K397" s="837">
        <v>1</v>
      </c>
      <c r="L397" s="849">
        <v>5</v>
      </c>
      <c r="M397" s="850">
        <v>3681.6500000000005</v>
      </c>
    </row>
    <row r="398" spans="1:13" ht="14.4" customHeight="1" x14ac:dyDescent="0.3">
      <c r="A398" s="831" t="s">
        <v>2175</v>
      </c>
      <c r="B398" s="832" t="s">
        <v>1924</v>
      </c>
      <c r="C398" s="832" t="s">
        <v>1927</v>
      </c>
      <c r="D398" s="832" t="s">
        <v>1225</v>
      </c>
      <c r="E398" s="832" t="s">
        <v>1928</v>
      </c>
      <c r="F398" s="849"/>
      <c r="G398" s="849"/>
      <c r="H398" s="837">
        <v>0</v>
      </c>
      <c r="I398" s="849">
        <v>3</v>
      </c>
      <c r="J398" s="849">
        <v>463.08000000000004</v>
      </c>
      <c r="K398" s="837">
        <v>1</v>
      </c>
      <c r="L398" s="849">
        <v>3</v>
      </c>
      <c r="M398" s="850">
        <v>463.08000000000004</v>
      </c>
    </row>
    <row r="399" spans="1:13" ht="14.4" customHeight="1" x14ac:dyDescent="0.3">
      <c r="A399" s="831" t="s">
        <v>2175</v>
      </c>
      <c r="B399" s="832" t="s">
        <v>1792</v>
      </c>
      <c r="C399" s="832" t="s">
        <v>2217</v>
      </c>
      <c r="D399" s="832" t="s">
        <v>1794</v>
      </c>
      <c r="E399" s="832" t="s">
        <v>1795</v>
      </c>
      <c r="F399" s="849">
        <v>2</v>
      </c>
      <c r="G399" s="849">
        <v>341.04</v>
      </c>
      <c r="H399" s="837">
        <v>1</v>
      </c>
      <c r="I399" s="849"/>
      <c r="J399" s="849"/>
      <c r="K399" s="837">
        <v>0</v>
      </c>
      <c r="L399" s="849">
        <v>2</v>
      </c>
      <c r="M399" s="850">
        <v>341.04</v>
      </c>
    </row>
    <row r="400" spans="1:13" ht="14.4" customHeight="1" x14ac:dyDescent="0.3">
      <c r="A400" s="831" t="s">
        <v>2175</v>
      </c>
      <c r="B400" s="832" t="s">
        <v>1792</v>
      </c>
      <c r="C400" s="832" t="s">
        <v>1931</v>
      </c>
      <c r="D400" s="832" t="s">
        <v>1932</v>
      </c>
      <c r="E400" s="832" t="s">
        <v>1795</v>
      </c>
      <c r="F400" s="849"/>
      <c r="G400" s="849"/>
      <c r="H400" s="837">
        <v>0</v>
      </c>
      <c r="I400" s="849">
        <v>2</v>
      </c>
      <c r="J400" s="849">
        <v>341.04</v>
      </c>
      <c r="K400" s="837">
        <v>1</v>
      </c>
      <c r="L400" s="849">
        <v>2</v>
      </c>
      <c r="M400" s="850">
        <v>341.04</v>
      </c>
    </row>
    <row r="401" spans="1:13" ht="14.4" customHeight="1" x14ac:dyDescent="0.3">
      <c r="A401" s="831" t="s">
        <v>2175</v>
      </c>
      <c r="B401" s="832" t="s">
        <v>1800</v>
      </c>
      <c r="C401" s="832" t="s">
        <v>1801</v>
      </c>
      <c r="D401" s="832" t="s">
        <v>1802</v>
      </c>
      <c r="E401" s="832" t="s">
        <v>1803</v>
      </c>
      <c r="F401" s="849"/>
      <c r="G401" s="849"/>
      <c r="H401" s="837">
        <v>0</v>
      </c>
      <c r="I401" s="849">
        <v>2</v>
      </c>
      <c r="J401" s="849">
        <v>141.08000000000001</v>
      </c>
      <c r="K401" s="837">
        <v>1</v>
      </c>
      <c r="L401" s="849">
        <v>2</v>
      </c>
      <c r="M401" s="850">
        <v>141.08000000000001</v>
      </c>
    </row>
    <row r="402" spans="1:13" ht="14.4" customHeight="1" x14ac:dyDescent="0.3">
      <c r="A402" s="831" t="s">
        <v>2175</v>
      </c>
      <c r="B402" s="832" t="s">
        <v>1824</v>
      </c>
      <c r="C402" s="832" t="s">
        <v>1825</v>
      </c>
      <c r="D402" s="832" t="s">
        <v>653</v>
      </c>
      <c r="E402" s="832" t="s">
        <v>1826</v>
      </c>
      <c r="F402" s="849"/>
      <c r="G402" s="849"/>
      <c r="H402" s="837">
        <v>0</v>
      </c>
      <c r="I402" s="849">
        <v>3</v>
      </c>
      <c r="J402" s="849">
        <v>72.66</v>
      </c>
      <c r="K402" s="837">
        <v>1</v>
      </c>
      <c r="L402" s="849">
        <v>3</v>
      </c>
      <c r="M402" s="850">
        <v>72.66</v>
      </c>
    </row>
    <row r="403" spans="1:13" ht="14.4" customHeight="1" x14ac:dyDescent="0.3">
      <c r="A403" s="831" t="s">
        <v>2175</v>
      </c>
      <c r="B403" s="832" t="s">
        <v>1824</v>
      </c>
      <c r="C403" s="832" t="s">
        <v>1827</v>
      </c>
      <c r="D403" s="832" t="s">
        <v>653</v>
      </c>
      <c r="E403" s="832" t="s">
        <v>646</v>
      </c>
      <c r="F403" s="849"/>
      <c r="G403" s="849"/>
      <c r="H403" s="837">
        <v>0</v>
      </c>
      <c r="I403" s="849">
        <v>59</v>
      </c>
      <c r="J403" s="849">
        <v>2856.7800000000007</v>
      </c>
      <c r="K403" s="837">
        <v>1</v>
      </c>
      <c r="L403" s="849">
        <v>59</v>
      </c>
      <c r="M403" s="850">
        <v>2856.7800000000007</v>
      </c>
    </row>
    <row r="404" spans="1:13" ht="14.4" customHeight="1" x14ac:dyDescent="0.3">
      <c r="A404" s="831" t="s">
        <v>2175</v>
      </c>
      <c r="B404" s="832" t="s">
        <v>1833</v>
      </c>
      <c r="C404" s="832" t="s">
        <v>1834</v>
      </c>
      <c r="D404" s="832" t="s">
        <v>1835</v>
      </c>
      <c r="E404" s="832" t="s">
        <v>1836</v>
      </c>
      <c r="F404" s="849"/>
      <c r="G404" s="849"/>
      <c r="H404" s="837"/>
      <c r="I404" s="849">
        <v>11</v>
      </c>
      <c r="J404" s="849">
        <v>0</v>
      </c>
      <c r="K404" s="837"/>
      <c r="L404" s="849">
        <v>11</v>
      </c>
      <c r="M404" s="850">
        <v>0</v>
      </c>
    </row>
    <row r="405" spans="1:13" ht="14.4" customHeight="1" x14ac:dyDescent="0.3">
      <c r="A405" s="831" t="s">
        <v>2175</v>
      </c>
      <c r="B405" s="832" t="s">
        <v>1874</v>
      </c>
      <c r="C405" s="832" t="s">
        <v>1878</v>
      </c>
      <c r="D405" s="832" t="s">
        <v>990</v>
      </c>
      <c r="E405" s="832" t="s">
        <v>1879</v>
      </c>
      <c r="F405" s="849"/>
      <c r="G405" s="849"/>
      <c r="H405" s="837">
        <v>0</v>
      </c>
      <c r="I405" s="849">
        <v>4</v>
      </c>
      <c r="J405" s="849">
        <v>767.54</v>
      </c>
      <c r="K405" s="837">
        <v>1</v>
      </c>
      <c r="L405" s="849">
        <v>4</v>
      </c>
      <c r="M405" s="850">
        <v>767.54</v>
      </c>
    </row>
    <row r="406" spans="1:13" ht="14.4" customHeight="1" x14ac:dyDescent="0.3">
      <c r="A406" s="831" t="s">
        <v>2175</v>
      </c>
      <c r="B406" s="832" t="s">
        <v>4146</v>
      </c>
      <c r="C406" s="832" t="s">
        <v>3738</v>
      </c>
      <c r="D406" s="832" t="s">
        <v>2308</v>
      </c>
      <c r="E406" s="832" t="s">
        <v>3739</v>
      </c>
      <c r="F406" s="849">
        <v>2</v>
      </c>
      <c r="G406" s="849">
        <v>0</v>
      </c>
      <c r="H406" s="837"/>
      <c r="I406" s="849"/>
      <c r="J406" s="849"/>
      <c r="K406" s="837"/>
      <c r="L406" s="849">
        <v>2</v>
      </c>
      <c r="M406" s="850">
        <v>0</v>
      </c>
    </row>
    <row r="407" spans="1:13" ht="14.4" customHeight="1" x14ac:dyDescent="0.3">
      <c r="A407" s="831" t="s">
        <v>2176</v>
      </c>
      <c r="B407" s="832" t="s">
        <v>1674</v>
      </c>
      <c r="C407" s="832" t="s">
        <v>1687</v>
      </c>
      <c r="D407" s="832" t="s">
        <v>757</v>
      </c>
      <c r="E407" s="832" t="s">
        <v>1688</v>
      </c>
      <c r="F407" s="849"/>
      <c r="G407" s="849"/>
      <c r="H407" s="837">
        <v>0</v>
      </c>
      <c r="I407" s="849">
        <v>1</v>
      </c>
      <c r="J407" s="849">
        <v>147.26</v>
      </c>
      <c r="K407" s="837">
        <v>1</v>
      </c>
      <c r="L407" s="849">
        <v>1</v>
      </c>
      <c r="M407" s="850">
        <v>147.26</v>
      </c>
    </row>
    <row r="408" spans="1:13" ht="14.4" customHeight="1" x14ac:dyDescent="0.3">
      <c r="A408" s="831" t="s">
        <v>2176</v>
      </c>
      <c r="B408" s="832" t="s">
        <v>1674</v>
      </c>
      <c r="C408" s="832" t="s">
        <v>2182</v>
      </c>
      <c r="D408" s="832" t="s">
        <v>757</v>
      </c>
      <c r="E408" s="832" t="s">
        <v>1682</v>
      </c>
      <c r="F408" s="849"/>
      <c r="G408" s="849"/>
      <c r="H408" s="837">
        <v>0</v>
      </c>
      <c r="I408" s="849">
        <v>6</v>
      </c>
      <c r="J408" s="849">
        <v>4417.9800000000005</v>
      </c>
      <c r="K408" s="837">
        <v>1</v>
      </c>
      <c r="L408" s="849">
        <v>6</v>
      </c>
      <c r="M408" s="850">
        <v>4417.9800000000005</v>
      </c>
    </row>
    <row r="409" spans="1:13" ht="14.4" customHeight="1" x14ac:dyDescent="0.3">
      <c r="A409" s="831" t="s">
        <v>2176</v>
      </c>
      <c r="B409" s="832" t="s">
        <v>1674</v>
      </c>
      <c r="C409" s="832" t="s">
        <v>1689</v>
      </c>
      <c r="D409" s="832" t="s">
        <v>757</v>
      </c>
      <c r="E409" s="832" t="s">
        <v>1678</v>
      </c>
      <c r="F409" s="849"/>
      <c r="G409" s="849"/>
      <c r="H409" s="837">
        <v>0</v>
      </c>
      <c r="I409" s="849">
        <v>3</v>
      </c>
      <c r="J409" s="849">
        <v>2771.2200000000003</v>
      </c>
      <c r="K409" s="837">
        <v>1</v>
      </c>
      <c r="L409" s="849">
        <v>3</v>
      </c>
      <c r="M409" s="850">
        <v>2771.2200000000003</v>
      </c>
    </row>
    <row r="410" spans="1:13" ht="14.4" customHeight="1" x14ac:dyDescent="0.3">
      <c r="A410" s="831" t="s">
        <v>2176</v>
      </c>
      <c r="B410" s="832" t="s">
        <v>1674</v>
      </c>
      <c r="C410" s="832" t="s">
        <v>1681</v>
      </c>
      <c r="D410" s="832" t="s">
        <v>757</v>
      </c>
      <c r="E410" s="832" t="s">
        <v>1682</v>
      </c>
      <c r="F410" s="849"/>
      <c r="G410" s="849"/>
      <c r="H410" s="837">
        <v>0</v>
      </c>
      <c r="I410" s="849">
        <v>2</v>
      </c>
      <c r="J410" s="849">
        <v>1472.66</v>
      </c>
      <c r="K410" s="837">
        <v>1</v>
      </c>
      <c r="L410" s="849">
        <v>2</v>
      </c>
      <c r="M410" s="850">
        <v>1472.66</v>
      </c>
    </row>
    <row r="411" spans="1:13" ht="14.4" customHeight="1" x14ac:dyDescent="0.3">
      <c r="A411" s="831" t="s">
        <v>2176</v>
      </c>
      <c r="B411" s="832" t="s">
        <v>1924</v>
      </c>
      <c r="C411" s="832" t="s">
        <v>2696</v>
      </c>
      <c r="D411" s="832" t="s">
        <v>1060</v>
      </c>
      <c r="E411" s="832" t="s">
        <v>2697</v>
      </c>
      <c r="F411" s="849">
        <v>1</v>
      </c>
      <c r="G411" s="849">
        <v>154.36000000000001</v>
      </c>
      <c r="H411" s="837">
        <v>1</v>
      </c>
      <c r="I411" s="849"/>
      <c r="J411" s="849"/>
      <c r="K411" s="837">
        <v>0</v>
      </c>
      <c r="L411" s="849">
        <v>1</v>
      </c>
      <c r="M411" s="850">
        <v>154.36000000000001</v>
      </c>
    </row>
    <row r="412" spans="1:13" ht="14.4" customHeight="1" x14ac:dyDescent="0.3">
      <c r="A412" s="831" t="s">
        <v>2176</v>
      </c>
      <c r="B412" s="832" t="s">
        <v>1792</v>
      </c>
      <c r="C412" s="832" t="s">
        <v>1793</v>
      </c>
      <c r="D412" s="832" t="s">
        <v>1794</v>
      </c>
      <c r="E412" s="832" t="s">
        <v>1795</v>
      </c>
      <c r="F412" s="849">
        <v>1</v>
      </c>
      <c r="G412" s="849">
        <v>170.52</v>
      </c>
      <c r="H412" s="837">
        <v>1</v>
      </c>
      <c r="I412" s="849"/>
      <c r="J412" s="849"/>
      <c r="K412" s="837">
        <v>0</v>
      </c>
      <c r="L412" s="849">
        <v>1</v>
      </c>
      <c r="M412" s="850">
        <v>170.52</v>
      </c>
    </row>
    <row r="413" spans="1:13" ht="14.4" customHeight="1" x14ac:dyDescent="0.3">
      <c r="A413" s="831" t="s">
        <v>2176</v>
      </c>
      <c r="B413" s="832" t="s">
        <v>1792</v>
      </c>
      <c r="C413" s="832" t="s">
        <v>2179</v>
      </c>
      <c r="D413" s="832" t="s">
        <v>1794</v>
      </c>
      <c r="E413" s="832" t="s">
        <v>2180</v>
      </c>
      <c r="F413" s="849">
        <v>1</v>
      </c>
      <c r="G413" s="849">
        <v>238.72</v>
      </c>
      <c r="H413" s="837">
        <v>1</v>
      </c>
      <c r="I413" s="849"/>
      <c r="J413" s="849"/>
      <c r="K413" s="837">
        <v>0</v>
      </c>
      <c r="L413" s="849">
        <v>1</v>
      </c>
      <c r="M413" s="850">
        <v>238.72</v>
      </c>
    </row>
    <row r="414" spans="1:13" ht="14.4" customHeight="1" x14ac:dyDescent="0.3">
      <c r="A414" s="831" t="s">
        <v>2176</v>
      </c>
      <c r="B414" s="832" t="s">
        <v>2001</v>
      </c>
      <c r="C414" s="832" t="s">
        <v>3758</v>
      </c>
      <c r="D414" s="832" t="s">
        <v>2003</v>
      </c>
      <c r="E414" s="832" t="s">
        <v>3523</v>
      </c>
      <c r="F414" s="849"/>
      <c r="G414" s="849"/>
      <c r="H414" s="837"/>
      <c r="I414" s="849">
        <v>1</v>
      </c>
      <c r="J414" s="849">
        <v>0</v>
      </c>
      <c r="K414" s="837"/>
      <c r="L414" s="849">
        <v>1</v>
      </c>
      <c r="M414" s="850">
        <v>0</v>
      </c>
    </row>
    <row r="415" spans="1:13" ht="14.4" customHeight="1" x14ac:dyDescent="0.3">
      <c r="A415" s="831" t="s">
        <v>2176</v>
      </c>
      <c r="B415" s="832" t="s">
        <v>1824</v>
      </c>
      <c r="C415" s="832" t="s">
        <v>1825</v>
      </c>
      <c r="D415" s="832" t="s">
        <v>653</v>
      </c>
      <c r="E415" s="832" t="s">
        <v>1826</v>
      </c>
      <c r="F415" s="849"/>
      <c r="G415" s="849"/>
      <c r="H415" s="837">
        <v>0</v>
      </c>
      <c r="I415" s="849">
        <v>4</v>
      </c>
      <c r="J415" s="849">
        <v>96.88</v>
      </c>
      <c r="K415" s="837">
        <v>1</v>
      </c>
      <c r="L415" s="849">
        <v>4</v>
      </c>
      <c r="M415" s="850">
        <v>96.88</v>
      </c>
    </row>
    <row r="416" spans="1:13" ht="14.4" customHeight="1" x14ac:dyDescent="0.3">
      <c r="A416" s="831" t="s">
        <v>2176</v>
      </c>
      <c r="B416" s="832" t="s">
        <v>1824</v>
      </c>
      <c r="C416" s="832" t="s">
        <v>1827</v>
      </c>
      <c r="D416" s="832" t="s">
        <v>653</v>
      </c>
      <c r="E416" s="832" t="s">
        <v>646</v>
      </c>
      <c r="F416" s="849"/>
      <c r="G416" s="849"/>
      <c r="H416" s="837">
        <v>0</v>
      </c>
      <c r="I416" s="849">
        <v>6</v>
      </c>
      <c r="J416" s="849">
        <v>290.52</v>
      </c>
      <c r="K416" s="837">
        <v>1</v>
      </c>
      <c r="L416" s="849">
        <v>6</v>
      </c>
      <c r="M416" s="850">
        <v>290.52</v>
      </c>
    </row>
    <row r="417" spans="1:13" ht="14.4" customHeight="1" thickBot="1" x14ac:dyDescent="0.35">
      <c r="A417" s="839" t="s">
        <v>2176</v>
      </c>
      <c r="B417" s="840" t="s">
        <v>1833</v>
      </c>
      <c r="C417" s="840" t="s">
        <v>1834</v>
      </c>
      <c r="D417" s="840" t="s">
        <v>1835</v>
      </c>
      <c r="E417" s="840" t="s">
        <v>1836</v>
      </c>
      <c r="F417" s="851"/>
      <c r="G417" s="851"/>
      <c r="H417" s="845"/>
      <c r="I417" s="851">
        <v>3</v>
      </c>
      <c r="J417" s="851">
        <v>0</v>
      </c>
      <c r="K417" s="845"/>
      <c r="L417" s="851">
        <v>3</v>
      </c>
      <c r="M417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588</v>
      </c>
      <c r="B5" s="730" t="s">
        <v>589</v>
      </c>
      <c r="C5" s="731" t="s">
        <v>590</v>
      </c>
      <c r="D5" s="731" t="s">
        <v>590</v>
      </c>
      <c r="E5" s="731"/>
      <c r="F5" s="731" t="s">
        <v>590</v>
      </c>
      <c r="G5" s="731" t="s">
        <v>590</v>
      </c>
      <c r="H5" s="731" t="s">
        <v>590</v>
      </c>
      <c r="I5" s="732" t="s">
        <v>590</v>
      </c>
      <c r="J5" s="733" t="s">
        <v>73</v>
      </c>
    </row>
    <row r="6" spans="1:10" ht="14.4" customHeight="1" x14ac:dyDescent="0.3">
      <c r="A6" s="729" t="s">
        <v>588</v>
      </c>
      <c r="B6" s="730" t="s">
        <v>4156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590</v>
      </c>
      <c r="J6" s="733" t="s">
        <v>1</v>
      </c>
    </row>
    <row r="7" spans="1:10" ht="14.4" customHeight="1" x14ac:dyDescent="0.3">
      <c r="A7" s="729" t="s">
        <v>588</v>
      </c>
      <c r="B7" s="730" t="s">
        <v>4157</v>
      </c>
      <c r="C7" s="731">
        <v>26935.677709999971</v>
      </c>
      <c r="D7" s="731">
        <v>25366.952140000074</v>
      </c>
      <c r="E7" s="731"/>
      <c r="F7" s="731">
        <v>24685.352460000002</v>
      </c>
      <c r="G7" s="731">
        <v>24625.831999999999</v>
      </c>
      <c r="H7" s="731">
        <v>59.520460000003368</v>
      </c>
      <c r="I7" s="732">
        <v>1.0024169928553075</v>
      </c>
      <c r="J7" s="733" t="s">
        <v>1</v>
      </c>
    </row>
    <row r="8" spans="1:10" ht="14.4" customHeight="1" x14ac:dyDescent="0.3">
      <c r="A8" s="729" t="s">
        <v>588</v>
      </c>
      <c r="B8" s="730" t="s">
        <v>4158</v>
      </c>
      <c r="C8" s="731">
        <v>4568.4938599999987</v>
      </c>
      <c r="D8" s="731">
        <v>5225.4383200000038</v>
      </c>
      <c r="E8" s="731"/>
      <c r="F8" s="731">
        <v>4672.5245399999912</v>
      </c>
      <c r="G8" s="731">
        <v>5537.3609999999999</v>
      </c>
      <c r="H8" s="731">
        <v>-864.83646000000863</v>
      </c>
      <c r="I8" s="732">
        <v>0.84381793782272663</v>
      </c>
      <c r="J8" s="733" t="s">
        <v>1</v>
      </c>
    </row>
    <row r="9" spans="1:10" ht="14.4" customHeight="1" x14ac:dyDescent="0.3">
      <c r="A9" s="729" t="s">
        <v>588</v>
      </c>
      <c r="B9" s="730" t="s">
        <v>4159</v>
      </c>
      <c r="C9" s="731">
        <v>280.04674999999997</v>
      </c>
      <c r="D9" s="731">
        <v>435.79144999999994</v>
      </c>
      <c r="E9" s="731"/>
      <c r="F9" s="731">
        <v>834.7998799999998</v>
      </c>
      <c r="G9" s="731">
        <v>865.155125</v>
      </c>
      <c r="H9" s="731">
        <v>-30.355245000000195</v>
      </c>
      <c r="I9" s="732">
        <v>0.96491352345627013</v>
      </c>
      <c r="J9" s="733" t="s">
        <v>1</v>
      </c>
    </row>
    <row r="10" spans="1:10" ht="14.4" customHeight="1" x14ac:dyDescent="0.3">
      <c r="A10" s="729" t="s">
        <v>588</v>
      </c>
      <c r="B10" s="730" t="s">
        <v>4160</v>
      </c>
      <c r="C10" s="731">
        <v>10.36361</v>
      </c>
      <c r="D10" s="731">
        <v>37.480899999999998</v>
      </c>
      <c r="E10" s="731"/>
      <c r="F10" s="731">
        <v>7.6366300000000003</v>
      </c>
      <c r="G10" s="731">
        <v>41.666667968749998</v>
      </c>
      <c r="H10" s="731">
        <v>-34.030037968749994</v>
      </c>
      <c r="I10" s="732">
        <v>0.18327911427252769</v>
      </c>
      <c r="J10" s="733" t="s">
        <v>1</v>
      </c>
    </row>
    <row r="11" spans="1:10" ht="14.4" customHeight="1" x14ac:dyDescent="0.3">
      <c r="A11" s="729" t="s">
        <v>588</v>
      </c>
      <c r="B11" s="730" t="s">
        <v>4161</v>
      </c>
      <c r="C11" s="731">
        <v>0.12705</v>
      </c>
      <c r="D11" s="731">
        <v>0</v>
      </c>
      <c r="E11" s="731"/>
      <c r="F11" s="731">
        <v>0</v>
      </c>
      <c r="G11" s="731">
        <v>0</v>
      </c>
      <c r="H11" s="731">
        <v>0</v>
      </c>
      <c r="I11" s="732" t="s">
        <v>590</v>
      </c>
      <c r="J11" s="733" t="s">
        <v>1</v>
      </c>
    </row>
    <row r="12" spans="1:10" ht="14.4" customHeight="1" x14ac:dyDescent="0.3">
      <c r="A12" s="729" t="s">
        <v>588</v>
      </c>
      <c r="B12" s="730" t="s">
        <v>4162</v>
      </c>
      <c r="C12" s="731">
        <v>672.51639999999998</v>
      </c>
      <c r="D12" s="731">
        <v>1003.7817200000002</v>
      </c>
      <c r="E12" s="731"/>
      <c r="F12" s="731">
        <v>1235.7067100000002</v>
      </c>
      <c r="G12" s="731">
        <v>1149.726609375</v>
      </c>
      <c r="H12" s="731">
        <v>85.980100625000205</v>
      </c>
      <c r="I12" s="732">
        <v>1.0747830831468184</v>
      </c>
      <c r="J12" s="733" t="s">
        <v>1</v>
      </c>
    </row>
    <row r="13" spans="1:10" ht="14.4" customHeight="1" x14ac:dyDescent="0.3">
      <c r="A13" s="729" t="s">
        <v>588</v>
      </c>
      <c r="B13" s="730" t="s">
        <v>4163</v>
      </c>
      <c r="C13" s="731">
        <v>4516.3967200000006</v>
      </c>
      <c r="D13" s="731">
        <v>5229.6776100000025</v>
      </c>
      <c r="E13" s="731"/>
      <c r="F13" s="731">
        <v>5140.0507100000004</v>
      </c>
      <c r="G13" s="731">
        <v>5731.9698203124999</v>
      </c>
      <c r="H13" s="731">
        <v>-591.91911031249947</v>
      </c>
      <c r="I13" s="732">
        <v>0.89673373571945481</v>
      </c>
      <c r="J13" s="733" t="s">
        <v>1</v>
      </c>
    </row>
    <row r="14" spans="1:10" ht="14.4" customHeight="1" x14ac:dyDescent="0.3">
      <c r="A14" s="729" t="s">
        <v>588</v>
      </c>
      <c r="B14" s="730" t="s">
        <v>4164</v>
      </c>
      <c r="C14" s="731">
        <v>442.19770999999992</v>
      </c>
      <c r="D14" s="731">
        <v>377.53200999999996</v>
      </c>
      <c r="E14" s="731"/>
      <c r="F14" s="731">
        <v>566.99029999999993</v>
      </c>
      <c r="G14" s="731">
        <v>562.21044921875</v>
      </c>
      <c r="H14" s="731">
        <v>4.7798507812499338</v>
      </c>
      <c r="I14" s="732">
        <v>1.0085018889063553</v>
      </c>
      <c r="J14" s="733" t="s">
        <v>1</v>
      </c>
    </row>
    <row r="15" spans="1:10" ht="14.4" customHeight="1" x14ac:dyDescent="0.3">
      <c r="A15" s="729" t="s">
        <v>588</v>
      </c>
      <c r="B15" s="730" t="s">
        <v>4165</v>
      </c>
      <c r="C15" s="731">
        <v>581.11590000000001</v>
      </c>
      <c r="D15" s="731">
        <v>594.90508</v>
      </c>
      <c r="E15" s="731"/>
      <c r="F15" s="731">
        <v>1033.1376699999998</v>
      </c>
      <c r="G15" s="731">
        <v>1054.631625</v>
      </c>
      <c r="H15" s="731">
        <v>-21.493955000000142</v>
      </c>
      <c r="I15" s="732">
        <v>0.97961946665500366</v>
      </c>
      <c r="J15" s="733" t="s">
        <v>1</v>
      </c>
    </row>
    <row r="16" spans="1:10" ht="14.4" customHeight="1" x14ac:dyDescent="0.3">
      <c r="A16" s="729" t="s">
        <v>588</v>
      </c>
      <c r="B16" s="730" t="s">
        <v>4166</v>
      </c>
      <c r="C16" s="731">
        <v>86.135140000000007</v>
      </c>
      <c r="D16" s="731">
        <v>194.24067999999997</v>
      </c>
      <c r="E16" s="731"/>
      <c r="F16" s="731">
        <v>442.38688000000013</v>
      </c>
      <c r="G16" s="731">
        <v>488.45794824218751</v>
      </c>
      <c r="H16" s="731">
        <v>-46.07106824218738</v>
      </c>
      <c r="I16" s="732">
        <v>0.90568058436149268</v>
      </c>
      <c r="J16" s="733" t="s">
        <v>1</v>
      </c>
    </row>
    <row r="17" spans="1:10" ht="14.4" customHeight="1" x14ac:dyDescent="0.3">
      <c r="A17" s="729" t="s">
        <v>588</v>
      </c>
      <c r="B17" s="730" t="s">
        <v>4167</v>
      </c>
      <c r="C17" s="731">
        <v>227.08007999999998</v>
      </c>
      <c r="D17" s="731">
        <v>302.53317000000004</v>
      </c>
      <c r="E17" s="731"/>
      <c r="F17" s="731">
        <v>320.1114</v>
      </c>
      <c r="G17" s="731">
        <v>341.54148437500004</v>
      </c>
      <c r="H17" s="731">
        <v>-21.430084375000035</v>
      </c>
      <c r="I17" s="732">
        <v>0.93725481279612122</v>
      </c>
      <c r="J17" s="733" t="s">
        <v>1</v>
      </c>
    </row>
    <row r="18" spans="1:10" ht="14.4" customHeight="1" x14ac:dyDescent="0.3">
      <c r="A18" s="729" t="s">
        <v>588</v>
      </c>
      <c r="B18" s="730" t="s">
        <v>4168</v>
      </c>
      <c r="C18" s="731">
        <v>8.847760000000001</v>
      </c>
      <c r="D18" s="731">
        <v>17.779499999999999</v>
      </c>
      <c r="E18" s="731"/>
      <c r="F18" s="731">
        <v>44.658689999999993</v>
      </c>
      <c r="G18" s="731">
        <v>29.166667968750001</v>
      </c>
      <c r="H18" s="731">
        <v>15.492022031249991</v>
      </c>
      <c r="I18" s="732">
        <v>1.5311550173591506</v>
      </c>
      <c r="J18" s="733" t="s">
        <v>1</v>
      </c>
    </row>
    <row r="19" spans="1:10" ht="14.4" customHeight="1" x14ac:dyDescent="0.3">
      <c r="A19" s="729" t="s">
        <v>588</v>
      </c>
      <c r="B19" s="730" t="s">
        <v>4169</v>
      </c>
      <c r="C19" s="731">
        <v>0</v>
      </c>
      <c r="D19" s="731">
        <v>0</v>
      </c>
      <c r="E19" s="731"/>
      <c r="F19" s="731">
        <v>0</v>
      </c>
      <c r="G19" s="731">
        <v>12.5</v>
      </c>
      <c r="H19" s="731">
        <v>-12.5</v>
      </c>
      <c r="I19" s="732">
        <v>0</v>
      </c>
      <c r="J19" s="733" t="s">
        <v>1</v>
      </c>
    </row>
    <row r="20" spans="1:10" ht="14.4" customHeight="1" x14ac:dyDescent="0.3">
      <c r="A20" s="729" t="s">
        <v>588</v>
      </c>
      <c r="B20" s="730" t="s">
        <v>4170</v>
      </c>
      <c r="C20" s="731">
        <v>42.606200000000001</v>
      </c>
      <c r="D20" s="731">
        <v>39.533580000000001</v>
      </c>
      <c r="E20" s="731"/>
      <c r="F20" s="731">
        <v>30.539399999999993</v>
      </c>
      <c r="G20" s="731">
        <v>41.666666992187501</v>
      </c>
      <c r="H20" s="731">
        <v>-11.127266992187508</v>
      </c>
      <c r="I20" s="732">
        <v>0.73294559427386241</v>
      </c>
      <c r="J20" s="733" t="s">
        <v>1</v>
      </c>
    </row>
    <row r="21" spans="1:10" ht="14.4" customHeight="1" x14ac:dyDescent="0.3">
      <c r="A21" s="729" t="s">
        <v>588</v>
      </c>
      <c r="B21" s="730" t="s">
        <v>4171</v>
      </c>
      <c r="C21" s="731">
        <v>24.200599999999998</v>
      </c>
      <c r="D21" s="731">
        <v>24.2</v>
      </c>
      <c r="E21" s="731"/>
      <c r="F21" s="731">
        <v>196.02072000000001</v>
      </c>
      <c r="G21" s="731">
        <v>333.33331249999998</v>
      </c>
      <c r="H21" s="731">
        <v>-137.31259249999997</v>
      </c>
      <c r="I21" s="732">
        <v>0.58806219675388738</v>
      </c>
      <c r="J21" s="733" t="s">
        <v>1</v>
      </c>
    </row>
    <row r="22" spans="1:10" ht="14.4" customHeight="1" x14ac:dyDescent="0.3">
      <c r="A22" s="729" t="s">
        <v>588</v>
      </c>
      <c r="B22" s="730" t="s">
        <v>599</v>
      </c>
      <c r="C22" s="731">
        <v>38395.805489999962</v>
      </c>
      <c r="D22" s="731">
        <v>38849.846160000081</v>
      </c>
      <c r="E22" s="731"/>
      <c r="F22" s="731">
        <v>39209.915989999987</v>
      </c>
      <c r="G22" s="731">
        <v>40815.21937695313</v>
      </c>
      <c r="H22" s="731">
        <v>-1605.3033869531428</v>
      </c>
      <c r="I22" s="732">
        <v>0.96066900015586831</v>
      </c>
      <c r="J22" s="733" t="s">
        <v>600</v>
      </c>
    </row>
    <row r="24" spans="1:10" ht="14.4" customHeight="1" x14ac:dyDescent="0.3">
      <c r="A24" s="729" t="s">
        <v>588</v>
      </c>
      <c r="B24" s="730" t="s">
        <v>589</v>
      </c>
      <c r="C24" s="731" t="s">
        <v>590</v>
      </c>
      <c r="D24" s="731" t="s">
        <v>590</v>
      </c>
      <c r="E24" s="731"/>
      <c r="F24" s="731" t="s">
        <v>590</v>
      </c>
      <c r="G24" s="731" t="s">
        <v>590</v>
      </c>
      <c r="H24" s="731" t="s">
        <v>590</v>
      </c>
      <c r="I24" s="732" t="s">
        <v>590</v>
      </c>
      <c r="J24" s="733" t="s">
        <v>73</v>
      </c>
    </row>
    <row r="25" spans="1:10" ht="14.4" customHeight="1" x14ac:dyDescent="0.3">
      <c r="A25" s="729" t="s">
        <v>601</v>
      </c>
      <c r="B25" s="730" t="s">
        <v>602</v>
      </c>
      <c r="C25" s="731" t="s">
        <v>590</v>
      </c>
      <c r="D25" s="731" t="s">
        <v>590</v>
      </c>
      <c r="E25" s="731"/>
      <c r="F25" s="731" t="s">
        <v>590</v>
      </c>
      <c r="G25" s="731" t="s">
        <v>590</v>
      </c>
      <c r="H25" s="731" t="s">
        <v>590</v>
      </c>
      <c r="I25" s="732" t="s">
        <v>590</v>
      </c>
      <c r="J25" s="733" t="s">
        <v>0</v>
      </c>
    </row>
    <row r="26" spans="1:10" ht="14.4" customHeight="1" x14ac:dyDescent="0.3">
      <c r="A26" s="729" t="s">
        <v>601</v>
      </c>
      <c r="B26" s="730" t="s">
        <v>4160</v>
      </c>
      <c r="C26" s="731">
        <v>0</v>
      </c>
      <c r="D26" s="731">
        <v>0</v>
      </c>
      <c r="E26" s="731"/>
      <c r="F26" s="731">
        <v>1.8701200000000002</v>
      </c>
      <c r="G26" s="731">
        <v>2</v>
      </c>
      <c r="H26" s="731">
        <v>-0.12987999999999977</v>
      </c>
      <c r="I26" s="732">
        <v>0.93506000000000011</v>
      </c>
      <c r="J26" s="733" t="s">
        <v>1</v>
      </c>
    </row>
    <row r="27" spans="1:10" ht="14.4" customHeight="1" x14ac:dyDescent="0.3">
      <c r="A27" s="729" t="s">
        <v>601</v>
      </c>
      <c r="B27" s="730" t="s">
        <v>4162</v>
      </c>
      <c r="C27" s="731">
        <v>95.79782999999999</v>
      </c>
      <c r="D27" s="731">
        <v>147.54965000000001</v>
      </c>
      <c r="E27" s="731"/>
      <c r="F27" s="731">
        <v>141.51115999999999</v>
      </c>
      <c r="G27" s="731">
        <v>127</v>
      </c>
      <c r="H27" s="731">
        <v>14.51115999999999</v>
      </c>
      <c r="I27" s="732">
        <v>1.1142611023622047</v>
      </c>
      <c r="J27" s="733" t="s">
        <v>1</v>
      </c>
    </row>
    <row r="28" spans="1:10" ht="14.4" customHeight="1" x14ac:dyDescent="0.3">
      <c r="A28" s="729" t="s">
        <v>601</v>
      </c>
      <c r="B28" s="730" t="s">
        <v>4163</v>
      </c>
      <c r="C28" s="731">
        <v>76.467449999999985</v>
      </c>
      <c r="D28" s="731">
        <v>89.668700000000015</v>
      </c>
      <c r="E28" s="731"/>
      <c r="F28" s="731">
        <v>89.154999999999973</v>
      </c>
      <c r="G28" s="731">
        <v>105</v>
      </c>
      <c r="H28" s="731">
        <v>-15.845000000000027</v>
      </c>
      <c r="I28" s="732">
        <v>0.84909523809523779</v>
      </c>
      <c r="J28" s="733" t="s">
        <v>1</v>
      </c>
    </row>
    <row r="29" spans="1:10" ht="14.4" customHeight="1" x14ac:dyDescent="0.3">
      <c r="A29" s="729" t="s">
        <v>601</v>
      </c>
      <c r="B29" s="730" t="s">
        <v>4164</v>
      </c>
      <c r="C29" s="731">
        <v>19.412400000000002</v>
      </c>
      <c r="D29" s="731">
        <v>22.638450000000002</v>
      </c>
      <c r="E29" s="731"/>
      <c r="F29" s="731">
        <v>28.910700000000002</v>
      </c>
      <c r="G29" s="731">
        <v>20</v>
      </c>
      <c r="H29" s="731">
        <v>8.9107000000000021</v>
      </c>
      <c r="I29" s="732">
        <v>1.445535</v>
      </c>
      <c r="J29" s="733" t="s">
        <v>1</v>
      </c>
    </row>
    <row r="30" spans="1:10" ht="14.4" customHeight="1" x14ac:dyDescent="0.3">
      <c r="A30" s="729" t="s">
        <v>601</v>
      </c>
      <c r="B30" s="730" t="s">
        <v>4166</v>
      </c>
      <c r="C30" s="731">
        <v>3.782</v>
      </c>
      <c r="D30" s="731">
        <v>3.9359999999999999</v>
      </c>
      <c r="E30" s="731"/>
      <c r="F30" s="731">
        <v>3.9580000000000002</v>
      </c>
      <c r="G30" s="731">
        <v>4</v>
      </c>
      <c r="H30" s="731">
        <v>-4.1999999999999815E-2</v>
      </c>
      <c r="I30" s="732">
        <v>0.98950000000000005</v>
      </c>
      <c r="J30" s="733" t="s">
        <v>1</v>
      </c>
    </row>
    <row r="31" spans="1:10" ht="14.4" customHeight="1" x14ac:dyDescent="0.3">
      <c r="A31" s="729" t="s">
        <v>601</v>
      </c>
      <c r="B31" s="730" t="s">
        <v>4167</v>
      </c>
      <c r="C31" s="731">
        <v>20.889200000000002</v>
      </c>
      <c r="D31" s="731">
        <v>22.57921</v>
      </c>
      <c r="E31" s="731"/>
      <c r="F31" s="731">
        <v>17.29177</v>
      </c>
      <c r="G31" s="731">
        <v>22</v>
      </c>
      <c r="H31" s="731">
        <v>-4.7082300000000004</v>
      </c>
      <c r="I31" s="732">
        <v>0.78598954545454547</v>
      </c>
      <c r="J31" s="733" t="s">
        <v>1</v>
      </c>
    </row>
    <row r="32" spans="1:10" ht="14.4" customHeight="1" x14ac:dyDescent="0.3">
      <c r="A32" s="729" t="s">
        <v>601</v>
      </c>
      <c r="B32" s="730" t="s">
        <v>603</v>
      </c>
      <c r="C32" s="731">
        <v>216.34887999999995</v>
      </c>
      <c r="D32" s="731">
        <v>286.37200999999999</v>
      </c>
      <c r="E32" s="731"/>
      <c r="F32" s="731">
        <v>282.69675000000001</v>
      </c>
      <c r="G32" s="731">
        <v>279</v>
      </c>
      <c r="H32" s="731">
        <v>3.6967500000000086</v>
      </c>
      <c r="I32" s="732">
        <v>1.01325</v>
      </c>
      <c r="J32" s="733" t="s">
        <v>604</v>
      </c>
    </row>
    <row r="33" spans="1:10" ht="14.4" customHeight="1" x14ac:dyDescent="0.3">
      <c r="A33" s="729" t="s">
        <v>590</v>
      </c>
      <c r="B33" s="730" t="s">
        <v>590</v>
      </c>
      <c r="C33" s="731" t="s">
        <v>590</v>
      </c>
      <c r="D33" s="731" t="s">
        <v>590</v>
      </c>
      <c r="E33" s="731"/>
      <c r="F33" s="731" t="s">
        <v>590</v>
      </c>
      <c r="G33" s="731" t="s">
        <v>590</v>
      </c>
      <c r="H33" s="731" t="s">
        <v>590</v>
      </c>
      <c r="I33" s="732" t="s">
        <v>590</v>
      </c>
      <c r="J33" s="733" t="s">
        <v>605</v>
      </c>
    </row>
    <row r="34" spans="1:10" ht="14.4" customHeight="1" x14ac:dyDescent="0.3">
      <c r="A34" s="729" t="s">
        <v>606</v>
      </c>
      <c r="B34" s="730" t="s">
        <v>607</v>
      </c>
      <c r="C34" s="731" t="s">
        <v>590</v>
      </c>
      <c r="D34" s="731" t="s">
        <v>590</v>
      </c>
      <c r="E34" s="731"/>
      <c r="F34" s="731" t="s">
        <v>590</v>
      </c>
      <c r="G34" s="731" t="s">
        <v>590</v>
      </c>
      <c r="H34" s="731" t="s">
        <v>590</v>
      </c>
      <c r="I34" s="732" t="s">
        <v>590</v>
      </c>
      <c r="J34" s="733" t="s">
        <v>0</v>
      </c>
    </row>
    <row r="35" spans="1:10" ht="14.4" customHeight="1" x14ac:dyDescent="0.3">
      <c r="A35" s="729" t="s">
        <v>606</v>
      </c>
      <c r="B35" s="730" t="s">
        <v>4160</v>
      </c>
      <c r="C35" s="731">
        <v>0.27888000000000002</v>
      </c>
      <c r="D35" s="731">
        <v>3.3465400000000001</v>
      </c>
      <c r="E35" s="731"/>
      <c r="F35" s="731">
        <v>1.17746</v>
      </c>
      <c r="G35" s="731">
        <v>3</v>
      </c>
      <c r="H35" s="731">
        <v>-1.82254</v>
      </c>
      <c r="I35" s="732">
        <v>0.39248666666666665</v>
      </c>
      <c r="J35" s="733" t="s">
        <v>1</v>
      </c>
    </row>
    <row r="36" spans="1:10" ht="14.4" customHeight="1" x14ac:dyDescent="0.3">
      <c r="A36" s="729" t="s">
        <v>606</v>
      </c>
      <c r="B36" s="730" t="s">
        <v>4162</v>
      </c>
      <c r="C36" s="731">
        <v>111.8596</v>
      </c>
      <c r="D36" s="731">
        <v>214.36420000000012</v>
      </c>
      <c r="E36" s="731"/>
      <c r="F36" s="731">
        <v>230.7959700000001</v>
      </c>
      <c r="G36" s="731">
        <v>255</v>
      </c>
      <c r="H36" s="731">
        <v>-24.204029999999904</v>
      </c>
      <c r="I36" s="732">
        <v>0.90508223529411802</v>
      </c>
      <c r="J36" s="733" t="s">
        <v>1</v>
      </c>
    </row>
    <row r="37" spans="1:10" ht="14.4" customHeight="1" x14ac:dyDescent="0.3">
      <c r="A37" s="729" t="s">
        <v>606</v>
      </c>
      <c r="B37" s="730" t="s">
        <v>4163</v>
      </c>
      <c r="C37" s="731">
        <v>86.914540000000002</v>
      </c>
      <c r="D37" s="731">
        <v>111.95339999999999</v>
      </c>
      <c r="E37" s="731"/>
      <c r="F37" s="731">
        <v>138.14130000000003</v>
      </c>
      <c r="G37" s="731">
        <v>149</v>
      </c>
      <c r="H37" s="731">
        <v>-10.85869999999997</v>
      </c>
      <c r="I37" s="732">
        <v>0.92712281879194647</v>
      </c>
      <c r="J37" s="733" t="s">
        <v>1</v>
      </c>
    </row>
    <row r="38" spans="1:10" ht="14.4" customHeight="1" x14ac:dyDescent="0.3">
      <c r="A38" s="729" t="s">
        <v>606</v>
      </c>
      <c r="B38" s="730" t="s">
        <v>4164</v>
      </c>
      <c r="C38" s="731">
        <v>58.198629999999994</v>
      </c>
      <c r="D38" s="731">
        <v>64.031000000000006</v>
      </c>
      <c r="E38" s="731"/>
      <c r="F38" s="731">
        <v>92.069800000000001</v>
      </c>
      <c r="G38" s="731">
        <v>57</v>
      </c>
      <c r="H38" s="731">
        <v>35.069800000000001</v>
      </c>
      <c r="I38" s="732">
        <v>1.6152596491228071</v>
      </c>
      <c r="J38" s="733" t="s">
        <v>1</v>
      </c>
    </row>
    <row r="39" spans="1:10" ht="14.4" customHeight="1" x14ac:dyDescent="0.3">
      <c r="A39" s="729" t="s">
        <v>606</v>
      </c>
      <c r="B39" s="730" t="s">
        <v>4166</v>
      </c>
      <c r="C39" s="731">
        <v>4.3879999999999999</v>
      </c>
      <c r="D39" s="731">
        <v>5.3010000000000002</v>
      </c>
      <c r="E39" s="731"/>
      <c r="F39" s="731">
        <v>5.2110000000000003</v>
      </c>
      <c r="G39" s="731">
        <v>5</v>
      </c>
      <c r="H39" s="731">
        <v>0.2110000000000003</v>
      </c>
      <c r="I39" s="732">
        <v>1.0422</v>
      </c>
      <c r="J39" s="733" t="s">
        <v>1</v>
      </c>
    </row>
    <row r="40" spans="1:10" ht="14.4" customHeight="1" x14ac:dyDescent="0.3">
      <c r="A40" s="729" t="s">
        <v>606</v>
      </c>
      <c r="B40" s="730" t="s">
        <v>4167</v>
      </c>
      <c r="C40" s="731">
        <v>15.62</v>
      </c>
      <c r="D40" s="731">
        <v>18.744</v>
      </c>
      <c r="E40" s="731"/>
      <c r="F40" s="731">
        <v>17.501999999999999</v>
      </c>
      <c r="G40" s="731">
        <v>19</v>
      </c>
      <c r="H40" s="731">
        <v>-1.4980000000000011</v>
      </c>
      <c r="I40" s="732">
        <v>0.92115789473684206</v>
      </c>
      <c r="J40" s="733" t="s">
        <v>1</v>
      </c>
    </row>
    <row r="41" spans="1:10" ht="14.4" customHeight="1" x14ac:dyDescent="0.3">
      <c r="A41" s="729" t="s">
        <v>606</v>
      </c>
      <c r="B41" s="730" t="s">
        <v>4170</v>
      </c>
      <c r="C41" s="731">
        <v>0</v>
      </c>
      <c r="D41" s="731">
        <v>0</v>
      </c>
      <c r="E41" s="731"/>
      <c r="F41" s="731">
        <v>0.36373</v>
      </c>
      <c r="G41" s="731">
        <v>0</v>
      </c>
      <c r="H41" s="731">
        <v>0.36373</v>
      </c>
      <c r="I41" s="732" t="s">
        <v>590</v>
      </c>
      <c r="J41" s="733" t="s">
        <v>1</v>
      </c>
    </row>
    <row r="42" spans="1:10" ht="14.4" customHeight="1" x14ac:dyDescent="0.3">
      <c r="A42" s="729" t="s">
        <v>606</v>
      </c>
      <c r="B42" s="730" t="s">
        <v>608</v>
      </c>
      <c r="C42" s="731">
        <v>277.25964999999997</v>
      </c>
      <c r="D42" s="731">
        <v>417.74014000000011</v>
      </c>
      <c r="E42" s="731"/>
      <c r="F42" s="731">
        <v>485.26126000000011</v>
      </c>
      <c r="G42" s="731">
        <v>488</v>
      </c>
      <c r="H42" s="731">
        <v>-2.7387399999998934</v>
      </c>
      <c r="I42" s="732">
        <v>0.99438782786885271</v>
      </c>
      <c r="J42" s="733" t="s">
        <v>604</v>
      </c>
    </row>
    <row r="43" spans="1:10" ht="14.4" customHeight="1" x14ac:dyDescent="0.3">
      <c r="A43" s="729" t="s">
        <v>590</v>
      </c>
      <c r="B43" s="730" t="s">
        <v>590</v>
      </c>
      <c r="C43" s="731" t="s">
        <v>590</v>
      </c>
      <c r="D43" s="731" t="s">
        <v>590</v>
      </c>
      <c r="E43" s="731"/>
      <c r="F43" s="731" t="s">
        <v>590</v>
      </c>
      <c r="G43" s="731" t="s">
        <v>590</v>
      </c>
      <c r="H43" s="731" t="s">
        <v>590</v>
      </c>
      <c r="I43" s="732" t="s">
        <v>590</v>
      </c>
      <c r="J43" s="733" t="s">
        <v>605</v>
      </c>
    </row>
    <row r="44" spans="1:10" ht="14.4" customHeight="1" x14ac:dyDescent="0.3">
      <c r="A44" s="729" t="s">
        <v>609</v>
      </c>
      <c r="B44" s="730" t="s">
        <v>610</v>
      </c>
      <c r="C44" s="731" t="s">
        <v>590</v>
      </c>
      <c r="D44" s="731" t="s">
        <v>590</v>
      </c>
      <c r="E44" s="731"/>
      <c r="F44" s="731" t="s">
        <v>590</v>
      </c>
      <c r="G44" s="731" t="s">
        <v>590</v>
      </c>
      <c r="H44" s="731" t="s">
        <v>590</v>
      </c>
      <c r="I44" s="732" t="s">
        <v>590</v>
      </c>
      <c r="J44" s="733" t="s">
        <v>0</v>
      </c>
    </row>
    <row r="45" spans="1:10" ht="14.4" customHeight="1" x14ac:dyDescent="0.3">
      <c r="A45" s="729" t="s">
        <v>609</v>
      </c>
      <c r="B45" s="730" t="s">
        <v>4160</v>
      </c>
      <c r="C45" s="731">
        <v>6.9786599999999996</v>
      </c>
      <c r="D45" s="731">
        <v>3.7682000000000002</v>
      </c>
      <c r="E45" s="731"/>
      <c r="F45" s="731">
        <v>3.5323900000000004</v>
      </c>
      <c r="G45" s="731">
        <v>4</v>
      </c>
      <c r="H45" s="731">
        <v>-0.46760999999999964</v>
      </c>
      <c r="I45" s="732">
        <v>0.88309750000000009</v>
      </c>
      <c r="J45" s="733" t="s">
        <v>1</v>
      </c>
    </row>
    <row r="46" spans="1:10" ht="14.4" customHeight="1" x14ac:dyDescent="0.3">
      <c r="A46" s="729" t="s">
        <v>609</v>
      </c>
      <c r="B46" s="730" t="s">
        <v>4162</v>
      </c>
      <c r="C46" s="731">
        <v>61.08124999999999</v>
      </c>
      <c r="D46" s="731">
        <v>91.653360000000006</v>
      </c>
      <c r="E46" s="731"/>
      <c r="F46" s="731">
        <v>101.38813</v>
      </c>
      <c r="G46" s="731">
        <v>121</v>
      </c>
      <c r="H46" s="731">
        <v>-19.611869999999996</v>
      </c>
      <c r="I46" s="732">
        <v>0.8379184297520661</v>
      </c>
      <c r="J46" s="733" t="s">
        <v>1</v>
      </c>
    </row>
    <row r="47" spans="1:10" ht="14.4" customHeight="1" x14ac:dyDescent="0.3">
      <c r="A47" s="729" t="s">
        <v>609</v>
      </c>
      <c r="B47" s="730" t="s">
        <v>4163</v>
      </c>
      <c r="C47" s="731">
        <v>54.111969999999992</v>
      </c>
      <c r="D47" s="731">
        <v>44.21743</v>
      </c>
      <c r="E47" s="731"/>
      <c r="F47" s="731">
        <v>52.985550000000003</v>
      </c>
      <c r="G47" s="731">
        <v>56</v>
      </c>
      <c r="H47" s="731">
        <v>-3.0144499999999965</v>
      </c>
      <c r="I47" s="732">
        <v>0.94617053571428578</v>
      </c>
      <c r="J47" s="733" t="s">
        <v>1</v>
      </c>
    </row>
    <row r="48" spans="1:10" ht="14.4" customHeight="1" x14ac:dyDescent="0.3">
      <c r="A48" s="729" t="s">
        <v>609</v>
      </c>
      <c r="B48" s="730" t="s">
        <v>4164</v>
      </c>
      <c r="C48" s="731">
        <v>50.430500000000002</v>
      </c>
      <c r="D48" s="731">
        <v>44.418199999999999</v>
      </c>
      <c r="E48" s="731"/>
      <c r="F48" s="731">
        <v>44.764199999999995</v>
      </c>
      <c r="G48" s="731">
        <v>39</v>
      </c>
      <c r="H48" s="731">
        <v>5.7641999999999953</v>
      </c>
      <c r="I48" s="732">
        <v>1.1477999999999999</v>
      </c>
      <c r="J48" s="733" t="s">
        <v>1</v>
      </c>
    </row>
    <row r="49" spans="1:10" ht="14.4" customHeight="1" x14ac:dyDescent="0.3">
      <c r="A49" s="729" t="s">
        <v>609</v>
      </c>
      <c r="B49" s="730" t="s">
        <v>4166</v>
      </c>
      <c r="C49" s="731">
        <v>3.8809999999999998</v>
      </c>
      <c r="D49" s="731">
        <v>2.4630000000000001</v>
      </c>
      <c r="E49" s="731"/>
      <c r="F49" s="731">
        <v>2.67</v>
      </c>
      <c r="G49" s="731">
        <v>3</v>
      </c>
      <c r="H49" s="731">
        <v>-0.33000000000000007</v>
      </c>
      <c r="I49" s="732">
        <v>0.89</v>
      </c>
      <c r="J49" s="733" t="s">
        <v>1</v>
      </c>
    </row>
    <row r="50" spans="1:10" ht="14.4" customHeight="1" x14ac:dyDescent="0.3">
      <c r="A50" s="729" t="s">
        <v>609</v>
      </c>
      <c r="B50" s="730" t="s">
        <v>4167</v>
      </c>
      <c r="C50" s="731">
        <v>17.04</v>
      </c>
      <c r="D50" s="731">
        <v>13.773999999999999</v>
      </c>
      <c r="E50" s="731"/>
      <c r="F50" s="731">
        <v>6.758</v>
      </c>
      <c r="G50" s="731">
        <v>15</v>
      </c>
      <c r="H50" s="731">
        <v>-8.2420000000000009</v>
      </c>
      <c r="I50" s="732">
        <v>0.45053333333333334</v>
      </c>
      <c r="J50" s="733" t="s">
        <v>1</v>
      </c>
    </row>
    <row r="51" spans="1:10" ht="14.4" customHeight="1" x14ac:dyDescent="0.3">
      <c r="A51" s="729" t="s">
        <v>609</v>
      </c>
      <c r="B51" s="730" t="s">
        <v>4168</v>
      </c>
      <c r="C51" s="731">
        <v>0</v>
      </c>
      <c r="D51" s="731">
        <v>0</v>
      </c>
      <c r="E51" s="731"/>
      <c r="F51" s="731">
        <v>8.9317399999999996</v>
      </c>
      <c r="G51" s="731">
        <v>0</v>
      </c>
      <c r="H51" s="731">
        <v>8.9317399999999996</v>
      </c>
      <c r="I51" s="732" t="s">
        <v>590</v>
      </c>
      <c r="J51" s="733" t="s">
        <v>1</v>
      </c>
    </row>
    <row r="52" spans="1:10" ht="14.4" customHeight="1" x14ac:dyDescent="0.3">
      <c r="A52" s="729" t="s">
        <v>609</v>
      </c>
      <c r="B52" s="730" t="s">
        <v>611</v>
      </c>
      <c r="C52" s="731">
        <v>193.52337999999997</v>
      </c>
      <c r="D52" s="731">
        <v>200.29418999999999</v>
      </c>
      <c r="E52" s="731"/>
      <c r="F52" s="731">
        <v>221.03000999999998</v>
      </c>
      <c r="G52" s="731">
        <v>238</v>
      </c>
      <c r="H52" s="731">
        <v>-16.969990000000024</v>
      </c>
      <c r="I52" s="732">
        <v>0.9286975210084033</v>
      </c>
      <c r="J52" s="733" t="s">
        <v>604</v>
      </c>
    </row>
    <row r="53" spans="1:10" ht="14.4" customHeight="1" x14ac:dyDescent="0.3">
      <c r="A53" s="729" t="s">
        <v>590</v>
      </c>
      <c r="B53" s="730" t="s">
        <v>590</v>
      </c>
      <c r="C53" s="731" t="s">
        <v>590</v>
      </c>
      <c r="D53" s="731" t="s">
        <v>590</v>
      </c>
      <c r="E53" s="731"/>
      <c r="F53" s="731" t="s">
        <v>590</v>
      </c>
      <c r="G53" s="731" t="s">
        <v>590</v>
      </c>
      <c r="H53" s="731" t="s">
        <v>590</v>
      </c>
      <c r="I53" s="732" t="s">
        <v>590</v>
      </c>
      <c r="J53" s="733" t="s">
        <v>605</v>
      </c>
    </row>
    <row r="54" spans="1:10" ht="14.4" customHeight="1" x14ac:dyDescent="0.3">
      <c r="A54" s="729" t="s">
        <v>612</v>
      </c>
      <c r="B54" s="730" t="s">
        <v>613</v>
      </c>
      <c r="C54" s="731" t="s">
        <v>590</v>
      </c>
      <c r="D54" s="731" t="s">
        <v>590</v>
      </c>
      <c r="E54" s="731"/>
      <c r="F54" s="731" t="s">
        <v>590</v>
      </c>
      <c r="G54" s="731" t="s">
        <v>590</v>
      </c>
      <c r="H54" s="731" t="s">
        <v>590</v>
      </c>
      <c r="I54" s="732" t="s">
        <v>590</v>
      </c>
      <c r="J54" s="733" t="s">
        <v>0</v>
      </c>
    </row>
    <row r="55" spans="1:10" ht="14.4" customHeight="1" x14ac:dyDescent="0.3">
      <c r="A55" s="729" t="s">
        <v>612</v>
      </c>
      <c r="B55" s="730" t="s">
        <v>4161</v>
      </c>
      <c r="C55" s="731">
        <v>0.12705</v>
      </c>
      <c r="D55" s="731">
        <v>0</v>
      </c>
      <c r="E55" s="731"/>
      <c r="F55" s="731">
        <v>0</v>
      </c>
      <c r="G55" s="731">
        <v>0</v>
      </c>
      <c r="H55" s="731">
        <v>0</v>
      </c>
      <c r="I55" s="732" t="s">
        <v>590</v>
      </c>
      <c r="J55" s="733" t="s">
        <v>1</v>
      </c>
    </row>
    <row r="56" spans="1:10" ht="14.4" customHeight="1" x14ac:dyDescent="0.3">
      <c r="A56" s="729" t="s">
        <v>612</v>
      </c>
      <c r="B56" s="730" t="s">
        <v>4162</v>
      </c>
      <c r="C56" s="731">
        <v>66.101959999999991</v>
      </c>
      <c r="D56" s="731">
        <v>129.90778000000003</v>
      </c>
      <c r="E56" s="731"/>
      <c r="F56" s="731">
        <v>149.77973</v>
      </c>
      <c r="G56" s="731">
        <v>130</v>
      </c>
      <c r="H56" s="731">
        <v>19.779730000000001</v>
      </c>
      <c r="I56" s="732">
        <v>1.1521517692307692</v>
      </c>
      <c r="J56" s="733" t="s">
        <v>1</v>
      </c>
    </row>
    <row r="57" spans="1:10" ht="14.4" customHeight="1" x14ac:dyDescent="0.3">
      <c r="A57" s="729" t="s">
        <v>612</v>
      </c>
      <c r="B57" s="730" t="s">
        <v>4163</v>
      </c>
      <c r="C57" s="731">
        <v>24.274709999999999</v>
      </c>
      <c r="D57" s="731">
        <v>60.003269999999993</v>
      </c>
      <c r="E57" s="731"/>
      <c r="F57" s="731">
        <v>43.726129999999998</v>
      </c>
      <c r="G57" s="731">
        <v>63</v>
      </c>
      <c r="H57" s="731">
        <v>-19.273870000000002</v>
      </c>
      <c r="I57" s="732">
        <v>0.69406555555555549</v>
      </c>
      <c r="J57" s="733" t="s">
        <v>1</v>
      </c>
    </row>
    <row r="58" spans="1:10" ht="14.4" customHeight="1" x14ac:dyDescent="0.3">
      <c r="A58" s="729" t="s">
        <v>612</v>
      </c>
      <c r="B58" s="730" t="s">
        <v>4164</v>
      </c>
      <c r="C58" s="731">
        <v>0</v>
      </c>
      <c r="D58" s="731">
        <v>0</v>
      </c>
      <c r="E58" s="731"/>
      <c r="F58" s="731">
        <v>0</v>
      </c>
      <c r="G58" s="731">
        <v>0</v>
      </c>
      <c r="H58" s="731">
        <v>0</v>
      </c>
      <c r="I58" s="732" t="s">
        <v>590</v>
      </c>
      <c r="J58" s="733" t="s">
        <v>1</v>
      </c>
    </row>
    <row r="59" spans="1:10" ht="14.4" customHeight="1" x14ac:dyDescent="0.3">
      <c r="A59" s="729" t="s">
        <v>612</v>
      </c>
      <c r="B59" s="730" t="s">
        <v>4166</v>
      </c>
      <c r="C59" s="731">
        <v>4.0350000000000001</v>
      </c>
      <c r="D59" s="731">
        <v>8.6985899999999994</v>
      </c>
      <c r="E59" s="731"/>
      <c r="F59" s="731">
        <v>8.6220400000000001</v>
      </c>
      <c r="G59" s="731">
        <v>9</v>
      </c>
      <c r="H59" s="731">
        <v>-0.37795999999999985</v>
      </c>
      <c r="I59" s="732">
        <v>0.95800444444444444</v>
      </c>
      <c r="J59" s="733" t="s">
        <v>1</v>
      </c>
    </row>
    <row r="60" spans="1:10" ht="14.4" customHeight="1" x14ac:dyDescent="0.3">
      <c r="A60" s="729" t="s">
        <v>612</v>
      </c>
      <c r="B60" s="730" t="s">
        <v>4167</v>
      </c>
      <c r="C60" s="731">
        <v>15.052</v>
      </c>
      <c r="D60" s="731">
        <v>38.765999999999998</v>
      </c>
      <c r="E60" s="731"/>
      <c r="F60" s="731">
        <v>37.159999999999997</v>
      </c>
      <c r="G60" s="731">
        <v>41</v>
      </c>
      <c r="H60" s="731">
        <v>-3.8400000000000034</v>
      </c>
      <c r="I60" s="732">
        <v>0.90634146341463406</v>
      </c>
      <c r="J60" s="733" t="s">
        <v>1</v>
      </c>
    </row>
    <row r="61" spans="1:10" ht="14.4" customHeight="1" x14ac:dyDescent="0.3">
      <c r="A61" s="729" t="s">
        <v>612</v>
      </c>
      <c r="B61" s="730" t="s">
        <v>614</v>
      </c>
      <c r="C61" s="731">
        <v>109.59071999999998</v>
      </c>
      <c r="D61" s="731">
        <v>237.37564</v>
      </c>
      <c r="E61" s="731"/>
      <c r="F61" s="731">
        <v>239.28789999999998</v>
      </c>
      <c r="G61" s="731">
        <v>243</v>
      </c>
      <c r="H61" s="731">
        <v>-3.7121000000000208</v>
      </c>
      <c r="I61" s="732">
        <v>0.98472386831275716</v>
      </c>
      <c r="J61" s="733" t="s">
        <v>604</v>
      </c>
    </row>
    <row r="62" spans="1:10" ht="14.4" customHeight="1" x14ac:dyDescent="0.3">
      <c r="A62" s="729" t="s">
        <v>590</v>
      </c>
      <c r="B62" s="730" t="s">
        <v>590</v>
      </c>
      <c r="C62" s="731" t="s">
        <v>590</v>
      </c>
      <c r="D62" s="731" t="s">
        <v>590</v>
      </c>
      <c r="E62" s="731"/>
      <c r="F62" s="731" t="s">
        <v>590</v>
      </c>
      <c r="G62" s="731" t="s">
        <v>590</v>
      </c>
      <c r="H62" s="731" t="s">
        <v>590</v>
      </c>
      <c r="I62" s="732" t="s">
        <v>590</v>
      </c>
      <c r="J62" s="733" t="s">
        <v>605</v>
      </c>
    </row>
    <row r="63" spans="1:10" ht="14.4" customHeight="1" x14ac:dyDescent="0.3">
      <c r="A63" s="729" t="s">
        <v>615</v>
      </c>
      <c r="B63" s="730" t="s">
        <v>616</v>
      </c>
      <c r="C63" s="731" t="s">
        <v>590</v>
      </c>
      <c r="D63" s="731" t="s">
        <v>590</v>
      </c>
      <c r="E63" s="731"/>
      <c r="F63" s="731" t="s">
        <v>590</v>
      </c>
      <c r="G63" s="731" t="s">
        <v>590</v>
      </c>
      <c r="H63" s="731" t="s">
        <v>590</v>
      </c>
      <c r="I63" s="732" t="s">
        <v>590</v>
      </c>
      <c r="J63" s="733" t="s">
        <v>0</v>
      </c>
    </row>
    <row r="64" spans="1:10" ht="14.4" customHeight="1" x14ac:dyDescent="0.3">
      <c r="A64" s="729" t="s">
        <v>615</v>
      </c>
      <c r="B64" s="730" t="s">
        <v>4160</v>
      </c>
      <c r="C64" s="731">
        <v>3.1060700000000003</v>
      </c>
      <c r="D64" s="731">
        <v>3.1411599999999997</v>
      </c>
      <c r="E64" s="731"/>
      <c r="F64" s="731">
        <v>1.0566599999999999</v>
      </c>
      <c r="G64" s="731">
        <v>4</v>
      </c>
      <c r="H64" s="731">
        <v>-2.9433400000000001</v>
      </c>
      <c r="I64" s="732">
        <v>0.26416499999999998</v>
      </c>
      <c r="J64" s="733" t="s">
        <v>1</v>
      </c>
    </row>
    <row r="65" spans="1:10" ht="14.4" customHeight="1" x14ac:dyDescent="0.3">
      <c r="A65" s="729" t="s">
        <v>615</v>
      </c>
      <c r="B65" s="730" t="s">
        <v>4162</v>
      </c>
      <c r="C65" s="731">
        <v>111.07346999999997</v>
      </c>
      <c r="D65" s="731">
        <v>180.59239000000005</v>
      </c>
      <c r="E65" s="731"/>
      <c r="F65" s="731">
        <v>185.84687</v>
      </c>
      <c r="G65" s="731">
        <v>169</v>
      </c>
      <c r="H65" s="731">
        <v>16.846869999999996</v>
      </c>
      <c r="I65" s="732">
        <v>1.0996856213017752</v>
      </c>
      <c r="J65" s="733" t="s">
        <v>1</v>
      </c>
    </row>
    <row r="66" spans="1:10" ht="14.4" customHeight="1" x14ac:dyDescent="0.3">
      <c r="A66" s="729" t="s">
        <v>615</v>
      </c>
      <c r="B66" s="730" t="s">
        <v>4163</v>
      </c>
      <c r="C66" s="731">
        <v>227.69585999999998</v>
      </c>
      <c r="D66" s="731">
        <v>199.2351800000001</v>
      </c>
      <c r="E66" s="731"/>
      <c r="F66" s="731">
        <v>183.56635</v>
      </c>
      <c r="G66" s="731">
        <v>216</v>
      </c>
      <c r="H66" s="731">
        <v>-32.43365</v>
      </c>
      <c r="I66" s="732">
        <v>0.84984421296296297</v>
      </c>
      <c r="J66" s="733" t="s">
        <v>1</v>
      </c>
    </row>
    <row r="67" spans="1:10" ht="14.4" customHeight="1" x14ac:dyDescent="0.3">
      <c r="A67" s="729" t="s">
        <v>615</v>
      </c>
      <c r="B67" s="730" t="s">
        <v>4164</v>
      </c>
      <c r="C67" s="731">
        <v>49.834099999999999</v>
      </c>
      <c r="D67" s="731">
        <v>39.273000000000003</v>
      </c>
      <c r="E67" s="731"/>
      <c r="F67" s="731">
        <v>44.053599999999996</v>
      </c>
      <c r="G67" s="731">
        <v>32</v>
      </c>
      <c r="H67" s="731">
        <v>12.053599999999996</v>
      </c>
      <c r="I67" s="732">
        <v>1.3766749999999999</v>
      </c>
      <c r="J67" s="733" t="s">
        <v>1</v>
      </c>
    </row>
    <row r="68" spans="1:10" ht="14.4" customHeight="1" x14ac:dyDescent="0.3">
      <c r="A68" s="729" t="s">
        <v>615</v>
      </c>
      <c r="B68" s="730" t="s">
        <v>4166</v>
      </c>
      <c r="C68" s="731">
        <v>7.165</v>
      </c>
      <c r="D68" s="731">
        <v>7.1079999999999997</v>
      </c>
      <c r="E68" s="731"/>
      <c r="F68" s="731">
        <v>7.4039999999999999</v>
      </c>
      <c r="G68" s="731">
        <v>7</v>
      </c>
      <c r="H68" s="731">
        <v>0.40399999999999991</v>
      </c>
      <c r="I68" s="732">
        <v>1.0577142857142856</v>
      </c>
      <c r="J68" s="733" t="s">
        <v>1</v>
      </c>
    </row>
    <row r="69" spans="1:10" ht="14.4" customHeight="1" x14ac:dyDescent="0.3">
      <c r="A69" s="729" t="s">
        <v>615</v>
      </c>
      <c r="B69" s="730" t="s">
        <v>4167</v>
      </c>
      <c r="C69" s="731">
        <v>25.930250000000001</v>
      </c>
      <c r="D69" s="731">
        <v>35.528400000000005</v>
      </c>
      <c r="E69" s="731"/>
      <c r="F69" s="731">
        <v>30.658799999999999</v>
      </c>
      <c r="G69" s="731">
        <v>36</v>
      </c>
      <c r="H69" s="731">
        <v>-5.3412000000000006</v>
      </c>
      <c r="I69" s="732">
        <v>0.85163333333333335</v>
      </c>
      <c r="J69" s="733" t="s">
        <v>1</v>
      </c>
    </row>
    <row r="70" spans="1:10" ht="14.4" customHeight="1" x14ac:dyDescent="0.3">
      <c r="A70" s="729" t="s">
        <v>615</v>
      </c>
      <c r="B70" s="730" t="s">
        <v>4168</v>
      </c>
      <c r="C70" s="731">
        <v>8.847760000000001</v>
      </c>
      <c r="D70" s="731">
        <v>17.779499999999999</v>
      </c>
      <c r="E70" s="731"/>
      <c r="F70" s="731">
        <v>35.726949999999995</v>
      </c>
      <c r="G70" s="731">
        <v>29</v>
      </c>
      <c r="H70" s="731">
        <v>6.7269499999999951</v>
      </c>
      <c r="I70" s="732">
        <v>1.2319637931034482</v>
      </c>
      <c r="J70" s="733" t="s">
        <v>1</v>
      </c>
    </row>
    <row r="71" spans="1:10" ht="14.4" customHeight="1" x14ac:dyDescent="0.3">
      <c r="A71" s="729" t="s">
        <v>615</v>
      </c>
      <c r="B71" s="730" t="s">
        <v>4170</v>
      </c>
      <c r="C71" s="731">
        <v>30.633190000000003</v>
      </c>
      <c r="D71" s="731">
        <v>27.562980000000003</v>
      </c>
      <c r="E71" s="731"/>
      <c r="F71" s="731">
        <v>17.800979999999996</v>
      </c>
      <c r="G71" s="731">
        <v>29</v>
      </c>
      <c r="H71" s="731">
        <v>-11.199020000000004</v>
      </c>
      <c r="I71" s="732">
        <v>0.61382689655172396</v>
      </c>
      <c r="J71" s="733" t="s">
        <v>1</v>
      </c>
    </row>
    <row r="72" spans="1:10" ht="14.4" customHeight="1" x14ac:dyDescent="0.3">
      <c r="A72" s="729" t="s">
        <v>615</v>
      </c>
      <c r="B72" s="730" t="s">
        <v>617</v>
      </c>
      <c r="C72" s="731">
        <v>464.28569999999996</v>
      </c>
      <c r="D72" s="731">
        <v>510.22061000000014</v>
      </c>
      <c r="E72" s="731"/>
      <c r="F72" s="731">
        <v>506.11420999999996</v>
      </c>
      <c r="G72" s="731">
        <v>524</v>
      </c>
      <c r="H72" s="731">
        <v>-17.885790000000043</v>
      </c>
      <c r="I72" s="732">
        <v>0.9658668129770992</v>
      </c>
      <c r="J72" s="733" t="s">
        <v>604</v>
      </c>
    </row>
    <row r="73" spans="1:10" ht="14.4" customHeight="1" x14ac:dyDescent="0.3">
      <c r="A73" s="729" t="s">
        <v>590</v>
      </c>
      <c r="B73" s="730" t="s">
        <v>590</v>
      </c>
      <c r="C73" s="731" t="s">
        <v>590</v>
      </c>
      <c r="D73" s="731" t="s">
        <v>590</v>
      </c>
      <c r="E73" s="731"/>
      <c r="F73" s="731" t="s">
        <v>590</v>
      </c>
      <c r="G73" s="731" t="s">
        <v>590</v>
      </c>
      <c r="H73" s="731" t="s">
        <v>590</v>
      </c>
      <c r="I73" s="732" t="s">
        <v>590</v>
      </c>
      <c r="J73" s="733" t="s">
        <v>605</v>
      </c>
    </row>
    <row r="74" spans="1:10" ht="14.4" customHeight="1" x14ac:dyDescent="0.3">
      <c r="A74" s="729" t="s">
        <v>618</v>
      </c>
      <c r="B74" s="730" t="s">
        <v>619</v>
      </c>
      <c r="C74" s="731" t="s">
        <v>590</v>
      </c>
      <c r="D74" s="731" t="s">
        <v>590</v>
      </c>
      <c r="E74" s="731"/>
      <c r="F74" s="731" t="s">
        <v>590</v>
      </c>
      <c r="G74" s="731" t="s">
        <v>590</v>
      </c>
      <c r="H74" s="731" t="s">
        <v>590</v>
      </c>
      <c r="I74" s="732" t="s">
        <v>590</v>
      </c>
      <c r="J74" s="733" t="s">
        <v>0</v>
      </c>
    </row>
    <row r="75" spans="1:10" ht="14.4" customHeight="1" x14ac:dyDescent="0.3">
      <c r="A75" s="729" t="s">
        <v>618</v>
      </c>
      <c r="B75" s="730" t="s">
        <v>4156</v>
      </c>
      <c r="C75" s="731">
        <v>0</v>
      </c>
      <c r="D75" s="731">
        <v>0</v>
      </c>
      <c r="E75" s="731"/>
      <c r="F75" s="731">
        <v>0</v>
      </c>
      <c r="G75" s="731">
        <v>0</v>
      </c>
      <c r="H75" s="731">
        <v>0</v>
      </c>
      <c r="I75" s="732" t="s">
        <v>590</v>
      </c>
      <c r="J75" s="733" t="s">
        <v>1</v>
      </c>
    </row>
    <row r="76" spans="1:10" ht="14.4" customHeight="1" x14ac:dyDescent="0.3">
      <c r="A76" s="729" t="s">
        <v>618</v>
      </c>
      <c r="B76" s="730" t="s">
        <v>4157</v>
      </c>
      <c r="C76" s="731">
        <v>26935.677709999971</v>
      </c>
      <c r="D76" s="731">
        <v>25366.952140000074</v>
      </c>
      <c r="E76" s="731"/>
      <c r="F76" s="731">
        <v>24685.352460000002</v>
      </c>
      <c r="G76" s="731">
        <v>24626</v>
      </c>
      <c r="H76" s="731">
        <v>59.352460000001884</v>
      </c>
      <c r="I76" s="732">
        <v>1.0024101543084545</v>
      </c>
      <c r="J76" s="733" t="s">
        <v>1</v>
      </c>
    </row>
    <row r="77" spans="1:10" ht="14.4" customHeight="1" x14ac:dyDescent="0.3">
      <c r="A77" s="729" t="s">
        <v>618</v>
      </c>
      <c r="B77" s="730" t="s">
        <v>4158</v>
      </c>
      <c r="C77" s="731">
        <v>4568.4938599999987</v>
      </c>
      <c r="D77" s="731">
        <v>5225.4383200000038</v>
      </c>
      <c r="E77" s="731"/>
      <c r="F77" s="731">
        <v>4672.5245399999912</v>
      </c>
      <c r="G77" s="731">
        <v>5537</v>
      </c>
      <c r="H77" s="731">
        <v>-864.47546000000875</v>
      </c>
      <c r="I77" s="732">
        <v>0.84387295286255937</v>
      </c>
      <c r="J77" s="733" t="s">
        <v>1</v>
      </c>
    </row>
    <row r="78" spans="1:10" ht="14.4" customHeight="1" x14ac:dyDescent="0.3">
      <c r="A78" s="729" t="s">
        <v>618</v>
      </c>
      <c r="B78" s="730" t="s">
        <v>4159</v>
      </c>
      <c r="C78" s="731">
        <v>280.04674999999997</v>
      </c>
      <c r="D78" s="731">
        <v>435.79144999999994</v>
      </c>
      <c r="E78" s="731"/>
      <c r="F78" s="731">
        <v>834.7998799999998</v>
      </c>
      <c r="G78" s="731">
        <v>865</v>
      </c>
      <c r="H78" s="731">
        <v>-30.200120000000197</v>
      </c>
      <c r="I78" s="732">
        <v>0.96508656647398816</v>
      </c>
      <c r="J78" s="733" t="s">
        <v>1</v>
      </c>
    </row>
    <row r="79" spans="1:10" ht="14.4" customHeight="1" x14ac:dyDescent="0.3">
      <c r="A79" s="729" t="s">
        <v>618</v>
      </c>
      <c r="B79" s="730" t="s">
        <v>4160</v>
      </c>
      <c r="C79" s="731">
        <v>0</v>
      </c>
      <c r="D79" s="731">
        <v>27.225000000000001</v>
      </c>
      <c r="E79" s="731"/>
      <c r="F79" s="731">
        <v>0</v>
      </c>
      <c r="G79" s="731">
        <v>28</v>
      </c>
      <c r="H79" s="731">
        <v>-28</v>
      </c>
      <c r="I79" s="732">
        <v>0</v>
      </c>
      <c r="J79" s="733" t="s">
        <v>1</v>
      </c>
    </row>
    <row r="80" spans="1:10" ht="14.4" customHeight="1" x14ac:dyDescent="0.3">
      <c r="A80" s="729" t="s">
        <v>618</v>
      </c>
      <c r="B80" s="730" t="s">
        <v>4162</v>
      </c>
      <c r="C80" s="731">
        <v>226.60229000000004</v>
      </c>
      <c r="D80" s="731">
        <v>239.71433999999999</v>
      </c>
      <c r="E80" s="731"/>
      <c r="F80" s="731">
        <v>426.38484999999997</v>
      </c>
      <c r="G80" s="731">
        <v>348</v>
      </c>
      <c r="H80" s="731">
        <v>78.384849999999972</v>
      </c>
      <c r="I80" s="732">
        <v>1.2252438218390804</v>
      </c>
      <c r="J80" s="733" t="s">
        <v>1</v>
      </c>
    </row>
    <row r="81" spans="1:10" ht="14.4" customHeight="1" x14ac:dyDescent="0.3">
      <c r="A81" s="729" t="s">
        <v>618</v>
      </c>
      <c r="B81" s="730" t="s">
        <v>4163</v>
      </c>
      <c r="C81" s="731">
        <v>4046.9321900000009</v>
      </c>
      <c r="D81" s="731">
        <v>4724.5996300000024</v>
      </c>
      <c r="E81" s="731"/>
      <c r="F81" s="731">
        <v>4632.4763800000001</v>
      </c>
      <c r="G81" s="731">
        <v>5142</v>
      </c>
      <c r="H81" s="731">
        <v>-509.52361999999994</v>
      </c>
      <c r="I81" s="732">
        <v>0.90090944768572545</v>
      </c>
      <c r="J81" s="733" t="s">
        <v>1</v>
      </c>
    </row>
    <row r="82" spans="1:10" ht="14.4" customHeight="1" x14ac:dyDescent="0.3">
      <c r="A82" s="729" t="s">
        <v>618</v>
      </c>
      <c r="B82" s="730" t="s">
        <v>4164</v>
      </c>
      <c r="C82" s="731">
        <v>264.32207999999991</v>
      </c>
      <c r="D82" s="731">
        <v>207.17135999999996</v>
      </c>
      <c r="E82" s="731"/>
      <c r="F82" s="731">
        <v>357.19200000000001</v>
      </c>
      <c r="G82" s="731">
        <v>414</v>
      </c>
      <c r="H82" s="731">
        <v>-56.807999999999993</v>
      </c>
      <c r="I82" s="732">
        <v>0.86278260869565215</v>
      </c>
      <c r="J82" s="733" t="s">
        <v>1</v>
      </c>
    </row>
    <row r="83" spans="1:10" ht="14.4" customHeight="1" x14ac:dyDescent="0.3">
      <c r="A83" s="729" t="s">
        <v>618</v>
      </c>
      <c r="B83" s="730" t="s">
        <v>4165</v>
      </c>
      <c r="C83" s="731">
        <v>581.11590000000001</v>
      </c>
      <c r="D83" s="731">
        <v>594.90508</v>
      </c>
      <c r="E83" s="731"/>
      <c r="F83" s="731">
        <v>1033.1376699999998</v>
      </c>
      <c r="G83" s="731">
        <v>1055</v>
      </c>
      <c r="H83" s="731">
        <v>-21.862330000000156</v>
      </c>
      <c r="I83" s="732">
        <v>0.97927741232227472</v>
      </c>
      <c r="J83" s="733" t="s">
        <v>1</v>
      </c>
    </row>
    <row r="84" spans="1:10" ht="14.4" customHeight="1" x14ac:dyDescent="0.3">
      <c r="A84" s="729" t="s">
        <v>618</v>
      </c>
      <c r="B84" s="730" t="s">
        <v>4166</v>
      </c>
      <c r="C84" s="731">
        <v>62.884140000000002</v>
      </c>
      <c r="D84" s="731">
        <v>166.73408999999998</v>
      </c>
      <c r="E84" s="731"/>
      <c r="F84" s="731">
        <v>414.52184000000011</v>
      </c>
      <c r="G84" s="731">
        <v>461</v>
      </c>
      <c r="H84" s="731">
        <v>-46.478159999999889</v>
      </c>
      <c r="I84" s="732">
        <v>0.89917969631236472</v>
      </c>
      <c r="J84" s="733" t="s">
        <v>1</v>
      </c>
    </row>
    <row r="85" spans="1:10" ht="14.4" customHeight="1" x14ac:dyDescent="0.3">
      <c r="A85" s="729" t="s">
        <v>618</v>
      </c>
      <c r="B85" s="730" t="s">
        <v>4167</v>
      </c>
      <c r="C85" s="731">
        <v>132.54863</v>
      </c>
      <c r="D85" s="731">
        <v>173.14156000000003</v>
      </c>
      <c r="E85" s="731"/>
      <c r="F85" s="731">
        <v>210.74083000000002</v>
      </c>
      <c r="G85" s="731">
        <v>208</v>
      </c>
      <c r="H85" s="731">
        <v>2.7408300000000168</v>
      </c>
      <c r="I85" s="732">
        <v>1.0131770673076923</v>
      </c>
      <c r="J85" s="733" t="s">
        <v>1</v>
      </c>
    </row>
    <row r="86" spans="1:10" ht="14.4" customHeight="1" x14ac:dyDescent="0.3">
      <c r="A86" s="729" t="s">
        <v>618</v>
      </c>
      <c r="B86" s="730" t="s">
        <v>4169</v>
      </c>
      <c r="C86" s="731">
        <v>0</v>
      </c>
      <c r="D86" s="731">
        <v>0</v>
      </c>
      <c r="E86" s="731"/>
      <c r="F86" s="731">
        <v>0</v>
      </c>
      <c r="G86" s="731">
        <v>13</v>
      </c>
      <c r="H86" s="731">
        <v>-13</v>
      </c>
      <c r="I86" s="732">
        <v>0</v>
      </c>
      <c r="J86" s="733" t="s">
        <v>1</v>
      </c>
    </row>
    <row r="87" spans="1:10" ht="14.4" customHeight="1" x14ac:dyDescent="0.3">
      <c r="A87" s="729" t="s">
        <v>618</v>
      </c>
      <c r="B87" s="730" t="s">
        <v>4170</v>
      </c>
      <c r="C87" s="731">
        <v>11.973009999999999</v>
      </c>
      <c r="D87" s="731">
        <v>11.970600000000001</v>
      </c>
      <c r="E87" s="731"/>
      <c r="F87" s="731">
        <v>12.374689999999999</v>
      </c>
      <c r="G87" s="731">
        <v>13</v>
      </c>
      <c r="H87" s="731">
        <v>-0.6253100000000007</v>
      </c>
      <c r="I87" s="732">
        <v>0.95189923076923066</v>
      </c>
      <c r="J87" s="733" t="s">
        <v>1</v>
      </c>
    </row>
    <row r="88" spans="1:10" ht="14.4" customHeight="1" x14ac:dyDescent="0.3">
      <c r="A88" s="729" t="s">
        <v>618</v>
      </c>
      <c r="B88" s="730" t="s">
        <v>4171</v>
      </c>
      <c r="C88" s="731">
        <v>24.200599999999998</v>
      </c>
      <c r="D88" s="731">
        <v>24.2</v>
      </c>
      <c r="E88" s="731"/>
      <c r="F88" s="731">
        <v>196.02072000000001</v>
      </c>
      <c r="G88" s="731">
        <v>333</v>
      </c>
      <c r="H88" s="731">
        <v>-136.97927999999999</v>
      </c>
      <c r="I88" s="732">
        <v>0.58865081081081083</v>
      </c>
      <c r="J88" s="733" t="s">
        <v>1</v>
      </c>
    </row>
    <row r="89" spans="1:10" ht="14.4" customHeight="1" x14ac:dyDescent="0.3">
      <c r="A89" s="729" t="s">
        <v>618</v>
      </c>
      <c r="B89" s="730" t="s">
        <v>620</v>
      </c>
      <c r="C89" s="731">
        <v>37134.797159999966</v>
      </c>
      <c r="D89" s="731">
        <v>37197.84357000007</v>
      </c>
      <c r="E89" s="731"/>
      <c r="F89" s="731">
        <v>37475.525859999994</v>
      </c>
      <c r="G89" s="731">
        <v>39042</v>
      </c>
      <c r="H89" s="731">
        <v>-1566.4741400000057</v>
      </c>
      <c r="I89" s="732">
        <v>0.95987720557348477</v>
      </c>
      <c r="J89" s="733" t="s">
        <v>604</v>
      </c>
    </row>
    <row r="90" spans="1:10" ht="14.4" customHeight="1" x14ac:dyDescent="0.3">
      <c r="A90" s="729" t="s">
        <v>590</v>
      </c>
      <c r="B90" s="730" t="s">
        <v>590</v>
      </c>
      <c r="C90" s="731" t="s">
        <v>590</v>
      </c>
      <c r="D90" s="731" t="s">
        <v>590</v>
      </c>
      <c r="E90" s="731"/>
      <c r="F90" s="731" t="s">
        <v>590</v>
      </c>
      <c r="G90" s="731" t="s">
        <v>590</v>
      </c>
      <c r="H90" s="731" t="s">
        <v>590</v>
      </c>
      <c r="I90" s="732" t="s">
        <v>590</v>
      </c>
      <c r="J90" s="733" t="s">
        <v>605</v>
      </c>
    </row>
    <row r="91" spans="1:10" ht="14.4" customHeight="1" x14ac:dyDescent="0.3">
      <c r="A91" s="729" t="s">
        <v>588</v>
      </c>
      <c r="B91" s="730" t="s">
        <v>599</v>
      </c>
      <c r="C91" s="731">
        <v>38395.805489999962</v>
      </c>
      <c r="D91" s="731">
        <v>38849.846160000074</v>
      </c>
      <c r="E91" s="731"/>
      <c r="F91" s="731">
        <v>39209.915989999994</v>
      </c>
      <c r="G91" s="731">
        <v>40815</v>
      </c>
      <c r="H91" s="731">
        <v>-1605.0840100000059</v>
      </c>
      <c r="I91" s="732">
        <v>0.96067416366531899</v>
      </c>
      <c r="J91" s="733" t="s">
        <v>600</v>
      </c>
    </row>
  </sheetData>
  <mergeCells count="3">
    <mergeCell ref="A1:I1"/>
    <mergeCell ref="F3:I3"/>
    <mergeCell ref="C4:D4"/>
  </mergeCells>
  <conditionalFormatting sqref="F23 F92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91">
    <cfRule type="expression" dxfId="32" priority="6">
      <formula>$H24&gt;0</formula>
    </cfRule>
  </conditionalFormatting>
  <conditionalFormatting sqref="A24:A91">
    <cfRule type="expression" dxfId="31" priority="5">
      <formula>AND($J24&lt;&gt;"mezeraKL",$J24&lt;&gt;"")</formula>
    </cfRule>
  </conditionalFormatting>
  <conditionalFormatting sqref="I24:I91">
    <cfRule type="expression" dxfId="30" priority="7">
      <formula>$I24&gt;1</formula>
    </cfRule>
  </conditionalFormatting>
  <conditionalFormatting sqref="B24:B91">
    <cfRule type="expression" dxfId="29" priority="4">
      <formula>OR($J24="NS",$J24="SumaNS",$J24="Účet")</formula>
    </cfRule>
  </conditionalFormatting>
  <conditionalFormatting sqref="A24:D91 F24:I91">
    <cfRule type="expression" dxfId="28" priority="8">
      <formula>AND($J24&lt;&gt;"",$J24&lt;&gt;"mezeraKL")</formula>
    </cfRule>
  </conditionalFormatting>
  <conditionalFormatting sqref="B24:D91 F24:I91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91 F24:I91">
    <cfRule type="expression" dxfId="26" priority="2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60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6743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68.35797689994375</v>
      </c>
      <c r="J3" s="203">
        <f>SUBTOTAL(9,J5:J1048576)</f>
        <v>550280</v>
      </c>
      <c r="K3" s="204">
        <f>SUBTOTAL(9,K5:K1048576)</f>
        <v>37616027.528501049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588</v>
      </c>
      <c r="B5" s="825" t="s">
        <v>589</v>
      </c>
      <c r="C5" s="828" t="s">
        <v>601</v>
      </c>
      <c r="D5" s="862" t="s">
        <v>602</v>
      </c>
      <c r="E5" s="828" t="s">
        <v>4172</v>
      </c>
      <c r="F5" s="862" t="s">
        <v>4173</v>
      </c>
      <c r="G5" s="828" t="s">
        <v>4174</v>
      </c>
      <c r="H5" s="828" t="s">
        <v>4175</v>
      </c>
      <c r="I5" s="225">
        <v>147.19999694824219</v>
      </c>
      <c r="J5" s="225">
        <v>2</v>
      </c>
      <c r="K5" s="848">
        <v>294.3900146484375</v>
      </c>
    </row>
    <row r="6" spans="1:11" ht="14.4" customHeight="1" x14ac:dyDescent="0.3">
      <c r="A6" s="831" t="s">
        <v>588</v>
      </c>
      <c r="B6" s="832" t="s">
        <v>589</v>
      </c>
      <c r="C6" s="835" t="s">
        <v>601</v>
      </c>
      <c r="D6" s="863" t="s">
        <v>602</v>
      </c>
      <c r="E6" s="835" t="s">
        <v>4172</v>
      </c>
      <c r="F6" s="863" t="s">
        <v>4173</v>
      </c>
      <c r="G6" s="835" t="s">
        <v>4176</v>
      </c>
      <c r="H6" s="835" t="s">
        <v>4177</v>
      </c>
      <c r="I6" s="849">
        <v>147.16999816894531</v>
      </c>
      <c r="J6" s="849">
        <v>2</v>
      </c>
      <c r="K6" s="850">
        <v>294.33999633789062</v>
      </c>
    </row>
    <row r="7" spans="1:11" ht="14.4" customHeight="1" x14ac:dyDescent="0.3">
      <c r="A7" s="831" t="s">
        <v>588</v>
      </c>
      <c r="B7" s="832" t="s">
        <v>589</v>
      </c>
      <c r="C7" s="835" t="s">
        <v>601</v>
      </c>
      <c r="D7" s="863" t="s">
        <v>602</v>
      </c>
      <c r="E7" s="835" t="s">
        <v>4172</v>
      </c>
      <c r="F7" s="863" t="s">
        <v>4173</v>
      </c>
      <c r="G7" s="835" t="s">
        <v>4178</v>
      </c>
      <c r="H7" s="835" t="s">
        <v>4179</v>
      </c>
      <c r="I7" s="849">
        <v>1281.3900146484375</v>
      </c>
      <c r="J7" s="849">
        <v>1</v>
      </c>
      <c r="K7" s="850">
        <v>1281.3900146484375</v>
      </c>
    </row>
    <row r="8" spans="1:11" ht="14.4" customHeight="1" x14ac:dyDescent="0.3">
      <c r="A8" s="831" t="s">
        <v>588</v>
      </c>
      <c r="B8" s="832" t="s">
        <v>589</v>
      </c>
      <c r="C8" s="835" t="s">
        <v>601</v>
      </c>
      <c r="D8" s="863" t="s">
        <v>602</v>
      </c>
      <c r="E8" s="835" t="s">
        <v>4180</v>
      </c>
      <c r="F8" s="863" t="s">
        <v>4181</v>
      </c>
      <c r="G8" s="835" t="s">
        <v>4182</v>
      </c>
      <c r="H8" s="835" t="s">
        <v>4183</v>
      </c>
      <c r="I8" s="849">
        <v>4.1233332951863604</v>
      </c>
      <c r="J8" s="849">
        <v>2250</v>
      </c>
      <c r="K8" s="850">
        <v>9277.559814453125</v>
      </c>
    </row>
    <row r="9" spans="1:11" ht="14.4" customHeight="1" x14ac:dyDescent="0.3">
      <c r="A9" s="831" t="s">
        <v>588</v>
      </c>
      <c r="B9" s="832" t="s">
        <v>589</v>
      </c>
      <c r="C9" s="835" t="s">
        <v>601</v>
      </c>
      <c r="D9" s="863" t="s">
        <v>602</v>
      </c>
      <c r="E9" s="835" t="s">
        <v>4180</v>
      </c>
      <c r="F9" s="863" t="s">
        <v>4181</v>
      </c>
      <c r="G9" s="835" t="s">
        <v>4184</v>
      </c>
      <c r="H9" s="835" t="s">
        <v>4185</v>
      </c>
      <c r="I9" s="849">
        <v>749.27001953125</v>
      </c>
      <c r="J9" s="849">
        <v>4</v>
      </c>
      <c r="K9" s="850">
        <v>2997.080078125</v>
      </c>
    </row>
    <row r="10" spans="1:11" ht="14.4" customHeight="1" x14ac:dyDescent="0.3">
      <c r="A10" s="831" t="s">
        <v>588</v>
      </c>
      <c r="B10" s="832" t="s">
        <v>589</v>
      </c>
      <c r="C10" s="835" t="s">
        <v>601</v>
      </c>
      <c r="D10" s="863" t="s">
        <v>602</v>
      </c>
      <c r="E10" s="835" t="s">
        <v>4180</v>
      </c>
      <c r="F10" s="863" t="s">
        <v>4181</v>
      </c>
      <c r="G10" s="835" t="s">
        <v>4186</v>
      </c>
      <c r="H10" s="835" t="s">
        <v>4187</v>
      </c>
      <c r="I10" s="849">
        <v>4.1100001335144043</v>
      </c>
      <c r="J10" s="849">
        <v>200</v>
      </c>
      <c r="K10" s="850">
        <v>822</v>
      </c>
    </row>
    <row r="11" spans="1:11" ht="14.4" customHeight="1" x14ac:dyDescent="0.3">
      <c r="A11" s="831" t="s">
        <v>588</v>
      </c>
      <c r="B11" s="832" t="s">
        <v>589</v>
      </c>
      <c r="C11" s="835" t="s">
        <v>601</v>
      </c>
      <c r="D11" s="863" t="s">
        <v>602</v>
      </c>
      <c r="E11" s="835" t="s">
        <v>4180</v>
      </c>
      <c r="F11" s="863" t="s">
        <v>4181</v>
      </c>
      <c r="G11" s="835" t="s">
        <v>4186</v>
      </c>
      <c r="H11" s="835" t="s">
        <v>4188</v>
      </c>
      <c r="I11" s="849">
        <v>4.1050000190734863</v>
      </c>
      <c r="J11" s="849">
        <v>340</v>
      </c>
      <c r="K11" s="850">
        <v>1396</v>
      </c>
    </row>
    <row r="12" spans="1:11" ht="14.4" customHeight="1" x14ac:dyDescent="0.3">
      <c r="A12" s="831" t="s">
        <v>588</v>
      </c>
      <c r="B12" s="832" t="s">
        <v>589</v>
      </c>
      <c r="C12" s="835" t="s">
        <v>601</v>
      </c>
      <c r="D12" s="863" t="s">
        <v>602</v>
      </c>
      <c r="E12" s="835" t="s">
        <v>4180</v>
      </c>
      <c r="F12" s="863" t="s">
        <v>4181</v>
      </c>
      <c r="G12" s="835" t="s">
        <v>4189</v>
      </c>
      <c r="H12" s="835" t="s">
        <v>4190</v>
      </c>
      <c r="I12" s="849">
        <v>6.25</v>
      </c>
      <c r="J12" s="849">
        <v>300</v>
      </c>
      <c r="K12" s="850">
        <v>1875</v>
      </c>
    </row>
    <row r="13" spans="1:11" ht="14.4" customHeight="1" x14ac:dyDescent="0.3">
      <c r="A13" s="831" t="s">
        <v>588</v>
      </c>
      <c r="B13" s="832" t="s">
        <v>589</v>
      </c>
      <c r="C13" s="835" t="s">
        <v>601</v>
      </c>
      <c r="D13" s="863" t="s">
        <v>602</v>
      </c>
      <c r="E13" s="835" t="s">
        <v>4180</v>
      </c>
      <c r="F13" s="863" t="s">
        <v>4181</v>
      </c>
      <c r="G13" s="835" t="s">
        <v>4191</v>
      </c>
      <c r="H13" s="835" t="s">
        <v>4192</v>
      </c>
      <c r="I13" s="849">
        <v>9.0100002288818359</v>
      </c>
      <c r="J13" s="849">
        <v>100</v>
      </c>
      <c r="K13" s="850">
        <v>901</v>
      </c>
    </row>
    <row r="14" spans="1:11" ht="14.4" customHeight="1" x14ac:dyDescent="0.3">
      <c r="A14" s="831" t="s">
        <v>588</v>
      </c>
      <c r="B14" s="832" t="s">
        <v>589</v>
      </c>
      <c r="C14" s="835" t="s">
        <v>601</v>
      </c>
      <c r="D14" s="863" t="s">
        <v>602</v>
      </c>
      <c r="E14" s="835" t="s">
        <v>4180</v>
      </c>
      <c r="F14" s="863" t="s">
        <v>4181</v>
      </c>
      <c r="G14" s="835" t="s">
        <v>4193</v>
      </c>
      <c r="H14" s="835" t="s">
        <v>4194</v>
      </c>
      <c r="I14" s="849">
        <v>0.97000002861022949</v>
      </c>
      <c r="J14" s="849">
        <v>100</v>
      </c>
      <c r="K14" s="850">
        <v>97</v>
      </c>
    </row>
    <row r="15" spans="1:11" ht="14.4" customHeight="1" x14ac:dyDescent="0.3">
      <c r="A15" s="831" t="s">
        <v>588</v>
      </c>
      <c r="B15" s="832" t="s">
        <v>589</v>
      </c>
      <c r="C15" s="835" t="s">
        <v>601</v>
      </c>
      <c r="D15" s="863" t="s">
        <v>602</v>
      </c>
      <c r="E15" s="835" t="s">
        <v>4180</v>
      </c>
      <c r="F15" s="863" t="s">
        <v>4181</v>
      </c>
      <c r="G15" s="835" t="s">
        <v>4195</v>
      </c>
      <c r="H15" s="835" t="s">
        <v>4196</v>
      </c>
      <c r="I15" s="849">
        <v>1.4900000095367432</v>
      </c>
      <c r="J15" s="849">
        <v>100</v>
      </c>
      <c r="K15" s="850">
        <v>149</v>
      </c>
    </row>
    <row r="16" spans="1:11" ht="14.4" customHeight="1" x14ac:dyDescent="0.3">
      <c r="A16" s="831" t="s">
        <v>588</v>
      </c>
      <c r="B16" s="832" t="s">
        <v>589</v>
      </c>
      <c r="C16" s="835" t="s">
        <v>601</v>
      </c>
      <c r="D16" s="863" t="s">
        <v>602</v>
      </c>
      <c r="E16" s="835" t="s">
        <v>4180</v>
      </c>
      <c r="F16" s="863" t="s">
        <v>4181</v>
      </c>
      <c r="G16" s="835" t="s">
        <v>4197</v>
      </c>
      <c r="H16" s="835" t="s">
        <v>4198</v>
      </c>
      <c r="I16" s="849">
        <v>11.359999656677246</v>
      </c>
      <c r="J16" s="849">
        <v>30</v>
      </c>
      <c r="K16" s="850">
        <v>340.79998779296875</v>
      </c>
    </row>
    <row r="17" spans="1:11" ht="14.4" customHeight="1" x14ac:dyDescent="0.3">
      <c r="A17" s="831" t="s">
        <v>588</v>
      </c>
      <c r="B17" s="832" t="s">
        <v>589</v>
      </c>
      <c r="C17" s="835" t="s">
        <v>601</v>
      </c>
      <c r="D17" s="863" t="s">
        <v>602</v>
      </c>
      <c r="E17" s="835" t="s">
        <v>4180</v>
      </c>
      <c r="F17" s="863" t="s">
        <v>4181</v>
      </c>
      <c r="G17" s="835" t="s">
        <v>4199</v>
      </c>
      <c r="H17" s="835" t="s">
        <v>4200</v>
      </c>
      <c r="I17" s="849">
        <v>111.55000305175781</v>
      </c>
      <c r="J17" s="849">
        <v>37</v>
      </c>
      <c r="K17" s="850">
        <v>4127.3499603271484</v>
      </c>
    </row>
    <row r="18" spans="1:11" ht="14.4" customHeight="1" x14ac:dyDescent="0.3">
      <c r="A18" s="831" t="s">
        <v>588</v>
      </c>
      <c r="B18" s="832" t="s">
        <v>589</v>
      </c>
      <c r="C18" s="835" t="s">
        <v>601</v>
      </c>
      <c r="D18" s="863" t="s">
        <v>602</v>
      </c>
      <c r="E18" s="835" t="s">
        <v>4180</v>
      </c>
      <c r="F18" s="863" t="s">
        <v>4181</v>
      </c>
      <c r="G18" s="835" t="s">
        <v>4201</v>
      </c>
      <c r="H18" s="835" t="s">
        <v>4202</v>
      </c>
      <c r="I18" s="849">
        <v>790.8800048828125</v>
      </c>
      <c r="J18" s="849">
        <v>1</v>
      </c>
      <c r="K18" s="850">
        <v>790.8800048828125</v>
      </c>
    </row>
    <row r="19" spans="1:11" ht="14.4" customHeight="1" x14ac:dyDescent="0.3">
      <c r="A19" s="831" t="s">
        <v>588</v>
      </c>
      <c r="B19" s="832" t="s">
        <v>589</v>
      </c>
      <c r="C19" s="835" t="s">
        <v>601</v>
      </c>
      <c r="D19" s="863" t="s">
        <v>602</v>
      </c>
      <c r="E19" s="835" t="s">
        <v>4180</v>
      </c>
      <c r="F19" s="863" t="s">
        <v>4181</v>
      </c>
      <c r="G19" s="835" t="s">
        <v>4203</v>
      </c>
      <c r="H19" s="835" t="s">
        <v>4204</v>
      </c>
      <c r="I19" s="849">
        <v>20.110000610351563</v>
      </c>
      <c r="J19" s="849">
        <v>150</v>
      </c>
      <c r="K19" s="850">
        <v>3016.5</v>
      </c>
    </row>
    <row r="20" spans="1:11" ht="14.4" customHeight="1" x14ac:dyDescent="0.3">
      <c r="A20" s="831" t="s">
        <v>588</v>
      </c>
      <c r="B20" s="832" t="s">
        <v>589</v>
      </c>
      <c r="C20" s="835" t="s">
        <v>601</v>
      </c>
      <c r="D20" s="863" t="s">
        <v>602</v>
      </c>
      <c r="E20" s="835" t="s">
        <v>4180</v>
      </c>
      <c r="F20" s="863" t="s">
        <v>4181</v>
      </c>
      <c r="G20" s="835" t="s">
        <v>4205</v>
      </c>
      <c r="H20" s="835" t="s">
        <v>4206</v>
      </c>
      <c r="I20" s="849">
        <v>27.192000579833984</v>
      </c>
      <c r="J20" s="849">
        <v>300</v>
      </c>
      <c r="K20" s="850">
        <v>8157.739990234375</v>
      </c>
    </row>
    <row r="21" spans="1:11" ht="14.4" customHeight="1" x14ac:dyDescent="0.3">
      <c r="A21" s="831" t="s">
        <v>588</v>
      </c>
      <c r="B21" s="832" t="s">
        <v>589</v>
      </c>
      <c r="C21" s="835" t="s">
        <v>601</v>
      </c>
      <c r="D21" s="863" t="s">
        <v>602</v>
      </c>
      <c r="E21" s="835" t="s">
        <v>4180</v>
      </c>
      <c r="F21" s="863" t="s">
        <v>4181</v>
      </c>
      <c r="G21" s="835" t="s">
        <v>4207</v>
      </c>
      <c r="H21" s="835" t="s">
        <v>4208</v>
      </c>
      <c r="I21" s="849">
        <v>9.130000114440918</v>
      </c>
      <c r="J21" s="849">
        <v>350</v>
      </c>
      <c r="K21" s="850">
        <v>3194.550048828125</v>
      </c>
    </row>
    <row r="22" spans="1:11" ht="14.4" customHeight="1" x14ac:dyDescent="0.3">
      <c r="A22" s="831" t="s">
        <v>588</v>
      </c>
      <c r="B22" s="832" t="s">
        <v>589</v>
      </c>
      <c r="C22" s="835" t="s">
        <v>601</v>
      </c>
      <c r="D22" s="863" t="s">
        <v>602</v>
      </c>
      <c r="E22" s="835" t="s">
        <v>4180</v>
      </c>
      <c r="F22" s="863" t="s">
        <v>4181</v>
      </c>
      <c r="G22" s="835" t="s">
        <v>4209</v>
      </c>
      <c r="H22" s="835" t="s">
        <v>4210</v>
      </c>
      <c r="I22" s="849">
        <v>22.147499561309814</v>
      </c>
      <c r="J22" s="849">
        <v>300</v>
      </c>
      <c r="K22" s="850">
        <v>6644.5</v>
      </c>
    </row>
    <row r="23" spans="1:11" ht="14.4" customHeight="1" x14ac:dyDescent="0.3">
      <c r="A23" s="831" t="s">
        <v>588</v>
      </c>
      <c r="B23" s="832" t="s">
        <v>589</v>
      </c>
      <c r="C23" s="835" t="s">
        <v>601</v>
      </c>
      <c r="D23" s="863" t="s">
        <v>602</v>
      </c>
      <c r="E23" s="835" t="s">
        <v>4180</v>
      </c>
      <c r="F23" s="863" t="s">
        <v>4181</v>
      </c>
      <c r="G23" s="835" t="s">
        <v>4211</v>
      </c>
      <c r="H23" s="835" t="s">
        <v>4212</v>
      </c>
      <c r="I23" s="849">
        <v>293.25</v>
      </c>
      <c r="J23" s="849">
        <v>55</v>
      </c>
      <c r="K23" s="850">
        <v>16128.75</v>
      </c>
    </row>
    <row r="24" spans="1:11" ht="14.4" customHeight="1" x14ac:dyDescent="0.3">
      <c r="A24" s="831" t="s">
        <v>588</v>
      </c>
      <c r="B24" s="832" t="s">
        <v>589</v>
      </c>
      <c r="C24" s="835" t="s">
        <v>601</v>
      </c>
      <c r="D24" s="863" t="s">
        <v>602</v>
      </c>
      <c r="E24" s="835" t="s">
        <v>4180</v>
      </c>
      <c r="F24" s="863" t="s">
        <v>4181</v>
      </c>
      <c r="G24" s="835" t="s">
        <v>4213</v>
      </c>
      <c r="H24" s="835" t="s">
        <v>4214</v>
      </c>
      <c r="I24" s="849">
        <v>283.010009765625</v>
      </c>
      <c r="J24" s="849">
        <v>15</v>
      </c>
      <c r="K24" s="850">
        <v>4245.14990234375</v>
      </c>
    </row>
    <row r="25" spans="1:11" ht="14.4" customHeight="1" x14ac:dyDescent="0.3">
      <c r="A25" s="831" t="s">
        <v>588</v>
      </c>
      <c r="B25" s="832" t="s">
        <v>589</v>
      </c>
      <c r="C25" s="835" t="s">
        <v>601</v>
      </c>
      <c r="D25" s="863" t="s">
        <v>602</v>
      </c>
      <c r="E25" s="835" t="s">
        <v>4180</v>
      </c>
      <c r="F25" s="863" t="s">
        <v>4181</v>
      </c>
      <c r="G25" s="835" t="s">
        <v>4215</v>
      </c>
      <c r="H25" s="835" t="s">
        <v>4216</v>
      </c>
      <c r="I25" s="849">
        <v>33.799999237060547</v>
      </c>
      <c r="J25" s="849">
        <v>180</v>
      </c>
      <c r="K25" s="850">
        <v>6084</v>
      </c>
    </row>
    <row r="26" spans="1:11" ht="14.4" customHeight="1" x14ac:dyDescent="0.3">
      <c r="A26" s="831" t="s">
        <v>588</v>
      </c>
      <c r="B26" s="832" t="s">
        <v>589</v>
      </c>
      <c r="C26" s="835" t="s">
        <v>601</v>
      </c>
      <c r="D26" s="863" t="s">
        <v>602</v>
      </c>
      <c r="E26" s="835" t="s">
        <v>4180</v>
      </c>
      <c r="F26" s="863" t="s">
        <v>4181</v>
      </c>
      <c r="G26" s="835" t="s">
        <v>4217</v>
      </c>
      <c r="H26" s="835" t="s">
        <v>4218</v>
      </c>
      <c r="I26" s="849">
        <v>38.090000152587891</v>
      </c>
      <c r="J26" s="849">
        <v>180</v>
      </c>
      <c r="K26" s="850">
        <v>6856.1997680664062</v>
      </c>
    </row>
    <row r="27" spans="1:11" ht="14.4" customHeight="1" x14ac:dyDescent="0.3">
      <c r="A27" s="831" t="s">
        <v>588</v>
      </c>
      <c r="B27" s="832" t="s">
        <v>589</v>
      </c>
      <c r="C27" s="835" t="s">
        <v>601</v>
      </c>
      <c r="D27" s="863" t="s">
        <v>602</v>
      </c>
      <c r="E27" s="835" t="s">
        <v>4180</v>
      </c>
      <c r="F27" s="863" t="s">
        <v>4181</v>
      </c>
      <c r="G27" s="835" t="s">
        <v>4219</v>
      </c>
      <c r="H27" s="835" t="s">
        <v>4220</v>
      </c>
      <c r="I27" s="849">
        <v>139.17428152901786</v>
      </c>
      <c r="J27" s="849">
        <v>14</v>
      </c>
      <c r="K27" s="850">
        <v>1948.4199523925781</v>
      </c>
    </row>
    <row r="28" spans="1:11" ht="14.4" customHeight="1" x14ac:dyDescent="0.3">
      <c r="A28" s="831" t="s">
        <v>588</v>
      </c>
      <c r="B28" s="832" t="s">
        <v>589</v>
      </c>
      <c r="C28" s="835" t="s">
        <v>601</v>
      </c>
      <c r="D28" s="863" t="s">
        <v>602</v>
      </c>
      <c r="E28" s="835" t="s">
        <v>4180</v>
      </c>
      <c r="F28" s="863" t="s">
        <v>4181</v>
      </c>
      <c r="G28" s="835" t="s">
        <v>4221</v>
      </c>
      <c r="H28" s="835" t="s">
        <v>4222</v>
      </c>
      <c r="I28" s="849">
        <v>12.59800033569336</v>
      </c>
      <c r="J28" s="849">
        <v>1000</v>
      </c>
      <c r="K28" s="850">
        <v>12597.52978515625</v>
      </c>
    </row>
    <row r="29" spans="1:11" ht="14.4" customHeight="1" x14ac:dyDescent="0.3">
      <c r="A29" s="831" t="s">
        <v>588</v>
      </c>
      <c r="B29" s="832" t="s">
        <v>589</v>
      </c>
      <c r="C29" s="835" t="s">
        <v>601</v>
      </c>
      <c r="D29" s="863" t="s">
        <v>602</v>
      </c>
      <c r="E29" s="835" t="s">
        <v>4180</v>
      </c>
      <c r="F29" s="863" t="s">
        <v>4181</v>
      </c>
      <c r="G29" s="835" t="s">
        <v>4223</v>
      </c>
      <c r="H29" s="835" t="s">
        <v>4224</v>
      </c>
      <c r="I29" s="849">
        <v>0.86000001430511475</v>
      </c>
      <c r="J29" s="849">
        <v>200</v>
      </c>
      <c r="K29" s="850">
        <v>172</v>
      </c>
    </row>
    <row r="30" spans="1:11" ht="14.4" customHeight="1" x14ac:dyDescent="0.3">
      <c r="A30" s="831" t="s">
        <v>588</v>
      </c>
      <c r="B30" s="832" t="s">
        <v>589</v>
      </c>
      <c r="C30" s="835" t="s">
        <v>601</v>
      </c>
      <c r="D30" s="863" t="s">
        <v>602</v>
      </c>
      <c r="E30" s="835" t="s">
        <v>4180</v>
      </c>
      <c r="F30" s="863" t="s">
        <v>4181</v>
      </c>
      <c r="G30" s="835" t="s">
        <v>4225</v>
      </c>
      <c r="H30" s="835" t="s">
        <v>4226</v>
      </c>
      <c r="I30" s="849">
        <v>8.5774998664855957</v>
      </c>
      <c r="J30" s="849">
        <v>228</v>
      </c>
      <c r="K30" s="850">
        <v>1955.7599792480469</v>
      </c>
    </row>
    <row r="31" spans="1:11" ht="14.4" customHeight="1" x14ac:dyDescent="0.3">
      <c r="A31" s="831" t="s">
        <v>588</v>
      </c>
      <c r="B31" s="832" t="s">
        <v>589</v>
      </c>
      <c r="C31" s="835" t="s">
        <v>601</v>
      </c>
      <c r="D31" s="863" t="s">
        <v>602</v>
      </c>
      <c r="E31" s="835" t="s">
        <v>4180</v>
      </c>
      <c r="F31" s="863" t="s">
        <v>4181</v>
      </c>
      <c r="G31" s="835" t="s">
        <v>4227</v>
      </c>
      <c r="H31" s="835" t="s">
        <v>4228</v>
      </c>
      <c r="I31" s="849">
        <v>10.522500276565552</v>
      </c>
      <c r="J31" s="849">
        <v>600</v>
      </c>
      <c r="K31" s="850">
        <v>6313.5400390625</v>
      </c>
    </row>
    <row r="32" spans="1:11" ht="14.4" customHeight="1" x14ac:dyDescent="0.3">
      <c r="A32" s="831" t="s">
        <v>588</v>
      </c>
      <c r="B32" s="832" t="s">
        <v>589</v>
      </c>
      <c r="C32" s="835" t="s">
        <v>601</v>
      </c>
      <c r="D32" s="863" t="s">
        <v>602</v>
      </c>
      <c r="E32" s="835" t="s">
        <v>4180</v>
      </c>
      <c r="F32" s="863" t="s">
        <v>4181</v>
      </c>
      <c r="G32" s="835" t="s">
        <v>4229</v>
      </c>
      <c r="H32" s="835" t="s">
        <v>4230</v>
      </c>
      <c r="I32" s="849">
        <v>9.380000114440918</v>
      </c>
      <c r="J32" s="849">
        <v>1</v>
      </c>
      <c r="K32" s="850">
        <v>9.380000114440918</v>
      </c>
    </row>
    <row r="33" spans="1:11" ht="14.4" customHeight="1" x14ac:dyDescent="0.3">
      <c r="A33" s="831" t="s">
        <v>588</v>
      </c>
      <c r="B33" s="832" t="s">
        <v>589</v>
      </c>
      <c r="C33" s="835" t="s">
        <v>601</v>
      </c>
      <c r="D33" s="863" t="s">
        <v>602</v>
      </c>
      <c r="E33" s="835" t="s">
        <v>4180</v>
      </c>
      <c r="F33" s="863" t="s">
        <v>4181</v>
      </c>
      <c r="G33" s="835" t="s">
        <v>4231</v>
      </c>
      <c r="H33" s="835" t="s">
        <v>4232</v>
      </c>
      <c r="I33" s="849">
        <v>39.101427350725444</v>
      </c>
      <c r="J33" s="849">
        <v>330</v>
      </c>
      <c r="K33" s="850">
        <v>12903.549957275391</v>
      </c>
    </row>
    <row r="34" spans="1:11" ht="14.4" customHeight="1" x14ac:dyDescent="0.3">
      <c r="A34" s="831" t="s">
        <v>588</v>
      </c>
      <c r="B34" s="832" t="s">
        <v>589</v>
      </c>
      <c r="C34" s="835" t="s">
        <v>601</v>
      </c>
      <c r="D34" s="863" t="s">
        <v>602</v>
      </c>
      <c r="E34" s="835" t="s">
        <v>4180</v>
      </c>
      <c r="F34" s="863" t="s">
        <v>4181</v>
      </c>
      <c r="G34" s="835" t="s">
        <v>4233</v>
      </c>
      <c r="H34" s="835" t="s">
        <v>4234</v>
      </c>
      <c r="I34" s="849">
        <v>0.66625002026557922</v>
      </c>
      <c r="J34" s="849">
        <v>6600</v>
      </c>
      <c r="K34" s="850">
        <v>4401</v>
      </c>
    </row>
    <row r="35" spans="1:11" ht="14.4" customHeight="1" x14ac:dyDescent="0.3">
      <c r="A35" s="831" t="s">
        <v>588</v>
      </c>
      <c r="B35" s="832" t="s">
        <v>589</v>
      </c>
      <c r="C35" s="835" t="s">
        <v>601</v>
      </c>
      <c r="D35" s="863" t="s">
        <v>602</v>
      </c>
      <c r="E35" s="835" t="s">
        <v>4180</v>
      </c>
      <c r="F35" s="863" t="s">
        <v>4181</v>
      </c>
      <c r="G35" s="835" t="s">
        <v>4235</v>
      </c>
      <c r="H35" s="835" t="s">
        <v>4236</v>
      </c>
      <c r="I35" s="849">
        <v>1.1733332872390747</v>
      </c>
      <c r="J35" s="849">
        <v>4500</v>
      </c>
      <c r="K35" s="850">
        <v>5289</v>
      </c>
    </row>
    <row r="36" spans="1:11" ht="14.4" customHeight="1" x14ac:dyDescent="0.3">
      <c r="A36" s="831" t="s">
        <v>588</v>
      </c>
      <c r="B36" s="832" t="s">
        <v>589</v>
      </c>
      <c r="C36" s="835" t="s">
        <v>601</v>
      </c>
      <c r="D36" s="863" t="s">
        <v>602</v>
      </c>
      <c r="E36" s="835" t="s">
        <v>4180</v>
      </c>
      <c r="F36" s="863" t="s">
        <v>4181</v>
      </c>
      <c r="G36" s="835" t="s">
        <v>4237</v>
      </c>
      <c r="H36" s="835" t="s">
        <v>4238</v>
      </c>
      <c r="I36" s="849">
        <v>260.29599609374998</v>
      </c>
      <c r="J36" s="849">
        <v>11</v>
      </c>
      <c r="K36" s="850">
        <v>2863.2399291992187</v>
      </c>
    </row>
    <row r="37" spans="1:11" ht="14.4" customHeight="1" x14ac:dyDescent="0.3">
      <c r="A37" s="831" t="s">
        <v>588</v>
      </c>
      <c r="B37" s="832" t="s">
        <v>589</v>
      </c>
      <c r="C37" s="835" t="s">
        <v>601</v>
      </c>
      <c r="D37" s="863" t="s">
        <v>602</v>
      </c>
      <c r="E37" s="835" t="s">
        <v>4239</v>
      </c>
      <c r="F37" s="863" t="s">
        <v>4240</v>
      </c>
      <c r="G37" s="835" t="s">
        <v>4241</v>
      </c>
      <c r="H37" s="835" t="s">
        <v>4242</v>
      </c>
      <c r="I37" s="849">
        <v>1.5555555207861794E-2</v>
      </c>
      <c r="J37" s="849">
        <v>900</v>
      </c>
      <c r="K37" s="850">
        <v>13.5</v>
      </c>
    </row>
    <row r="38" spans="1:11" ht="14.4" customHeight="1" x14ac:dyDescent="0.3">
      <c r="A38" s="831" t="s">
        <v>588</v>
      </c>
      <c r="B38" s="832" t="s">
        <v>589</v>
      </c>
      <c r="C38" s="835" t="s">
        <v>601</v>
      </c>
      <c r="D38" s="863" t="s">
        <v>602</v>
      </c>
      <c r="E38" s="835" t="s">
        <v>4239</v>
      </c>
      <c r="F38" s="863" t="s">
        <v>4240</v>
      </c>
      <c r="G38" s="835" t="s">
        <v>4243</v>
      </c>
      <c r="H38" s="835" t="s">
        <v>4244</v>
      </c>
      <c r="I38" s="849">
        <v>6.0514287267412454</v>
      </c>
      <c r="J38" s="849">
        <v>330</v>
      </c>
      <c r="K38" s="850">
        <v>1997</v>
      </c>
    </row>
    <row r="39" spans="1:11" ht="14.4" customHeight="1" x14ac:dyDescent="0.3">
      <c r="A39" s="831" t="s">
        <v>588</v>
      </c>
      <c r="B39" s="832" t="s">
        <v>589</v>
      </c>
      <c r="C39" s="835" t="s">
        <v>601</v>
      </c>
      <c r="D39" s="863" t="s">
        <v>602</v>
      </c>
      <c r="E39" s="835" t="s">
        <v>4239</v>
      </c>
      <c r="F39" s="863" t="s">
        <v>4240</v>
      </c>
      <c r="G39" s="835" t="s">
        <v>4245</v>
      </c>
      <c r="H39" s="835" t="s">
        <v>4246</v>
      </c>
      <c r="I39" s="849">
        <v>15.920000076293945</v>
      </c>
      <c r="J39" s="849">
        <v>50</v>
      </c>
      <c r="K39" s="850">
        <v>796</v>
      </c>
    </row>
    <row r="40" spans="1:11" ht="14.4" customHeight="1" x14ac:dyDescent="0.3">
      <c r="A40" s="831" t="s">
        <v>588</v>
      </c>
      <c r="B40" s="832" t="s">
        <v>589</v>
      </c>
      <c r="C40" s="835" t="s">
        <v>601</v>
      </c>
      <c r="D40" s="863" t="s">
        <v>602</v>
      </c>
      <c r="E40" s="835" t="s">
        <v>4239</v>
      </c>
      <c r="F40" s="863" t="s">
        <v>4240</v>
      </c>
      <c r="G40" s="835" t="s">
        <v>4247</v>
      </c>
      <c r="H40" s="835" t="s">
        <v>4248</v>
      </c>
      <c r="I40" s="849">
        <v>11.147142682756696</v>
      </c>
      <c r="J40" s="849">
        <v>350</v>
      </c>
      <c r="K40" s="850">
        <v>3901.5</v>
      </c>
    </row>
    <row r="41" spans="1:11" ht="14.4" customHeight="1" x14ac:dyDescent="0.3">
      <c r="A41" s="831" t="s">
        <v>588</v>
      </c>
      <c r="B41" s="832" t="s">
        <v>589</v>
      </c>
      <c r="C41" s="835" t="s">
        <v>601</v>
      </c>
      <c r="D41" s="863" t="s">
        <v>602</v>
      </c>
      <c r="E41" s="835" t="s">
        <v>4239</v>
      </c>
      <c r="F41" s="863" t="s">
        <v>4240</v>
      </c>
      <c r="G41" s="835" t="s">
        <v>4249</v>
      </c>
      <c r="H41" s="835" t="s">
        <v>4250</v>
      </c>
      <c r="I41" s="849">
        <v>3.4471429075513567</v>
      </c>
      <c r="J41" s="849">
        <v>680</v>
      </c>
      <c r="K41" s="850">
        <v>2343.6000366210937</v>
      </c>
    </row>
    <row r="42" spans="1:11" ht="14.4" customHeight="1" x14ac:dyDescent="0.3">
      <c r="A42" s="831" t="s">
        <v>588</v>
      </c>
      <c r="B42" s="832" t="s">
        <v>589</v>
      </c>
      <c r="C42" s="835" t="s">
        <v>601</v>
      </c>
      <c r="D42" s="863" t="s">
        <v>602</v>
      </c>
      <c r="E42" s="835" t="s">
        <v>4239</v>
      </c>
      <c r="F42" s="863" t="s">
        <v>4240</v>
      </c>
      <c r="G42" s="835" t="s">
        <v>4251</v>
      </c>
      <c r="H42" s="835" t="s">
        <v>4252</v>
      </c>
      <c r="I42" s="849">
        <v>117.40000152587891</v>
      </c>
      <c r="J42" s="849">
        <v>1</v>
      </c>
      <c r="K42" s="850">
        <v>117.40000152587891</v>
      </c>
    </row>
    <row r="43" spans="1:11" ht="14.4" customHeight="1" x14ac:dyDescent="0.3">
      <c r="A43" s="831" t="s">
        <v>588</v>
      </c>
      <c r="B43" s="832" t="s">
        <v>589</v>
      </c>
      <c r="C43" s="835" t="s">
        <v>601</v>
      </c>
      <c r="D43" s="863" t="s">
        <v>602</v>
      </c>
      <c r="E43" s="835" t="s">
        <v>4239</v>
      </c>
      <c r="F43" s="863" t="s">
        <v>4240</v>
      </c>
      <c r="G43" s="835" t="s">
        <v>4253</v>
      </c>
      <c r="H43" s="835" t="s">
        <v>4254</v>
      </c>
      <c r="I43" s="849">
        <v>17.979999542236328</v>
      </c>
      <c r="J43" s="849">
        <v>100</v>
      </c>
      <c r="K43" s="850">
        <v>1798</v>
      </c>
    </row>
    <row r="44" spans="1:11" ht="14.4" customHeight="1" x14ac:dyDescent="0.3">
      <c r="A44" s="831" t="s">
        <v>588</v>
      </c>
      <c r="B44" s="832" t="s">
        <v>589</v>
      </c>
      <c r="C44" s="835" t="s">
        <v>601</v>
      </c>
      <c r="D44" s="863" t="s">
        <v>602</v>
      </c>
      <c r="E44" s="835" t="s">
        <v>4239</v>
      </c>
      <c r="F44" s="863" t="s">
        <v>4240</v>
      </c>
      <c r="G44" s="835" t="s">
        <v>4255</v>
      </c>
      <c r="H44" s="835" t="s">
        <v>4256</v>
      </c>
      <c r="I44" s="849">
        <v>17.981249570846558</v>
      </c>
      <c r="J44" s="849">
        <v>400</v>
      </c>
      <c r="K44" s="850">
        <v>7192.5</v>
      </c>
    </row>
    <row r="45" spans="1:11" ht="14.4" customHeight="1" x14ac:dyDescent="0.3">
      <c r="A45" s="831" t="s">
        <v>588</v>
      </c>
      <c r="B45" s="832" t="s">
        <v>589</v>
      </c>
      <c r="C45" s="835" t="s">
        <v>601</v>
      </c>
      <c r="D45" s="863" t="s">
        <v>602</v>
      </c>
      <c r="E45" s="835" t="s">
        <v>4239</v>
      </c>
      <c r="F45" s="863" t="s">
        <v>4240</v>
      </c>
      <c r="G45" s="835" t="s">
        <v>4257</v>
      </c>
      <c r="H45" s="835" t="s">
        <v>4258</v>
      </c>
      <c r="I45" s="849">
        <v>17.979999542236328</v>
      </c>
      <c r="J45" s="849">
        <v>100</v>
      </c>
      <c r="K45" s="850">
        <v>1798</v>
      </c>
    </row>
    <row r="46" spans="1:11" ht="14.4" customHeight="1" x14ac:dyDescent="0.3">
      <c r="A46" s="831" t="s">
        <v>588</v>
      </c>
      <c r="B46" s="832" t="s">
        <v>589</v>
      </c>
      <c r="C46" s="835" t="s">
        <v>601</v>
      </c>
      <c r="D46" s="863" t="s">
        <v>602</v>
      </c>
      <c r="E46" s="835" t="s">
        <v>4239</v>
      </c>
      <c r="F46" s="863" t="s">
        <v>4240</v>
      </c>
      <c r="G46" s="835" t="s">
        <v>4259</v>
      </c>
      <c r="H46" s="835" t="s">
        <v>4260</v>
      </c>
      <c r="I46" s="849">
        <v>1.7999999523162842</v>
      </c>
      <c r="J46" s="849">
        <v>50</v>
      </c>
      <c r="K46" s="850">
        <v>90</v>
      </c>
    </row>
    <row r="47" spans="1:11" ht="14.4" customHeight="1" x14ac:dyDescent="0.3">
      <c r="A47" s="831" t="s">
        <v>588</v>
      </c>
      <c r="B47" s="832" t="s">
        <v>589</v>
      </c>
      <c r="C47" s="835" t="s">
        <v>601</v>
      </c>
      <c r="D47" s="863" t="s">
        <v>602</v>
      </c>
      <c r="E47" s="835" t="s">
        <v>4239</v>
      </c>
      <c r="F47" s="863" t="s">
        <v>4240</v>
      </c>
      <c r="G47" s="835" t="s">
        <v>4261</v>
      </c>
      <c r="H47" s="835" t="s">
        <v>4262</v>
      </c>
      <c r="I47" s="849">
        <v>13.199999809265137</v>
      </c>
      <c r="J47" s="849">
        <v>40</v>
      </c>
      <c r="K47" s="850">
        <v>528</v>
      </c>
    </row>
    <row r="48" spans="1:11" ht="14.4" customHeight="1" x14ac:dyDescent="0.3">
      <c r="A48" s="831" t="s">
        <v>588</v>
      </c>
      <c r="B48" s="832" t="s">
        <v>589</v>
      </c>
      <c r="C48" s="835" t="s">
        <v>601</v>
      </c>
      <c r="D48" s="863" t="s">
        <v>602</v>
      </c>
      <c r="E48" s="835" t="s">
        <v>4239</v>
      </c>
      <c r="F48" s="863" t="s">
        <v>4240</v>
      </c>
      <c r="G48" s="835" t="s">
        <v>4263</v>
      </c>
      <c r="H48" s="835" t="s">
        <v>4264</v>
      </c>
      <c r="I48" s="849">
        <v>13.202499866485596</v>
      </c>
      <c r="J48" s="849">
        <v>160</v>
      </c>
      <c r="K48" s="850">
        <v>2112.4000244140625</v>
      </c>
    </row>
    <row r="49" spans="1:11" ht="14.4" customHeight="1" x14ac:dyDescent="0.3">
      <c r="A49" s="831" t="s">
        <v>588</v>
      </c>
      <c r="B49" s="832" t="s">
        <v>589</v>
      </c>
      <c r="C49" s="835" t="s">
        <v>601</v>
      </c>
      <c r="D49" s="863" t="s">
        <v>602</v>
      </c>
      <c r="E49" s="835" t="s">
        <v>4239</v>
      </c>
      <c r="F49" s="863" t="s">
        <v>4240</v>
      </c>
      <c r="G49" s="835" t="s">
        <v>4265</v>
      </c>
      <c r="H49" s="835" t="s">
        <v>4266</v>
      </c>
      <c r="I49" s="849">
        <v>13.201999855041503</v>
      </c>
      <c r="J49" s="849">
        <v>212</v>
      </c>
      <c r="K49" s="850">
        <v>2798.800048828125</v>
      </c>
    </row>
    <row r="50" spans="1:11" ht="14.4" customHeight="1" x14ac:dyDescent="0.3">
      <c r="A50" s="831" t="s">
        <v>588</v>
      </c>
      <c r="B50" s="832" t="s">
        <v>589</v>
      </c>
      <c r="C50" s="835" t="s">
        <v>601</v>
      </c>
      <c r="D50" s="863" t="s">
        <v>602</v>
      </c>
      <c r="E50" s="835" t="s">
        <v>4239</v>
      </c>
      <c r="F50" s="863" t="s">
        <v>4240</v>
      </c>
      <c r="G50" s="835" t="s">
        <v>4267</v>
      </c>
      <c r="H50" s="835" t="s">
        <v>4268</v>
      </c>
      <c r="I50" s="849">
        <v>13.199999809265137</v>
      </c>
      <c r="J50" s="849">
        <v>30</v>
      </c>
      <c r="K50" s="850">
        <v>396</v>
      </c>
    </row>
    <row r="51" spans="1:11" ht="14.4" customHeight="1" x14ac:dyDescent="0.3">
      <c r="A51" s="831" t="s">
        <v>588</v>
      </c>
      <c r="B51" s="832" t="s">
        <v>589</v>
      </c>
      <c r="C51" s="835" t="s">
        <v>601</v>
      </c>
      <c r="D51" s="863" t="s">
        <v>602</v>
      </c>
      <c r="E51" s="835" t="s">
        <v>4239</v>
      </c>
      <c r="F51" s="863" t="s">
        <v>4240</v>
      </c>
      <c r="G51" s="835" t="s">
        <v>4269</v>
      </c>
      <c r="H51" s="835" t="s">
        <v>4270</v>
      </c>
      <c r="I51" s="849">
        <v>23.807500839233398</v>
      </c>
      <c r="J51" s="849">
        <v>48</v>
      </c>
      <c r="K51" s="850">
        <v>1142.6900024414062</v>
      </c>
    </row>
    <row r="52" spans="1:11" ht="14.4" customHeight="1" x14ac:dyDescent="0.3">
      <c r="A52" s="831" t="s">
        <v>588</v>
      </c>
      <c r="B52" s="832" t="s">
        <v>589</v>
      </c>
      <c r="C52" s="835" t="s">
        <v>601</v>
      </c>
      <c r="D52" s="863" t="s">
        <v>602</v>
      </c>
      <c r="E52" s="835" t="s">
        <v>4239</v>
      </c>
      <c r="F52" s="863" t="s">
        <v>4240</v>
      </c>
      <c r="G52" s="835" t="s">
        <v>4271</v>
      </c>
      <c r="H52" s="835" t="s">
        <v>4272</v>
      </c>
      <c r="I52" s="849">
        <v>9.6800003051757812</v>
      </c>
      <c r="J52" s="849">
        <v>650</v>
      </c>
      <c r="K52" s="850">
        <v>6292</v>
      </c>
    </row>
    <row r="53" spans="1:11" ht="14.4" customHeight="1" x14ac:dyDescent="0.3">
      <c r="A53" s="831" t="s">
        <v>588</v>
      </c>
      <c r="B53" s="832" t="s">
        <v>589</v>
      </c>
      <c r="C53" s="835" t="s">
        <v>601</v>
      </c>
      <c r="D53" s="863" t="s">
        <v>602</v>
      </c>
      <c r="E53" s="835" t="s">
        <v>4239</v>
      </c>
      <c r="F53" s="863" t="s">
        <v>4240</v>
      </c>
      <c r="G53" s="835" t="s">
        <v>4273</v>
      </c>
      <c r="H53" s="835" t="s">
        <v>4274</v>
      </c>
      <c r="I53" s="849">
        <v>183.91999816894531</v>
      </c>
      <c r="J53" s="849">
        <v>1</v>
      </c>
      <c r="K53" s="850">
        <v>183.91999816894531</v>
      </c>
    </row>
    <row r="54" spans="1:11" ht="14.4" customHeight="1" x14ac:dyDescent="0.3">
      <c r="A54" s="831" t="s">
        <v>588</v>
      </c>
      <c r="B54" s="832" t="s">
        <v>589</v>
      </c>
      <c r="C54" s="835" t="s">
        <v>601</v>
      </c>
      <c r="D54" s="863" t="s">
        <v>602</v>
      </c>
      <c r="E54" s="835" t="s">
        <v>4239</v>
      </c>
      <c r="F54" s="863" t="s">
        <v>4240</v>
      </c>
      <c r="G54" s="835" t="s">
        <v>4275</v>
      </c>
      <c r="H54" s="835" t="s">
        <v>4276</v>
      </c>
      <c r="I54" s="849">
        <v>2.4600000381469727</v>
      </c>
      <c r="J54" s="849">
        <v>700</v>
      </c>
      <c r="K54" s="850">
        <v>1722</v>
      </c>
    </row>
    <row r="55" spans="1:11" ht="14.4" customHeight="1" x14ac:dyDescent="0.3">
      <c r="A55" s="831" t="s">
        <v>588</v>
      </c>
      <c r="B55" s="832" t="s">
        <v>589</v>
      </c>
      <c r="C55" s="835" t="s">
        <v>601</v>
      </c>
      <c r="D55" s="863" t="s">
        <v>602</v>
      </c>
      <c r="E55" s="835" t="s">
        <v>4239</v>
      </c>
      <c r="F55" s="863" t="s">
        <v>4240</v>
      </c>
      <c r="G55" s="835" t="s">
        <v>4277</v>
      </c>
      <c r="H55" s="835" t="s">
        <v>4278</v>
      </c>
      <c r="I55" s="849">
        <v>11.737499713897705</v>
      </c>
      <c r="J55" s="849">
        <v>230</v>
      </c>
      <c r="K55" s="850">
        <v>2699.7000732421875</v>
      </c>
    </row>
    <row r="56" spans="1:11" ht="14.4" customHeight="1" x14ac:dyDescent="0.3">
      <c r="A56" s="831" t="s">
        <v>588</v>
      </c>
      <c r="B56" s="832" t="s">
        <v>589</v>
      </c>
      <c r="C56" s="835" t="s">
        <v>601</v>
      </c>
      <c r="D56" s="863" t="s">
        <v>602</v>
      </c>
      <c r="E56" s="835" t="s">
        <v>4239</v>
      </c>
      <c r="F56" s="863" t="s">
        <v>4240</v>
      </c>
      <c r="G56" s="835" t="s">
        <v>4279</v>
      </c>
      <c r="H56" s="835" t="s">
        <v>4280</v>
      </c>
      <c r="I56" s="849">
        <v>13.310000419616699</v>
      </c>
      <c r="J56" s="849">
        <v>20</v>
      </c>
      <c r="K56" s="850">
        <v>266.20001220703125</v>
      </c>
    </row>
    <row r="57" spans="1:11" ht="14.4" customHeight="1" x14ac:dyDescent="0.3">
      <c r="A57" s="831" t="s">
        <v>588</v>
      </c>
      <c r="B57" s="832" t="s">
        <v>589</v>
      </c>
      <c r="C57" s="835" t="s">
        <v>601</v>
      </c>
      <c r="D57" s="863" t="s">
        <v>602</v>
      </c>
      <c r="E57" s="835" t="s">
        <v>4239</v>
      </c>
      <c r="F57" s="863" t="s">
        <v>4240</v>
      </c>
      <c r="G57" s="835" t="s">
        <v>4281</v>
      </c>
      <c r="H57" s="835" t="s">
        <v>4282</v>
      </c>
      <c r="I57" s="849">
        <v>2.2849999666213989</v>
      </c>
      <c r="J57" s="849">
        <v>100</v>
      </c>
      <c r="K57" s="850">
        <v>228.5</v>
      </c>
    </row>
    <row r="58" spans="1:11" ht="14.4" customHeight="1" x14ac:dyDescent="0.3">
      <c r="A58" s="831" t="s">
        <v>588</v>
      </c>
      <c r="B58" s="832" t="s">
        <v>589</v>
      </c>
      <c r="C58" s="835" t="s">
        <v>601</v>
      </c>
      <c r="D58" s="863" t="s">
        <v>602</v>
      </c>
      <c r="E58" s="835" t="s">
        <v>4239</v>
      </c>
      <c r="F58" s="863" t="s">
        <v>4240</v>
      </c>
      <c r="G58" s="835" t="s">
        <v>4283</v>
      </c>
      <c r="H58" s="835" t="s">
        <v>4284</v>
      </c>
      <c r="I58" s="849">
        <v>5.320000171661377</v>
      </c>
      <c r="J58" s="849">
        <v>500</v>
      </c>
      <c r="K58" s="850">
        <v>2660.2000122070312</v>
      </c>
    </row>
    <row r="59" spans="1:11" ht="14.4" customHeight="1" x14ac:dyDescent="0.3">
      <c r="A59" s="831" t="s">
        <v>588</v>
      </c>
      <c r="B59" s="832" t="s">
        <v>589</v>
      </c>
      <c r="C59" s="835" t="s">
        <v>601</v>
      </c>
      <c r="D59" s="863" t="s">
        <v>602</v>
      </c>
      <c r="E59" s="835" t="s">
        <v>4239</v>
      </c>
      <c r="F59" s="863" t="s">
        <v>4240</v>
      </c>
      <c r="G59" s="835" t="s">
        <v>4285</v>
      </c>
      <c r="H59" s="835" t="s">
        <v>4286</v>
      </c>
      <c r="I59" s="849">
        <v>4.8000001907348633</v>
      </c>
      <c r="J59" s="849">
        <v>1500</v>
      </c>
      <c r="K59" s="850">
        <v>7199.6201171875</v>
      </c>
    </row>
    <row r="60" spans="1:11" ht="14.4" customHeight="1" x14ac:dyDescent="0.3">
      <c r="A60" s="831" t="s">
        <v>588</v>
      </c>
      <c r="B60" s="832" t="s">
        <v>589</v>
      </c>
      <c r="C60" s="835" t="s">
        <v>601</v>
      </c>
      <c r="D60" s="863" t="s">
        <v>602</v>
      </c>
      <c r="E60" s="835" t="s">
        <v>4239</v>
      </c>
      <c r="F60" s="863" t="s">
        <v>4240</v>
      </c>
      <c r="G60" s="835" t="s">
        <v>4287</v>
      </c>
      <c r="H60" s="835" t="s">
        <v>4288</v>
      </c>
      <c r="I60" s="849">
        <v>2.8524999022483826</v>
      </c>
      <c r="J60" s="849">
        <v>165</v>
      </c>
      <c r="K60" s="850">
        <v>470.40000152587891</v>
      </c>
    </row>
    <row r="61" spans="1:11" ht="14.4" customHeight="1" x14ac:dyDescent="0.3">
      <c r="A61" s="831" t="s">
        <v>588</v>
      </c>
      <c r="B61" s="832" t="s">
        <v>589</v>
      </c>
      <c r="C61" s="835" t="s">
        <v>601</v>
      </c>
      <c r="D61" s="863" t="s">
        <v>602</v>
      </c>
      <c r="E61" s="835" t="s">
        <v>4239</v>
      </c>
      <c r="F61" s="863" t="s">
        <v>4240</v>
      </c>
      <c r="G61" s="835" t="s">
        <v>4289</v>
      </c>
      <c r="H61" s="835" t="s">
        <v>4290</v>
      </c>
      <c r="I61" s="849">
        <v>9.1999998092651367</v>
      </c>
      <c r="J61" s="849">
        <v>950</v>
      </c>
      <c r="K61" s="850">
        <v>8740</v>
      </c>
    </row>
    <row r="62" spans="1:11" ht="14.4" customHeight="1" x14ac:dyDescent="0.3">
      <c r="A62" s="831" t="s">
        <v>588</v>
      </c>
      <c r="B62" s="832" t="s">
        <v>589</v>
      </c>
      <c r="C62" s="835" t="s">
        <v>601</v>
      </c>
      <c r="D62" s="863" t="s">
        <v>602</v>
      </c>
      <c r="E62" s="835" t="s">
        <v>4239</v>
      </c>
      <c r="F62" s="863" t="s">
        <v>4240</v>
      </c>
      <c r="G62" s="835" t="s">
        <v>4291</v>
      </c>
      <c r="H62" s="835" t="s">
        <v>4292</v>
      </c>
      <c r="I62" s="849">
        <v>91</v>
      </c>
      <c r="J62" s="849">
        <v>10</v>
      </c>
      <c r="K62" s="850">
        <v>910</v>
      </c>
    </row>
    <row r="63" spans="1:11" ht="14.4" customHeight="1" x14ac:dyDescent="0.3">
      <c r="A63" s="831" t="s">
        <v>588</v>
      </c>
      <c r="B63" s="832" t="s">
        <v>589</v>
      </c>
      <c r="C63" s="835" t="s">
        <v>601</v>
      </c>
      <c r="D63" s="863" t="s">
        <v>602</v>
      </c>
      <c r="E63" s="835" t="s">
        <v>4239</v>
      </c>
      <c r="F63" s="863" t="s">
        <v>4240</v>
      </c>
      <c r="G63" s="835" t="s">
        <v>4293</v>
      </c>
      <c r="H63" s="835" t="s">
        <v>4294</v>
      </c>
      <c r="I63" s="849">
        <v>6.3000001907348633</v>
      </c>
      <c r="J63" s="849">
        <v>5</v>
      </c>
      <c r="K63" s="850">
        <v>31.5</v>
      </c>
    </row>
    <row r="64" spans="1:11" ht="14.4" customHeight="1" x14ac:dyDescent="0.3">
      <c r="A64" s="831" t="s">
        <v>588</v>
      </c>
      <c r="B64" s="832" t="s">
        <v>589</v>
      </c>
      <c r="C64" s="835" t="s">
        <v>601</v>
      </c>
      <c r="D64" s="863" t="s">
        <v>602</v>
      </c>
      <c r="E64" s="835" t="s">
        <v>4239</v>
      </c>
      <c r="F64" s="863" t="s">
        <v>4240</v>
      </c>
      <c r="G64" s="835" t="s">
        <v>4295</v>
      </c>
      <c r="H64" s="835" t="s">
        <v>4296</v>
      </c>
      <c r="I64" s="849">
        <v>6.1711111598544655</v>
      </c>
      <c r="J64" s="849">
        <v>850</v>
      </c>
      <c r="K64" s="850">
        <v>5245.5</v>
      </c>
    </row>
    <row r="65" spans="1:11" ht="14.4" customHeight="1" x14ac:dyDescent="0.3">
      <c r="A65" s="831" t="s">
        <v>588</v>
      </c>
      <c r="B65" s="832" t="s">
        <v>589</v>
      </c>
      <c r="C65" s="835" t="s">
        <v>601</v>
      </c>
      <c r="D65" s="863" t="s">
        <v>602</v>
      </c>
      <c r="E65" s="835" t="s">
        <v>4239</v>
      </c>
      <c r="F65" s="863" t="s">
        <v>4240</v>
      </c>
      <c r="G65" s="835" t="s">
        <v>4297</v>
      </c>
      <c r="H65" s="835" t="s">
        <v>4298</v>
      </c>
      <c r="I65" s="849">
        <v>1.0900000333786011</v>
      </c>
      <c r="J65" s="849">
        <v>3000</v>
      </c>
      <c r="K65" s="850">
        <v>3270</v>
      </c>
    </row>
    <row r="66" spans="1:11" ht="14.4" customHeight="1" x14ac:dyDescent="0.3">
      <c r="A66" s="831" t="s">
        <v>588</v>
      </c>
      <c r="B66" s="832" t="s">
        <v>589</v>
      </c>
      <c r="C66" s="835" t="s">
        <v>601</v>
      </c>
      <c r="D66" s="863" t="s">
        <v>602</v>
      </c>
      <c r="E66" s="835" t="s">
        <v>4239</v>
      </c>
      <c r="F66" s="863" t="s">
        <v>4240</v>
      </c>
      <c r="G66" s="835" t="s">
        <v>4299</v>
      </c>
      <c r="H66" s="835" t="s">
        <v>4300</v>
      </c>
      <c r="I66" s="849">
        <v>0.47333332896232605</v>
      </c>
      <c r="J66" s="849">
        <v>300</v>
      </c>
      <c r="K66" s="850">
        <v>142</v>
      </c>
    </row>
    <row r="67" spans="1:11" ht="14.4" customHeight="1" x14ac:dyDescent="0.3">
      <c r="A67" s="831" t="s">
        <v>588</v>
      </c>
      <c r="B67" s="832" t="s">
        <v>589</v>
      </c>
      <c r="C67" s="835" t="s">
        <v>601</v>
      </c>
      <c r="D67" s="863" t="s">
        <v>602</v>
      </c>
      <c r="E67" s="835" t="s">
        <v>4239</v>
      </c>
      <c r="F67" s="863" t="s">
        <v>4240</v>
      </c>
      <c r="G67" s="835" t="s">
        <v>4301</v>
      </c>
      <c r="H67" s="835" t="s">
        <v>4302</v>
      </c>
      <c r="I67" s="849">
        <v>1.6749999523162842</v>
      </c>
      <c r="J67" s="849">
        <v>200</v>
      </c>
      <c r="K67" s="850">
        <v>335</v>
      </c>
    </row>
    <row r="68" spans="1:11" ht="14.4" customHeight="1" x14ac:dyDescent="0.3">
      <c r="A68" s="831" t="s">
        <v>588</v>
      </c>
      <c r="B68" s="832" t="s">
        <v>589</v>
      </c>
      <c r="C68" s="835" t="s">
        <v>601</v>
      </c>
      <c r="D68" s="863" t="s">
        <v>602</v>
      </c>
      <c r="E68" s="835" t="s">
        <v>4239</v>
      </c>
      <c r="F68" s="863" t="s">
        <v>4240</v>
      </c>
      <c r="G68" s="835" t="s">
        <v>4303</v>
      </c>
      <c r="H68" s="835" t="s">
        <v>4304</v>
      </c>
      <c r="I68" s="849">
        <v>0.67000001668930054</v>
      </c>
      <c r="J68" s="849">
        <v>2600</v>
      </c>
      <c r="K68" s="850">
        <v>1742</v>
      </c>
    </row>
    <row r="69" spans="1:11" ht="14.4" customHeight="1" x14ac:dyDescent="0.3">
      <c r="A69" s="831" t="s">
        <v>588</v>
      </c>
      <c r="B69" s="832" t="s">
        <v>589</v>
      </c>
      <c r="C69" s="835" t="s">
        <v>601</v>
      </c>
      <c r="D69" s="863" t="s">
        <v>602</v>
      </c>
      <c r="E69" s="835" t="s">
        <v>4239</v>
      </c>
      <c r="F69" s="863" t="s">
        <v>4240</v>
      </c>
      <c r="G69" s="835" t="s">
        <v>4305</v>
      </c>
      <c r="H69" s="835" t="s">
        <v>4306</v>
      </c>
      <c r="I69" s="849">
        <v>8.4700002670288086</v>
      </c>
      <c r="J69" s="849">
        <v>780</v>
      </c>
      <c r="K69" s="850">
        <v>6606.60009765625</v>
      </c>
    </row>
    <row r="70" spans="1:11" ht="14.4" customHeight="1" x14ac:dyDescent="0.3">
      <c r="A70" s="831" t="s">
        <v>588</v>
      </c>
      <c r="B70" s="832" t="s">
        <v>589</v>
      </c>
      <c r="C70" s="835" t="s">
        <v>601</v>
      </c>
      <c r="D70" s="863" t="s">
        <v>602</v>
      </c>
      <c r="E70" s="835" t="s">
        <v>4239</v>
      </c>
      <c r="F70" s="863" t="s">
        <v>4240</v>
      </c>
      <c r="G70" s="835" t="s">
        <v>4307</v>
      </c>
      <c r="H70" s="835" t="s">
        <v>4308</v>
      </c>
      <c r="I70" s="849">
        <v>2.1750000715255737</v>
      </c>
      <c r="J70" s="849">
        <v>400</v>
      </c>
      <c r="K70" s="850">
        <v>870</v>
      </c>
    </row>
    <row r="71" spans="1:11" ht="14.4" customHeight="1" x14ac:dyDescent="0.3">
      <c r="A71" s="831" t="s">
        <v>588</v>
      </c>
      <c r="B71" s="832" t="s">
        <v>589</v>
      </c>
      <c r="C71" s="835" t="s">
        <v>601</v>
      </c>
      <c r="D71" s="863" t="s">
        <v>602</v>
      </c>
      <c r="E71" s="835" t="s">
        <v>4239</v>
      </c>
      <c r="F71" s="863" t="s">
        <v>4240</v>
      </c>
      <c r="G71" s="835" t="s">
        <v>4309</v>
      </c>
      <c r="H71" s="835" t="s">
        <v>4310</v>
      </c>
      <c r="I71" s="849">
        <v>1.2749999761581421</v>
      </c>
      <c r="J71" s="849">
        <v>150</v>
      </c>
      <c r="K71" s="850">
        <v>191.25</v>
      </c>
    </row>
    <row r="72" spans="1:11" ht="14.4" customHeight="1" x14ac:dyDescent="0.3">
      <c r="A72" s="831" t="s">
        <v>588</v>
      </c>
      <c r="B72" s="832" t="s">
        <v>589</v>
      </c>
      <c r="C72" s="835" t="s">
        <v>601</v>
      </c>
      <c r="D72" s="863" t="s">
        <v>602</v>
      </c>
      <c r="E72" s="835" t="s">
        <v>4239</v>
      </c>
      <c r="F72" s="863" t="s">
        <v>4240</v>
      </c>
      <c r="G72" s="835" t="s">
        <v>4311</v>
      </c>
      <c r="H72" s="835" t="s">
        <v>4312</v>
      </c>
      <c r="I72" s="849">
        <v>21.239999771118164</v>
      </c>
      <c r="J72" s="849">
        <v>10</v>
      </c>
      <c r="K72" s="850">
        <v>212.39999389648437</v>
      </c>
    </row>
    <row r="73" spans="1:11" ht="14.4" customHeight="1" x14ac:dyDescent="0.3">
      <c r="A73" s="831" t="s">
        <v>588</v>
      </c>
      <c r="B73" s="832" t="s">
        <v>589</v>
      </c>
      <c r="C73" s="835" t="s">
        <v>601</v>
      </c>
      <c r="D73" s="863" t="s">
        <v>602</v>
      </c>
      <c r="E73" s="835" t="s">
        <v>4239</v>
      </c>
      <c r="F73" s="863" t="s">
        <v>4240</v>
      </c>
      <c r="G73" s="835" t="s">
        <v>4313</v>
      </c>
      <c r="H73" s="835" t="s">
        <v>4314</v>
      </c>
      <c r="I73" s="849">
        <v>1.9850000143051147</v>
      </c>
      <c r="J73" s="849">
        <v>500</v>
      </c>
      <c r="K73" s="850">
        <v>993</v>
      </c>
    </row>
    <row r="74" spans="1:11" ht="14.4" customHeight="1" x14ac:dyDescent="0.3">
      <c r="A74" s="831" t="s">
        <v>588</v>
      </c>
      <c r="B74" s="832" t="s">
        <v>589</v>
      </c>
      <c r="C74" s="835" t="s">
        <v>601</v>
      </c>
      <c r="D74" s="863" t="s">
        <v>602</v>
      </c>
      <c r="E74" s="835" t="s">
        <v>4239</v>
      </c>
      <c r="F74" s="863" t="s">
        <v>4240</v>
      </c>
      <c r="G74" s="835" t="s">
        <v>4315</v>
      </c>
      <c r="H74" s="835" t="s">
        <v>4316</v>
      </c>
      <c r="I74" s="849">
        <v>2.0457142421177457</v>
      </c>
      <c r="J74" s="849">
        <v>650</v>
      </c>
      <c r="K74" s="850">
        <v>1330.5</v>
      </c>
    </row>
    <row r="75" spans="1:11" ht="14.4" customHeight="1" x14ac:dyDescent="0.3">
      <c r="A75" s="831" t="s">
        <v>588</v>
      </c>
      <c r="B75" s="832" t="s">
        <v>589</v>
      </c>
      <c r="C75" s="835" t="s">
        <v>601</v>
      </c>
      <c r="D75" s="863" t="s">
        <v>602</v>
      </c>
      <c r="E75" s="835" t="s">
        <v>4239</v>
      </c>
      <c r="F75" s="863" t="s">
        <v>4240</v>
      </c>
      <c r="G75" s="835" t="s">
        <v>4317</v>
      </c>
      <c r="H75" s="835" t="s">
        <v>4318</v>
      </c>
      <c r="I75" s="849">
        <v>1.8999999761581421</v>
      </c>
      <c r="J75" s="849">
        <v>70</v>
      </c>
      <c r="K75" s="850">
        <v>133</v>
      </c>
    </row>
    <row r="76" spans="1:11" ht="14.4" customHeight="1" x14ac:dyDescent="0.3">
      <c r="A76" s="831" t="s">
        <v>588</v>
      </c>
      <c r="B76" s="832" t="s">
        <v>589</v>
      </c>
      <c r="C76" s="835" t="s">
        <v>601</v>
      </c>
      <c r="D76" s="863" t="s">
        <v>602</v>
      </c>
      <c r="E76" s="835" t="s">
        <v>4239</v>
      </c>
      <c r="F76" s="863" t="s">
        <v>4240</v>
      </c>
      <c r="G76" s="835" t="s">
        <v>4319</v>
      </c>
      <c r="H76" s="835" t="s">
        <v>4320</v>
      </c>
      <c r="I76" s="849">
        <v>2.6950000524520874</v>
      </c>
      <c r="J76" s="849">
        <v>650</v>
      </c>
      <c r="K76" s="850">
        <v>1752.0199890136719</v>
      </c>
    </row>
    <row r="77" spans="1:11" ht="14.4" customHeight="1" x14ac:dyDescent="0.3">
      <c r="A77" s="831" t="s">
        <v>588</v>
      </c>
      <c r="B77" s="832" t="s">
        <v>589</v>
      </c>
      <c r="C77" s="835" t="s">
        <v>601</v>
      </c>
      <c r="D77" s="863" t="s">
        <v>602</v>
      </c>
      <c r="E77" s="835" t="s">
        <v>4239</v>
      </c>
      <c r="F77" s="863" t="s">
        <v>4240</v>
      </c>
      <c r="G77" s="835" t="s">
        <v>4321</v>
      </c>
      <c r="H77" s="835" t="s">
        <v>4322</v>
      </c>
      <c r="I77" s="849">
        <v>1.9249999523162842</v>
      </c>
      <c r="J77" s="849">
        <v>200</v>
      </c>
      <c r="K77" s="850">
        <v>385</v>
      </c>
    </row>
    <row r="78" spans="1:11" ht="14.4" customHeight="1" x14ac:dyDescent="0.3">
      <c r="A78" s="831" t="s">
        <v>588</v>
      </c>
      <c r="B78" s="832" t="s">
        <v>589</v>
      </c>
      <c r="C78" s="835" t="s">
        <v>601</v>
      </c>
      <c r="D78" s="863" t="s">
        <v>602</v>
      </c>
      <c r="E78" s="835" t="s">
        <v>4239</v>
      </c>
      <c r="F78" s="863" t="s">
        <v>4240</v>
      </c>
      <c r="G78" s="835" t="s">
        <v>4323</v>
      </c>
      <c r="H78" s="835" t="s">
        <v>4324</v>
      </c>
      <c r="I78" s="849">
        <v>2.1650000810623169</v>
      </c>
      <c r="J78" s="849">
        <v>300</v>
      </c>
      <c r="K78" s="850">
        <v>649.5</v>
      </c>
    </row>
    <row r="79" spans="1:11" ht="14.4" customHeight="1" x14ac:dyDescent="0.3">
      <c r="A79" s="831" t="s">
        <v>588</v>
      </c>
      <c r="B79" s="832" t="s">
        <v>589</v>
      </c>
      <c r="C79" s="835" t="s">
        <v>601</v>
      </c>
      <c r="D79" s="863" t="s">
        <v>602</v>
      </c>
      <c r="E79" s="835" t="s">
        <v>4239</v>
      </c>
      <c r="F79" s="863" t="s">
        <v>4240</v>
      </c>
      <c r="G79" s="835" t="s">
        <v>4311</v>
      </c>
      <c r="H79" s="835" t="s">
        <v>4325</v>
      </c>
      <c r="I79" s="849">
        <v>21.234999656677246</v>
      </c>
      <c r="J79" s="849">
        <v>30</v>
      </c>
      <c r="K79" s="850">
        <v>637</v>
      </c>
    </row>
    <row r="80" spans="1:11" ht="14.4" customHeight="1" x14ac:dyDescent="0.3">
      <c r="A80" s="831" t="s">
        <v>588</v>
      </c>
      <c r="B80" s="832" t="s">
        <v>589</v>
      </c>
      <c r="C80" s="835" t="s">
        <v>601</v>
      </c>
      <c r="D80" s="863" t="s">
        <v>602</v>
      </c>
      <c r="E80" s="835" t="s">
        <v>4239</v>
      </c>
      <c r="F80" s="863" t="s">
        <v>4240</v>
      </c>
      <c r="G80" s="835" t="s">
        <v>4326</v>
      </c>
      <c r="H80" s="835" t="s">
        <v>4327</v>
      </c>
      <c r="I80" s="849">
        <v>5</v>
      </c>
      <c r="J80" s="849">
        <v>60</v>
      </c>
      <c r="K80" s="850">
        <v>300</v>
      </c>
    </row>
    <row r="81" spans="1:11" ht="14.4" customHeight="1" x14ac:dyDescent="0.3">
      <c r="A81" s="831" t="s">
        <v>588</v>
      </c>
      <c r="B81" s="832" t="s">
        <v>589</v>
      </c>
      <c r="C81" s="835" t="s">
        <v>601</v>
      </c>
      <c r="D81" s="863" t="s">
        <v>602</v>
      </c>
      <c r="E81" s="835" t="s">
        <v>4239</v>
      </c>
      <c r="F81" s="863" t="s">
        <v>4240</v>
      </c>
      <c r="G81" s="835" t="s">
        <v>4328</v>
      </c>
      <c r="H81" s="835" t="s">
        <v>4329</v>
      </c>
      <c r="I81" s="849">
        <v>2.5099999904632568</v>
      </c>
      <c r="J81" s="849">
        <v>100</v>
      </c>
      <c r="K81" s="850">
        <v>251</v>
      </c>
    </row>
    <row r="82" spans="1:11" ht="14.4" customHeight="1" x14ac:dyDescent="0.3">
      <c r="A82" s="831" t="s">
        <v>588</v>
      </c>
      <c r="B82" s="832" t="s">
        <v>589</v>
      </c>
      <c r="C82" s="835" t="s">
        <v>601</v>
      </c>
      <c r="D82" s="863" t="s">
        <v>602</v>
      </c>
      <c r="E82" s="835" t="s">
        <v>4239</v>
      </c>
      <c r="F82" s="863" t="s">
        <v>4240</v>
      </c>
      <c r="G82" s="835" t="s">
        <v>4330</v>
      </c>
      <c r="H82" s="835" t="s">
        <v>4331</v>
      </c>
      <c r="I82" s="849">
        <v>21.233332951863606</v>
      </c>
      <c r="J82" s="849">
        <v>50</v>
      </c>
      <c r="K82" s="850">
        <v>1061.6999969482422</v>
      </c>
    </row>
    <row r="83" spans="1:11" ht="14.4" customHeight="1" x14ac:dyDescent="0.3">
      <c r="A83" s="831" t="s">
        <v>588</v>
      </c>
      <c r="B83" s="832" t="s">
        <v>589</v>
      </c>
      <c r="C83" s="835" t="s">
        <v>601</v>
      </c>
      <c r="D83" s="863" t="s">
        <v>602</v>
      </c>
      <c r="E83" s="835" t="s">
        <v>4332</v>
      </c>
      <c r="F83" s="863" t="s">
        <v>4333</v>
      </c>
      <c r="G83" s="835" t="s">
        <v>4334</v>
      </c>
      <c r="H83" s="835" t="s">
        <v>4335</v>
      </c>
      <c r="I83" s="849">
        <v>10.284444702996147</v>
      </c>
      <c r="J83" s="849">
        <v>2430</v>
      </c>
      <c r="K83" s="850">
        <v>24554.699951171875</v>
      </c>
    </row>
    <row r="84" spans="1:11" ht="14.4" customHeight="1" x14ac:dyDescent="0.3">
      <c r="A84" s="831" t="s">
        <v>588</v>
      </c>
      <c r="B84" s="832" t="s">
        <v>589</v>
      </c>
      <c r="C84" s="835" t="s">
        <v>601</v>
      </c>
      <c r="D84" s="863" t="s">
        <v>602</v>
      </c>
      <c r="E84" s="835" t="s">
        <v>4336</v>
      </c>
      <c r="F84" s="863" t="s">
        <v>4337</v>
      </c>
      <c r="G84" s="835" t="s">
        <v>4338</v>
      </c>
      <c r="H84" s="835" t="s">
        <v>4339</v>
      </c>
      <c r="I84" s="849">
        <v>0.30666667222976685</v>
      </c>
      <c r="J84" s="849">
        <v>300</v>
      </c>
      <c r="K84" s="850">
        <v>92</v>
      </c>
    </row>
    <row r="85" spans="1:11" ht="14.4" customHeight="1" x14ac:dyDescent="0.3">
      <c r="A85" s="831" t="s">
        <v>588</v>
      </c>
      <c r="B85" s="832" t="s">
        <v>589</v>
      </c>
      <c r="C85" s="835" t="s">
        <v>601</v>
      </c>
      <c r="D85" s="863" t="s">
        <v>602</v>
      </c>
      <c r="E85" s="835" t="s">
        <v>4336</v>
      </c>
      <c r="F85" s="863" t="s">
        <v>4337</v>
      </c>
      <c r="G85" s="835" t="s">
        <v>4340</v>
      </c>
      <c r="H85" s="835" t="s">
        <v>4341</v>
      </c>
      <c r="I85" s="849">
        <v>0.52000001072883606</v>
      </c>
      <c r="J85" s="849">
        <v>2200</v>
      </c>
      <c r="K85" s="850">
        <v>1128</v>
      </c>
    </row>
    <row r="86" spans="1:11" ht="14.4" customHeight="1" x14ac:dyDescent="0.3">
      <c r="A86" s="831" t="s">
        <v>588</v>
      </c>
      <c r="B86" s="832" t="s">
        <v>589</v>
      </c>
      <c r="C86" s="835" t="s">
        <v>601</v>
      </c>
      <c r="D86" s="863" t="s">
        <v>602</v>
      </c>
      <c r="E86" s="835" t="s">
        <v>4336</v>
      </c>
      <c r="F86" s="863" t="s">
        <v>4337</v>
      </c>
      <c r="G86" s="835" t="s">
        <v>4342</v>
      </c>
      <c r="H86" s="835" t="s">
        <v>4343</v>
      </c>
      <c r="I86" s="849">
        <v>1.8049999475479126</v>
      </c>
      <c r="J86" s="849">
        <v>1300</v>
      </c>
      <c r="K86" s="850">
        <v>2347</v>
      </c>
    </row>
    <row r="87" spans="1:11" ht="14.4" customHeight="1" x14ac:dyDescent="0.3">
      <c r="A87" s="831" t="s">
        <v>588</v>
      </c>
      <c r="B87" s="832" t="s">
        <v>589</v>
      </c>
      <c r="C87" s="835" t="s">
        <v>601</v>
      </c>
      <c r="D87" s="863" t="s">
        <v>602</v>
      </c>
      <c r="E87" s="835" t="s">
        <v>4344</v>
      </c>
      <c r="F87" s="863" t="s">
        <v>4345</v>
      </c>
      <c r="G87" s="835" t="s">
        <v>4346</v>
      </c>
      <c r="H87" s="835" t="s">
        <v>4347</v>
      </c>
      <c r="I87" s="849">
        <v>0.68857142754963463</v>
      </c>
      <c r="J87" s="849">
        <v>6800</v>
      </c>
      <c r="K87" s="850">
        <v>4684</v>
      </c>
    </row>
    <row r="88" spans="1:11" ht="14.4" customHeight="1" x14ac:dyDescent="0.3">
      <c r="A88" s="831" t="s">
        <v>588</v>
      </c>
      <c r="B88" s="832" t="s">
        <v>589</v>
      </c>
      <c r="C88" s="835" t="s">
        <v>601</v>
      </c>
      <c r="D88" s="863" t="s">
        <v>602</v>
      </c>
      <c r="E88" s="835" t="s">
        <v>4344</v>
      </c>
      <c r="F88" s="863" t="s">
        <v>4345</v>
      </c>
      <c r="G88" s="835" t="s">
        <v>4348</v>
      </c>
      <c r="H88" s="835" t="s">
        <v>4349</v>
      </c>
      <c r="I88" s="849">
        <v>0.68999999761581421</v>
      </c>
      <c r="J88" s="849">
        <v>13800</v>
      </c>
      <c r="K88" s="850">
        <v>9528.800048828125</v>
      </c>
    </row>
    <row r="89" spans="1:11" ht="14.4" customHeight="1" x14ac:dyDescent="0.3">
      <c r="A89" s="831" t="s">
        <v>588</v>
      </c>
      <c r="B89" s="832" t="s">
        <v>589</v>
      </c>
      <c r="C89" s="835" t="s">
        <v>601</v>
      </c>
      <c r="D89" s="863" t="s">
        <v>602</v>
      </c>
      <c r="E89" s="835" t="s">
        <v>4344</v>
      </c>
      <c r="F89" s="863" t="s">
        <v>4345</v>
      </c>
      <c r="G89" s="835" t="s">
        <v>4350</v>
      </c>
      <c r="H89" s="835" t="s">
        <v>4351</v>
      </c>
      <c r="I89" s="849">
        <v>0.68999999761581421</v>
      </c>
      <c r="J89" s="849">
        <v>1400</v>
      </c>
      <c r="K89" s="850">
        <v>966</v>
      </c>
    </row>
    <row r="90" spans="1:11" ht="14.4" customHeight="1" x14ac:dyDescent="0.3">
      <c r="A90" s="831" t="s">
        <v>588</v>
      </c>
      <c r="B90" s="832" t="s">
        <v>589</v>
      </c>
      <c r="C90" s="835" t="s">
        <v>601</v>
      </c>
      <c r="D90" s="863" t="s">
        <v>602</v>
      </c>
      <c r="E90" s="835" t="s">
        <v>4344</v>
      </c>
      <c r="F90" s="863" t="s">
        <v>4345</v>
      </c>
      <c r="G90" s="835" t="s">
        <v>4352</v>
      </c>
      <c r="H90" s="835" t="s">
        <v>4353</v>
      </c>
      <c r="I90" s="849">
        <v>0.73000000417232513</v>
      </c>
      <c r="J90" s="849">
        <v>900</v>
      </c>
      <c r="K90" s="850">
        <v>658.97000122070313</v>
      </c>
    </row>
    <row r="91" spans="1:11" ht="14.4" customHeight="1" x14ac:dyDescent="0.3">
      <c r="A91" s="831" t="s">
        <v>588</v>
      </c>
      <c r="B91" s="832" t="s">
        <v>589</v>
      </c>
      <c r="C91" s="835" t="s">
        <v>606</v>
      </c>
      <c r="D91" s="863" t="s">
        <v>607</v>
      </c>
      <c r="E91" s="835" t="s">
        <v>4172</v>
      </c>
      <c r="F91" s="863" t="s">
        <v>4173</v>
      </c>
      <c r="G91" s="835" t="s">
        <v>4174</v>
      </c>
      <c r="H91" s="835" t="s">
        <v>4175</v>
      </c>
      <c r="I91" s="849">
        <v>147.18834686279297</v>
      </c>
      <c r="J91" s="849">
        <v>4</v>
      </c>
      <c r="K91" s="850">
        <v>588.76998901367187</v>
      </c>
    </row>
    <row r="92" spans="1:11" ht="14.4" customHeight="1" x14ac:dyDescent="0.3">
      <c r="A92" s="831" t="s">
        <v>588</v>
      </c>
      <c r="B92" s="832" t="s">
        <v>589</v>
      </c>
      <c r="C92" s="835" t="s">
        <v>606</v>
      </c>
      <c r="D92" s="863" t="s">
        <v>607</v>
      </c>
      <c r="E92" s="835" t="s">
        <v>4172</v>
      </c>
      <c r="F92" s="863" t="s">
        <v>4173</v>
      </c>
      <c r="G92" s="835" t="s">
        <v>4176</v>
      </c>
      <c r="H92" s="835" t="s">
        <v>4177</v>
      </c>
      <c r="I92" s="849">
        <v>147.17499542236328</v>
      </c>
      <c r="J92" s="849">
        <v>4</v>
      </c>
      <c r="K92" s="850">
        <v>588.69000244140625</v>
      </c>
    </row>
    <row r="93" spans="1:11" ht="14.4" customHeight="1" x14ac:dyDescent="0.3">
      <c r="A93" s="831" t="s">
        <v>588</v>
      </c>
      <c r="B93" s="832" t="s">
        <v>589</v>
      </c>
      <c r="C93" s="835" t="s">
        <v>606</v>
      </c>
      <c r="D93" s="863" t="s">
        <v>607</v>
      </c>
      <c r="E93" s="835" t="s">
        <v>4180</v>
      </c>
      <c r="F93" s="863" t="s">
        <v>4181</v>
      </c>
      <c r="G93" s="835" t="s">
        <v>4354</v>
      </c>
      <c r="H93" s="835" t="s">
        <v>4355</v>
      </c>
      <c r="I93" s="849">
        <v>224.75666809082031</v>
      </c>
      <c r="J93" s="849">
        <v>3</v>
      </c>
      <c r="K93" s="850">
        <v>674.27000427246094</v>
      </c>
    </row>
    <row r="94" spans="1:11" ht="14.4" customHeight="1" x14ac:dyDescent="0.3">
      <c r="A94" s="831" t="s">
        <v>588</v>
      </c>
      <c r="B94" s="832" t="s">
        <v>589</v>
      </c>
      <c r="C94" s="835" t="s">
        <v>606</v>
      </c>
      <c r="D94" s="863" t="s">
        <v>607</v>
      </c>
      <c r="E94" s="835" t="s">
        <v>4180</v>
      </c>
      <c r="F94" s="863" t="s">
        <v>4181</v>
      </c>
      <c r="G94" s="835" t="s">
        <v>4184</v>
      </c>
      <c r="H94" s="835" t="s">
        <v>4185</v>
      </c>
      <c r="I94" s="849">
        <v>749.27001953125</v>
      </c>
      <c r="J94" s="849">
        <v>10</v>
      </c>
      <c r="K94" s="850">
        <v>7492.7001953125</v>
      </c>
    </row>
    <row r="95" spans="1:11" ht="14.4" customHeight="1" x14ac:dyDescent="0.3">
      <c r="A95" s="831" t="s">
        <v>588</v>
      </c>
      <c r="B95" s="832" t="s">
        <v>589</v>
      </c>
      <c r="C95" s="835" t="s">
        <v>606</v>
      </c>
      <c r="D95" s="863" t="s">
        <v>607</v>
      </c>
      <c r="E95" s="835" t="s">
        <v>4180</v>
      </c>
      <c r="F95" s="863" t="s">
        <v>4181</v>
      </c>
      <c r="G95" s="835" t="s">
        <v>4189</v>
      </c>
      <c r="H95" s="835" t="s">
        <v>4356</v>
      </c>
      <c r="I95" s="849">
        <v>6.25</v>
      </c>
      <c r="J95" s="849">
        <v>200</v>
      </c>
      <c r="K95" s="850">
        <v>1250</v>
      </c>
    </row>
    <row r="96" spans="1:11" ht="14.4" customHeight="1" x14ac:dyDescent="0.3">
      <c r="A96" s="831" t="s">
        <v>588</v>
      </c>
      <c r="B96" s="832" t="s">
        <v>589</v>
      </c>
      <c r="C96" s="835" t="s">
        <v>606</v>
      </c>
      <c r="D96" s="863" t="s">
        <v>607</v>
      </c>
      <c r="E96" s="835" t="s">
        <v>4180</v>
      </c>
      <c r="F96" s="863" t="s">
        <v>4181</v>
      </c>
      <c r="G96" s="835" t="s">
        <v>4191</v>
      </c>
      <c r="H96" s="835" t="s">
        <v>4357</v>
      </c>
      <c r="I96" s="849">
        <v>9.0166670481363926</v>
      </c>
      <c r="J96" s="849">
        <v>165</v>
      </c>
      <c r="K96" s="850">
        <v>1487.7999877929687</v>
      </c>
    </row>
    <row r="97" spans="1:11" ht="14.4" customHeight="1" x14ac:dyDescent="0.3">
      <c r="A97" s="831" t="s">
        <v>588</v>
      </c>
      <c r="B97" s="832" t="s">
        <v>589</v>
      </c>
      <c r="C97" s="835" t="s">
        <v>606</v>
      </c>
      <c r="D97" s="863" t="s">
        <v>607</v>
      </c>
      <c r="E97" s="835" t="s">
        <v>4180</v>
      </c>
      <c r="F97" s="863" t="s">
        <v>4181</v>
      </c>
      <c r="G97" s="835" t="s">
        <v>4191</v>
      </c>
      <c r="H97" s="835" t="s">
        <v>4192</v>
      </c>
      <c r="I97" s="849">
        <v>9.0200004577636719</v>
      </c>
      <c r="J97" s="849">
        <v>100</v>
      </c>
      <c r="K97" s="850">
        <v>902</v>
      </c>
    </row>
    <row r="98" spans="1:11" ht="14.4" customHeight="1" x14ac:dyDescent="0.3">
      <c r="A98" s="831" t="s">
        <v>588</v>
      </c>
      <c r="B98" s="832" t="s">
        <v>589</v>
      </c>
      <c r="C98" s="835" t="s">
        <v>606</v>
      </c>
      <c r="D98" s="863" t="s">
        <v>607</v>
      </c>
      <c r="E98" s="835" t="s">
        <v>4180</v>
      </c>
      <c r="F98" s="863" t="s">
        <v>4181</v>
      </c>
      <c r="G98" s="835" t="s">
        <v>4358</v>
      </c>
      <c r="H98" s="835" t="s">
        <v>4359</v>
      </c>
      <c r="I98" s="849">
        <v>0.87899999618530278</v>
      </c>
      <c r="J98" s="849">
        <v>8000</v>
      </c>
      <c r="K98" s="850">
        <v>7034.1400146484375</v>
      </c>
    </row>
    <row r="99" spans="1:11" ht="14.4" customHeight="1" x14ac:dyDescent="0.3">
      <c r="A99" s="831" t="s">
        <v>588</v>
      </c>
      <c r="B99" s="832" t="s">
        <v>589</v>
      </c>
      <c r="C99" s="835" t="s">
        <v>606</v>
      </c>
      <c r="D99" s="863" t="s">
        <v>607</v>
      </c>
      <c r="E99" s="835" t="s">
        <v>4180</v>
      </c>
      <c r="F99" s="863" t="s">
        <v>4181</v>
      </c>
      <c r="G99" s="835" t="s">
        <v>4360</v>
      </c>
      <c r="H99" s="835" t="s">
        <v>4361</v>
      </c>
      <c r="I99" s="849">
        <v>3.0133333206176758</v>
      </c>
      <c r="J99" s="849">
        <v>7800</v>
      </c>
      <c r="K99" s="850">
        <v>23502</v>
      </c>
    </row>
    <row r="100" spans="1:11" ht="14.4" customHeight="1" x14ac:dyDescent="0.3">
      <c r="A100" s="831" t="s">
        <v>588</v>
      </c>
      <c r="B100" s="832" t="s">
        <v>589</v>
      </c>
      <c r="C100" s="835" t="s">
        <v>606</v>
      </c>
      <c r="D100" s="863" t="s">
        <v>607</v>
      </c>
      <c r="E100" s="835" t="s">
        <v>4180</v>
      </c>
      <c r="F100" s="863" t="s">
        <v>4181</v>
      </c>
      <c r="G100" s="835" t="s">
        <v>4362</v>
      </c>
      <c r="H100" s="835" t="s">
        <v>4363</v>
      </c>
      <c r="I100" s="849">
        <v>5.6399998664855957</v>
      </c>
      <c r="J100" s="849">
        <v>540</v>
      </c>
      <c r="K100" s="850">
        <v>3042.89990234375</v>
      </c>
    </row>
    <row r="101" spans="1:11" ht="14.4" customHeight="1" x14ac:dyDescent="0.3">
      <c r="A101" s="831" t="s">
        <v>588</v>
      </c>
      <c r="B101" s="832" t="s">
        <v>589</v>
      </c>
      <c r="C101" s="835" t="s">
        <v>606</v>
      </c>
      <c r="D101" s="863" t="s">
        <v>607</v>
      </c>
      <c r="E101" s="835" t="s">
        <v>4180</v>
      </c>
      <c r="F101" s="863" t="s">
        <v>4181</v>
      </c>
      <c r="G101" s="835" t="s">
        <v>4197</v>
      </c>
      <c r="H101" s="835" t="s">
        <v>4198</v>
      </c>
      <c r="I101" s="849">
        <v>11.362221929762098</v>
      </c>
      <c r="J101" s="849">
        <v>180</v>
      </c>
      <c r="K101" s="850">
        <v>2045.1600036621094</v>
      </c>
    </row>
    <row r="102" spans="1:11" ht="14.4" customHeight="1" x14ac:dyDescent="0.3">
      <c r="A102" s="831" t="s">
        <v>588</v>
      </c>
      <c r="B102" s="832" t="s">
        <v>589</v>
      </c>
      <c r="C102" s="835" t="s">
        <v>606</v>
      </c>
      <c r="D102" s="863" t="s">
        <v>607</v>
      </c>
      <c r="E102" s="835" t="s">
        <v>4180</v>
      </c>
      <c r="F102" s="863" t="s">
        <v>4181</v>
      </c>
      <c r="G102" s="835" t="s">
        <v>4364</v>
      </c>
      <c r="H102" s="835" t="s">
        <v>4365</v>
      </c>
      <c r="I102" s="849">
        <v>361.79000854492187</v>
      </c>
      <c r="J102" s="849">
        <v>20</v>
      </c>
      <c r="K102" s="850">
        <v>7235.7998046875</v>
      </c>
    </row>
    <row r="103" spans="1:11" ht="14.4" customHeight="1" x14ac:dyDescent="0.3">
      <c r="A103" s="831" t="s">
        <v>588</v>
      </c>
      <c r="B103" s="832" t="s">
        <v>589</v>
      </c>
      <c r="C103" s="835" t="s">
        <v>606</v>
      </c>
      <c r="D103" s="863" t="s">
        <v>607</v>
      </c>
      <c r="E103" s="835" t="s">
        <v>4180</v>
      </c>
      <c r="F103" s="863" t="s">
        <v>4181</v>
      </c>
      <c r="G103" s="835" t="s">
        <v>4366</v>
      </c>
      <c r="H103" s="835" t="s">
        <v>4367</v>
      </c>
      <c r="I103" s="849">
        <v>20.659999847412109</v>
      </c>
      <c r="J103" s="849">
        <v>50</v>
      </c>
      <c r="K103" s="850">
        <v>1033.0700073242187</v>
      </c>
    </row>
    <row r="104" spans="1:11" ht="14.4" customHeight="1" x14ac:dyDescent="0.3">
      <c r="A104" s="831" t="s">
        <v>588</v>
      </c>
      <c r="B104" s="832" t="s">
        <v>589</v>
      </c>
      <c r="C104" s="835" t="s">
        <v>606</v>
      </c>
      <c r="D104" s="863" t="s">
        <v>607</v>
      </c>
      <c r="E104" s="835" t="s">
        <v>4180</v>
      </c>
      <c r="F104" s="863" t="s">
        <v>4181</v>
      </c>
      <c r="G104" s="835" t="s">
        <v>4205</v>
      </c>
      <c r="H104" s="835" t="s">
        <v>4206</v>
      </c>
      <c r="I104" s="849">
        <v>27.215000152587891</v>
      </c>
      <c r="J104" s="849">
        <v>50</v>
      </c>
      <c r="K104" s="850">
        <v>1360.6900024414063</v>
      </c>
    </row>
    <row r="105" spans="1:11" ht="14.4" customHeight="1" x14ac:dyDescent="0.3">
      <c r="A105" s="831" t="s">
        <v>588</v>
      </c>
      <c r="B105" s="832" t="s">
        <v>589</v>
      </c>
      <c r="C105" s="835" t="s">
        <v>606</v>
      </c>
      <c r="D105" s="863" t="s">
        <v>607</v>
      </c>
      <c r="E105" s="835" t="s">
        <v>4180</v>
      </c>
      <c r="F105" s="863" t="s">
        <v>4181</v>
      </c>
      <c r="G105" s="835" t="s">
        <v>4207</v>
      </c>
      <c r="H105" s="835" t="s">
        <v>4208</v>
      </c>
      <c r="I105" s="849">
        <v>9.1149997711181641</v>
      </c>
      <c r="J105" s="849">
        <v>50</v>
      </c>
      <c r="K105" s="850">
        <v>455.83999633789062</v>
      </c>
    </row>
    <row r="106" spans="1:11" ht="14.4" customHeight="1" x14ac:dyDescent="0.3">
      <c r="A106" s="831" t="s">
        <v>588</v>
      </c>
      <c r="B106" s="832" t="s">
        <v>589</v>
      </c>
      <c r="C106" s="835" t="s">
        <v>606</v>
      </c>
      <c r="D106" s="863" t="s">
        <v>607</v>
      </c>
      <c r="E106" s="835" t="s">
        <v>4180</v>
      </c>
      <c r="F106" s="863" t="s">
        <v>4181</v>
      </c>
      <c r="G106" s="835" t="s">
        <v>4368</v>
      </c>
      <c r="H106" s="835" t="s">
        <v>4369</v>
      </c>
      <c r="I106" s="849">
        <v>30.176666895548504</v>
      </c>
      <c r="J106" s="849">
        <v>275</v>
      </c>
      <c r="K106" s="850">
        <v>8298.5</v>
      </c>
    </row>
    <row r="107" spans="1:11" ht="14.4" customHeight="1" x14ac:dyDescent="0.3">
      <c r="A107" s="831" t="s">
        <v>588</v>
      </c>
      <c r="B107" s="832" t="s">
        <v>589</v>
      </c>
      <c r="C107" s="835" t="s">
        <v>606</v>
      </c>
      <c r="D107" s="863" t="s">
        <v>607</v>
      </c>
      <c r="E107" s="835" t="s">
        <v>4180</v>
      </c>
      <c r="F107" s="863" t="s">
        <v>4181</v>
      </c>
      <c r="G107" s="835" t="s">
        <v>4211</v>
      </c>
      <c r="H107" s="835" t="s">
        <v>4212</v>
      </c>
      <c r="I107" s="849">
        <v>293.25</v>
      </c>
      <c r="J107" s="849">
        <v>10</v>
      </c>
      <c r="K107" s="850">
        <v>2932.5</v>
      </c>
    </row>
    <row r="108" spans="1:11" ht="14.4" customHeight="1" x14ac:dyDescent="0.3">
      <c r="A108" s="831" t="s">
        <v>588</v>
      </c>
      <c r="B108" s="832" t="s">
        <v>589</v>
      </c>
      <c r="C108" s="835" t="s">
        <v>606</v>
      </c>
      <c r="D108" s="863" t="s">
        <v>607</v>
      </c>
      <c r="E108" s="835" t="s">
        <v>4180</v>
      </c>
      <c r="F108" s="863" t="s">
        <v>4181</v>
      </c>
      <c r="G108" s="835" t="s">
        <v>4213</v>
      </c>
      <c r="H108" s="835" t="s">
        <v>4214</v>
      </c>
      <c r="I108" s="849">
        <v>283.01998901367187</v>
      </c>
      <c r="J108" s="849">
        <v>25</v>
      </c>
      <c r="K108" s="850">
        <v>7075.4498291015625</v>
      </c>
    </row>
    <row r="109" spans="1:11" ht="14.4" customHeight="1" x14ac:dyDescent="0.3">
      <c r="A109" s="831" t="s">
        <v>588</v>
      </c>
      <c r="B109" s="832" t="s">
        <v>589</v>
      </c>
      <c r="C109" s="835" t="s">
        <v>606</v>
      </c>
      <c r="D109" s="863" t="s">
        <v>607</v>
      </c>
      <c r="E109" s="835" t="s">
        <v>4180</v>
      </c>
      <c r="F109" s="863" t="s">
        <v>4181</v>
      </c>
      <c r="G109" s="835" t="s">
        <v>4370</v>
      </c>
      <c r="H109" s="835" t="s">
        <v>4371</v>
      </c>
      <c r="I109" s="849">
        <v>233.78500366210937</v>
      </c>
      <c r="J109" s="849">
        <v>15</v>
      </c>
      <c r="K109" s="850">
        <v>3506.7999267578125</v>
      </c>
    </row>
    <row r="110" spans="1:11" ht="14.4" customHeight="1" x14ac:dyDescent="0.3">
      <c r="A110" s="831" t="s">
        <v>588</v>
      </c>
      <c r="B110" s="832" t="s">
        <v>589</v>
      </c>
      <c r="C110" s="835" t="s">
        <v>606</v>
      </c>
      <c r="D110" s="863" t="s">
        <v>607</v>
      </c>
      <c r="E110" s="835" t="s">
        <v>4180</v>
      </c>
      <c r="F110" s="863" t="s">
        <v>4181</v>
      </c>
      <c r="G110" s="835" t="s">
        <v>4219</v>
      </c>
      <c r="H110" s="835" t="s">
        <v>4220</v>
      </c>
      <c r="I110" s="849">
        <v>139.43777465820312</v>
      </c>
      <c r="J110" s="849">
        <v>20</v>
      </c>
      <c r="K110" s="850">
        <v>2788.2200012207031</v>
      </c>
    </row>
    <row r="111" spans="1:11" ht="14.4" customHeight="1" x14ac:dyDescent="0.3">
      <c r="A111" s="831" t="s">
        <v>588</v>
      </c>
      <c r="B111" s="832" t="s">
        <v>589</v>
      </c>
      <c r="C111" s="835" t="s">
        <v>606</v>
      </c>
      <c r="D111" s="863" t="s">
        <v>607</v>
      </c>
      <c r="E111" s="835" t="s">
        <v>4180</v>
      </c>
      <c r="F111" s="863" t="s">
        <v>4181</v>
      </c>
      <c r="G111" s="835" t="s">
        <v>4221</v>
      </c>
      <c r="H111" s="835" t="s">
        <v>4222</v>
      </c>
      <c r="I111" s="849">
        <v>12.596666971842447</v>
      </c>
      <c r="J111" s="849">
        <v>1000</v>
      </c>
      <c r="K111" s="850">
        <v>12597.249877929688</v>
      </c>
    </row>
    <row r="112" spans="1:11" ht="14.4" customHeight="1" x14ac:dyDescent="0.3">
      <c r="A112" s="831" t="s">
        <v>588</v>
      </c>
      <c r="B112" s="832" t="s">
        <v>589</v>
      </c>
      <c r="C112" s="835" t="s">
        <v>606</v>
      </c>
      <c r="D112" s="863" t="s">
        <v>607</v>
      </c>
      <c r="E112" s="835" t="s">
        <v>4180</v>
      </c>
      <c r="F112" s="863" t="s">
        <v>4181</v>
      </c>
      <c r="G112" s="835" t="s">
        <v>4223</v>
      </c>
      <c r="H112" s="835" t="s">
        <v>4224</v>
      </c>
      <c r="I112" s="849">
        <v>0.8566666841506958</v>
      </c>
      <c r="J112" s="849">
        <v>2600</v>
      </c>
      <c r="K112" s="850">
        <v>2227</v>
      </c>
    </row>
    <row r="113" spans="1:11" ht="14.4" customHeight="1" x14ac:dyDescent="0.3">
      <c r="A113" s="831" t="s">
        <v>588</v>
      </c>
      <c r="B113" s="832" t="s">
        <v>589</v>
      </c>
      <c r="C113" s="835" t="s">
        <v>606</v>
      </c>
      <c r="D113" s="863" t="s">
        <v>607</v>
      </c>
      <c r="E113" s="835" t="s">
        <v>4180</v>
      </c>
      <c r="F113" s="863" t="s">
        <v>4181</v>
      </c>
      <c r="G113" s="835" t="s">
        <v>4372</v>
      </c>
      <c r="H113" s="835" t="s">
        <v>4373</v>
      </c>
      <c r="I113" s="849">
        <v>1.5224999785423279</v>
      </c>
      <c r="J113" s="849">
        <v>550</v>
      </c>
      <c r="K113" s="850">
        <v>837.07000732421875</v>
      </c>
    </row>
    <row r="114" spans="1:11" ht="14.4" customHeight="1" x14ac:dyDescent="0.3">
      <c r="A114" s="831" t="s">
        <v>588</v>
      </c>
      <c r="B114" s="832" t="s">
        <v>589</v>
      </c>
      <c r="C114" s="835" t="s">
        <v>606</v>
      </c>
      <c r="D114" s="863" t="s">
        <v>607</v>
      </c>
      <c r="E114" s="835" t="s">
        <v>4180</v>
      </c>
      <c r="F114" s="863" t="s">
        <v>4181</v>
      </c>
      <c r="G114" s="835" t="s">
        <v>4374</v>
      </c>
      <c r="H114" s="835" t="s">
        <v>4375</v>
      </c>
      <c r="I114" s="849">
        <v>2.0674999356269836</v>
      </c>
      <c r="J114" s="849">
        <v>250</v>
      </c>
      <c r="K114" s="850">
        <v>516.5</v>
      </c>
    </row>
    <row r="115" spans="1:11" ht="14.4" customHeight="1" x14ac:dyDescent="0.3">
      <c r="A115" s="831" t="s">
        <v>588</v>
      </c>
      <c r="B115" s="832" t="s">
        <v>589</v>
      </c>
      <c r="C115" s="835" t="s">
        <v>606</v>
      </c>
      <c r="D115" s="863" t="s">
        <v>607</v>
      </c>
      <c r="E115" s="835" t="s">
        <v>4180</v>
      </c>
      <c r="F115" s="863" t="s">
        <v>4181</v>
      </c>
      <c r="G115" s="835" t="s">
        <v>4376</v>
      </c>
      <c r="H115" s="835" t="s">
        <v>4377</v>
      </c>
      <c r="I115" s="849">
        <v>3.3599998950958252</v>
      </c>
      <c r="J115" s="849">
        <v>125</v>
      </c>
      <c r="K115" s="850">
        <v>420</v>
      </c>
    </row>
    <row r="116" spans="1:11" ht="14.4" customHeight="1" x14ac:dyDescent="0.3">
      <c r="A116" s="831" t="s">
        <v>588</v>
      </c>
      <c r="B116" s="832" t="s">
        <v>589</v>
      </c>
      <c r="C116" s="835" t="s">
        <v>606</v>
      </c>
      <c r="D116" s="863" t="s">
        <v>607</v>
      </c>
      <c r="E116" s="835" t="s">
        <v>4180</v>
      </c>
      <c r="F116" s="863" t="s">
        <v>4181</v>
      </c>
      <c r="G116" s="835" t="s">
        <v>4378</v>
      </c>
      <c r="H116" s="835" t="s">
        <v>4379</v>
      </c>
      <c r="I116" s="849">
        <v>29.606666564941406</v>
      </c>
      <c r="J116" s="849">
        <v>168</v>
      </c>
      <c r="K116" s="850">
        <v>4636.989990234375</v>
      </c>
    </row>
    <row r="117" spans="1:11" ht="14.4" customHeight="1" x14ac:dyDescent="0.3">
      <c r="A117" s="831" t="s">
        <v>588</v>
      </c>
      <c r="B117" s="832" t="s">
        <v>589</v>
      </c>
      <c r="C117" s="835" t="s">
        <v>606</v>
      </c>
      <c r="D117" s="863" t="s">
        <v>607</v>
      </c>
      <c r="E117" s="835" t="s">
        <v>4180</v>
      </c>
      <c r="F117" s="863" t="s">
        <v>4181</v>
      </c>
      <c r="G117" s="835" t="s">
        <v>4380</v>
      </c>
      <c r="H117" s="835" t="s">
        <v>4381</v>
      </c>
      <c r="I117" s="849">
        <v>7.5100002288818359</v>
      </c>
      <c r="J117" s="849">
        <v>12</v>
      </c>
      <c r="K117" s="850">
        <v>90.120002746582031</v>
      </c>
    </row>
    <row r="118" spans="1:11" ht="14.4" customHeight="1" x14ac:dyDescent="0.3">
      <c r="A118" s="831" t="s">
        <v>588</v>
      </c>
      <c r="B118" s="832" t="s">
        <v>589</v>
      </c>
      <c r="C118" s="835" t="s">
        <v>606</v>
      </c>
      <c r="D118" s="863" t="s">
        <v>607</v>
      </c>
      <c r="E118" s="835" t="s">
        <v>4180</v>
      </c>
      <c r="F118" s="863" t="s">
        <v>4181</v>
      </c>
      <c r="G118" s="835" t="s">
        <v>4382</v>
      </c>
      <c r="H118" s="835" t="s">
        <v>4383</v>
      </c>
      <c r="I118" s="849">
        <v>61.215000152587891</v>
      </c>
      <c r="J118" s="849">
        <v>2</v>
      </c>
      <c r="K118" s="850">
        <v>122.43000030517578</v>
      </c>
    </row>
    <row r="119" spans="1:11" ht="14.4" customHeight="1" x14ac:dyDescent="0.3">
      <c r="A119" s="831" t="s">
        <v>588</v>
      </c>
      <c r="B119" s="832" t="s">
        <v>589</v>
      </c>
      <c r="C119" s="835" t="s">
        <v>606</v>
      </c>
      <c r="D119" s="863" t="s">
        <v>607</v>
      </c>
      <c r="E119" s="835" t="s">
        <v>4180</v>
      </c>
      <c r="F119" s="863" t="s">
        <v>4181</v>
      </c>
      <c r="G119" s="835" t="s">
        <v>4384</v>
      </c>
      <c r="H119" s="835" t="s">
        <v>4385</v>
      </c>
      <c r="I119" s="849">
        <v>46.318000030517581</v>
      </c>
      <c r="J119" s="849">
        <v>84</v>
      </c>
      <c r="K119" s="850">
        <v>3890.7601318359375</v>
      </c>
    </row>
    <row r="120" spans="1:11" ht="14.4" customHeight="1" x14ac:dyDescent="0.3">
      <c r="A120" s="831" t="s">
        <v>588</v>
      </c>
      <c r="B120" s="832" t="s">
        <v>589</v>
      </c>
      <c r="C120" s="835" t="s">
        <v>606</v>
      </c>
      <c r="D120" s="863" t="s">
        <v>607</v>
      </c>
      <c r="E120" s="835" t="s">
        <v>4180</v>
      </c>
      <c r="F120" s="863" t="s">
        <v>4181</v>
      </c>
      <c r="G120" s="835" t="s">
        <v>4386</v>
      </c>
      <c r="H120" s="835" t="s">
        <v>4387</v>
      </c>
      <c r="I120" s="849">
        <v>112.08999633789062</v>
      </c>
      <c r="J120" s="849">
        <v>24</v>
      </c>
      <c r="K120" s="850">
        <v>2690.10009765625</v>
      </c>
    </row>
    <row r="121" spans="1:11" ht="14.4" customHeight="1" x14ac:dyDescent="0.3">
      <c r="A121" s="831" t="s">
        <v>588</v>
      </c>
      <c r="B121" s="832" t="s">
        <v>589</v>
      </c>
      <c r="C121" s="835" t="s">
        <v>606</v>
      </c>
      <c r="D121" s="863" t="s">
        <v>607</v>
      </c>
      <c r="E121" s="835" t="s">
        <v>4180</v>
      </c>
      <c r="F121" s="863" t="s">
        <v>4181</v>
      </c>
      <c r="G121" s="835" t="s">
        <v>4225</v>
      </c>
      <c r="H121" s="835" t="s">
        <v>4226</v>
      </c>
      <c r="I121" s="849">
        <v>8.5744442409939232</v>
      </c>
      <c r="J121" s="849">
        <v>300</v>
      </c>
      <c r="K121" s="850">
        <v>2572.1999435424805</v>
      </c>
    </row>
    <row r="122" spans="1:11" ht="14.4" customHeight="1" x14ac:dyDescent="0.3">
      <c r="A122" s="831" t="s">
        <v>588</v>
      </c>
      <c r="B122" s="832" t="s">
        <v>589</v>
      </c>
      <c r="C122" s="835" t="s">
        <v>606</v>
      </c>
      <c r="D122" s="863" t="s">
        <v>607</v>
      </c>
      <c r="E122" s="835" t="s">
        <v>4180</v>
      </c>
      <c r="F122" s="863" t="s">
        <v>4181</v>
      </c>
      <c r="G122" s="835" t="s">
        <v>4388</v>
      </c>
      <c r="H122" s="835" t="s">
        <v>4389</v>
      </c>
      <c r="I122" s="849">
        <v>23.958571570260183</v>
      </c>
      <c r="J122" s="849">
        <v>144</v>
      </c>
      <c r="K122" s="850">
        <v>3432.7099609375</v>
      </c>
    </row>
    <row r="123" spans="1:11" ht="14.4" customHeight="1" x14ac:dyDescent="0.3">
      <c r="A123" s="831" t="s">
        <v>588</v>
      </c>
      <c r="B123" s="832" t="s">
        <v>589</v>
      </c>
      <c r="C123" s="835" t="s">
        <v>606</v>
      </c>
      <c r="D123" s="863" t="s">
        <v>607</v>
      </c>
      <c r="E123" s="835" t="s">
        <v>4180</v>
      </c>
      <c r="F123" s="863" t="s">
        <v>4181</v>
      </c>
      <c r="G123" s="835" t="s">
        <v>4390</v>
      </c>
      <c r="H123" s="835" t="s">
        <v>4391</v>
      </c>
      <c r="I123" s="849">
        <v>13.229999542236328</v>
      </c>
      <c r="J123" s="849">
        <v>1000</v>
      </c>
      <c r="K123" s="850">
        <v>13225</v>
      </c>
    </row>
    <row r="124" spans="1:11" ht="14.4" customHeight="1" x14ac:dyDescent="0.3">
      <c r="A124" s="831" t="s">
        <v>588</v>
      </c>
      <c r="B124" s="832" t="s">
        <v>589</v>
      </c>
      <c r="C124" s="835" t="s">
        <v>606</v>
      </c>
      <c r="D124" s="863" t="s">
        <v>607</v>
      </c>
      <c r="E124" s="835" t="s">
        <v>4180</v>
      </c>
      <c r="F124" s="863" t="s">
        <v>4181</v>
      </c>
      <c r="G124" s="835" t="s">
        <v>4392</v>
      </c>
      <c r="H124" s="835" t="s">
        <v>4393</v>
      </c>
      <c r="I124" s="849">
        <v>15.760000228881836</v>
      </c>
      <c r="J124" s="849">
        <v>1750</v>
      </c>
      <c r="K124" s="850">
        <v>27571.240234375</v>
      </c>
    </row>
    <row r="125" spans="1:11" ht="14.4" customHeight="1" x14ac:dyDescent="0.3">
      <c r="A125" s="831" t="s">
        <v>588</v>
      </c>
      <c r="B125" s="832" t="s">
        <v>589</v>
      </c>
      <c r="C125" s="835" t="s">
        <v>606</v>
      </c>
      <c r="D125" s="863" t="s">
        <v>607</v>
      </c>
      <c r="E125" s="835" t="s">
        <v>4180</v>
      </c>
      <c r="F125" s="863" t="s">
        <v>4181</v>
      </c>
      <c r="G125" s="835" t="s">
        <v>4394</v>
      </c>
      <c r="H125" s="835" t="s">
        <v>4395</v>
      </c>
      <c r="I125" s="849">
        <v>2.5074999928474426</v>
      </c>
      <c r="J125" s="849">
        <v>260</v>
      </c>
      <c r="K125" s="850">
        <v>652.40000152587891</v>
      </c>
    </row>
    <row r="126" spans="1:11" ht="14.4" customHeight="1" x14ac:dyDescent="0.3">
      <c r="A126" s="831" t="s">
        <v>588</v>
      </c>
      <c r="B126" s="832" t="s">
        <v>589</v>
      </c>
      <c r="C126" s="835" t="s">
        <v>606</v>
      </c>
      <c r="D126" s="863" t="s">
        <v>607</v>
      </c>
      <c r="E126" s="835" t="s">
        <v>4180</v>
      </c>
      <c r="F126" s="863" t="s">
        <v>4181</v>
      </c>
      <c r="G126" s="835" t="s">
        <v>4396</v>
      </c>
      <c r="H126" s="835" t="s">
        <v>4397</v>
      </c>
      <c r="I126" s="849">
        <v>3.9675000309944153</v>
      </c>
      <c r="J126" s="849">
        <v>260</v>
      </c>
      <c r="K126" s="850">
        <v>1031.2000045776367</v>
      </c>
    </row>
    <row r="127" spans="1:11" ht="14.4" customHeight="1" x14ac:dyDescent="0.3">
      <c r="A127" s="831" t="s">
        <v>588</v>
      </c>
      <c r="B127" s="832" t="s">
        <v>589</v>
      </c>
      <c r="C127" s="835" t="s">
        <v>606</v>
      </c>
      <c r="D127" s="863" t="s">
        <v>607</v>
      </c>
      <c r="E127" s="835" t="s">
        <v>4180</v>
      </c>
      <c r="F127" s="863" t="s">
        <v>4181</v>
      </c>
      <c r="G127" s="835" t="s">
        <v>4398</v>
      </c>
      <c r="H127" s="835" t="s">
        <v>4399</v>
      </c>
      <c r="I127" s="849">
        <v>2.1860000610351564</v>
      </c>
      <c r="J127" s="849">
        <v>110</v>
      </c>
      <c r="K127" s="850">
        <v>240.19999694824219</v>
      </c>
    </row>
    <row r="128" spans="1:11" ht="14.4" customHeight="1" x14ac:dyDescent="0.3">
      <c r="A128" s="831" t="s">
        <v>588</v>
      </c>
      <c r="B128" s="832" t="s">
        <v>589</v>
      </c>
      <c r="C128" s="835" t="s">
        <v>606</v>
      </c>
      <c r="D128" s="863" t="s">
        <v>607</v>
      </c>
      <c r="E128" s="835" t="s">
        <v>4180</v>
      </c>
      <c r="F128" s="863" t="s">
        <v>4181</v>
      </c>
      <c r="G128" s="835" t="s">
        <v>4400</v>
      </c>
      <c r="H128" s="835" t="s">
        <v>4401</v>
      </c>
      <c r="I128" s="849">
        <v>2.8757143020629883</v>
      </c>
      <c r="J128" s="849">
        <v>230</v>
      </c>
      <c r="K128" s="850">
        <v>661.69999694824219</v>
      </c>
    </row>
    <row r="129" spans="1:11" ht="14.4" customHeight="1" x14ac:dyDescent="0.3">
      <c r="A129" s="831" t="s">
        <v>588</v>
      </c>
      <c r="B129" s="832" t="s">
        <v>589</v>
      </c>
      <c r="C129" s="835" t="s">
        <v>606</v>
      </c>
      <c r="D129" s="863" t="s">
        <v>607</v>
      </c>
      <c r="E129" s="835" t="s">
        <v>4180</v>
      </c>
      <c r="F129" s="863" t="s">
        <v>4181</v>
      </c>
      <c r="G129" s="835" t="s">
        <v>4402</v>
      </c>
      <c r="H129" s="835" t="s">
        <v>4403</v>
      </c>
      <c r="I129" s="849">
        <v>3.5687499344348907</v>
      </c>
      <c r="J129" s="849">
        <v>300</v>
      </c>
      <c r="K129" s="850">
        <v>1070.5999908447266</v>
      </c>
    </row>
    <row r="130" spans="1:11" ht="14.4" customHeight="1" x14ac:dyDescent="0.3">
      <c r="A130" s="831" t="s">
        <v>588</v>
      </c>
      <c r="B130" s="832" t="s">
        <v>589</v>
      </c>
      <c r="C130" s="835" t="s">
        <v>606</v>
      </c>
      <c r="D130" s="863" t="s">
        <v>607</v>
      </c>
      <c r="E130" s="835" t="s">
        <v>4180</v>
      </c>
      <c r="F130" s="863" t="s">
        <v>4181</v>
      </c>
      <c r="G130" s="835" t="s">
        <v>4404</v>
      </c>
      <c r="H130" s="835" t="s">
        <v>4405</v>
      </c>
      <c r="I130" s="849">
        <v>4.3119999885559084</v>
      </c>
      <c r="J130" s="849">
        <v>90</v>
      </c>
      <c r="K130" s="850">
        <v>388.12999725341797</v>
      </c>
    </row>
    <row r="131" spans="1:11" ht="14.4" customHeight="1" x14ac:dyDescent="0.3">
      <c r="A131" s="831" t="s">
        <v>588</v>
      </c>
      <c r="B131" s="832" t="s">
        <v>589</v>
      </c>
      <c r="C131" s="835" t="s">
        <v>606</v>
      </c>
      <c r="D131" s="863" t="s">
        <v>607</v>
      </c>
      <c r="E131" s="835" t="s">
        <v>4180</v>
      </c>
      <c r="F131" s="863" t="s">
        <v>4181</v>
      </c>
      <c r="G131" s="835" t="s">
        <v>4406</v>
      </c>
      <c r="H131" s="835" t="s">
        <v>4407</v>
      </c>
      <c r="I131" s="849">
        <v>5.1399998664855957</v>
      </c>
      <c r="J131" s="849">
        <v>30</v>
      </c>
      <c r="K131" s="850">
        <v>154.20000457763672</v>
      </c>
    </row>
    <row r="132" spans="1:11" ht="14.4" customHeight="1" x14ac:dyDescent="0.3">
      <c r="A132" s="831" t="s">
        <v>588</v>
      </c>
      <c r="B132" s="832" t="s">
        <v>589</v>
      </c>
      <c r="C132" s="835" t="s">
        <v>606</v>
      </c>
      <c r="D132" s="863" t="s">
        <v>607</v>
      </c>
      <c r="E132" s="835" t="s">
        <v>4180</v>
      </c>
      <c r="F132" s="863" t="s">
        <v>4181</v>
      </c>
      <c r="G132" s="835" t="s">
        <v>4408</v>
      </c>
      <c r="H132" s="835" t="s">
        <v>4409</v>
      </c>
      <c r="I132" s="849">
        <v>17.620000839233398</v>
      </c>
      <c r="J132" s="849">
        <v>1</v>
      </c>
      <c r="K132" s="850">
        <v>17.620000839233398</v>
      </c>
    </row>
    <row r="133" spans="1:11" ht="14.4" customHeight="1" x14ac:dyDescent="0.3">
      <c r="A133" s="831" t="s">
        <v>588</v>
      </c>
      <c r="B133" s="832" t="s">
        <v>589</v>
      </c>
      <c r="C133" s="835" t="s">
        <v>606</v>
      </c>
      <c r="D133" s="863" t="s">
        <v>607</v>
      </c>
      <c r="E133" s="835" t="s">
        <v>4180</v>
      </c>
      <c r="F133" s="863" t="s">
        <v>4181</v>
      </c>
      <c r="G133" s="835" t="s">
        <v>4410</v>
      </c>
      <c r="H133" s="835" t="s">
        <v>4411</v>
      </c>
      <c r="I133" s="849">
        <v>685.052490234375</v>
      </c>
      <c r="J133" s="849">
        <v>11</v>
      </c>
      <c r="K133" s="850">
        <v>7535.5899047851562</v>
      </c>
    </row>
    <row r="134" spans="1:11" ht="14.4" customHeight="1" x14ac:dyDescent="0.3">
      <c r="A134" s="831" t="s">
        <v>588</v>
      </c>
      <c r="B134" s="832" t="s">
        <v>589</v>
      </c>
      <c r="C134" s="835" t="s">
        <v>606</v>
      </c>
      <c r="D134" s="863" t="s">
        <v>607</v>
      </c>
      <c r="E134" s="835" t="s">
        <v>4180</v>
      </c>
      <c r="F134" s="863" t="s">
        <v>4181</v>
      </c>
      <c r="G134" s="835" t="s">
        <v>4412</v>
      </c>
      <c r="H134" s="835" t="s">
        <v>4413</v>
      </c>
      <c r="I134" s="849">
        <v>899.84002685546875</v>
      </c>
      <c r="J134" s="849">
        <v>8</v>
      </c>
      <c r="K134" s="850">
        <v>7198.7301635742187</v>
      </c>
    </row>
    <row r="135" spans="1:11" ht="14.4" customHeight="1" x14ac:dyDescent="0.3">
      <c r="A135" s="831" t="s">
        <v>588</v>
      </c>
      <c r="B135" s="832" t="s">
        <v>589</v>
      </c>
      <c r="C135" s="835" t="s">
        <v>606</v>
      </c>
      <c r="D135" s="863" t="s">
        <v>607</v>
      </c>
      <c r="E135" s="835" t="s">
        <v>4180</v>
      </c>
      <c r="F135" s="863" t="s">
        <v>4181</v>
      </c>
      <c r="G135" s="835" t="s">
        <v>4414</v>
      </c>
      <c r="H135" s="835" t="s">
        <v>4415</v>
      </c>
      <c r="I135" s="849">
        <v>16.219999313354492</v>
      </c>
      <c r="J135" s="849">
        <v>510</v>
      </c>
      <c r="K135" s="850">
        <v>8269.650390625</v>
      </c>
    </row>
    <row r="136" spans="1:11" ht="14.4" customHeight="1" x14ac:dyDescent="0.3">
      <c r="A136" s="831" t="s">
        <v>588</v>
      </c>
      <c r="B136" s="832" t="s">
        <v>589</v>
      </c>
      <c r="C136" s="835" t="s">
        <v>606</v>
      </c>
      <c r="D136" s="863" t="s">
        <v>607</v>
      </c>
      <c r="E136" s="835" t="s">
        <v>4180</v>
      </c>
      <c r="F136" s="863" t="s">
        <v>4181</v>
      </c>
      <c r="G136" s="835" t="s">
        <v>4416</v>
      </c>
      <c r="H136" s="835" t="s">
        <v>4417</v>
      </c>
      <c r="I136" s="849">
        <v>2.7000000476837158</v>
      </c>
      <c r="J136" s="849">
        <v>5</v>
      </c>
      <c r="K136" s="850">
        <v>13.470000267028809</v>
      </c>
    </row>
    <row r="137" spans="1:11" ht="14.4" customHeight="1" x14ac:dyDescent="0.3">
      <c r="A137" s="831" t="s">
        <v>588</v>
      </c>
      <c r="B137" s="832" t="s">
        <v>589</v>
      </c>
      <c r="C137" s="835" t="s">
        <v>606</v>
      </c>
      <c r="D137" s="863" t="s">
        <v>607</v>
      </c>
      <c r="E137" s="835" t="s">
        <v>4180</v>
      </c>
      <c r="F137" s="863" t="s">
        <v>4181</v>
      </c>
      <c r="G137" s="835" t="s">
        <v>4418</v>
      </c>
      <c r="H137" s="835" t="s">
        <v>4419</v>
      </c>
      <c r="I137" s="849">
        <v>2842.800048828125</v>
      </c>
      <c r="J137" s="849">
        <v>1</v>
      </c>
      <c r="K137" s="850">
        <v>2842.800048828125</v>
      </c>
    </row>
    <row r="138" spans="1:11" ht="14.4" customHeight="1" x14ac:dyDescent="0.3">
      <c r="A138" s="831" t="s">
        <v>588</v>
      </c>
      <c r="B138" s="832" t="s">
        <v>589</v>
      </c>
      <c r="C138" s="835" t="s">
        <v>606</v>
      </c>
      <c r="D138" s="863" t="s">
        <v>607</v>
      </c>
      <c r="E138" s="835" t="s">
        <v>4180</v>
      </c>
      <c r="F138" s="863" t="s">
        <v>4181</v>
      </c>
      <c r="G138" s="835" t="s">
        <v>4231</v>
      </c>
      <c r="H138" s="835" t="s">
        <v>4232</v>
      </c>
      <c r="I138" s="849">
        <v>39.105555216471352</v>
      </c>
      <c r="J138" s="849">
        <v>150</v>
      </c>
      <c r="K138" s="850">
        <v>5866.0700988769531</v>
      </c>
    </row>
    <row r="139" spans="1:11" ht="14.4" customHeight="1" x14ac:dyDescent="0.3">
      <c r="A139" s="831" t="s">
        <v>588</v>
      </c>
      <c r="B139" s="832" t="s">
        <v>589</v>
      </c>
      <c r="C139" s="835" t="s">
        <v>606</v>
      </c>
      <c r="D139" s="863" t="s">
        <v>607</v>
      </c>
      <c r="E139" s="835" t="s">
        <v>4180</v>
      </c>
      <c r="F139" s="863" t="s">
        <v>4181</v>
      </c>
      <c r="G139" s="835" t="s">
        <v>4420</v>
      </c>
      <c r="H139" s="835" t="s">
        <v>4421</v>
      </c>
      <c r="I139" s="849">
        <v>7.9200000762939453</v>
      </c>
      <c r="J139" s="849">
        <v>50</v>
      </c>
      <c r="K139" s="850">
        <v>396.1300048828125</v>
      </c>
    </row>
    <row r="140" spans="1:11" ht="14.4" customHeight="1" x14ac:dyDescent="0.3">
      <c r="A140" s="831" t="s">
        <v>588</v>
      </c>
      <c r="B140" s="832" t="s">
        <v>589</v>
      </c>
      <c r="C140" s="835" t="s">
        <v>606</v>
      </c>
      <c r="D140" s="863" t="s">
        <v>607</v>
      </c>
      <c r="E140" s="835" t="s">
        <v>4180</v>
      </c>
      <c r="F140" s="863" t="s">
        <v>4181</v>
      </c>
      <c r="G140" s="835" t="s">
        <v>4422</v>
      </c>
      <c r="H140" s="835" t="s">
        <v>4423</v>
      </c>
      <c r="I140" s="849">
        <v>10.119999885559082</v>
      </c>
      <c r="J140" s="849">
        <v>96</v>
      </c>
      <c r="K140" s="850">
        <v>971.52001953125</v>
      </c>
    </row>
    <row r="141" spans="1:11" ht="14.4" customHeight="1" x14ac:dyDescent="0.3">
      <c r="A141" s="831" t="s">
        <v>588</v>
      </c>
      <c r="B141" s="832" t="s">
        <v>589</v>
      </c>
      <c r="C141" s="835" t="s">
        <v>606</v>
      </c>
      <c r="D141" s="863" t="s">
        <v>607</v>
      </c>
      <c r="E141" s="835" t="s">
        <v>4180</v>
      </c>
      <c r="F141" s="863" t="s">
        <v>4181</v>
      </c>
      <c r="G141" s="835" t="s">
        <v>4424</v>
      </c>
      <c r="H141" s="835" t="s">
        <v>4425</v>
      </c>
      <c r="I141" s="849">
        <v>2.3900001049041748</v>
      </c>
      <c r="J141" s="849">
        <v>400</v>
      </c>
      <c r="K141" s="850">
        <v>956</v>
      </c>
    </row>
    <row r="142" spans="1:11" ht="14.4" customHeight="1" x14ac:dyDescent="0.3">
      <c r="A142" s="831" t="s">
        <v>588</v>
      </c>
      <c r="B142" s="832" t="s">
        <v>589</v>
      </c>
      <c r="C142" s="835" t="s">
        <v>606</v>
      </c>
      <c r="D142" s="863" t="s">
        <v>607</v>
      </c>
      <c r="E142" s="835" t="s">
        <v>4180</v>
      </c>
      <c r="F142" s="863" t="s">
        <v>4181</v>
      </c>
      <c r="G142" s="835" t="s">
        <v>4233</v>
      </c>
      <c r="H142" s="835" t="s">
        <v>4234</v>
      </c>
      <c r="I142" s="849">
        <v>0.66700001955032351</v>
      </c>
      <c r="J142" s="849">
        <v>13600</v>
      </c>
      <c r="K142" s="850">
        <v>9057</v>
      </c>
    </row>
    <row r="143" spans="1:11" ht="14.4" customHeight="1" x14ac:dyDescent="0.3">
      <c r="A143" s="831" t="s">
        <v>588</v>
      </c>
      <c r="B143" s="832" t="s">
        <v>589</v>
      </c>
      <c r="C143" s="835" t="s">
        <v>606</v>
      </c>
      <c r="D143" s="863" t="s">
        <v>607</v>
      </c>
      <c r="E143" s="835" t="s">
        <v>4180</v>
      </c>
      <c r="F143" s="863" t="s">
        <v>4181</v>
      </c>
      <c r="G143" s="835" t="s">
        <v>4426</v>
      </c>
      <c r="H143" s="835" t="s">
        <v>4427</v>
      </c>
      <c r="I143" s="849">
        <v>27.870000839233398</v>
      </c>
      <c r="J143" s="849">
        <v>1</v>
      </c>
      <c r="K143" s="850">
        <v>27.870000839233398</v>
      </c>
    </row>
    <row r="144" spans="1:11" ht="14.4" customHeight="1" x14ac:dyDescent="0.3">
      <c r="A144" s="831" t="s">
        <v>588</v>
      </c>
      <c r="B144" s="832" t="s">
        <v>589</v>
      </c>
      <c r="C144" s="835" t="s">
        <v>606</v>
      </c>
      <c r="D144" s="863" t="s">
        <v>607</v>
      </c>
      <c r="E144" s="835" t="s">
        <v>4180</v>
      </c>
      <c r="F144" s="863" t="s">
        <v>4181</v>
      </c>
      <c r="G144" s="835" t="s">
        <v>4428</v>
      </c>
      <c r="H144" s="835" t="s">
        <v>4429</v>
      </c>
      <c r="I144" s="849">
        <v>9.3299999237060547</v>
      </c>
      <c r="J144" s="849">
        <v>1</v>
      </c>
      <c r="K144" s="850">
        <v>9.3299999237060547</v>
      </c>
    </row>
    <row r="145" spans="1:11" ht="14.4" customHeight="1" x14ac:dyDescent="0.3">
      <c r="A145" s="831" t="s">
        <v>588</v>
      </c>
      <c r="B145" s="832" t="s">
        <v>589</v>
      </c>
      <c r="C145" s="835" t="s">
        <v>606</v>
      </c>
      <c r="D145" s="863" t="s">
        <v>607</v>
      </c>
      <c r="E145" s="835" t="s">
        <v>4239</v>
      </c>
      <c r="F145" s="863" t="s">
        <v>4240</v>
      </c>
      <c r="G145" s="835" t="s">
        <v>4430</v>
      </c>
      <c r="H145" s="835" t="s">
        <v>4431</v>
      </c>
      <c r="I145" s="849">
        <v>6.3000001907348633</v>
      </c>
      <c r="J145" s="849">
        <v>20</v>
      </c>
      <c r="K145" s="850">
        <v>126</v>
      </c>
    </row>
    <row r="146" spans="1:11" ht="14.4" customHeight="1" x14ac:dyDescent="0.3">
      <c r="A146" s="831" t="s">
        <v>588</v>
      </c>
      <c r="B146" s="832" t="s">
        <v>589</v>
      </c>
      <c r="C146" s="835" t="s">
        <v>606</v>
      </c>
      <c r="D146" s="863" t="s">
        <v>607</v>
      </c>
      <c r="E146" s="835" t="s">
        <v>4239</v>
      </c>
      <c r="F146" s="863" t="s">
        <v>4240</v>
      </c>
      <c r="G146" s="835" t="s">
        <v>4432</v>
      </c>
      <c r="H146" s="835" t="s">
        <v>4433</v>
      </c>
      <c r="I146" s="849">
        <v>4.815000057220459</v>
      </c>
      <c r="J146" s="849">
        <v>20</v>
      </c>
      <c r="K146" s="850">
        <v>96.299999237060547</v>
      </c>
    </row>
    <row r="147" spans="1:11" ht="14.4" customHeight="1" x14ac:dyDescent="0.3">
      <c r="A147" s="831" t="s">
        <v>588</v>
      </c>
      <c r="B147" s="832" t="s">
        <v>589</v>
      </c>
      <c r="C147" s="835" t="s">
        <v>606</v>
      </c>
      <c r="D147" s="863" t="s">
        <v>607</v>
      </c>
      <c r="E147" s="835" t="s">
        <v>4239</v>
      </c>
      <c r="F147" s="863" t="s">
        <v>4240</v>
      </c>
      <c r="G147" s="835" t="s">
        <v>4241</v>
      </c>
      <c r="H147" s="835" t="s">
        <v>4242</v>
      </c>
      <c r="I147" s="849">
        <v>1.7142856759684428E-2</v>
      </c>
      <c r="J147" s="849">
        <v>390</v>
      </c>
      <c r="K147" s="850">
        <v>6.2000000476837158</v>
      </c>
    </row>
    <row r="148" spans="1:11" ht="14.4" customHeight="1" x14ac:dyDescent="0.3">
      <c r="A148" s="831" t="s">
        <v>588</v>
      </c>
      <c r="B148" s="832" t="s">
        <v>589</v>
      </c>
      <c r="C148" s="835" t="s">
        <v>606</v>
      </c>
      <c r="D148" s="863" t="s">
        <v>607</v>
      </c>
      <c r="E148" s="835" t="s">
        <v>4239</v>
      </c>
      <c r="F148" s="863" t="s">
        <v>4240</v>
      </c>
      <c r="G148" s="835" t="s">
        <v>4243</v>
      </c>
      <c r="H148" s="835" t="s">
        <v>4244</v>
      </c>
      <c r="I148" s="849">
        <v>6.0500001907348633</v>
      </c>
      <c r="J148" s="849">
        <v>140</v>
      </c>
      <c r="K148" s="850">
        <v>847</v>
      </c>
    </row>
    <row r="149" spans="1:11" ht="14.4" customHeight="1" x14ac:dyDescent="0.3">
      <c r="A149" s="831" t="s">
        <v>588</v>
      </c>
      <c r="B149" s="832" t="s">
        <v>589</v>
      </c>
      <c r="C149" s="835" t="s">
        <v>606</v>
      </c>
      <c r="D149" s="863" t="s">
        <v>607</v>
      </c>
      <c r="E149" s="835" t="s">
        <v>4239</v>
      </c>
      <c r="F149" s="863" t="s">
        <v>4240</v>
      </c>
      <c r="G149" s="835" t="s">
        <v>4434</v>
      </c>
      <c r="H149" s="835" t="s">
        <v>4435</v>
      </c>
      <c r="I149" s="849">
        <v>33.880001068115234</v>
      </c>
      <c r="J149" s="849">
        <v>1</v>
      </c>
      <c r="K149" s="850">
        <v>33.880001068115234</v>
      </c>
    </row>
    <row r="150" spans="1:11" ht="14.4" customHeight="1" x14ac:dyDescent="0.3">
      <c r="A150" s="831" t="s">
        <v>588</v>
      </c>
      <c r="B150" s="832" t="s">
        <v>589</v>
      </c>
      <c r="C150" s="835" t="s">
        <v>606</v>
      </c>
      <c r="D150" s="863" t="s">
        <v>607</v>
      </c>
      <c r="E150" s="835" t="s">
        <v>4239</v>
      </c>
      <c r="F150" s="863" t="s">
        <v>4240</v>
      </c>
      <c r="G150" s="835" t="s">
        <v>4245</v>
      </c>
      <c r="H150" s="835" t="s">
        <v>4246</v>
      </c>
      <c r="I150" s="849">
        <v>15.930000305175781</v>
      </c>
      <c r="J150" s="849">
        <v>32</v>
      </c>
      <c r="K150" s="850">
        <v>509.760009765625</v>
      </c>
    </row>
    <row r="151" spans="1:11" ht="14.4" customHeight="1" x14ac:dyDescent="0.3">
      <c r="A151" s="831" t="s">
        <v>588</v>
      </c>
      <c r="B151" s="832" t="s">
        <v>589</v>
      </c>
      <c r="C151" s="835" t="s">
        <v>606</v>
      </c>
      <c r="D151" s="863" t="s">
        <v>607</v>
      </c>
      <c r="E151" s="835" t="s">
        <v>4239</v>
      </c>
      <c r="F151" s="863" t="s">
        <v>4240</v>
      </c>
      <c r="G151" s="835" t="s">
        <v>4247</v>
      </c>
      <c r="H151" s="835" t="s">
        <v>4248</v>
      </c>
      <c r="I151" s="849">
        <v>11.145714214869908</v>
      </c>
      <c r="J151" s="849">
        <v>270</v>
      </c>
      <c r="K151" s="850">
        <v>3009.4000244140625</v>
      </c>
    </row>
    <row r="152" spans="1:11" ht="14.4" customHeight="1" x14ac:dyDescent="0.3">
      <c r="A152" s="831" t="s">
        <v>588</v>
      </c>
      <c r="B152" s="832" t="s">
        <v>589</v>
      </c>
      <c r="C152" s="835" t="s">
        <v>606</v>
      </c>
      <c r="D152" s="863" t="s">
        <v>607</v>
      </c>
      <c r="E152" s="835" t="s">
        <v>4239</v>
      </c>
      <c r="F152" s="863" t="s">
        <v>4240</v>
      </c>
      <c r="G152" s="835" t="s">
        <v>4249</v>
      </c>
      <c r="H152" s="835" t="s">
        <v>4250</v>
      </c>
      <c r="I152" s="849">
        <v>3.4500000476837158</v>
      </c>
      <c r="J152" s="849">
        <v>840</v>
      </c>
      <c r="K152" s="850">
        <v>2897.1999816894531</v>
      </c>
    </row>
    <row r="153" spans="1:11" ht="14.4" customHeight="1" x14ac:dyDescent="0.3">
      <c r="A153" s="831" t="s">
        <v>588</v>
      </c>
      <c r="B153" s="832" t="s">
        <v>589</v>
      </c>
      <c r="C153" s="835" t="s">
        <v>606</v>
      </c>
      <c r="D153" s="863" t="s">
        <v>607</v>
      </c>
      <c r="E153" s="835" t="s">
        <v>4239</v>
      </c>
      <c r="F153" s="863" t="s">
        <v>4240</v>
      </c>
      <c r="G153" s="835" t="s">
        <v>4255</v>
      </c>
      <c r="H153" s="835" t="s">
        <v>4256</v>
      </c>
      <c r="I153" s="849">
        <v>17.981110678778755</v>
      </c>
      <c r="J153" s="849">
        <v>800</v>
      </c>
      <c r="K153" s="850">
        <v>14385</v>
      </c>
    </row>
    <row r="154" spans="1:11" ht="14.4" customHeight="1" x14ac:dyDescent="0.3">
      <c r="A154" s="831" t="s">
        <v>588</v>
      </c>
      <c r="B154" s="832" t="s">
        <v>589</v>
      </c>
      <c r="C154" s="835" t="s">
        <v>606</v>
      </c>
      <c r="D154" s="863" t="s">
        <v>607</v>
      </c>
      <c r="E154" s="835" t="s">
        <v>4239</v>
      </c>
      <c r="F154" s="863" t="s">
        <v>4240</v>
      </c>
      <c r="G154" s="835" t="s">
        <v>4257</v>
      </c>
      <c r="H154" s="835" t="s">
        <v>4258</v>
      </c>
      <c r="I154" s="849">
        <v>17.982499599456787</v>
      </c>
      <c r="J154" s="849">
        <v>200</v>
      </c>
      <c r="K154" s="850">
        <v>3596.5</v>
      </c>
    </row>
    <row r="155" spans="1:11" ht="14.4" customHeight="1" x14ac:dyDescent="0.3">
      <c r="A155" s="831" t="s">
        <v>588</v>
      </c>
      <c r="B155" s="832" t="s">
        <v>589</v>
      </c>
      <c r="C155" s="835" t="s">
        <v>606</v>
      </c>
      <c r="D155" s="863" t="s">
        <v>607</v>
      </c>
      <c r="E155" s="835" t="s">
        <v>4239</v>
      </c>
      <c r="F155" s="863" t="s">
        <v>4240</v>
      </c>
      <c r="G155" s="835" t="s">
        <v>4259</v>
      </c>
      <c r="H155" s="835" t="s">
        <v>4260</v>
      </c>
      <c r="I155" s="849">
        <v>1.7999999523162842</v>
      </c>
      <c r="J155" s="849">
        <v>30</v>
      </c>
      <c r="K155" s="850">
        <v>54</v>
      </c>
    </row>
    <row r="156" spans="1:11" ht="14.4" customHeight="1" x14ac:dyDescent="0.3">
      <c r="A156" s="831" t="s">
        <v>588</v>
      </c>
      <c r="B156" s="832" t="s">
        <v>589</v>
      </c>
      <c r="C156" s="835" t="s">
        <v>606</v>
      </c>
      <c r="D156" s="863" t="s">
        <v>607</v>
      </c>
      <c r="E156" s="835" t="s">
        <v>4239</v>
      </c>
      <c r="F156" s="863" t="s">
        <v>4240</v>
      </c>
      <c r="G156" s="835" t="s">
        <v>4263</v>
      </c>
      <c r="H156" s="835" t="s">
        <v>4264</v>
      </c>
      <c r="I156" s="849">
        <v>13.201999855041503</v>
      </c>
      <c r="J156" s="849">
        <v>70</v>
      </c>
      <c r="K156" s="850">
        <v>924.10000610351562</v>
      </c>
    </row>
    <row r="157" spans="1:11" ht="14.4" customHeight="1" x14ac:dyDescent="0.3">
      <c r="A157" s="831" t="s">
        <v>588</v>
      </c>
      <c r="B157" s="832" t="s">
        <v>589</v>
      </c>
      <c r="C157" s="835" t="s">
        <v>606</v>
      </c>
      <c r="D157" s="863" t="s">
        <v>607</v>
      </c>
      <c r="E157" s="835" t="s">
        <v>4239</v>
      </c>
      <c r="F157" s="863" t="s">
        <v>4240</v>
      </c>
      <c r="G157" s="835" t="s">
        <v>4265</v>
      </c>
      <c r="H157" s="835" t="s">
        <v>4266</v>
      </c>
      <c r="I157" s="849">
        <v>13.199999809265137</v>
      </c>
      <c r="J157" s="849">
        <v>50</v>
      </c>
      <c r="K157" s="850">
        <v>660</v>
      </c>
    </row>
    <row r="158" spans="1:11" ht="14.4" customHeight="1" x14ac:dyDescent="0.3">
      <c r="A158" s="831" t="s">
        <v>588</v>
      </c>
      <c r="B158" s="832" t="s">
        <v>589</v>
      </c>
      <c r="C158" s="835" t="s">
        <v>606</v>
      </c>
      <c r="D158" s="863" t="s">
        <v>607</v>
      </c>
      <c r="E158" s="835" t="s">
        <v>4239</v>
      </c>
      <c r="F158" s="863" t="s">
        <v>4240</v>
      </c>
      <c r="G158" s="835" t="s">
        <v>4269</v>
      </c>
      <c r="H158" s="835" t="s">
        <v>4270</v>
      </c>
      <c r="I158" s="849">
        <v>23.535000801086426</v>
      </c>
      <c r="J158" s="849">
        <v>36</v>
      </c>
      <c r="K158" s="850">
        <v>839.22000122070312</v>
      </c>
    </row>
    <row r="159" spans="1:11" ht="14.4" customHeight="1" x14ac:dyDescent="0.3">
      <c r="A159" s="831" t="s">
        <v>588</v>
      </c>
      <c r="B159" s="832" t="s">
        <v>589</v>
      </c>
      <c r="C159" s="835" t="s">
        <v>606</v>
      </c>
      <c r="D159" s="863" t="s">
        <v>607</v>
      </c>
      <c r="E159" s="835" t="s">
        <v>4239</v>
      </c>
      <c r="F159" s="863" t="s">
        <v>4240</v>
      </c>
      <c r="G159" s="835" t="s">
        <v>4271</v>
      </c>
      <c r="H159" s="835" t="s">
        <v>4272</v>
      </c>
      <c r="I159" s="849">
        <v>9.6800003051757812</v>
      </c>
      <c r="J159" s="849">
        <v>1800</v>
      </c>
      <c r="K159" s="850">
        <v>17424</v>
      </c>
    </row>
    <row r="160" spans="1:11" ht="14.4" customHeight="1" x14ac:dyDescent="0.3">
      <c r="A160" s="831" t="s">
        <v>588</v>
      </c>
      <c r="B160" s="832" t="s">
        <v>589</v>
      </c>
      <c r="C160" s="835" t="s">
        <v>606</v>
      </c>
      <c r="D160" s="863" t="s">
        <v>607</v>
      </c>
      <c r="E160" s="835" t="s">
        <v>4239</v>
      </c>
      <c r="F160" s="863" t="s">
        <v>4240</v>
      </c>
      <c r="G160" s="835" t="s">
        <v>4436</v>
      </c>
      <c r="H160" s="835" t="s">
        <v>4437</v>
      </c>
      <c r="I160" s="849">
        <v>4.630000114440918</v>
      </c>
      <c r="J160" s="849">
        <v>20</v>
      </c>
      <c r="K160" s="850">
        <v>92.599998474121094</v>
      </c>
    </row>
    <row r="161" spans="1:11" ht="14.4" customHeight="1" x14ac:dyDescent="0.3">
      <c r="A161" s="831" t="s">
        <v>588</v>
      </c>
      <c r="B161" s="832" t="s">
        <v>589</v>
      </c>
      <c r="C161" s="835" t="s">
        <v>606</v>
      </c>
      <c r="D161" s="863" t="s">
        <v>607</v>
      </c>
      <c r="E161" s="835" t="s">
        <v>4239</v>
      </c>
      <c r="F161" s="863" t="s">
        <v>4240</v>
      </c>
      <c r="G161" s="835" t="s">
        <v>4438</v>
      </c>
      <c r="H161" s="835" t="s">
        <v>4439</v>
      </c>
      <c r="I161" s="849">
        <v>2.059999942779541</v>
      </c>
      <c r="J161" s="849">
        <v>5</v>
      </c>
      <c r="K161" s="850">
        <v>10.300000190734863</v>
      </c>
    </row>
    <row r="162" spans="1:11" ht="14.4" customHeight="1" x14ac:dyDescent="0.3">
      <c r="A162" s="831" t="s">
        <v>588</v>
      </c>
      <c r="B162" s="832" t="s">
        <v>589</v>
      </c>
      <c r="C162" s="835" t="s">
        <v>606</v>
      </c>
      <c r="D162" s="863" t="s">
        <v>607</v>
      </c>
      <c r="E162" s="835" t="s">
        <v>4239</v>
      </c>
      <c r="F162" s="863" t="s">
        <v>4240</v>
      </c>
      <c r="G162" s="835" t="s">
        <v>4440</v>
      </c>
      <c r="H162" s="835" t="s">
        <v>4441</v>
      </c>
      <c r="I162" s="849">
        <v>32.306667327880859</v>
      </c>
      <c r="J162" s="849">
        <v>159</v>
      </c>
      <c r="K162" s="850">
        <v>5136.699951171875</v>
      </c>
    </row>
    <row r="163" spans="1:11" ht="14.4" customHeight="1" x14ac:dyDescent="0.3">
      <c r="A163" s="831" t="s">
        <v>588</v>
      </c>
      <c r="B163" s="832" t="s">
        <v>589</v>
      </c>
      <c r="C163" s="835" t="s">
        <v>606</v>
      </c>
      <c r="D163" s="863" t="s">
        <v>607</v>
      </c>
      <c r="E163" s="835" t="s">
        <v>4239</v>
      </c>
      <c r="F163" s="863" t="s">
        <v>4240</v>
      </c>
      <c r="G163" s="835" t="s">
        <v>4275</v>
      </c>
      <c r="H163" s="835" t="s">
        <v>4276</v>
      </c>
      <c r="I163" s="849">
        <v>2.4650000333786011</v>
      </c>
      <c r="J163" s="849">
        <v>800</v>
      </c>
      <c r="K163" s="850">
        <v>1972</v>
      </c>
    </row>
    <row r="164" spans="1:11" ht="14.4" customHeight="1" x14ac:dyDescent="0.3">
      <c r="A164" s="831" t="s">
        <v>588</v>
      </c>
      <c r="B164" s="832" t="s">
        <v>589</v>
      </c>
      <c r="C164" s="835" t="s">
        <v>606</v>
      </c>
      <c r="D164" s="863" t="s">
        <v>607</v>
      </c>
      <c r="E164" s="835" t="s">
        <v>4239</v>
      </c>
      <c r="F164" s="863" t="s">
        <v>4240</v>
      </c>
      <c r="G164" s="835" t="s">
        <v>4442</v>
      </c>
      <c r="H164" s="835" t="s">
        <v>4443</v>
      </c>
      <c r="I164" s="849">
        <v>375.10000610351562</v>
      </c>
      <c r="J164" s="849">
        <v>1</v>
      </c>
      <c r="K164" s="850">
        <v>375.10000610351562</v>
      </c>
    </row>
    <row r="165" spans="1:11" ht="14.4" customHeight="1" x14ac:dyDescent="0.3">
      <c r="A165" s="831" t="s">
        <v>588</v>
      </c>
      <c r="B165" s="832" t="s">
        <v>589</v>
      </c>
      <c r="C165" s="835" t="s">
        <v>606</v>
      </c>
      <c r="D165" s="863" t="s">
        <v>607</v>
      </c>
      <c r="E165" s="835" t="s">
        <v>4239</v>
      </c>
      <c r="F165" s="863" t="s">
        <v>4240</v>
      </c>
      <c r="G165" s="835" t="s">
        <v>4444</v>
      </c>
      <c r="H165" s="835" t="s">
        <v>4445</v>
      </c>
      <c r="I165" s="849">
        <v>544.5</v>
      </c>
      <c r="J165" s="849">
        <v>2</v>
      </c>
      <c r="K165" s="850">
        <v>1089</v>
      </c>
    </row>
    <row r="166" spans="1:11" ht="14.4" customHeight="1" x14ac:dyDescent="0.3">
      <c r="A166" s="831" t="s">
        <v>588</v>
      </c>
      <c r="B166" s="832" t="s">
        <v>589</v>
      </c>
      <c r="C166" s="835" t="s">
        <v>606</v>
      </c>
      <c r="D166" s="863" t="s">
        <v>607</v>
      </c>
      <c r="E166" s="835" t="s">
        <v>4239</v>
      </c>
      <c r="F166" s="863" t="s">
        <v>4240</v>
      </c>
      <c r="G166" s="835" t="s">
        <v>4277</v>
      </c>
      <c r="H166" s="835" t="s">
        <v>4278</v>
      </c>
      <c r="I166" s="849">
        <v>11.738888634575737</v>
      </c>
      <c r="J166" s="849">
        <v>240</v>
      </c>
      <c r="K166" s="850">
        <v>2817.3000640869141</v>
      </c>
    </row>
    <row r="167" spans="1:11" ht="14.4" customHeight="1" x14ac:dyDescent="0.3">
      <c r="A167" s="831" t="s">
        <v>588</v>
      </c>
      <c r="B167" s="832" t="s">
        <v>589</v>
      </c>
      <c r="C167" s="835" t="s">
        <v>606</v>
      </c>
      <c r="D167" s="863" t="s">
        <v>607</v>
      </c>
      <c r="E167" s="835" t="s">
        <v>4239</v>
      </c>
      <c r="F167" s="863" t="s">
        <v>4240</v>
      </c>
      <c r="G167" s="835" t="s">
        <v>4283</v>
      </c>
      <c r="H167" s="835" t="s">
        <v>4284</v>
      </c>
      <c r="I167" s="849">
        <v>5.3240000724792482</v>
      </c>
      <c r="J167" s="849">
        <v>1100</v>
      </c>
      <c r="K167" s="850">
        <v>5857.800048828125</v>
      </c>
    </row>
    <row r="168" spans="1:11" ht="14.4" customHeight="1" x14ac:dyDescent="0.3">
      <c r="A168" s="831" t="s">
        <v>588</v>
      </c>
      <c r="B168" s="832" t="s">
        <v>589</v>
      </c>
      <c r="C168" s="835" t="s">
        <v>606</v>
      </c>
      <c r="D168" s="863" t="s">
        <v>607</v>
      </c>
      <c r="E168" s="835" t="s">
        <v>4239</v>
      </c>
      <c r="F168" s="863" t="s">
        <v>4240</v>
      </c>
      <c r="G168" s="835" t="s">
        <v>4285</v>
      </c>
      <c r="H168" s="835" t="s">
        <v>4286</v>
      </c>
      <c r="I168" s="849">
        <v>4.8000001907348633</v>
      </c>
      <c r="J168" s="849">
        <v>500</v>
      </c>
      <c r="K168" s="850">
        <v>2399.6699829101562</v>
      </c>
    </row>
    <row r="169" spans="1:11" ht="14.4" customHeight="1" x14ac:dyDescent="0.3">
      <c r="A169" s="831" t="s">
        <v>588</v>
      </c>
      <c r="B169" s="832" t="s">
        <v>589</v>
      </c>
      <c r="C169" s="835" t="s">
        <v>606</v>
      </c>
      <c r="D169" s="863" t="s">
        <v>607</v>
      </c>
      <c r="E169" s="835" t="s">
        <v>4239</v>
      </c>
      <c r="F169" s="863" t="s">
        <v>4240</v>
      </c>
      <c r="G169" s="835" t="s">
        <v>4287</v>
      </c>
      <c r="H169" s="835" t="s">
        <v>4288</v>
      </c>
      <c r="I169" s="849">
        <v>2.8566665649414062</v>
      </c>
      <c r="J169" s="849">
        <v>350</v>
      </c>
      <c r="K169" s="850">
        <v>1000.5</v>
      </c>
    </row>
    <row r="170" spans="1:11" ht="14.4" customHeight="1" x14ac:dyDescent="0.3">
      <c r="A170" s="831" t="s">
        <v>588</v>
      </c>
      <c r="B170" s="832" t="s">
        <v>589</v>
      </c>
      <c r="C170" s="835" t="s">
        <v>606</v>
      </c>
      <c r="D170" s="863" t="s">
        <v>607</v>
      </c>
      <c r="E170" s="835" t="s">
        <v>4239</v>
      </c>
      <c r="F170" s="863" t="s">
        <v>4240</v>
      </c>
      <c r="G170" s="835" t="s">
        <v>4446</v>
      </c>
      <c r="H170" s="835" t="s">
        <v>4447</v>
      </c>
      <c r="I170" s="849">
        <v>2.4200000762939453</v>
      </c>
      <c r="J170" s="849">
        <v>200</v>
      </c>
      <c r="K170" s="850">
        <v>484</v>
      </c>
    </row>
    <row r="171" spans="1:11" ht="14.4" customHeight="1" x14ac:dyDescent="0.3">
      <c r="A171" s="831" t="s">
        <v>588</v>
      </c>
      <c r="B171" s="832" t="s">
        <v>589</v>
      </c>
      <c r="C171" s="835" t="s">
        <v>606</v>
      </c>
      <c r="D171" s="863" t="s">
        <v>607</v>
      </c>
      <c r="E171" s="835" t="s">
        <v>4239</v>
      </c>
      <c r="F171" s="863" t="s">
        <v>4240</v>
      </c>
      <c r="G171" s="835" t="s">
        <v>4448</v>
      </c>
      <c r="H171" s="835" t="s">
        <v>4449</v>
      </c>
      <c r="I171" s="849">
        <v>24.309999465942383</v>
      </c>
      <c r="J171" s="849">
        <v>2</v>
      </c>
      <c r="K171" s="850">
        <v>48.619998931884766</v>
      </c>
    </row>
    <row r="172" spans="1:11" ht="14.4" customHeight="1" x14ac:dyDescent="0.3">
      <c r="A172" s="831" t="s">
        <v>588</v>
      </c>
      <c r="B172" s="832" t="s">
        <v>589</v>
      </c>
      <c r="C172" s="835" t="s">
        <v>606</v>
      </c>
      <c r="D172" s="863" t="s">
        <v>607</v>
      </c>
      <c r="E172" s="835" t="s">
        <v>4239</v>
      </c>
      <c r="F172" s="863" t="s">
        <v>4240</v>
      </c>
      <c r="G172" s="835" t="s">
        <v>4289</v>
      </c>
      <c r="H172" s="835" t="s">
        <v>4290</v>
      </c>
      <c r="I172" s="849">
        <v>9.1999998092651367</v>
      </c>
      <c r="J172" s="849">
        <v>700</v>
      </c>
      <c r="K172" s="850">
        <v>6440</v>
      </c>
    </row>
    <row r="173" spans="1:11" ht="14.4" customHeight="1" x14ac:dyDescent="0.3">
      <c r="A173" s="831" t="s">
        <v>588</v>
      </c>
      <c r="B173" s="832" t="s">
        <v>589</v>
      </c>
      <c r="C173" s="835" t="s">
        <v>606</v>
      </c>
      <c r="D173" s="863" t="s">
        <v>607</v>
      </c>
      <c r="E173" s="835" t="s">
        <v>4239</v>
      </c>
      <c r="F173" s="863" t="s">
        <v>4240</v>
      </c>
      <c r="G173" s="835" t="s">
        <v>4291</v>
      </c>
      <c r="H173" s="835" t="s">
        <v>4292</v>
      </c>
      <c r="I173" s="849">
        <v>90.989997863769531</v>
      </c>
      <c r="J173" s="849">
        <v>100</v>
      </c>
      <c r="K173" s="850">
        <v>9099.0999145507812</v>
      </c>
    </row>
    <row r="174" spans="1:11" ht="14.4" customHeight="1" x14ac:dyDescent="0.3">
      <c r="A174" s="831" t="s">
        <v>588</v>
      </c>
      <c r="B174" s="832" t="s">
        <v>589</v>
      </c>
      <c r="C174" s="835" t="s">
        <v>606</v>
      </c>
      <c r="D174" s="863" t="s">
        <v>607</v>
      </c>
      <c r="E174" s="835" t="s">
        <v>4239</v>
      </c>
      <c r="F174" s="863" t="s">
        <v>4240</v>
      </c>
      <c r="G174" s="835" t="s">
        <v>4450</v>
      </c>
      <c r="H174" s="835" t="s">
        <v>4451</v>
      </c>
      <c r="I174" s="849">
        <v>172.5</v>
      </c>
      <c r="J174" s="849">
        <v>3</v>
      </c>
      <c r="K174" s="850">
        <v>517.5</v>
      </c>
    </row>
    <row r="175" spans="1:11" ht="14.4" customHeight="1" x14ac:dyDescent="0.3">
      <c r="A175" s="831" t="s">
        <v>588</v>
      </c>
      <c r="B175" s="832" t="s">
        <v>589</v>
      </c>
      <c r="C175" s="835" t="s">
        <v>606</v>
      </c>
      <c r="D175" s="863" t="s">
        <v>607</v>
      </c>
      <c r="E175" s="835" t="s">
        <v>4239</v>
      </c>
      <c r="F175" s="863" t="s">
        <v>4240</v>
      </c>
      <c r="G175" s="835" t="s">
        <v>4295</v>
      </c>
      <c r="H175" s="835" t="s">
        <v>4296</v>
      </c>
      <c r="I175" s="849">
        <v>6.1700000762939453</v>
      </c>
      <c r="J175" s="849">
        <v>240</v>
      </c>
      <c r="K175" s="850">
        <v>1480.8000297546387</v>
      </c>
    </row>
    <row r="176" spans="1:11" ht="14.4" customHeight="1" x14ac:dyDescent="0.3">
      <c r="A176" s="831" t="s">
        <v>588</v>
      </c>
      <c r="B176" s="832" t="s">
        <v>589</v>
      </c>
      <c r="C176" s="835" t="s">
        <v>606</v>
      </c>
      <c r="D176" s="863" t="s">
        <v>607</v>
      </c>
      <c r="E176" s="835" t="s">
        <v>4239</v>
      </c>
      <c r="F176" s="863" t="s">
        <v>4240</v>
      </c>
      <c r="G176" s="835" t="s">
        <v>4297</v>
      </c>
      <c r="H176" s="835" t="s">
        <v>4298</v>
      </c>
      <c r="I176" s="849">
        <v>1.0900000333786011</v>
      </c>
      <c r="J176" s="849">
        <v>5100</v>
      </c>
      <c r="K176" s="850">
        <v>5559</v>
      </c>
    </row>
    <row r="177" spans="1:11" ht="14.4" customHeight="1" x14ac:dyDescent="0.3">
      <c r="A177" s="831" t="s">
        <v>588</v>
      </c>
      <c r="B177" s="832" t="s">
        <v>589</v>
      </c>
      <c r="C177" s="835" t="s">
        <v>606</v>
      </c>
      <c r="D177" s="863" t="s">
        <v>607</v>
      </c>
      <c r="E177" s="835" t="s">
        <v>4239</v>
      </c>
      <c r="F177" s="863" t="s">
        <v>4240</v>
      </c>
      <c r="G177" s="835" t="s">
        <v>4299</v>
      </c>
      <c r="H177" s="835" t="s">
        <v>4300</v>
      </c>
      <c r="I177" s="849">
        <v>0.47799999117851255</v>
      </c>
      <c r="J177" s="849">
        <v>500</v>
      </c>
      <c r="K177" s="850">
        <v>239</v>
      </c>
    </row>
    <row r="178" spans="1:11" ht="14.4" customHeight="1" x14ac:dyDescent="0.3">
      <c r="A178" s="831" t="s">
        <v>588</v>
      </c>
      <c r="B178" s="832" t="s">
        <v>589</v>
      </c>
      <c r="C178" s="835" t="s">
        <v>606</v>
      </c>
      <c r="D178" s="863" t="s">
        <v>607</v>
      </c>
      <c r="E178" s="835" t="s">
        <v>4239</v>
      </c>
      <c r="F178" s="863" t="s">
        <v>4240</v>
      </c>
      <c r="G178" s="835" t="s">
        <v>4301</v>
      </c>
      <c r="H178" s="835" t="s">
        <v>4302</v>
      </c>
      <c r="I178" s="849">
        <v>1.6699999570846558</v>
      </c>
      <c r="J178" s="849">
        <v>100</v>
      </c>
      <c r="K178" s="850">
        <v>167</v>
      </c>
    </row>
    <row r="179" spans="1:11" ht="14.4" customHeight="1" x14ac:dyDescent="0.3">
      <c r="A179" s="831" t="s">
        <v>588</v>
      </c>
      <c r="B179" s="832" t="s">
        <v>589</v>
      </c>
      <c r="C179" s="835" t="s">
        <v>606</v>
      </c>
      <c r="D179" s="863" t="s">
        <v>607</v>
      </c>
      <c r="E179" s="835" t="s">
        <v>4239</v>
      </c>
      <c r="F179" s="863" t="s">
        <v>4240</v>
      </c>
      <c r="G179" s="835" t="s">
        <v>4303</v>
      </c>
      <c r="H179" s="835" t="s">
        <v>4304</v>
      </c>
      <c r="I179" s="849">
        <v>0.67000001668930054</v>
      </c>
      <c r="J179" s="849">
        <v>7700</v>
      </c>
      <c r="K179" s="850">
        <v>5159</v>
      </c>
    </row>
    <row r="180" spans="1:11" ht="14.4" customHeight="1" x14ac:dyDescent="0.3">
      <c r="A180" s="831" t="s">
        <v>588</v>
      </c>
      <c r="B180" s="832" t="s">
        <v>589</v>
      </c>
      <c r="C180" s="835" t="s">
        <v>606</v>
      </c>
      <c r="D180" s="863" t="s">
        <v>607</v>
      </c>
      <c r="E180" s="835" t="s">
        <v>4239</v>
      </c>
      <c r="F180" s="863" t="s">
        <v>4240</v>
      </c>
      <c r="G180" s="835" t="s">
        <v>4305</v>
      </c>
      <c r="H180" s="835" t="s">
        <v>4306</v>
      </c>
      <c r="I180" s="849">
        <v>8.4700002670288086</v>
      </c>
      <c r="J180" s="849">
        <v>2400</v>
      </c>
      <c r="K180" s="850">
        <v>20328.000061035156</v>
      </c>
    </row>
    <row r="181" spans="1:11" ht="14.4" customHeight="1" x14ac:dyDescent="0.3">
      <c r="A181" s="831" t="s">
        <v>588</v>
      </c>
      <c r="B181" s="832" t="s">
        <v>589</v>
      </c>
      <c r="C181" s="835" t="s">
        <v>606</v>
      </c>
      <c r="D181" s="863" t="s">
        <v>607</v>
      </c>
      <c r="E181" s="835" t="s">
        <v>4239</v>
      </c>
      <c r="F181" s="863" t="s">
        <v>4240</v>
      </c>
      <c r="G181" s="835" t="s">
        <v>4307</v>
      </c>
      <c r="H181" s="835" t="s">
        <v>4308</v>
      </c>
      <c r="I181" s="849">
        <v>2.1755556265513101</v>
      </c>
      <c r="J181" s="849">
        <v>170</v>
      </c>
      <c r="K181" s="850">
        <v>369.79999923706055</v>
      </c>
    </row>
    <row r="182" spans="1:11" ht="14.4" customHeight="1" x14ac:dyDescent="0.3">
      <c r="A182" s="831" t="s">
        <v>588</v>
      </c>
      <c r="B182" s="832" t="s">
        <v>589</v>
      </c>
      <c r="C182" s="835" t="s">
        <v>606</v>
      </c>
      <c r="D182" s="863" t="s">
        <v>607</v>
      </c>
      <c r="E182" s="835" t="s">
        <v>4239</v>
      </c>
      <c r="F182" s="863" t="s">
        <v>4240</v>
      </c>
      <c r="G182" s="835" t="s">
        <v>4452</v>
      </c>
      <c r="H182" s="835" t="s">
        <v>4453</v>
      </c>
      <c r="I182" s="849">
        <v>2.369999885559082</v>
      </c>
      <c r="J182" s="849">
        <v>30</v>
      </c>
      <c r="K182" s="850">
        <v>71.100002288818359</v>
      </c>
    </row>
    <row r="183" spans="1:11" ht="14.4" customHeight="1" x14ac:dyDescent="0.3">
      <c r="A183" s="831" t="s">
        <v>588</v>
      </c>
      <c r="B183" s="832" t="s">
        <v>589</v>
      </c>
      <c r="C183" s="835" t="s">
        <v>606</v>
      </c>
      <c r="D183" s="863" t="s">
        <v>607</v>
      </c>
      <c r="E183" s="835" t="s">
        <v>4239</v>
      </c>
      <c r="F183" s="863" t="s">
        <v>4240</v>
      </c>
      <c r="G183" s="835" t="s">
        <v>4454</v>
      </c>
      <c r="H183" s="835" t="s">
        <v>4455</v>
      </c>
      <c r="I183" s="849">
        <v>2.0899999141693115</v>
      </c>
      <c r="J183" s="849">
        <v>20</v>
      </c>
      <c r="K183" s="850">
        <v>41.799999237060547</v>
      </c>
    </row>
    <row r="184" spans="1:11" ht="14.4" customHeight="1" x14ac:dyDescent="0.3">
      <c r="A184" s="831" t="s">
        <v>588</v>
      </c>
      <c r="B184" s="832" t="s">
        <v>589</v>
      </c>
      <c r="C184" s="835" t="s">
        <v>606</v>
      </c>
      <c r="D184" s="863" t="s">
        <v>607</v>
      </c>
      <c r="E184" s="835" t="s">
        <v>4239</v>
      </c>
      <c r="F184" s="863" t="s">
        <v>4240</v>
      </c>
      <c r="G184" s="835" t="s">
        <v>4456</v>
      </c>
      <c r="H184" s="835" t="s">
        <v>4457</v>
      </c>
      <c r="I184" s="849">
        <v>3.75</v>
      </c>
      <c r="J184" s="849">
        <v>50</v>
      </c>
      <c r="K184" s="850">
        <v>187.5</v>
      </c>
    </row>
    <row r="185" spans="1:11" ht="14.4" customHeight="1" x14ac:dyDescent="0.3">
      <c r="A185" s="831" t="s">
        <v>588</v>
      </c>
      <c r="B185" s="832" t="s">
        <v>589</v>
      </c>
      <c r="C185" s="835" t="s">
        <v>606</v>
      </c>
      <c r="D185" s="863" t="s">
        <v>607</v>
      </c>
      <c r="E185" s="835" t="s">
        <v>4239</v>
      </c>
      <c r="F185" s="863" t="s">
        <v>4240</v>
      </c>
      <c r="G185" s="835" t="s">
        <v>4313</v>
      </c>
      <c r="H185" s="835" t="s">
        <v>4314</v>
      </c>
      <c r="I185" s="849">
        <v>1.9800000190734863</v>
      </c>
      <c r="J185" s="849">
        <v>250</v>
      </c>
      <c r="K185" s="850">
        <v>495</v>
      </c>
    </row>
    <row r="186" spans="1:11" ht="14.4" customHeight="1" x14ac:dyDescent="0.3">
      <c r="A186" s="831" t="s">
        <v>588</v>
      </c>
      <c r="B186" s="832" t="s">
        <v>589</v>
      </c>
      <c r="C186" s="835" t="s">
        <v>606</v>
      </c>
      <c r="D186" s="863" t="s">
        <v>607</v>
      </c>
      <c r="E186" s="835" t="s">
        <v>4239</v>
      </c>
      <c r="F186" s="863" t="s">
        <v>4240</v>
      </c>
      <c r="G186" s="835" t="s">
        <v>4315</v>
      </c>
      <c r="H186" s="835" t="s">
        <v>4316</v>
      </c>
      <c r="I186" s="849">
        <v>2.0499999523162842</v>
      </c>
      <c r="J186" s="849">
        <v>200</v>
      </c>
      <c r="K186" s="850">
        <v>410</v>
      </c>
    </row>
    <row r="187" spans="1:11" ht="14.4" customHeight="1" x14ac:dyDescent="0.3">
      <c r="A187" s="831" t="s">
        <v>588</v>
      </c>
      <c r="B187" s="832" t="s">
        <v>589</v>
      </c>
      <c r="C187" s="835" t="s">
        <v>606</v>
      </c>
      <c r="D187" s="863" t="s">
        <v>607</v>
      </c>
      <c r="E187" s="835" t="s">
        <v>4239</v>
      </c>
      <c r="F187" s="863" t="s">
        <v>4240</v>
      </c>
      <c r="G187" s="835" t="s">
        <v>4317</v>
      </c>
      <c r="H187" s="835" t="s">
        <v>4318</v>
      </c>
      <c r="I187" s="849">
        <v>1.8999999761581421</v>
      </c>
      <c r="J187" s="849">
        <v>70</v>
      </c>
      <c r="K187" s="850">
        <v>133</v>
      </c>
    </row>
    <row r="188" spans="1:11" ht="14.4" customHeight="1" x14ac:dyDescent="0.3">
      <c r="A188" s="831" t="s">
        <v>588</v>
      </c>
      <c r="B188" s="832" t="s">
        <v>589</v>
      </c>
      <c r="C188" s="835" t="s">
        <v>606</v>
      </c>
      <c r="D188" s="863" t="s">
        <v>607</v>
      </c>
      <c r="E188" s="835" t="s">
        <v>4239</v>
      </c>
      <c r="F188" s="863" t="s">
        <v>4240</v>
      </c>
      <c r="G188" s="835" t="s">
        <v>4319</v>
      </c>
      <c r="H188" s="835" t="s">
        <v>4320</v>
      </c>
      <c r="I188" s="849">
        <v>2.6975000500679016</v>
      </c>
      <c r="J188" s="849">
        <v>550</v>
      </c>
      <c r="K188" s="850">
        <v>1483.5</v>
      </c>
    </row>
    <row r="189" spans="1:11" ht="14.4" customHeight="1" x14ac:dyDescent="0.3">
      <c r="A189" s="831" t="s">
        <v>588</v>
      </c>
      <c r="B189" s="832" t="s">
        <v>589</v>
      </c>
      <c r="C189" s="835" t="s">
        <v>606</v>
      </c>
      <c r="D189" s="863" t="s">
        <v>607</v>
      </c>
      <c r="E189" s="835" t="s">
        <v>4239</v>
      </c>
      <c r="F189" s="863" t="s">
        <v>4240</v>
      </c>
      <c r="G189" s="835" t="s">
        <v>4321</v>
      </c>
      <c r="H189" s="835" t="s">
        <v>4322</v>
      </c>
      <c r="I189" s="849">
        <v>1.9266666173934937</v>
      </c>
      <c r="J189" s="849">
        <v>50</v>
      </c>
      <c r="K189" s="850">
        <v>96.299999237060547</v>
      </c>
    </row>
    <row r="190" spans="1:11" ht="14.4" customHeight="1" x14ac:dyDescent="0.3">
      <c r="A190" s="831" t="s">
        <v>588</v>
      </c>
      <c r="B190" s="832" t="s">
        <v>589</v>
      </c>
      <c r="C190" s="835" t="s">
        <v>606</v>
      </c>
      <c r="D190" s="863" t="s">
        <v>607</v>
      </c>
      <c r="E190" s="835" t="s">
        <v>4239</v>
      </c>
      <c r="F190" s="863" t="s">
        <v>4240</v>
      </c>
      <c r="G190" s="835" t="s">
        <v>4323</v>
      </c>
      <c r="H190" s="835" t="s">
        <v>4324</v>
      </c>
      <c r="I190" s="849">
        <v>2.1650000810623169</v>
      </c>
      <c r="J190" s="849">
        <v>150</v>
      </c>
      <c r="K190" s="850">
        <v>324.70000457763672</v>
      </c>
    </row>
    <row r="191" spans="1:11" ht="14.4" customHeight="1" x14ac:dyDescent="0.3">
      <c r="A191" s="831" t="s">
        <v>588</v>
      </c>
      <c r="B191" s="832" t="s">
        <v>589</v>
      </c>
      <c r="C191" s="835" t="s">
        <v>606</v>
      </c>
      <c r="D191" s="863" t="s">
        <v>607</v>
      </c>
      <c r="E191" s="835" t="s">
        <v>4239</v>
      </c>
      <c r="F191" s="863" t="s">
        <v>4240</v>
      </c>
      <c r="G191" s="835" t="s">
        <v>4323</v>
      </c>
      <c r="H191" s="835" t="s">
        <v>4458</v>
      </c>
      <c r="I191" s="849">
        <v>2.1600000858306885</v>
      </c>
      <c r="J191" s="849">
        <v>20</v>
      </c>
      <c r="K191" s="850">
        <v>43.200000762939453</v>
      </c>
    </row>
    <row r="192" spans="1:11" ht="14.4" customHeight="1" x14ac:dyDescent="0.3">
      <c r="A192" s="831" t="s">
        <v>588</v>
      </c>
      <c r="B192" s="832" t="s">
        <v>589</v>
      </c>
      <c r="C192" s="835" t="s">
        <v>606</v>
      </c>
      <c r="D192" s="863" t="s">
        <v>607</v>
      </c>
      <c r="E192" s="835" t="s">
        <v>4239</v>
      </c>
      <c r="F192" s="863" t="s">
        <v>4240</v>
      </c>
      <c r="G192" s="835" t="s">
        <v>4311</v>
      </c>
      <c r="H192" s="835" t="s">
        <v>4325</v>
      </c>
      <c r="I192" s="849">
        <v>21.229999542236328</v>
      </c>
      <c r="J192" s="849">
        <v>20</v>
      </c>
      <c r="K192" s="850">
        <v>424.60000610351562</v>
      </c>
    </row>
    <row r="193" spans="1:11" ht="14.4" customHeight="1" x14ac:dyDescent="0.3">
      <c r="A193" s="831" t="s">
        <v>588</v>
      </c>
      <c r="B193" s="832" t="s">
        <v>589</v>
      </c>
      <c r="C193" s="835" t="s">
        <v>606</v>
      </c>
      <c r="D193" s="863" t="s">
        <v>607</v>
      </c>
      <c r="E193" s="835" t="s">
        <v>4239</v>
      </c>
      <c r="F193" s="863" t="s">
        <v>4240</v>
      </c>
      <c r="G193" s="835" t="s">
        <v>4326</v>
      </c>
      <c r="H193" s="835" t="s">
        <v>4327</v>
      </c>
      <c r="I193" s="849">
        <v>5.002500057220459</v>
      </c>
      <c r="J193" s="849">
        <v>300</v>
      </c>
      <c r="K193" s="850">
        <v>1501</v>
      </c>
    </row>
    <row r="194" spans="1:11" ht="14.4" customHeight="1" x14ac:dyDescent="0.3">
      <c r="A194" s="831" t="s">
        <v>588</v>
      </c>
      <c r="B194" s="832" t="s">
        <v>589</v>
      </c>
      <c r="C194" s="835" t="s">
        <v>606</v>
      </c>
      <c r="D194" s="863" t="s">
        <v>607</v>
      </c>
      <c r="E194" s="835" t="s">
        <v>4239</v>
      </c>
      <c r="F194" s="863" t="s">
        <v>4240</v>
      </c>
      <c r="G194" s="835" t="s">
        <v>4328</v>
      </c>
      <c r="H194" s="835" t="s">
        <v>4329</v>
      </c>
      <c r="I194" s="849">
        <v>2.5099999904632568</v>
      </c>
      <c r="J194" s="849">
        <v>100</v>
      </c>
      <c r="K194" s="850">
        <v>251</v>
      </c>
    </row>
    <row r="195" spans="1:11" ht="14.4" customHeight="1" x14ac:dyDescent="0.3">
      <c r="A195" s="831" t="s">
        <v>588</v>
      </c>
      <c r="B195" s="832" t="s">
        <v>589</v>
      </c>
      <c r="C195" s="835" t="s">
        <v>606</v>
      </c>
      <c r="D195" s="863" t="s">
        <v>607</v>
      </c>
      <c r="E195" s="835" t="s">
        <v>4239</v>
      </c>
      <c r="F195" s="863" t="s">
        <v>4240</v>
      </c>
      <c r="G195" s="835" t="s">
        <v>4330</v>
      </c>
      <c r="H195" s="835" t="s">
        <v>4331</v>
      </c>
      <c r="I195" s="849">
        <v>21.229999542236328</v>
      </c>
      <c r="J195" s="849">
        <v>10</v>
      </c>
      <c r="K195" s="850">
        <v>212.30000305175781</v>
      </c>
    </row>
    <row r="196" spans="1:11" ht="14.4" customHeight="1" x14ac:dyDescent="0.3">
      <c r="A196" s="831" t="s">
        <v>588</v>
      </c>
      <c r="B196" s="832" t="s">
        <v>589</v>
      </c>
      <c r="C196" s="835" t="s">
        <v>606</v>
      </c>
      <c r="D196" s="863" t="s">
        <v>607</v>
      </c>
      <c r="E196" s="835" t="s">
        <v>4239</v>
      </c>
      <c r="F196" s="863" t="s">
        <v>4240</v>
      </c>
      <c r="G196" s="835" t="s">
        <v>4330</v>
      </c>
      <c r="H196" s="835" t="s">
        <v>4459</v>
      </c>
      <c r="I196" s="849">
        <v>21.229999542236328</v>
      </c>
      <c r="J196" s="849">
        <v>5</v>
      </c>
      <c r="K196" s="850">
        <v>106.15000152587891</v>
      </c>
    </row>
    <row r="197" spans="1:11" ht="14.4" customHeight="1" x14ac:dyDescent="0.3">
      <c r="A197" s="831" t="s">
        <v>588</v>
      </c>
      <c r="B197" s="832" t="s">
        <v>589</v>
      </c>
      <c r="C197" s="835" t="s">
        <v>606</v>
      </c>
      <c r="D197" s="863" t="s">
        <v>607</v>
      </c>
      <c r="E197" s="835" t="s">
        <v>4332</v>
      </c>
      <c r="F197" s="863" t="s">
        <v>4333</v>
      </c>
      <c r="G197" s="835" t="s">
        <v>4334</v>
      </c>
      <c r="H197" s="835" t="s">
        <v>4335</v>
      </c>
      <c r="I197" s="849">
        <v>10.43500026067098</v>
      </c>
      <c r="J197" s="849">
        <v>7720</v>
      </c>
      <c r="K197" s="850">
        <v>80521.7998046875</v>
      </c>
    </row>
    <row r="198" spans="1:11" ht="14.4" customHeight="1" x14ac:dyDescent="0.3">
      <c r="A198" s="831" t="s">
        <v>588</v>
      </c>
      <c r="B198" s="832" t="s">
        <v>589</v>
      </c>
      <c r="C198" s="835" t="s">
        <v>606</v>
      </c>
      <c r="D198" s="863" t="s">
        <v>607</v>
      </c>
      <c r="E198" s="835" t="s">
        <v>4332</v>
      </c>
      <c r="F198" s="863" t="s">
        <v>4333</v>
      </c>
      <c r="G198" s="835" t="s">
        <v>4460</v>
      </c>
      <c r="H198" s="835" t="s">
        <v>4461</v>
      </c>
      <c r="I198" s="849">
        <v>16.450000762939453</v>
      </c>
      <c r="J198" s="849">
        <v>40</v>
      </c>
      <c r="K198" s="850">
        <v>658</v>
      </c>
    </row>
    <row r="199" spans="1:11" ht="14.4" customHeight="1" x14ac:dyDescent="0.3">
      <c r="A199" s="831" t="s">
        <v>588</v>
      </c>
      <c r="B199" s="832" t="s">
        <v>589</v>
      </c>
      <c r="C199" s="835" t="s">
        <v>606</v>
      </c>
      <c r="D199" s="863" t="s">
        <v>607</v>
      </c>
      <c r="E199" s="835" t="s">
        <v>4336</v>
      </c>
      <c r="F199" s="863" t="s">
        <v>4337</v>
      </c>
      <c r="G199" s="835" t="s">
        <v>4462</v>
      </c>
      <c r="H199" s="835" t="s">
        <v>4463</v>
      </c>
      <c r="I199" s="849">
        <v>0.31000000238418579</v>
      </c>
      <c r="J199" s="849">
        <v>300</v>
      </c>
      <c r="K199" s="850">
        <v>93</v>
      </c>
    </row>
    <row r="200" spans="1:11" ht="14.4" customHeight="1" x14ac:dyDescent="0.3">
      <c r="A200" s="831" t="s">
        <v>588</v>
      </c>
      <c r="B200" s="832" t="s">
        <v>589</v>
      </c>
      <c r="C200" s="835" t="s">
        <v>606</v>
      </c>
      <c r="D200" s="863" t="s">
        <v>607</v>
      </c>
      <c r="E200" s="835" t="s">
        <v>4336</v>
      </c>
      <c r="F200" s="863" t="s">
        <v>4337</v>
      </c>
      <c r="G200" s="835" t="s">
        <v>4338</v>
      </c>
      <c r="H200" s="835" t="s">
        <v>4339</v>
      </c>
      <c r="I200" s="849">
        <v>0.31000000238418579</v>
      </c>
      <c r="J200" s="849">
        <v>500</v>
      </c>
      <c r="K200" s="850">
        <v>155</v>
      </c>
    </row>
    <row r="201" spans="1:11" ht="14.4" customHeight="1" x14ac:dyDescent="0.3">
      <c r="A201" s="831" t="s">
        <v>588</v>
      </c>
      <c r="B201" s="832" t="s">
        <v>589</v>
      </c>
      <c r="C201" s="835" t="s">
        <v>606</v>
      </c>
      <c r="D201" s="863" t="s">
        <v>607</v>
      </c>
      <c r="E201" s="835" t="s">
        <v>4336</v>
      </c>
      <c r="F201" s="863" t="s">
        <v>4337</v>
      </c>
      <c r="G201" s="835" t="s">
        <v>4340</v>
      </c>
      <c r="H201" s="835" t="s">
        <v>4341</v>
      </c>
      <c r="I201" s="849">
        <v>0.53222223785188461</v>
      </c>
      <c r="J201" s="849">
        <v>6800</v>
      </c>
      <c r="K201" s="850">
        <v>3627</v>
      </c>
    </row>
    <row r="202" spans="1:11" ht="14.4" customHeight="1" x14ac:dyDescent="0.3">
      <c r="A202" s="831" t="s">
        <v>588</v>
      </c>
      <c r="B202" s="832" t="s">
        <v>589</v>
      </c>
      <c r="C202" s="835" t="s">
        <v>606</v>
      </c>
      <c r="D202" s="863" t="s">
        <v>607</v>
      </c>
      <c r="E202" s="835" t="s">
        <v>4336</v>
      </c>
      <c r="F202" s="863" t="s">
        <v>4337</v>
      </c>
      <c r="G202" s="835" t="s">
        <v>4342</v>
      </c>
      <c r="H202" s="835" t="s">
        <v>4343</v>
      </c>
      <c r="I202" s="849">
        <v>1.8079999446868897</v>
      </c>
      <c r="J202" s="849">
        <v>500</v>
      </c>
      <c r="K202" s="850">
        <v>904</v>
      </c>
    </row>
    <row r="203" spans="1:11" ht="14.4" customHeight="1" x14ac:dyDescent="0.3">
      <c r="A203" s="831" t="s">
        <v>588</v>
      </c>
      <c r="B203" s="832" t="s">
        <v>589</v>
      </c>
      <c r="C203" s="835" t="s">
        <v>606</v>
      </c>
      <c r="D203" s="863" t="s">
        <v>607</v>
      </c>
      <c r="E203" s="835" t="s">
        <v>4344</v>
      </c>
      <c r="F203" s="863" t="s">
        <v>4345</v>
      </c>
      <c r="G203" s="835" t="s">
        <v>4346</v>
      </c>
      <c r="H203" s="835" t="s">
        <v>4347</v>
      </c>
      <c r="I203" s="849">
        <v>0.68999999761581421</v>
      </c>
      <c r="J203" s="849">
        <v>6000</v>
      </c>
      <c r="K203" s="850">
        <v>4140</v>
      </c>
    </row>
    <row r="204" spans="1:11" ht="14.4" customHeight="1" x14ac:dyDescent="0.3">
      <c r="A204" s="831" t="s">
        <v>588</v>
      </c>
      <c r="B204" s="832" t="s">
        <v>589</v>
      </c>
      <c r="C204" s="835" t="s">
        <v>606</v>
      </c>
      <c r="D204" s="863" t="s">
        <v>607</v>
      </c>
      <c r="E204" s="835" t="s">
        <v>4344</v>
      </c>
      <c r="F204" s="863" t="s">
        <v>4345</v>
      </c>
      <c r="G204" s="835" t="s">
        <v>4348</v>
      </c>
      <c r="H204" s="835" t="s">
        <v>4349</v>
      </c>
      <c r="I204" s="849">
        <v>0.68899999856948857</v>
      </c>
      <c r="J204" s="849">
        <v>16600</v>
      </c>
      <c r="K204" s="850">
        <v>11438</v>
      </c>
    </row>
    <row r="205" spans="1:11" ht="14.4" customHeight="1" x14ac:dyDescent="0.3">
      <c r="A205" s="831" t="s">
        <v>588</v>
      </c>
      <c r="B205" s="832" t="s">
        <v>589</v>
      </c>
      <c r="C205" s="835" t="s">
        <v>606</v>
      </c>
      <c r="D205" s="863" t="s">
        <v>607</v>
      </c>
      <c r="E205" s="835" t="s">
        <v>4464</v>
      </c>
      <c r="F205" s="863" t="s">
        <v>4465</v>
      </c>
      <c r="G205" s="835" t="s">
        <v>4466</v>
      </c>
      <c r="H205" s="835" t="s">
        <v>4467</v>
      </c>
      <c r="I205" s="849">
        <v>36.369998931884766</v>
      </c>
      <c r="J205" s="849">
        <v>10</v>
      </c>
      <c r="K205" s="850">
        <v>363.73001098632812</v>
      </c>
    </row>
    <row r="206" spans="1:11" ht="14.4" customHeight="1" x14ac:dyDescent="0.3">
      <c r="A206" s="831" t="s">
        <v>588</v>
      </c>
      <c r="B206" s="832" t="s">
        <v>589</v>
      </c>
      <c r="C206" s="835" t="s">
        <v>609</v>
      </c>
      <c r="D206" s="863" t="s">
        <v>610</v>
      </c>
      <c r="E206" s="835" t="s">
        <v>4172</v>
      </c>
      <c r="F206" s="863" t="s">
        <v>4173</v>
      </c>
      <c r="G206" s="835" t="s">
        <v>4174</v>
      </c>
      <c r="H206" s="835" t="s">
        <v>4175</v>
      </c>
      <c r="I206" s="849">
        <v>147.19333394368491</v>
      </c>
      <c r="J206" s="849">
        <v>12</v>
      </c>
      <c r="K206" s="850">
        <v>1766.2999877929687</v>
      </c>
    </row>
    <row r="207" spans="1:11" ht="14.4" customHeight="1" x14ac:dyDescent="0.3">
      <c r="A207" s="831" t="s">
        <v>588</v>
      </c>
      <c r="B207" s="832" t="s">
        <v>589</v>
      </c>
      <c r="C207" s="835" t="s">
        <v>609</v>
      </c>
      <c r="D207" s="863" t="s">
        <v>610</v>
      </c>
      <c r="E207" s="835" t="s">
        <v>4172</v>
      </c>
      <c r="F207" s="863" t="s">
        <v>4173</v>
      </c>
      <c r="G207" s="835" t="s">
        <v>4176</v>
      </c>
      <c r="H207" s="835" t="s">
        <v>4177</v>
      </c>
      <c r="I207" s="849">
        <v>147.17666625976562</v>
      </c>
      <c r="J207" s="849">
        <v>12</v>
      </c>
      <c r="K207" s="850">
        <v>1766.0899353027344</v>
      </c>
    </row>
    <row r="208" spans="1:11" ht="14.4" customHeight="1" x14ac:dyDescent="0.3">
      <c r="A208" s="831" t="s">
        <v>588</v>
      </c>
      <c r="B208" s="832" t="s">
        <v>589</v>
      </c>
      <c r="C208" s="835" t="s">
        <v>609</v>
      </c>
      <c r="D208" s="863" t="s">
        <v>610</v>
      </c>
      <c r="E208" s="835" t="s">
        <v>4180</v>
      </c>
      <c r="F208" s="863" t="s">
        <v>4181</v>
      </c>
      <c r="G208" s="835" t="s">
        <v>4184</v>
      </c>
      <c r="H208" s="835" t="s">
        <v>4185</v>
      </c>
      <c r="I208" s="849">
        <v>749.27001953125</v>
      </c>
      <c r="J208" s="849">
        <v>13</v>
      </c>
      <c r="K208" s="850">
        <v>9740.500244140625</v>
      </c>
    </row>
    <row r="209" spans="1:11" ht="14.4" customHeight="1" x14ac:dyDescent="0.3">
      <c r="A209" s="831" t="s">
        <v>588</v>
      </c>
      <c r="B209" s="832" t="s">
        <v>589</v>
      </c>
      <c r="C209" s="835" t="s">
        <v>609</v>
      </c>
      <c r="D209" s="863" t="s">
        <v>610</v>
      </c>
      <c r="E209" s="835" t="s">
        <v>4180</v>
      </c>
      <c r="F209" s="863" t="s">
        <v>4181</v>
      </c>
      <c r="G209" s="835" t="s">
        <v>4186</v>
      </c>
      <c r="H209" s="835" t="s">
        <v>4188</v>
      </c>
      <c r="I209" s="849">
        <v>4.1100001335144043</v>
      </c>
      <c r="J209" s="849">
        <v>100</v>
      </c>
      <c r="K209" s="850">
        <v>411</v>
      </c>
    </row>
    <row r="210" spans="1:11" ht="14.4" customHeight="1" x14ac:dyDescent="0.3">
      <c r="A210" s="831" t="s">
        <v>588</v>
      </c>
      <c r="B210" s="832" t="s">
        <v>589</v>
      </c>
      <c r="C210" s="835" t="s">
        <v>609</v>
      </c>
      <c r="D210" s="863" t="s">
        <v>610</v>
      </c>
      <c r="E210" s="835" t="s">
        <v>4180</v>
      </c>
      <c r="F210" s="863" t="s">
        <v>4181</v>
      </c>
      <c r="G210" s="835" t="s">
        <v>4358</v>
      </c>
      <c r="H210" s="835" t="s">
        <v>4359</v>
      </c>
      <c r="I210" s="849">
        <v>0.87999999523162842</v>
      </c>
      <c r="J210" s="849">
        <v>600</v>
      </c>
      <c r="K210" s="850">
        <v>528</v>
      </c>
    </row>
    <row r="211" spans="1:11" ht="14.4" customHeight="1" x14ac:dyDescent="0.3">
      <c r="A211" s="831" t="s">
        <v>588</v>
      </c>
      <c r="B211" s="832" t="s">
        <v>589</v>
      </c>
      <c r="C211" s="835" t="s">
        <v>609</v>
      </c>
      <c r="D211" s="863" t="s">
        <v>610</v>
      </c>
      <c r="E211" s="835" t="s">
        <v>4180</v>
      </c>
      <c r="F211" s="863" t="s">
        <v>4181</v>
      </c>
      <c r="G211" s="835" t="s">
        <v>4360</v>
      </c>
      <c r="H211" s="835" t="s">
        <v>4361</v>
      </c>
      <c r="I211" s="849">
        <v>3.0199999809265137</v>
      </c>
      <c r="J211" s="849">
        <v>400</v>
      </c>
      <c r="K211" s="850">
        <v>1208</v>
      </c>
    </row>
    <row r="212" spans="1:11" ht="14.4" customHeight="1" x14ac:dyDescent="0.3">
      <c r="A212" s="831" t="s">
        <v>588</v>
      </c>
      <c r="B212" s="832" t="s">
        <v>589</v>
      </c>
      <c r="C212" s="835" t="s">
        <v>609</v>
      </c>
      <c r="D212" s="863" t="s">
        <v>610</v>
      </c>
      <c r="E212" s="835" t="s">
        <v>4180</v>
      </c>
      <c r="F212" s="863" t="s">
        <v>4181</v>
      </c>
      <c r="G212" s="835" t="s">
        <v>4197</v>
      </c>
      <c r="H212" s="835" t="s">
        <v>4198</v>
      </c>
      <c r="I212" s="849">
        <v>11.366666475931803</v>
      </c>
      <c r="J212" s="849">
        <v>50</v>
      </c>
      <c r="K212" s="850">
        <v>568.18000030517578</v>
      </c>
    </row>
    <row r="213" spans="1:11" ht="14.4" customHeight="1" x14ac:dyDescent="0.3">
      <c r="A213" s="831" t="s">
        <v>588</v>
      </c>
      <c r="B213" s="832" t="s">
        <v>589</v>
      </c>
      <c r="C213" s="835" t="s">
        <v>609</v>
      </c>
      <c r="D213" s="863" t="s">
        <v>610</v>
      </c>
      <c r="E213" s="835" t="s">
        <v>4180</v>
      </c>
      <c r="F213" s="863" t="s">
        <v>4181</v>
      </c>
      <c r="G213" s="835" t="s">
        <v>4201</v>
      </c>
      <c r="H213" s="835" t="s">
        <v>4202</v>
      </c>
      <c r="I213" s="849">
        <v>790.8800048828125</v>
      </c>
      <c r="J213" s="849">
        <v>1</v>
      </c>
      <c r="K213" s="850">
        <v>790.8800048828125</v>
      </c>
    </row>
    <row r="214" spans="1:11" ht="14.4" customHeight="1" x14ac:dyDescent="0.3">
      <c r="A214" s="831" t="s">
        <v>588</v>
      </c>
      <c r="B214" s="832" t="s">
        <v>589</v>
      </c>
      <c r="C214" s="835" t="s">
        <v>609</v>
      </c>
      <c r="D214" s="863" t="s">
        <v>610</v>
      </c>
      <c r="E214" s="835" t="s">
        <v>4180</v>
      </c>
      <c r="F214" s="863" t="s">
        <v>4181</v>
      </c>
      <c r="G214" s="835" t="s">
        <v>4468</v>
      </c>
      <c r="H214" s="835" t="s">
        <v>4469</v>
      </c>
      <c r="I214" s="849">
        <v>305.66000366210937</v>
      </c>
      <c r="J214" s="849">
        <v>2</v>
      </c>
      <c r="K214" s="850">
        <v>611.32000732421875</v>
      </c>
    </row>
    <row r="215" spans="1:11" ht="14.4" customHeight="1" x14ac:dyDescent="0.3">
      <c r="A215" s="831" t="s">
        <v>588</v>
      </c>
      <c r="B215" s="832" t="s">
        <v>589</v>
      </c>
      <c r="C215" s="835" t="s">
        <v>609</v>
      </c>
      <c r="D215" s="863" t="s">
        <v>610</v>
      </c>
      <c r="E215" s="835" t="s">
        <v>4180</v>
      </c>
      <c r="F215" s="863" t="s">
        <v>4181</v>
      </c>
      <c r="G215" s="835" t="s">
        <v>4205</v>
      </c>
      <c r="H215" s="835" t="s">
        <v>4206</v>
      </c>
      <c r="I215" s="849">
        <v>27.190000534057617</v>
      </c>
      <c r="J215" s="849">
        <v>25</v>
      </c>
      <c r="K215" s="850">
        <v>679.8699951171875</v>
      </c>
    </row>
    <row r="216" spans="1:11" ht="14.4" customHeight="1" x14ac:dyDescent="0.3">
      <c r="A216" s="831" t="s">
        <v>588</v>
      </c>
      <c r="B216" s="832" t="s">
        <v>589</v>
      </c>
      <c r="C216" s="835" t="s">
        <v>609</v>
      </c>
      <c r="D216" s="863" t="s">
        <v>610</v>
      </c>
      <c r="E216" s="835" t="s">
        <v>4180</v>
      </c>
      <c r="F216" s="863" t="s">
        <v>4181</v>
      </c>
      <c r="G216" s="835" t="s">
        <v>4209</v>
      </c>
      <c r="H216" s="835" t="s">
        <v>4210</v>
      </c>
      <c r="I216" s="849">
        <v>22.149999618530273</v>
      </c>
      <c r="J216" s="849">
        <v>25</v>
      </c>
      <c r="K216" s="850">
        <v>553.75</v>
      </c>
    </row>
    <row r="217" spans="1:11" ht="14.4" customHeight="1" x14ac:dyDescent="0.3">
      <c r="A217" s="831" t="s">
        <v>588</v>
      </c>
      <c r="B217" s="832" t="s">
        <v>589</v>
      </c>
      <c r="C217" s="835" t="s">
        <v>609</v>
      </c>
      <c r="D217" s="863" t="s">
        <v>610</v>
      </c>
      <c r="E217" s="835" t="s">
        <v>4180</v>
      </c>
      <c r="F217" s="863" t="s">
        <v>4181</v>
      </c>
      <c r="G217" s="835" t="s">
        <v>4470</v>
      </c>
      <c r="H217" s="835" t="s">
        <v>4471</v>
      </c>
      <c r="I217" s="849">
        <v>236.10000610351562</v>
      </c>
      <c r="J217" s="849">
        <v>6</v>
      </c>
      <c r="K217" s="850">
        <v>1416.5699462890625</v>
      </c>
    </row>
    <row r="218" spans="1:11" ht="14.4" customHeight="1" x14ac:dyDescent="0.3">
      <c r="A218" s="831" t="s">
        <v>588</v>
      </c>
      <c r="B218" s="832" t="s">
        <v>589</v>
      </c>
      <c r="C218" s="835" t="s">
        <v>609</v>
      </c>
      <c r="D218" s="863" t="s">
        <v>610</v>
      </c>
      <c r="E218" s="835" t="s">
        <v>4180</v>
      </c>
      <c r="F218" s="863" t="s">
        <v>4181</v>
      </c>
      <c r="G218" s="835" t="s">
        <v>4472</v>
      </c>
      <c r="H218" s="835" t="s">
        <v>4473</v>
      </c>
      <c r="I218" s="849">
        <v>361.32998657226562</v>
      </c>
      <c r="J218" s="849">
        <v>6</v>
      </c>
      <c r="K218" s="850">
        <v>2167.97998046875</v>
      </c>
    </row>
    <row r="219" spans="1:11" ht="14.4" customHeight="1" x14ac:dyDescent="0.3">
      <c r="A219" s="831" t="s">
        <v>588</v>
      </c>
      <c r="B219" s="832" t="s">
        <v>589</v>
      </c>
      <c r="C219" s="835" t="s">
        <v>609</v>
      </c>
      <c r="D219" s="863" t="s">
        <v>610</v>
      </c>
      <c r="E219" s="835" t="s">
        <v>4180</v>
      </c>
      <c r="F219" s="863" t="s">
        <v>4181</v>
      </c>
      <c r="G219" s="835" t="s">
        <v>4213</v>
      </c>
      <c r="H219" s="835" t="s">
        <v>4214</v>
      </c>
      <c r="I219" s="849">
        <v>283.010009765625</v>
      </c>
      <c r="J219" s="849">
        <v>45</v>
      </c>
      <c r="K219" s="850">
        <v>12735.4501953125</v>
      </c>
    </row>
    <row r="220" spans="1:11" ht="14.4" customHeight="1" x14ac:dyDescent="0.3">
      <c r="A220" s="831" t="s">
        <v>588</v>
      </c>
      <c r="B220" s="832" t="s">
        <v>589</v>
      </c>
      <c r="C220" s="835" t="s">
        <v>609</v>
      </c>
      <c r="D220" s="863" t="s">
        <v>610</v>
      </c>
      <c r="E220" s="835" t="s">
        <v>4180</v>
      </c>
      <c r="F220" s="863" t="s">
        <v>4181</v>
      </c>
      <c r="G220" s="835" t="s">
        <v>4474</v>
      </c>
      <c r="H220" s="835" t="s">
        <v>4475</v>
      </c>
      <c r="I220" s="849">
        <v>380.8800048828125</v>
      </c>
      <c r="J220" s="849">
        <v>25</v>
      </c>
      <c r="K220" s="850">
        <v>9522</v>
      </c>
    </row>
    <row r="221" spans="1:11" ht="14.4" customHeight="1" x14ac:dyDescent="0.3">
      <c r="A221" s="831" t="s">
        <v>588</v>
      </c>
      <c r="B221" s="832" t="s">
        <v>589</v>
      </c>
      <c r="C221" s="835" t="s">
        <v>609</v>
      </c>
      <c r="D221" s="863" t="s">
        <v>610</v>
      </c>
      <c r="E221" s="835" t="s">
        <v>4180</v>
      </c>
      <c r="F221" s="863" t="s">
        <v>4181</v>
      </c>
      <c r="G221" s="835" t="s">
        <v>4370</v>
      </c>
      <c r="H221" s="835" t="s">
        <v>4371</v>
      </c>
      <c r="I221" s="849">
        <v>233.80000305175781</v>
      </c>
      <c r="J221" s="849">
        <v>25</v>
      </c>
      <c r="K221" s="850">
        <v>5845</v>
      </c>
    </row>
    <row r="222" spans="1:11" ht="14.4" customHeight="1" x14ac:dyDescent="0.3">
      <c r="A222" s="831" t="s">
        <v>588</v>
      </c>
      <c r="B222" s="832" t="s">
        <v>589</v>
      </c>
      <c r="C222" s="835" t="s">
        <v>609</v>
      </c>
      <c r="D222" s="863" t="s">
        <v>610</v>
      </c>
      <c r="E222" s="835" t="s">
        <v>4180</v>
      </c>
      <c r="F222" s="863" t="s">
        <v>4181</v>
      </c>
      <c r="G222" s="835" t="s">
        <v>4215</v>
      </c>
      <c r="H222" s="835" t="s">
        <v>4216</v>
      </c>
      <c r="I222" s="849">
        <v>33.799999237060547</v>
      </c>
      <c r="J222" s="849">
        <v>120</v>
      </c>
      <c r="K222" s="850">
        <v>4056</v>
      </c>
    </row>
    <row r="223" spans="1:11" ht="14.4" customHeight="1" x14ac:dyDescent="0.3">
      <c r="A223" s="831" t="s">
        <v>588</v>
      </c>
      <c r="B223" s="832" t="s">
        <v>589</v>
      </c>
      <c r="C223" s="835" t="s">
        <v>609</v>
      </c>
      <c r="D223" s="863" t="s">
        <v>610</v>
      </c>
      <c r="E223" s="835" t="s">
        <v>4180</v>
      </c>
      <c r="F223" s="863" t="s">
        <v>4181</v>
      </c>
      <c r="G223" s="835" t="s">
        <v>4217</v>
      </c>
      <c r="H223" s="835" t="s">
        <v>4218</v>
      </c>
      <c r="I223" s="849">
        <v>38.099999745686851</v>
      </c>
      <c r="J223" s="849">
        <v>240</v>
      </c>
      <c r="K223" s="850">
        <v>9142.3399658203125</v>
      </c>
    </row>
    <row r="224" spans="1:11" ht="14.4" customHeight="1" x14ac:dyDescent="0.3">
      <c r="A224" s="831" t="s">
        <v>588</v>
      </c>
      <c r="B224" s="832" t="s">
        <v>589</v>
      </c>
      <c r="C224" s="835" t="s">
        <v>609</v>
      </c>
      <c r="D224" s="863" t="s">
        <v>610</v>
      </c>
      <c r="E224" s="835" t="s">
        <v>4180</v>
      </c>
      <c r="F224" s="863" t="s">
        <v>4181</v>
      </c>
      <c r="G224" s="835" t="s">
        <v>4219</v>
      </c>
      <c r="H224" s="835" t="s">
        <v>4220</v>
      </c>
      <c r="I224" s="849">
        <v>139.1757093157087</v>
      </c>
      <c r="J224" s="849">
        <v>31</v>
      </c>
      <c r="K224" s="850">
        <v>4314.4599914550781</v>
      </c>
    </row>
    <row r="225" spans="1:11" ht="14.4" customHeight="1" x14ac:dyDescent="0.3">
      <c r="A225" s="831" t="s">
        <v>588</v>
      </c>
      <c r="B225" s="832" t="s">
        <v>589</v>
      </c>
      <c r="C225" s="835" t="s">
        <v>609</v>
      </c>
      <c r="D225" s="863" t="s">
        <v>610</v>
      </c>
      <c r="E225" s="835" t="s">
        <v>4180</v>
      </c>
      <c r="F225" s="863" t="s">
        <v>4181</v>
      </c>
      <c r="G225" s="835" t="s">
        <v>4476</v>
      </c>
      <c r="H225" s="835" t="s">
        <v>4477</v>
      </c>
      <c r="I225" s="849">
        <v>37.279998779296875</v>
      </c>
      <c r="J225" s="849">
        <v>10</v>
      </c>
      <c r="K225" s="850">
        <v>372.77999877929687</v>
      </c>
    </row>
    <row r="226" spans="1:11" ht="14.4" customHeight="1" x14ac:dyDescent="0.3">
      <c r="A226" s="831" t="s">
        <v>588</v>
      </c>
      <c r="B226" s="832" t="s">
        <v>589</v>
      </c>
      <c r="C226" s="835" t="s">
        <v>609</v>
      </c>
      <c r="D226" s="863" t="s">
        <v>610</v>
      </c>
      <c r="E226" s="835" t="s">
        <v>4180</v>
      </c>
      <c r="F226" s="863" t="s">
        <v>4181</v>
      </c>
      <c r="G226" s="835" t="s">
        <v>4478</v>
      </c>
      <c r="H226" s="835" t="s">
        <v>4479</v>
      </c>
      <c r="I226" s="849">
        <v>3.4300000667572021</v>
      </c>
      <c r="J226" s="849">
        <v>200</v>
      </c>
      <c r="K226" s="850">
        <v>686</v>
      </c>
    </row>
    <row r="227" spans="1:11" ht="14.4" customHeight="1" x14ac:dyDescent="0.3">
      <c r="A227" s="831" t="s">
        <v>588</v>
      </c>
      <c r="B227" s="832" t="s">
        <v>589</v>
      </c>
      <c r="C227" s="835" t="s">
        <v>609</v>
      </c>
      <c r="D227" s="863" t="s">
        <v>610</v>
      </c>
      <c r="E227" s="835" t="s">
        <v>4180</v>
      </c>
      <c r="F227" s="863" t="s">
        <v>4181</v>
      </c>
      <c r="G227" s="835" t="s">
        <v>4221</v>
      </c>
      <c r="H227" s="835" t="s">
        <v>4222</v>
      </c>
      <c r="I227" s="849">
        <v>12.600000381469727</v>
      </c>
      <c r="J227" s="849">
        <v>100</v>
      </c>
      <c r="K227" s="850">
        <v>1260</v>
      </c>
    </row>
    <row r="228" spans="1:11" ht="14.4" customHeight="1" x14ac:dyDescent="0.3">
      <c r="A228" s="831" t="s">
        <v>588</v>
      </c>
      <c r="B228" s="832" t="s">
        <v>589</v>
      </c>
      <c r="C228" s="835" t="s">
        <v>609</v>
      </c>
      <c r="D228" s="863" t="s">
        <v>610</v>
      </c>
      <c r="E228" s="835" t="s">
        <v>4180</v>
      </c>
      <c r="F228" s="863" t="s">
        <v>4181</v>
      </c>
      <c r="G228" s="835" t="s">
        <v>4480</v>
      </c>
      <c r="H228" s="835" t="s">
        <v>4481</v>
      </c>
      <c r="I228" s="849">
        <v>14.130000114440918</v>
      </c>
      <c r="J228" s="849">
        <v>75</v>
      </c>
      <c r="K228" s="850">
        <v>1059.7699890136719</v>
      </c>
    </row>
    <row r="229" spans="1:11" ht="14.4" customHeight="1" x14ac:dyDescent="0.3">
      <c r="A229" s="831" t="s">
        <v>588</v>
      </c>
      <c r="B229" s="832" t="s">
        <v>589</v>
      </c>
      <c r="C229" s="835" t="s">
        <v>609</v>
      </c>
      <c r="D229" s="863" t="s">
        <v>610</v>
      </c>
      <c r="E229" s="835" t="s">
        <v>4180</v>
      </c>
      <c r="F229" s="863" t="s">
        <v>4181</v>
      </c>
      <c r="G229" s="835" t="s">
        <v>4482</v>
      </c>
      <c r="H229" s="835" t="s">
        <v>4483</v>
      </c>
      <c r="I229" s="849">
        <v>16.329999923706055</v>
      </c>
      <c r="J229" s="849">
        <v>50</v>
      </c>
      <c r="K229" s="850">
        <v>816.5</v>
      </c>
    </row>
    <row r="230" spans="1:11" ht="14.4" customHeight="1" x14ac:dyDescent="0.3">
      <c r="A230" s="831" t="s">
        <v>588</v>
      </c>
      <c r="B230" s="832" t="s">
        <v>589</v>
      </c>
      <c r="C230" s="835" t="s">
        <v>609</v>
      </c>
      <c r="D230" s="863" t="s">
        <v>610</v>
      </c>
      <c r="E230" s="835" t="s">
        <v>4180</v>
      </c>
      <c r="F230" s="863" t="s">
        <v>4181</v>
      </c>
      <c r="G230" s="835" t="s">
        <v>4223</v>
      </c>
      <c r="H230" s="835" t="s">
        <v>4224</v>
      </c>
      <c r="I230" s="849">
        <v>0.85333335399627686</v>
      </c>
      <c r="J230" s="849">
        <v>300</v>
      </c>
      <c r="K230" s="850">
        <v>256</v>
      </c>
    </row>
    <row r="231" spans="1:11" ht="14.4" customHeight="1" x14ac:dyDescent="0.3">
      <c r="A231" s="831" t="s">
        <v>588</v>
      </c>
      <c r="B231" s="832" t="s">
        <v>589</v>
      </c>
      <c r="C231" s="835" t="s">
        <v>609</v>
      </c>
      <c r="D231" s="863" t="s">
        <v>610</v>
      </c>
      <c r="E231" s="835" t="s">
        <v>4180</v>
      </c>
      <c r="F231" s="863" t="s">
        <v>4181</v>
      </c>
      <c r="G231" s="835" t="s">
        <v>4372</v>
      </c>
      <c r="H231" s="835" t="s">
        <v>4373</v>
      </c>
      <c r="I231" s="849">
        <v>1.5199999809265137</v>
      </c>
      <c r="J231" s="849">
        <v>150</v>
      </c>
      <c r="K231" s="850">
        <v>228</v>
      </c>
    </row>
    <row r="232" spans="1:11" ht="14.4" customHeight="1" x14ac:dyDescent="0.3">
      <c r="A232" s="831" t="s">
        <v>588</v>
      </c>
      <c r="B232" s="832" t="s">
        <v>589</v>
      </c>
      <c r="C232" s="835" t="s">
        <v>609</v>
      </c>
      <c r="D232" s="863" t="s">
        <v>610</v>
      </c>
      <c r="E232" s="835" t="s">
        <v>4180</v>
      </c>
      <c r="F232" s="863" t="s">
        <v>4181</v>
      </c>
      <c r="G232" s="835" t="s">
        <v>4484</v>
      </c>
      <c r="H232" s="835" t="s">
        <v>4485</v>
      </c>
      <c r="I232" s="849">
        <v>5.875</v>
      </c>
      <c r="J232" s="849">
        <v>160</v>
      </c>
      <c r="K232" s="850">
        <v>939.93002319335937</v>
      </c>
    </row>
    <row r="233" spans="1:11" ht="14.4" customHeight="1" x14ac:dyDescent="0.3">
      <c r="A233" s="831" t="s">
        <v>588</v>
      </c>
      <c r="B233" s="832" t="s">
        <v>589</v>
      </c>
      <c r="C233" s="835" t="s">
        <v>609</v>
      </c>
      <c r="D233" s="863" t="s">
        <v>610</v>
      </c>
      <c r="E233" s="835" t="s">
        <v>4180</v>
      </c>
      <c r="F233" s="863" t="s">
        <v>4181</v>
      </c>
      <c r="G233" s="835" t="s">
        <v>4486</v>
      </c>
      <c r="H233" s="835" t="s">
        <v>4487</v>
      </c>
      <c r="I233" s="849">
        <v>7.7300000190734863</v>
      </c>
      <c r="J233" s="849">
        <v>48</v>
      </c>
      <c r="K233" s="850">
        <v>371.04000854492188</v>
      </c>
    </row>
    <row r="234" spans="1:11" ht="14.4" customHeight="1" x14ac:dyDescent="0.3">
      <c r="A234" s="831" t="s">
        <v>588</v>
      </c>
      <c r="B234" s="832" t="s">
        <v>589</v>
      </c>
      <c r="C234" s="835" t="s">
        <v>609</v>
      </c>
      <c r="D234" s="863" t="s">
        <v>610</v>
      </c>
      <c r="E234" s="835" t="s">
        <v>4180</v>
      </c>
      <c r="F234" s="863" t="s">
        <v>4181</v>
      </c>
      <c r="G234" s="835" t="s">
        <v>4380</v>
      </c>
      <c r="H234" s="835" t="s">
        <v>4381</v>
      </c>
      <c r="I234" s="849">
        <v>7.5199999809265137</v>
      </c>
      <c r="J234" s="849">
        <v>27</v>
      </c>
      <c r="K234" s="850">
        <v>202.99000549316406</v>
      </c>
    </row>
    <row r="235" spans="1:11" ht="14.4" customHeight="1" x14ac:dyDescent="0.3">
      <c r="A235" s="831" t="s">
        <v>588</v>
      </c>
      <c r="B235" s="832" t="s">
        <v>589</v>
      </c>
      <c r="C235" s="835" t="s">
        <v>609</v>
      </c>
      <c r="D235" s="863" t="s">
        <v>610</v>
      </c>
      <c r="E235" s="835" t="s">
        <v>4180</v>
      </c>
      <c r="F235" s="863" t="s">
        <v>4181</v>
      </c>
      <c r="G235" s="835" t="s">
        <v>4488</v>
      </c>
      <c r="H235" s="835" t="s">
        <v>4489</v>
      </c>
      <c r="I235" s="849">
        <v>46</v>
      </c>
      <c r="J235" s="849">
        <v>2</v>
      </c>
      <c r="K235" s="850">
        <v>92</v>
      </c>
    </row>
    <row r="236" spans="1:11" ht="14.4" customHeight="1" x14ac:dyDescent="0.3">
      <c r="A236" s="831" t="s">
        <v>588</v>
      </c>
      <c r="B236" s="832" t="s">
        <v>589</v>
      </c>
      <c r="C236" s="835" t="s">
        <v>609</v>
      </c>
      <c r="D236" s="863" t="s">
        <v>610</v>
      </c>
      <c r="E236" s="835" t="s">
        <v>4180</v>
      </c>
      <c r="F236" s="863" t="s">
        <v>4181</v>
      </c>
      <c r="G236" s="835" t="s">
        <v>4382</v>
      </c>
      <c r="H236" s="835" t="s">
        <v>4383</v>
      </c>
      <c r="I236" s="849">
        <v>61.209999084472656</v>
      </c>
      <c r="J236" s="849">
        <v>3</v>
      </c>
      <c r="K236" s="850">
        <v>183.6300048828125</v>
      </c>
    </row>
    <row r="237" spans="1:11" ht="14.4" customHeight="1" x14ac:dyDescent="0.3">
      <c r="A237" s="831" t="s">
        <v>588</v>
      </c>
      <c r="B237" s="832" t="s">
        <v>589</v>
      </c>
      <c r="C237" s="835" t="s">
        <v>609</v>
      </c>
      <c r="D237" s="863" t="s">
        <v>610</v>
      </c>
      <c r="E237" s="835" t="s">
        <v>4180</v>
      </c>
      <c r="F237" s="863" t="s">
        <v>4181</v>
      </c>
      <c r="G237" s="835" t="s">
        <v>4490</v>
      </c>
      <c r="H237" s="835" t="s">
        <v>4491</v>
      </c>
      <c r="I237" s="849">
        <v>26.170000076293945</v>
      </c>
      <c r="J237" s="849">
        <v>3</v>
      </c>
      <c r="K237" s="850">
        <v>78.5</v>
      </c>
    </row>
    <row r="238" spans="1:11" ht="14.4" customHeight="1" x14ac:dyDescent="0.3">
      <c r="A238" s="831" t="s">
        <v>588</v>
      </c>
      <c r="B238" s="832" t="s">
        <v>589</v>
      </c>
      <c r="C238" s="835" t="s">
        <v>609</v>
      </c>
      <c r="D238" s="863" t="s">
        <v>610</v>
      </c>
      <c r="E238" s="835" t="s">
        <v>4180</v>
      </c>
      <c r="F238" s="863" t="s">
        <v>4181</v>
      </c>
      <c r="G238" s="835" t="s">
        <v>4384</v>
      </c>
      <c r="H238" s="835" t="s">
        <v>4385</v>
      </c>
      <c r="I238" s="849">
        <v>46.319999694824219</v>
      </c>
      <c r="J238" s="849">
        <v>2</v>
      </c>
      <c r="K238" s="850">
        <v>92.639999389648438</v>
      </c>
    </row>
    <row r="239" spans="1:11" ht="14.4" customHeight="1" x14ac:dyDescent="0.3">
      <c r="A239" s="831" t="s">
        <v>588</v>
      </c>
      <c r="B239" s="832" t="s">
        <v>589</v>
      </c>
      <c r="C239" s="835" t="s">
        <v>609</v>
      </c>
      <c r="D239" s="863" t="s">
        <v>610</v>
      </c>
      <c r="E239" s="835" t="s">
        <v>4180</v>
      </c>
      <c r="F239" s="863" t="s">
        <v>4181</v>
      </c>
      <c r="G239" s="835" t="s">
        <v>4227</v>
      </c>
      <c r="H239" s="835" t="s">
        <v>4228</v>
      </c>
      <c r="I239" s="849">
        <v>10.520000457763672</v>
      </c>
      <c r="J239" s="849">
        <v>110</v>
      </c>
      <c r="K239" s="850">
        <v>1157.2000122070312</v>
      </c>
    </row>
    <row r="240" spans="1:11" ht="14.4" customHeight="1" x14ac:dyDescent="0.3">
      <c r="A240" s="831" t="s">
        <v>588</v>
      </c>
      <c r="B240" s="832" t="s">
        <v>589</v>
      </c>
      <c r="C240" s="835" t="s">
        <v>609</v>
      </c>
      <c r="D240" s="863" t="s">
        <v>610</v>
      </c>
      <c r="E240" s="835" t="s">
        <v>4180</v>
      </c>
      <c r="F240" s="863" t="s">
        <v>4181</v>
      </c>
      <c r="G240" s="835" t="s">
        <v>4404</v>
      </c>
      <c r="H240" s="835" t="s">
        <v>4405</v>
      </c>
      <c r="I240" s="849">
        <v>4.315000057220459</v>
      </c>
      <c r="J240" s="849">
        <v>40</v>
      </c>
      <c r="K240" s="850">
        <v>172.59999847412109</v>
      </c>
    </row>
    <row r="241" spans="1:11" ht="14.4" customHeight="1" x14ac:dyDescent="0.3">
      <c r="A241" s="831" t="s">
        <v>588</v>
      </c>
      <c r="B241" s="832" t="s">
        <v>589</v>
      </c>
      <c r="C241" s="835" t="s">
        <v>609</v>
      </c>
      <c r="D241" s="863" t="s">
        <v>610</v>
      </c>
      <c r="E241" s="835" t="s">
        <v>4180</v>
      </c>
      <c r="F241" s="863" t="s">
        <v>4181</v>
      </c>
      <c r="G241" s="835" t="s">
        <v>4406</v>
      </c>
      <c r="H241" s="835" t="s">
        <v>4407</v>
      </c>
      <c r="I241" s="849">
        <v>5.1399998664855957</v>
      </c>
      <c r="J241" s="849">
        <v>40</v>
      </c>
      <c r="K241" s="850">
        <v>205.60000610351562</v>
      </c>
    </row>
    <row r="242" spans="1:11" ht="14.4" customHeight="1" x14ac:dyDescent="0.3">
      <c r="A242" s="831" t="s">
        <v>588</v>
      </c>
      <c r="B242" s="832" t="s">
        <v>589</v>
      </c>
      <c r="C242" s="835" t="s">
        <v>609</v>
      </c>
      <c r="D242" s="863" t="s">
        <v>610</v>
      </c>
      <c r="E242" s="835" t="s">
        <v>4180</v>
      </c>
      <c r="F242" s="863" t="s">
        <v>4181</v>
      </c>
      <c r="G242" s="835" t="s">
        <v>4492</v>
      </c>
      <c r="H242" s="835" t="s">
        <v>4493</v>
      </c>
      <c r="I242" s="849">
        <v>210.6300048828125</v>
      </c>
      <c r="J242" s="849">
        <v>1</v>
      </c>
      <c r="K242" s="850">
        <v>210.6300048828125</v>
      </c>
    </row>
    <row r="243" spans="1:11" ht="14.4" customHeight="1" x14ac:dyDescent="0.3">
      <c r="A243" s="831" t="s">
        <v>588</v>
      </c>
      <c r="B243" s="832" t="s">
        <v>589</v>
      </c>
      <c r="C243" s="835" t="s">
        <v>609</v>
      </c>
      <c r="D243" s="863" t="s">
        <v>610</v>
      </c>
      <c r="E243" s="835" t="s">
        <v>4180</v>
      </c>
      <c r="F243" s="863" t="s">
        <v>4181</v>
      </c>
      <c r="G243" s="835" t="s">
        <v>4494</v>
      </c>
      <c r="H243" s="835" t="s">
        <v>4495</v>
      </c>
      <c r="I243" s="849">
        <v>52.330001831054688</v>
      </c>
      <c r="J243" s="849">
        <v>3</v>
      </c>
      <c r="K243" s="850">
        <v>156.98000335693359</v>
      </c>
    </row>
    <row r="244" spans="1:11" ht="14.4" customHeight="1" x14ac:dyDescent="0.3">
      <c r="A244" s="831" t="s">
        <v>588</v>
      </c>
      <c r="B244" s="832" t="s">
        <v>589</v>
      </c>
      <c r="C244" s="835" t="s">
        <v>609</v>
      </c>
      <c r="D244" s="863" t="s">
        <v>610</v>
      </c>
      <c r="E244" s="835" t="s">
        <v>4180</v>
      </c>
      <c r="F244" s="863" t="s">
        <v>4181</v>
      </c>
      <c r="G244" s="835" t="s">
        <v>4496</v>
      </c>
      <c r="H244" s="835" t="s">
        <v>4497</v>
      </c>
      <c r="I244" s="849">
        <v>72.220001220703125</v>
      </c>
      <c r="J244" s="849">
        <v>1</v>
      </c>
      <c r="K244" s="850">
        <v>72.220001220703125</v>
      </c>
    </row>
    <row r="245" spans="1:11" ht="14.4" customHeight="1" x14ac:dyDescent="0.3">
      <c r="A245" s="831" t="s">
        <v>588</v>
      </c>
      <c r="B245" s="832" t="s">
        <v>589</v>
      </c>
      <c r="C245" s="835" t="s">
        <v>609</v>
      </c>
      <c r="D245" s="863" t="s">
        <v>610</v>
      </c>
      <c r="E245" s="835" t="s">
        <v>4180</v>
      </c>
      <c r="F245" s="863" t="s">
        <v>4181</v>
      </c>
      <c r="G245" s="835" t="s">
        <v>4410</v>
      </c>
      <c r="H245" s="835" t="s">
        <v>4411</v>
      </c>
      <c r="I245" s="849">
        <v>685.05499267578125</v>
      </c>
      <c r="J245" s="849">
        <v>13</v>
      </c>
      <c r="K245" s="850">
        <v>8905.699951171875</v>
      </c>
    </row>
    <row r="246" spans="1:11" ht="14.4" customHeight="1" x14ac:dyDescent="0.3">
      <c r="A246" s="831" t="s">
        <v>588</v>
      </c>
      <c r="B246" s="832" t="s">
        <v>589</v>
      </c>
      <c r="C246" s="835" t="s">
        <v>609</v>
      </c>
      <c r="D246" s="863" t="s">
        <v>610</v>
      </c>
      <c r="E246" s="835" t="s">
        <v>4180</v>
      </c>
      <c r="F246" s="863" t="s">
        <v>4181</v>
      </c>
      <c r="G246" s="835" t="s">
        <v>4412</v>
      </c>
      <c r="H246" s="835" t="s">
        <v>4413</v>
      </c>
      <c r="I246" s="849">
        <v>899.84002685546875</v>
      </c>
      <c r="J246" s="849">
        <v>10</v>
      </c>
      <c r="K246" s="850">
        <v>8998.400146484375</v>
      </c>
    </row>
    <row r="247" spans="1:11" ht="14.4" customHeight="1" x14ac:dyDescent="0.3">
      <c r="A247" s="831" t="s">
        <v>588</v>
      </c>
      <c r="B247" s="832" t="s">
        <v>589</v>
      </c>
      <c r="C247" s="835" t="s">
        <v>609</v>
      </c>
      <c r="D247" s="863" t="s">
        <v>610</v>
      </c>
      <c r="E247" s="835" t="s">
        <v>4180</v>
      </c>
      <c r="F247" s="863" t="s">
        <v>4181</v>
      </c>
      <c r="G247" s="835" t="s">
        <v>4231</v>
      </c>
      <c r="H247" s="835" t="s">
        <v>4232</v>
      </c>
      <c r="I247" s="849">
        <v>39.099998474121094</v>
      </c>
      <c r="J247" s="849">
        <v>40</v>
      </c>
      <c r="K247" s="850">
        <v>1564</v>
      </c>
    </row>
    <row r="248" spans="1:11" ht="14.4" customHeight="1" x14ac:dyDescent="0.3">
      <c r="A248" s="831" t="s">
        <v>588</v>
      </c>
      <c r="B248" s="832" t="s">
        <v>589</v>
      </c>
      <c r="C248" s="835" t="s">
        <v>609</v>
      </c>
      <c r="D248" s="863" t="s">
        <v>610</v>
      </c>
      <c r="E248" s="835" t="s">
        <v>4180</v>
      </c>
      <c r="F248" s="863" t="s">
        <v>4181</v>
      </c>
      <c r="G248" s="835" t="s">
        <v>4233</v>
      </c>
      <c r="H248" s="835" t="s">
        <v>4234</v>
      </c>
      <c r="I248" s="849">
        <v>0.66571430649076191</v>
      </c>
      <c r="J248" s="849">
        <v>2900</v>
      </c>
      <c r="K248" s="850">
        <v>1928</v>
      </c>
    </row>
    <row r="249" spans="1:11" ht="14.4" customHeight="1" x14ac:dyDescent="0.3">
      <c r="A249" s="831" t="s">
        <v>588</v>
      </c>
      <c r="B249" s="832" t="s">
        <v>589</v>
      </c>
      <c r="C249" s="835" t="s">
        <v>609</v>
      </c>
      <c r="D249" s="863" t="s">
        <v>610</v>
      </c>
      <c r="E249" s="835" t="s">
        <v>4180</v>
      </c>
      <c r="F249" s="863" t="s">
        <v>4181</v>
      </c>
      <c r="G249" s="835" t="s">
        <v>4498</v>
      </c>
      <c r="H249" s="835" t="s">
        <v>4499</v>
      </c>
      <c r="I249" s="849">
        <v>7.6700000762939453</v>
      </c>
      <c r="J249" s="849">
        <v>96</v>
      </c>
      <c r="K249" s="850">
        <v>736.32000732421875</v>
      </c>
    </row>
    <row r="250" spans="1:11" ht="14.4" customHeight="1" x14ac:dyDescent="0.3">
      <c r="A250" s="831" t="s">
        <v>588</v>
      </c>
      <c r="B250" s="832" t="s">
        <v>589</v>
      </c>
      <c r="C250" s="835" t="s">
        <v>609</v>
      </c>
      <c r="D250" s="863" t="s">
        <v>610</v>
      </c>
      <c r="E250" s="835" t="s">
        <v>4180</v>
      </c>
      <c r="F250" s="863" t="s">
        <v>4181</v>
      </c>
      <c r="G250" s="835" t="s">
        <v>4426</v>
      </c>
      <c r="H250" s="835" t="s">
        <v>4427</v>
      </c>
      <c r="I250" s="849">
        <v>27.875</v>
      </c>
      <c r="J250" s="849">
        <v>7</v>
      </c>
      <c r="K250" s="850">
        <v>195.12000274658203</v>
      </c>
    </row>
    <row r="251" spans="1:11" ht="14.4" customHeight="1" x14ac:dyDescent="0.3">
      <c r="A251" s="831" t="s">
        <v>588</v>
      </c>
      <c r="B251" s="832" t="s">
        <v>589</v>
      </c>
      <c r="C251" s="835" t="s">
        <v>609</v>
      </c>
      <c r="D251" s="863" t="s">
        <v>610</v>
      </c>
      <c r="E251" s="835" t="s">
        <v>4180</v>
      </c>
      <c r="F251" s="863" t="s">
        <v>4181</v>
      </c>
      <c r="G251" s="835" t="s">
        <v>4237</v>
      </c>
      <c r="H251" s="835" t="s">
        <v>4238</v>
      </c>
      <c r="I251" s="849">
        <v>260.29998779296875</v>
      </c>
      <c r="J251" s="849">
        <v>1</v>
      </c>
      <c r="K251" s="850">
        <v>260.29998779296875</v>
      </c>
    </row>
    <row r="252" spans="1:11" ht="14.4" customHeight="1" x14ac:dyDescent="0.3">
      <c r="A252" s="831" t="s">
        <v>588</v>
      </c>
      <c r="B252" s="832" t="s">
        <v>589</v>
      </c>
      <c r="C252" s="835" t="s">
        <v>609</v>
      </c>
      <c r="D252" s="863" t="s">
        <v>610</v>
      </c>
      <c r="E252" s="835" t="s">
        <v>4180</v>
      </c>
      <c r="F252" s="863" t="s">
        <v>4181</v>
      </c>
      <c r="G252" s="835" t="s">
        <v>4500</v>
      </c>
      <c r="H252" s="835" t="s">
        <v>4501</v>
      </c>
      <c r="I252" s="849">
        <v>109.30000305175781</v>
      </c>
      <c r="J252" s="849">
        <v>1</v>
      </c>
      <c r="K252" s="850">
        <v>109.30000305175781</v>
      </c>
    </row>
    <row r="253" spans="1:11" ht="14.4" customHeight="1" x14ac:dyDescent="0.3">
      <c r="A253" s="831" t="s">
        <v>588</v>
      </c>
      <c r="B253" s="832" t="s">
        <v>589</v>
      </c>
      <c r="C253" s="835" t="s">
        <v>609</v>
      </c>
      <c r="D253" s="863" t="s">
        <v>610</v>
      </c>
      <c r="E253" s="835" t="s">
        <v>4239</v>
      </c>
      <c r="F253" s="863" t="s">
        <v>4240</v>
      </c>
      <c r="G253" s="835" t="s">
        <v>4241</v>
      </c>
      <c r="H253" s="835" t="s">
        <v>4242</v>
      </c>
      <c r="I253" s="849">
        <v>1.333333303531011E-2</v>
      </c>
      <c r="J253" s="849">
        <v>150</v>
      </c>
      <c r="K253" s="850">
        <v>2</v>
      </c>
    </row>
    <row r="254" spans="1:11" ht="14.4" customHeight="1" x14ac:dyDescent="0.3">
      <c r="A254" s="831" t="s">
        <v>588</v>
      </c>
      <c r="B254" s="832" t="s">
        <v>589</v>
      </c>
      <c r="C254" s="835" t="s">
        <v>609</v>
      </c>
      <c r="D254" s="863" t="s">
        <v>610</v>
      </c>
      <c r="E254" s="835" t="s">
        <v>4239</v>
      </c>
      <c r="F254" s="863" t="s">
        <v>4240</v>
      </c>
      <c r="G254" s="835" t="s">
        <v>4243</v>
      </c>
      <c r="H254" s="835" t="s">
        <v>4244</v>
      </c>
      <c r="I254" s="849">
        <v>6.0500001907348633</v>
      </c>
      <c r="J254" s="849">
        <v>50</v>
      </c>
      <c r="K254" s="850">
        <v>302.5</v>
      </c>
    </row>
    <row r="255" spans="1:11" ht="14.4" customHeight="1" x14ac:dyDescent="0.3">
      <c r="A255" s="831" t="s">
        <v>588</v>
      </c>
      <c r="B255" s="832" t="s">
        <v>589</v>
      </c>
      <c r="C255" s="835" t="s">
        <v>609</v>
      </c>
      <c r="D255" s="863" t="s">
        <v>610</v>
      </c>
      <c r="E255" s="835" t="s">
        <v>4239</v>
      </c>
      <c r="F255" s="863" t="s">
        <v>4240</v>
      </c>
      <c r="G255" s="835" t="s">
        <v>4502</v>
      </c>
      <c r="H255" s="835" t="s">
        <v>4503</v>
      </c>
      <c r="I255" s="849">
        <v>4930.75</v>
      </c>
      <c r="J255" s="849">
        <v>1</v>
      </c>
      <c r="K255" s="850">
        <v>4930.75</v>
      </c>
    </row>
    <row r="256" spans="1:11" ht="14.4" customHeight="1" x14ac:dyDescent="0.3">
      <c r="A256" s="831" t="s">
        <v>588</v>
      </c>
      <c r="B256" s="832" t="s">
        <v>589</v>
      </c>
      <c r="C256" s="835" t="s">
        <v>609</v>
      </c>
      <c r="D256" s="863" t="s">
        <v>610</v>
      </c>
      <c r="E256" s="835" t="s">
        <v>4239</v>
      </c>
      <c r="F256" s="863" t="s">
        <v>4240</v>
      </c>
      <c r="G256" s="835" t="s">
        <v>4247</v>
      </c>
      <c r="H256" s="835" t="s">
        <v>4248</v>
      </c>
      <c r="I256" s="849">
        <v>11.144000053405762</v>
      </c>
      <c r="J256" s="849">
        <v>250</v>
      </c>
      <c r="K256" s="850">
        <v>2786</v>
      </c>
    </row>
    <row r="257" spans="1:11" ht="14.4" customHeight="1" x14ac:dyDescent="0.3">
      <c r="A257" s="831" t="s">
        <v>588</v>
      </c>
      <c r="B257" s="832" t="s">
        <v>589</v>
      </c>
      <c r="C257" s="835" t="s">
        <v>609</v>
      </c>
      <c r="D257" s="863" t="s">
        <v>610</v>
      </c>
      <c r="E257" s="835" t="s">
        <v>4239</v>
      </c>
      <c r="F257" s="863" t="s">
        <v>4240</v>
      </c>
      <c r="G257" s="835" t="s">
        <v>4249</v>
      </c>
      <c r="H257" s="835" t="s">
        <v>4250</v>
      </c>
      <c r="I257" s="849">
        <v>3.4333333969116211</v>
      </c>
      <c r="J257" s="849">
        <v>120</v>
      </c>
      <c r="K257" s="850">
        <v>412</v>
      </c>
    </row>
    <row r="258" spans="1:11" ht="14.4" customHeight="1" x14ac:dyDescent="0.3">
      <c r="A258" s="831" t="s">
        <v>588</v>
      </c>
      <c r="B258" s="832" t="s">
        <v>589</v>
      </c>
      <c r="C258" s="835" t="s">
        <v>609</v>
      </c>
      <c r="D258" s="863" t="s">
        <v>610</v>
      </c>
      <c r="E258" s="835" t="s">
        <v>4239</v>
      </c>
      <c r="F258" s="863" t="s">
        <v>4240</v>
      </c>
      <c r="G258" s="835" t="s">
        <v>4251</v>
      </c>
      <c r="H258" s="835" t="s">
        <v>4252</v>
      </c>
      <c r="I258" s="849">
        <v>117.30000305175781</v>
      </c>
      <c r="J258" s="849">
        <v>1</v>
      </c>
      <c r="K258" s="850">
        <v>117.30000305175781</v>
      </c>
    </row>
    <row r="259" spans="1:11" ht="14.4" customHeight="1" x14ac:dyDescent="0.3">
      <c r="A259" s="831" t="s">
        <v>588</v>
      </c>
      <c r="B259" s="832" t="s">
        <v>589</v>
      </c>
      <c r="C259" s="835" t="s">
        <v>609</v>
      </c>
      <c r="D259" s="863" t="s">
        <v>610</v>
      </c>
      <c r="E259" s="835" t="s">
        <v>4239</v>
      </c>
      <c r="F259" s="863" t="s">
        <v>4240</v>
      </c>
      <c r="G259" s="835" t="s">
        <v>4255</v>
      </c>
      <c r="H259" s="835" t="s">
        <v>4256</v>
      </c>
      <c r="I259" s="849">
        <v>17.989999771118164</v>
      </c>
      <c r="J259" s="849">
        <v>50</v>
      </c>
      <c r="K259" s="850">
        <v>899.5</v>
      </c>
    </row>
    <row r="260" spans="1:11" ht="14.4" customHeight="1" x14ac:dyDescent="0.3">
      <c r="A260" s="831" t="s">
        <v>588</v>
      </c>
      <c r="B260" s="832" t="s">
        <v>589</v>
      </c>
      <c r="C260" s="835" t="s">
        <v>609</v>
      </c>
      <c r="D260" s="863" t="s">
        <v>610</v>
      </c>
      <c r="E260" s="835" t="s">
        <v>4239</v>
      </c>
      <c r="F260" s="863" t="s">
        <v>4240</v>
      </c>
      <c r="G260" s="835" t="s">
        <v>4257</v>
      </c>
      <c r="H260" s="835" t="s">
        <v>4258</v>
      </c>
      <c r="I260" s="849">
        <v>17.983332951863606</v>
      </c>
      <c r="J260" s="849">
        <v>150</v>
      </c>
      <c r="K260" s="850">
        <v>2697.5</v>
      </c>
    </row>
    <row r="261" spans="1:11" ht="14.4" customHeight="1" x14ac:dyDescent="0.3">
      <c r="A261" s="831" t="s">
        <v>588</v>
      </c>
      <c r="B261" s="832" t="s">
        <v>589</v>
      </c>
      <c r="C261" s="835" t="s">
        <v>609</v>
      </c>
      <c r="D261" s="863" t="s">
        <v>610</v>
      </c>
      <c r="E261" s="835" t="s">
        <v>4239</v>
      </c>
      <c r="F261" s="863" t="s">
        <v>4240</v>
      </c>
      <c r="G261" s="835" t="s">
        <v>4259</v>
      </c>
      <c r="H261" s="835" t="s">
        <v>4260</v>
      </c>
      <c r="I261" s="849">
        <v>1.809999942779541</v>
      </c>
      <c r="J261" s="849">
        <v>50</v>
      </c>
      <c r="K261" s="850">
        <v>90.5</v>
      </c>
    </row>
    <row r="262" spans="1:11" ht="14.4" customHeight="1" x14ac:dyDescent="0.3">
      <c r="A262" s="831" t="s">
        <v>588</v>
      </c>
      <c r="B262" s="832" t="s">
        <v>589</v>
      </c>
      <c r="C262" s="835" t="s">
        <v>609</v>
      </c>
      <c r="D262" s="863" t="s">
        <v>610</v>
      </c>
      <c r="E262" s="835" t="s">
        <v>4239</v>
      </c>
      <c r="F262" s="863" t="s">
        <v>4240</v>
      </c>
      <c r="G262" s="835" t="s">
        <v>4263</v>
      </c>
      <c r="H262" s="835" t="s">
        <v>4264</v>
      </c>
      <c r="I262" s="849">
        <v>13.210000038146973</v>
      </c>
      <c r="J262" s="849">
        <v>10</v>
      </c>
      <c r="K262" s="850">
        <v>132.10000610351562</v>
      </c>
    </row>
    <row r="263" spans="1:11" ht="14.4" customHeight="1" x14ac:dyDescent="0.3">
      <c r="A263" s="831" t="s">
        <v>588</v>
      </c>
      <c r="B263" s="832" t="s">
        <v>589</v>
      </c>
      <c r="C263" s="835" t="s">
        <v>609</v>
      </c>
      <c r="D263" s="863" t="s">
        <v>610</v>
      </c>
      <c r="E263" s="835" t="s">
        <v>4239</v>
      </c>
      <c r="F263" s="863" t="s">
        <v>4240</v>
      </c>
      <c r="G263" s="835" t="s">
        <v>4265</v>
      </c>
      <c r="H263" s="835" t="s">
        <v>4266</v>
      </c>
      <c r="I263" s="849">
        <v>13.210000038146973</v>
      </c>
      <c r="J263" s="849">
        <v>20</v>
      </c>
      <c r="K263" s="850">
        <v>264.19999694824219</v>
      </c>
    </row>
    <row r="264" spans="1:11" ht="14.4" customHeight="1" x14ac:dyDescent="0.3">
      <c r="A264" s="831" t="s">
        <v>588</v>
      </c>
      <c r="B264" s="832" t="s">
        <v>589</v>
      </c>
      <c r="C264" s="835" t="s">
        <v>609</v>
      </c>
      <c r="D264" s="863" t="s">
        <v>610</v>
      </c>
      <c r="E264" s="835" t="s">
        <v>4239</v>
      </c>
      <c r="F264" s="863" t="s">
        <v>4240</v>
      </c>
      <c r="G264" s="835" t="s">
        <v>4504</v>
      </c>
      <c r="H264" s="835" t="s">
        <v>4505</v>
      </c>
      <c r="I264" s="849">
        <v>22.989999771118164</v>
      </c>
      <c r="J264" s="849">
        <v>10</v>
      </c>
      <c r="K264" s="850">
        <v>229.89999389648437</v>
      </c>
    </row>
    <row r="265" spans="1:11" ht="14.4" customHeight="1" x14ac:dyDescent="0.3">
      <c r="A265" s="831" t="s">
        <v>588</v>
      </c>
      <c r="B265" s="832" t="s">
        <v>589</v>
      </c>
      <c r="C265" s="835" t="s">
        <v>609</v>
      </c>
      <c r="D265" s="863" t="s">
        <v>610</v>
      </c>
      <c r="E265" s="835" t="s">
        <v>4239</v>
      </c>
      <c r="F265" s="863" t="s">
        <v>4240</v>
      </c>
      <c r="G265" s="835" t="s">
        <v>4506</v>
      </c>
      <c r="H265" s="835" t="s">
        <v>4507</v>
      </c>
      <c r="I265" s="849">
        <v>22.989999771118164</v>
      </c>
      <c r="J265" s="849">
        <v>10</v>
      </c>
      <c r="K265" s="850">
        <v>229.89999389648437</v>
      </c>
    </row>
    <row r="266" spans="1:11" ht="14.4" customHeight="1" x14ac:dyDescent="0.3">
      <c r="A266" s="831" t="s">
        <v>588</v>
      </c>
      <c r="B266" s="832" t="s">
        <v>589</v>
      </c>
      <c r="C266" s="835" t="s">
        <v>609</v>
      </c>
      <c r="D266" s="863" t="s">
        <v>610</v>
      </c>
      <c r="E266" s="835" t="s">
        <v>4239</v>
      </c>
      <c r="F266" s="863" t="s">
        <v>4240</v>
      </c>
      <c r="G266" s="835" t="s">
        <v>4271</v>
      </c>
      <c r="H266" s="835" t="s">
        <v>4272</v>
      </c>
      <c r="I266" s="849">
        <v>9.6800003051757812</v>
      </c>
      <c r="J266" s="849">
        <v>350</v>
      </c>
      <c r="K266" s="850">
        <v>3388</v>
      </c>
    </row>
    <row r="267" spans="1:11" ht="14.4" customHeight="1" x14ac:dyDescent="0.3">
      <c r="A267" s="831" t="s">
        <v>588</v>
      </c>
      <c r="B267" s="832" t="s">
        <v>589</v>
      </c>
      <c r="C267" s="835" t="s">
        <v>609</v>
      </c>
      <c r="D267" s="863" t="s">
        <v>610</v>
      </c>
      <c r="E267" s="835" t="s">
        <v>4239</v>
      </c>
      <c r="F267" s="863" t="s">
        <v>4240</v>
      </c>
      <c r="G267" s="835" t="s">
        <v>4440</v>
      </c>
      <c r="H267" s="835" t="s">
        <v>4441</v>
      </c>
      <c r="I267" s="849">
        <v>32.305000305175781</v>
      </c>
      <c r="J267" s="849">
        <v>100</v>
      </c>
      <c r="K267" s="850">
        <v>3230.5</v>
      </c>
    </row>
    <row r="268" spans="1:11" ht="14.4" customHeight="1" x14ac:dyDescent="0.3">
      <c r="A268" s="831" t="s">
        <v>588</v>
      </c>
      <c r="B268" s="832" t="s">
        <v>589</v>
      </c>
      <c r="C268" s="835" t="s">
        <v>609</v>
      </c>
      <c r="D268" s="863" t="s">
        <v>610</v>
      </c>
      <c r="E268" s="835" t="s">
        <v>4239</v>
      </c>
      <c r="F268" s="863" t="s">
        <v>4240</v>
      </c>
      <c r="G268" s="835" t="s">
        <v>4275</v>
      </c>
      <c r="H268" s="835" t="s">
        <v>4276</v>
      </c>
      <c r="I268" s="849">
        <v>2.4600000381469727</v>
      </c>
      <c r="J268" s="849">
        <v>300</v>
      </c>
      <c r="K268" s="850">
        <v>738</v>
      </c>
    </row>
    <row r="269" spans="1:11" ht="14.4" customHeight="1" x14ac:dyDescent="0.3">
      <c r="A269" s="831" t="s">
        <v>588</v>
      </c>
      <c r="B269" s="832" t="s">
        <v>589</v>
      </c>
      <c r="C269" s="835" t="s">
        <v>609</v>
      </c>
      <c r="D269" s="863" t="s">
        <v>610</v>
      </c>
      <c r="E269" s="835" t="s">
        <v>4239</v>
      </c>
      <c r="F269" s="863" t="s">
        <v>4240</v>
      </c>
      <c r="G269" s="835" t="s">
        <v>4277</v>
      </c>
      <c r="H269" s="835" t="s">
        <v>4278</v>
      </c>
      <c r="I269" s="849">
        <v>11.733332951863607</v>
      </c>
      <c r="J269" s="849">
        <v>90</v>
      </c>
      <c r="K269" s="850">
        <v>1056</v>
      </c>
    </row>
    <row r="270" spans="1:11" ht="14.4" customHeight="1" x14ac:dyDescent="0.3">
      <c r="A270" s="831" t="s">
        <v>588</v>
      </c>
      <c r="B270" s="832" t="s">
        <v>589</v>
      </c>
      <c r="C270" s="835" t="s">
        <v>609</v>
      </c>
      <c r="D270" s="863" t="s">
        <v>610</v>
      </c>
      <c r="E270" s="835" t="s">
        <v>4239</v>
      </c>
      <c r="F270" s="863" t="s">
        <v>4240</v>
      </c>
      <c r="G270" s="835" t="s">
        <v>4279</v>
      </c>
      <c r="H270" s="835" t="s">
        <v>4280</v>
      </c>
      <c r="I270" s="849">
        <v>13.310000419616699</v>
      </c>
      <c r="J270" s="849">
        <v>5</v>
      </c>
      <c r="K270" s="850">
        <v>66.550003051757812</v>
      </c>
    </row>
    <row r="271" spans="1:11" ht="14.4" customHeight="1" x14ac:dyDescent="0.3">
      <c r="A271" s="831" t="s">
        <v>588</v>
      </c>
      <c r="B271" s="832" t="s">
        <v>589</v>
      </c>
      <c r="C271" s="835" t="s">
        <v>609</v>
      </c>
      <c r="D271" s="863" t="s">
        <v>610</v>
      </c>
      <c r="E271" s="835" t="s">
        <v>4239</v>
      </c>
      <c r="F271" s="863" t="s">
        <v>4240</v>
      </c>
      <c r="G271" s="835" t="s">
        <v>4287</v>
      </c>
      <c r="H271" s="835" t="s">
        <v>4288</v>
      </c>
      <c r="I271" s="849">
        <v>2.8599998950958252</v>
      </c>
      <c r="J271" s="849">
        <v>200</v>
      </c>
      <c r="K271" s="850">
        <v>572</v>
      </c>
    </row>
    <row r="272" spans="1:11" ht="14.4" customHeight="1" x14ac:dyDescent="0.3">
      <c r="A272" s="831" t="s">
        <v>588</v>
      </c>
      <c r="B272" s="832" t="s">
        <v>589</v>
      </c>
      <c r="C272" s="835" t="s">
        <v>609</v>
      </c>
      <c r="D272" s="863" t="s">
        <v>610</v>
      </c>
      <c r="E272" s="835" t="s">
        <v>4239</v>
      </c>
      <c r="F272" s="863" t="s">
        <v>4240</v>
      </c>
      <c r="G272" s="835" t="s">
        <v>4446</v>
      </c>
      <c r="H272" s="835" t="s">
        <v>4447</v>
      </c>
      <c r="I272" s="849">
        <v>2.4200000762939453</v>
      </c>
      <c r="J272" s="849">
        <v>150</v>
      </c>
      <c r="K272" s="850">
        <v>363</v>
      </c>
    </row>
    <row r="273" spans="1:11" ht="14.4" customHeight="1" x14ac:dyDescent="0.3">
      <c r="A273" s="831" t="s">
        <v>588</v>
      </c>
      <c r="B273" s="832" t="s">
        <v>589</v>
      </c>
      <c r="C273" s="835" t="s">
        <v>609</v>
      </c>
      <c r="D273" s="863" t="s">
        <v>610</v>
      </c>
      <c r="E273" s="835" t="s">
        <v>4239</v>
      </c>
      <c r="F273" s="863" t="s">
        <v>4240</v>
      </c>
      <c r="G273" s="835" t="s">
        <v>4289</v>
      </c>
      <c r="H273" s="835" t="s">
        <v>4290</v>
      </c>
      <c r="I273" s="849">
        <v>9.1999998092651367</v>
      </c>
      <c r="J273" s="849">
        <v>50</v>
      </c>
      <c r="K273" s="850">
        <v>460</v>
      </c>
    </row>
    <row r="274" spans="1:11" ht="14.4" customHeight="1" x14ac:dyDescent="0.3">
      <c r="A274" s="831" t="s">
        <v>588</v>
      </c>
      <c r="B274" s="832" t="s">
        <v>589</v>
      </c>
      <c r="C274" s="835" t="s">
        <v>609</v>
      </c>
      <c r="D274" s="863" t="s">
        <v>610</v>
      </c>
      <c r="E274" s="835" t="s">
        <v>4239</v>
      </c>
      <c r="F274" s="863" t="s">
        <v>4240</v>
      </c>
      <c r="G274" s="835" t="s">
        <v>4293</v>
      </c>
      <c r="H274" s="835" t="s">
        <v>4294</v>
      </c>
      <c r="I274" s="849">
        <v>6.3000001907348633</v>
      </c>
      <c r="J274" s="849">
        <v>10</v>
      </c>
      <c r="K274" s="850">
        <v>63</v>
      </c>
    </row>
    <row r="275" spans="1:11" ht="14.4" customHeight="1" x14ac:dyDescent="0.3">
      <c r="A275" s="831" t="s">
        <v>588</v>
      </c>
      <c r="B275" s="832" t="s">
        <v>589</v>
      </c>
      <c r="C275" s="835" t="s">
        <v>609</v>
      </c>
      <c r="D275" s="863" t="s">
        <v>610</v>
      </c>
      <c r="E275" s="835" t="s">
        <v>4239</v>
      </c>
      <c r="F275" s="863" t="s">
        <v>4240</v>
      </c>
      <c r="G275" s="835" t="s">
        <v>4295</v>
      </c>
      <c r="H275" s="835" t="s">
        <v>4296</v>
      </c>
      <c r="I275" s="849">
        <v>6.1700000762939453</v>
      </c>
      <c r="J275" s="849">
        <v>200</v>
      </c>
      <c r="K275" s="850">
        <v>1234</v>
      </c>
    </row>
    <row r="276" spans="1:11" ht="14.4" customHeight="1" x14ac:dyDescent="0.3">
      <c r="A276" s="831" t="s">
        <v>588</v>
      </c>
      <c r="B276" s="832" t="s">
        <v>589</v>
      </c>
      <c r="C276" s="835" t="s">
        <v>609</v>
      </c>
      <c r="D276" s="863" t="s">
        <v>610</v>
      </c>
      <c r="E276" s="835" t="s">
        <v>4239</v>
      </c>
      <c r="F276" s="863" t="s">
        <v>4240</v>
      </c>
      <c r="G276" s="835" t="s">
        <v>4508</v>
      </c>
      <c r="H276" s="835" t="s">
        <v>4509</v>
      </c>
      <c r="I276" s="849">
        <v>138.00999450683594</v>
      </c>
      <c r="J276" s="849">
        <v>33</v>
      </c>
      <c r="K276" s="850">
        <v>4554.3599853515625</v>
      </c>
    </row>
    <row r="277" spans="1:11" ht="14.4" customHeight="1" x14ac:dyDescent="0.3">
      <c r="A277" s="831" t="s">
        <v>588</v>
      </c>
      <c r="B277" s="832" t="s">
        <v>589</v>
      </c>
      <c r="C277" s="835" t="s">
        <v>609</v>
      </c>
      <c r="D277" s="863" t="s">
        <v>610</v>
      </c>
      <c r="E277" s="835" t="s">
        <v>4239</v>
      </c>
      <c r="F277" s="863" t="s">
        <v>4240</v>
      </c>
      <c r="G277" s="835" t="s">
        <v>4510</v>
      </c>
      <c r="H277" s="835" t="s">
        <v>4511</v>
      </c>
      <c r="I277" s="849">
        <v>121</v>
      </c>
      <c r="J277" s="849">
        <v>1</v>
      </c>
      <c r="K277" s="850">
        <v>121</v>
      </c>
    </row>
    <row r="278" spans="1:11" ht="14.4" customHeight="1" x14ac:dyDescent="0.3">
      <c r="A278" s="831" t="s">
        <v>588</v>
      </c>
      <c r="B278" s="832" t="s">
        <v>589</v>
      </c>
      <c r="C278" s="835" t="s">
        <v>609</v>
      </c>
      <c r="D278" s="863" t="s">
        <v>610</v>
      </c>
      <c r="E278" s="835" t="s">
        <v>4239</v>
      </c>
      <c r="F278" s="863" t="s">
        <v>4240</v>
      </c>
      <c r="G278" s="835" t="s">
        <v>4297</v>
      </c>
      <c r="H278" s="835" t="s">
        <v>4298</v>
      </c>
      <c r="I278" s="849">
        <v>1.0910000324249267</v>
      </c>
      <c r="J278" s="849">
        <v>8400</v>
      </c>
      <c r="K278" s="850">
        <v>9158</v>
      </c>
    </row>
    <row r="279" spans="1:11" ht="14.4" customHeight="1" x14ac:dyDescent="0.3">
      <c r="A279" s="831" t="s">
        <v>588</v>
      </c>
      <c r="B279" s="832" t="s">
        <v>589</v>
      </c>
      <c r="C279" s="835" t="s">
        <v>609</v>
      </c>
      <c r="D279" s="863" t="s">
        <v>610</v>
      </c>
      <c r="E279" s="835" t="s">
        <v>4239</v>
      </c>
      <c r="F279" s="863" t="s">
        <v>4240</v>
      </c>
      <c r="G279" s="835" t="s">
        <v>4301</v>
      </c>
      <c r="H279" s="835" t="s">
        <v>4302</v>
      </c>
      <c r="I279" s="849">
        <v>1.6699999570846558</v>
      </c>
      <c r="J279" s="849">
        <v>500</v>
      </c>
      <c r="K279" s="850">
        <v>835</v>
      </c>
    </row>
    <row r="280" spans="1:11" ht="14.4" customHeight="1" x14ac:dyDescent="0.3">
      <c r="A280" s="831" t="s">
        <v>588</v>
      </c>
      <c r="B280" s="832" t="s">
        <v>589</v>
      </c>
      <c r="C280" s="835" t="s">
        <v>609</v>
      </c>
      <c r="D280" s="863" t="s">
        <v>610</v>
      </c>
      <c r="E280" s="835" t="s">
        <v>4239</v>
      </c>
      <c r="F280" s="863" t="s">
        <v>4240</v>
      </c>
      <c r="G280" s="835" t="s">
        <v>4305</v>
      </c>
      <c r="H280" s="835" t="s">
        <v>4306</v>
      </c>
      <c r="I280" s="849">
        <v>8.4700002670288086</v>
      </c>
      <c r="J280" s="849">
        <v>240</v>
      </c>
      <c r="K280" s="850">
        <v>2032.800048828125</v>
      </c>
    </row>
    <row r="281" spans="1:11" ht="14.4" customHeight="1" x14ac:dyDescent="0.3">
      <c r="A281" s="831" t="s">
        <v>588</v>
      </c>
      <c r="B281" s="832" t="s">
        <v>589</v>
      </c>
      <c r="C281" s="835" t="s">
        <v>609</v>
      </c>
      <c r="D281" s="863" t="s">
        <v>610</v>
      </c>
      <c r="E281" s="835" t="s">
        <v>4239</v>
      </c>
      <c r="F281" s="863" t="s">
        <v>4240</v>
      </c>
      <c r="G281" s="835" t="s">
        <v>4512</v>
      </c>
      <c r="H281" s="835" t="s">
        <v>4513</v>
      </c>
      <c r="I281" s="849">
        <v>10.529999732971191</v>
      </c>
      <c r="J281" s="849">
        <v>100</v>
      </c>
      <c r="K281" s="850">
        <v>1052.699951171875</v>
      </c>
    </row>
    <row r="282" spans="1:11" ht="14.4" customHeight="1" x14ac:dyDescent="0.3">
      <c r="A282" s="831" t="s">
        <v>588</v>
      </c>
      <c r="B282" s="832" t="s">
        <v>589</v>
      </c>
      <c r="C282" s="835" t="s">
        <v>609</v>
      </c>
      <c r="D282" s="863" t="s">
        <v>610</v>
      </c>
      <c r="E282" s="835" t="s">
        <v>4239</v>
      </c>
      <c r="F282" s="863" t="s">
        <v>4240</v>
      </c>
      <c r="G282" s="835" t="s">
        <v>4514</v>
      </c>
      <c r="H282" s="835" t="s">
        <v>4515</v>
      </c>
      <c r="I282" s="849">
        <v>17.909999847412109</v>
      </c>
      <c r="J282" s="849">
        <v>100</v>
      </c>
      <c r="K282" s="850">
        <v>1791</v>
      </c>
    </row>
    <row r="283" spans="1:11" ht="14.4" customHeight="1" x14ac:dyDescent="0.3">
      <c r="A283" s="831" t="s">
        <v>588</v>
      </c>
      <c r="B283" s="832" t="s">
        <v>589</v>
      </c>
      <c r="C283" s="835" t="s">
        <v>609</v>
      </c>
      <c r="D283" s="863" t="s">
        <v>610</v>
      </c>
      <c r="E283" s="835" t="s">
        <v>4239</v>
      </c>
      <c r="F283" s="863" t="s">
        <v>4240</v>
      </c>
      <c r="G283" s="835" t="s">
        <v>4307</v>
      </c>
      <c r="H283" s="835" t="s">
        <v>4308</v>
      </c>
      <c r="I283" s="849">
        <v>2.1700000762939453</v>
      </c>
      <c r="J283" s="849">
        <v>50</v>
      </c>
      <c r="K283" s="850">
        <v>108.5</v>
      </c>
    </row>
    <row r="284" spans="1:11" ht="14.4" customHeight="1" x14ac:dyDescent="0.3">
      <c r="A284" s="831" t="s">
        <v>588</v>
      </c>
      <c r="B284" s="832" t="s">
        <v>589</v>
      </c>
      <c r="C284" s="835" t="s">
        <v>609</v>
      </c>
      <c r="D284" s="863" t="s">
        <v>610</v>
      </c>
      <c r="E284" s="835" t="s">
        <v>4239</v>
      </c>
      <c r="F284" s="863" t="s">
        <v>4240</v>
      </c>
      <c r="G284" s="835" t="s">
        <v>4516</v>
      </c>
      <c r="H284" s="835" t="s">
        <v>4517</v>
      </c>
      <c r="I284" s="849">
        <v>112.19999694824219</v>
      </c>
      <c r="J284" s="849">
        <v>1</v>
      </c>
      <c r="K284" s="850">
        <v>112.19999694824219</v>
      </c>
    </row>
    <row r="285" spans="1:11" ht="14.4" customHeight="1" x14ac:dyDescent="0.3">
      <c r="A285" s="831" t="s">
        <v>588</v>
      </c>
      <c r="B285" s="832" t="s">
        <v>589</v>
      </c>
      <c r="C285" s="835" t="s">
        <v>609</v>
      </c>
      <c r="D285" s="863" t="s">
        <v>610</v>
      </c>
      <c r="E285" s="835" t="s">
        <v>4239</v>
      </c>
      <c r="F285" s="863" t="s">
        <v>4240</v>
      </c>
      <c r="G285" s="835" t="s">
        <v>4518</v>
      </c>
      <c r="H285" s="835" t="s">
        <v>4519</v>
      </c>
      <c r="I285" s="849">
        <v>35.090000152587891</v>
      </c>
      <c r="J285" s="849">
        <v>1</v>
      </c>
      <c r="K285" s="850">
        <v>35.090000152587891</v>
      </c>
    </row>
    <row r="286" spans="1:11" ht="14.4" customHeight="1" x14ac:dyDescent="0.3">
      <c r="A286" s="831" t="s">
        <v>588</v>
      </c>
      <c r="B286" s="832" t="s">
        <v>589</v>
      </c>
      <c r="C286" s="835" t="s">
        <v>609</v>
      </c>
      <c r="D286" s="863" t="s">
        <v>610</v>
      </c>
      <c r="E286" s="835" t="s">
        <v>4239</v>
      </c>
      <c r="F286" s="863" t="s">
        <v>4240</v>
      </c>
      <c r="G286" s="835" t="s">
        <v>4311</v>
      </c>
      <c r="H286" s="835" t="s">
        <v>4312</v>
      </c>
      <c r="I286" s="849">
        <v>21.229999542236328</v>
      </c>
      <c r="J286" s="849">
        <v>50</v>
      </c>
      <c r="K286" s="850">
        <v>1061.5000305175781</v>
      </c>
    </row>
    <row r="287" spans="1:11" ht="14.4" customHeight="1" x14ac:dyDescent="0.3">
      <c r="A287" s="831" t="s">
        <v>588</v>
      </c>
      <c r="B287" s="832" t="s">
        <v>589</v>
      </c>
      <c r="C287" s="835" t="s">
        <v>609</v>
      </c>
      <c r="D287" s="863" t="s">
        <v>610</v>
      </c>
      <c r="E287" s="835" t="s">
        <v>4239</v>
      </c>
      <c r="F287" s="863" t="s">
        <v>4240</v>
      </c>
      <c r="G287" s="835" t="s">
        <v>4452</v>
      </c>
      <c r="H287" s="835" t="s">
        <v>4453</v>
      </c>
      <c r="I287" s="849">
        <v>2.369999885559082</v>
      </c>
      <c r="J287" s="849">
        <v>150</v>
      </c>
      <c r="K287" s="850">
        <v>355.5</v>
      </c>
    </row>
    <row r="288" spans="1:11" ht="14.4" customHeight="1" x14ac:dyDescent="0.3">
      <c r="A288" s="831" t="s">
        <v>588</v>
      </c>
      <c r="B288" s="832" t="s">
        <v>589</v>
      </c>
      <c r="C288" s="835" t="s">
        <v>609</v>
      </c>
      <c r="D288" s="863" t="s">
        <v>610</v>
      </c>
      <c r="E288" s="835" t="s">
        <v>4239</v>
      </c>
      <c r="F288" s="863" t="s">
        <v>4240</v>
      </c>
      <c r="G288" s="835" t="s">
        <v>4454</v>
      </c>
      <c r="H288" s="835" t="s">
        <v>4455</v>
      </c>
      <c r="I288" s="849">
        <v>2.0799999237060547</v>
      </c>
      <c r="J288" s="849">
        <v>20</v>
      </c>
      <c r="K288" s="850">
        <v>41.599998474121094</v>
      </c>
    </row>
    <row r="289" spans="1:11" ht="14.4" customHeight="1" x14ac:dyDescent="0.3">
      <c r="A289" s="831" t="s">
        <v>588</v>
      </c>
      <c r="B289" s="832" t="s">
        <v>589</v>
      </c>
      <c r="C289" s="835" t="s">
        <v>609</v>
      </c>
      <c r="D289" s="863" t="s">
        <v>610</v>
      </c>
      <c r="E289" s="835" t="s">
        <v>4239</v>
      </c>
      <c r="F289" s="863" t="s">
        <v>4240</v>
      </c>
      <c r="G289" s="835" t="s">
        <v>4456</v>
      </c>
      <c r="H289" s="835" t="s">
        <v>4457</v>
      </c>
      <c r="I289" s="849">
        <v>3.75</v>
      </c>
      <c r="J289" s="849">
        <v>30</v>
      </c>
      <c r="K289" s="850">
        <v>112.5</v>
      </c>
    </row>
    <row r="290" spans="1:11" ht="14.4" customHeight="1" x14ac:dyDescent="0.3">
      <c r="A290" s="831" t="s">
        <v>588</v>
      </c>
      <c r="B290" s="832" t="s">
        <v>589</v>
      </c>
      <c r="C290" s="835" t="s">
        <v>609</v>
      </c>
      <c r="D290" s="863" t="s">
        <v>610</v>
      </c>
      <c r="E290" s="835" t="s">
        <v>4239</v>
      </c>
      <c r="F290" s="863" t="s">
        <v>4240</v>
      </c>
      <c r="G290" s="835" t="s">
        <v>4313</v>
      </c>
      <c r="H290" s="835" t="s">
        <v>4314</v>
      </c>
      <c r="I290" s="849">
        <v>1.9900000095367432</v>
      </c>
      <c r="J290" s="849">
        <v>100</v>
      </c>
      <c r="K290" s="850">
        <v>199</v>
      </c>
    </row>
    <row r="291" spans="1:11" ht="14.4" customHeight="1" x14ac:dyDescent="0.3">
      <c r="A291" s="831" t="s">
        <v>588</v>
      </c>
      <c r="B291" s="832" t="s">
        <v>589</v>
      </c>
      <c r="C291" s="835" t="s">
        <v>609</v>
      </c>
      <c r="D291" s="863" t="s">
        <v>610</v>
      </c>
      <c r="E291" s="835" t="s">
        <v>4239</v>
      </c>
      <c r="F291" s="863" t="s">
        <v>4240</v>
      </c>
      <c r="G291" s="835" t="s">
        <v>4315</v>
      </c>
      <c r="H291" s="835" t="s">
        <v>4316</v>
      </c>
      <c r="I291" s="849">
        <v>2.0399999618530273</v>
      </c>
      <c r="J291" s="849">
        <v>50</v>
      </c>
      <c r="K291" s="850">
        <v>102</v>
      </c>
    </row>
    <row r="292" spans="1:11" ht="14.4" customHeight="1" x14ac:dyDescent="0.3">
      <c r="A292" s="831" t="s">
        <v>588</v>
      </c>
      <c r="B292" s="832" t="s">
        <v>589</v>
      </c>
      <c r="C292" s="835" t="s">
        <v>609</v>
      </c>
      <c r="D292" s="863" t="s">
        <v>610</v>
      </c>
      <c r="E292" s="835" t="s">
        <v>4239</v>
      </c>
      <c r="F292" s="863" t="s">
        <v>4240</v>
      </c>
      <c r="G292" s="835" t="s">
        <v>4317</v>
      </c>
      <c r="H292" s="835" t="s">
        <v>4318</v>
      </c>
      <c r="I292" s="849">
        <v>1.8999999761581421</v>
      </c>
      <c r="J292" s="849">
        <v>100</v>
      </c>
      <c r="K292" s="850">
        <v>190</v>
      </c>
    </row>
    <row r="293" spans="1:11" ht="14.4" customHeight="1" x14ac:dyDescent="0.3">
      <c r="A293" s="831" t="s">
        <v>588</v>
      </c>
      <c r="B293" s="832" t="s">
        <v>589</v>
      </c>
      <c r="C293" s="835" t="s">
        <v>609</v>
      </c>
      <c r="D293" s="863" t="s">
        <v>610</v>
      </c>
      <c r="E293" s="835" t="s">
        <v>4239</v>
      </c>
      <c r="F293" s="863" t="s">
        <v>4240</v>
      </c>
      <c r="G293" s="835" t="s">
        <v>4319</v>
      </c>
      <c r="H293" s="835" t="s">
        <v>4320</v>
      </c>
      <c r="I293" s="849">
        <v>2.6966667175292969</v>
      </c>
      <c r="J293" s="849">
        <v>350</v>
      </c>
      <c r="K293" s="850">
        <v>944</v>
      </c>
    </row>
    <row r="294" spans="1:11" ht="14.4" customHeight="1" x14ac:dyDescent="0.3">
      <c r="A294" s="831" t="s">
        <v>588</v>
      </c>
      <c r="B294" s="832" t="s">
        <v>589</v>
      </c>
      <c r="C294" s="835" t="s">
        <v>609</v>
      </c>
      <c r="D294" s="863" t="s">
        <v>610</v>
      </c>
      <c r="E294" s="835" t="s">
        <v>4239</v>
      </c>
      <c r="F294" s="863" t="s">
        <v>4240</v>
      </c>
      <c r="G294" s="835" t="s">
        <v>4520</v>
      </c>
      <c r="H294" s="835" t="s">
        <v>4521</v>
      </c>
      <c r="I294" s="849">
        <v>3.0966665744781494</v>
      </c>
      <c r="J294" s="849">
        <v>150</v>
      </c>
      <c r="K294" s="850">
        <v>464.5</v>
      </c>
    </row>
    <row r="295" spans="1:11" ht="14.4" customHeight="1" x14ac:dyDescent="0.3">
      <c r="A295" s="831" t="s">
        <v>588</v>
      </c>
      <c r="B295" s="832" t="s">
        <v>589</v>
      </c>
      <c r="C295" s="835" t="s">
        <v>609</v>
      </c>
      <c r="D295" s="863" t="s">
        <v>610</v>
      </c>
      <c r="E295" s="835" t="s">
        <v>4239</v>
      </c>
      <c r="F295" s="863" t="s">
        <v>4240</v>
      </c>
      <c r="G295" s="835" t="s">
        <v>4522</v>
      </c>
      <c r="H295" s="835" t="s">
        <v>4523</v>
      </c>
      <c r="I295" s="849">
        <v>1.9299999475479126</v>
      </c>
      <c r="J295" s="849">
        <v>50</v>
      </c>
      <c r="K295" s="850">
        <v>96.5</v>
      </c>
    </row>
    <row r="296" spans="1:11" ht="14.4" customHeight="1" x14ac:dyDescent="0.3">
      <c r="A296" s="831" t="s">
        <v>588</v>
      </c>
      <c r="B296" s="832" t="s">
        <v>589</v>
      </c>
      <c r="C296" s="835" t="s">
        <v>609</v>
      </c>
      <c r="D296" s="863" t="s">
        <v>610</v>
      </c>
      <c r="E296" s="835" t="s">
        <v>4239</v>
      </c>
      <c r="F296" s="863" t="s">
        <v>4240</v>
      </c>
      <c r="G296" s="835" t="s">
        <v>4323</v>
      </c>
      <c r="H296" s="835" t="s">
        <v>4324</v>
      </c>
      <c r="I296" s="849">
        <v>2.1633334159851074</v>
      </c>
      <c r="J296" s="849">
        <v>150</v>
      </c>
      <c r="K296" s="850">
        <v>324.5</v>
      </c>
    </row>
    <row r="297" spans="1:11" ht="14.4" customHeight="1" x14ac:dyDescent="0.3">
      <c r="A297" s="831" t="s">
        <v>588</v>
      </c>
      <c r="B297" s="832" t="s">
        <v>589</v>
      </c>
      <c r="C297" s="835" t="s">
        <v>609</v>
      </c>
      <c r="D297" s="863" t="s">
        <v>610</v>
      </c>
      <c r="E297" s="835" t="s">
        <v>4239</v>
      </c>
      <c r="F297" s="863" t="s">
        <v>4240</v>
      </c>
      <c r="G297" s="835" t="s">
        <v>4323</v>
      </c>
      <c r="H297" s="835" t="s">
        <v>4458</v>
      </c>
      <c r="I297" s="849">
        <v>2.1700000762939453</v>
      </c>
      <c r="J297" s="849">
        <v>50</v>
      </c>
      <c r="K297" s="850">
        <v>108.5</v>
      </c>
    </row>
    <row r="298" spans="1:11" ht="14.4" customHeight="1" x14ac:dyDescent="0.3">
      <c r="A298" s="831" t="s">
        <v>588</v>
      </c>
      <c r="B298" s="832" t="s">
        <v>589</v>
      </c>
      <c r="C298" s="835" t="s">
        <v>609</v>
      </c>
      <c r="D298" s="863" t="s">
        <v>610</v>
      </c>
      <c r="E298" s="835" t="s">
        <v>4239</v>
      </c>
      <c r="F298" s="863" t="s">
        <v>4240</v>
      </c>
      <c r="G298" s="835" t="s">
        <v>4311</v>
      </c>
      <c r="H298" s="835" t="s">
        <v>4325</v>
      </c>
      <c r="I298" s="849">
        <v>21.239999771118164</v>
      </c>
      <c r="J298" s="849">
        <v>20</v>
      </c>
      <c r="K298" s="850">
        <v>424.79998779296875</v>
      </c>
    </row>
    <row r="299" spans="1:11" ht="14.4" customHeight="1" x14ac:dyDescent="0.3">
      <c r="A299" s="831" t="s">
        <v>588</v>
      </c>
      <c r="B299" s="832" t="s">
        <v>589</v>
      </c>
      <c r="C299" s="835" t="s">
        <v>609</v>
      </c>
      <c r="D299" s="863" t="s">
        <v>610</v>
      </c>
      <c r="E299" s="835" t="s">
        <v>4239</v>
      </c>
      <c r="F299" s="863" t="s">
        <v>4240</v>
      </c>
      <c r="G299" s="835" t="s">
        <v>4326</v>
      </c>
      <c r="H299" s="835" t="s">
        <v>4327</v>
      </c>
      <c r="I299" s="849">
        <v>5</v>
      </c>
      <c r="J299" s="849">
        <v>170</v>
      </c>
      <c r="K299" s="850">
        <v>850</v>
      </c>
    </row>
    <row r="300" spans="1:11" ht="14.4" customHeight="1" x14ac:dyDescent="0.3">
      <c r="A300" s="831" t="s">
        <v>588</v>
      </c>
      <c r="B300" s="832" t="s">
        <v>589</v>
      </c>
      <c r="C300" s="835" t="s">
        <v>609</v>
      </c>
      <c r="D300" s="863" t="s">
        <v>610</v>
      </c>
      <c r="E300" s="835" t="s">
        <v>4239</v>
      </c>
      <c r="F300" s="863" t="s">
        <v>4240</v>
      </c>
      <c r="G300" s="835" t="s">
        <v>4330</v>
      </c>
      <c r="H300" s="835" t="s">
        <v>4331</v>
      </c>
      <c r="I300" s="849">
        <v>21.239999771118164</v>
      </c>
      <c r="J300" s="849">
        <v>30</v>
      </c>
      <c r="K300" s="850">
        <v>637.19998168945312</v>
      </c>
    </row>
    <row r="301" spans="1:11" ht="14.4" customHeight="1" x14ac:dyDescent="0.3">
      <c r="A301" s="831" t="s">
        <v>588</v>
      </c>
      <c r="B301" s="832" t="s">
        <v>589</v>
      </c>
      <c r="C301" s="835" t="s">
        <v>609</v>
      </c>
      <c r="D301" s="863" t="s">
        <v>610</v>
      </c>
      <c r="E301" s="835" t="s">
        <v>4239</v>
      </c>
      <c r="F301" s="863" t="s">
        <v>4240</v>
      </c>
      <c r="G301" s="835" t="s">
        <v>4330</v>
      </c>
      <c r="H301" s="835" t="s">
        <v>4459</v>
      </c>
      <c r="I301" s="849">
        <v>21.229999542236328</v>
      </c>
      <c r="J301" s="849">
        <v>20</v>
      </c>
      <c r="K301" s="850">
        <v>424.60000610351562</v>
      </c>
    </row>
    <row r="302" spans="1:11" ht="14.4" customHeight="1" x14ac:dyDescent="0.3">
      <c r="A302" s="831" t="s">
        <v>588</v>
      </c>
      <c r="B302" s="832" t="s">
        <v>589</v>
      </c>
      <c r="C302" s="835" t="s">
        <v>609</v>
      </c>
      <c r="D302" s="863" t="s">
        <v>610</v>
      </c>
      <c r="E302" s="835" t="s">
        <v>4332</v>
      </c>
      <c r="F302" s="863" t="s">
        <v>4333</v>
      </c>
      <c r="G302" s="835" t="s">
        <v>4334</v>
      </c>
      <c r="H302" s="835" t="s">
        <v>4335</v>
      </c>
      <c r="I302" s="849">
        <v>10.550000309944153</v>
      </c>
      <c r="J302" s="849">
        <v>4200</v>
      </c>
      <c r="K302" s="850">
        <v>44106</v>
      </c>
    </row>
    <row r="303" spans="1:11" ht="14.4" customHeight="1" x14ac:dyDescent="0.3">
      <c r="A303" s="831" t="s">
        <v>588</v>
      </c>
      <c r="B303" s="832" t="s">
        <v>589</v>
      </c>
      <c r="C303" s="835" t="s">
        <v>609</v>
      </c>
      <c r="D303" s="863" t="s">
        <v>610</v>
      </c>
      <c r="E303" s="835" t="s">
        <v>4332</v>
      </c>
      <c r="F303" s="863" t="s">
        <v>4333</v>
      </c>
      <c r="G303" s="835" t="s">
        <v>4460</v>
      </c>
      <c r="H303" s="835" t="s">
        <v>4461</v>
      </c>
      <c r="I303" s="849">
        <v>16.454999923706055</v>
      </c>
      <c r="J303" s="849">
        <v>40</v>
      </c>
      <c r="K303" s="850">
        <v>658.20001220703125</v>
      </c>
    </row>
    <row r="304" spans="1:11" ht="14.4" customHeight="1" x14ac:dyDescent="0.3">
      <c r="A304" s="831" t="s">
        <v>588</v>
      </c>
      <c r="B304" s="832" t="s">
        <v>589</v>
      </c>
      <c r="C304" s="835" t="s">
        <v>609</v>
      </c>
      <c r="D304" s="863" t="s">
        <v>610</v>
      </c>
      <c r="E304" s="835" t="s">
        <v>4336</v>
      </c>
      <c r="F304" s="863" t="s">
        <v>4337</v>
      </c>
      <c r="G304" s="835" t="s">
        <v>4462</v>
      </c>
      <c r="H304" s="835" t="s">
        <v>4463</v>
      </c>
      <c r="I304" s="849">
        <v>0.31000000238418579</v>
      </c>
      <c r="J304" s="849">
        <v>100</v>
      </c>
      <c r="K304" s="850">
        <v>31</v>
      </c>
    </row>
    <row r="305" spans="1:11" ht="14.4" customHeight="1" x14ac:dyDescent="0.3">
      <c r="A305" s="831" t="s">
        <v>588</v>
      </c>
      <c r="B305" s="832" t="s">
        <v>589</v>
      </c>
      <c r="C305" s="835" t="s">
        <v>609</v>
      </c>
      <c r="D305" s="863" t="s">
        <v>610</v>
      </c>
      <c r="E305" s="835" t="s">
        <v>4336</v>
      </c>
      <c r="F305" s="863" t="s">
        <v>4337</v>
      </c>
      <c r="G305" s="835" t="s">
        <v>4524</v>
      </c>
      <c r="H305" s="835" t="s">
        <v>4525</v>
      </c>
      <c r="I305" s="849">
        <v>0.30000001192092896</v>
      </c>
      <c r="J305" s="849">
        <v>100</v>
      </c>
      <c r="K305" s="850">
        <v>30</v>
      </c>
    </row>
    <row r="306" spans="1:11" ht="14.4" customHeight="1" x14ac:dyDescent="0.3">
      <c r="A306" s="831" t="s">
        <v>588</v>
      </c>
      <c r="B306" s="832" t="s">
        <v>589</v>
      </c>
      <c r="C306" s="835" t="s">
        <v>609</v>
      </c>
      <c r="D306" s="863" t="s">
        <v>610</v>
      </c>
      <c r="E306" s="835" t="s">
        <v>4336</v>
      </c>
      <c r="F306" s="863" t="s">
        <v>4337</v>
      </c>
      <c r="G306" s="835" t="s">
        <v>4340</v>
      </c>
      <c r="H306" s="835" t="s">
        <v>4341</v>
      </c>
      <c r="I306" s="849">
        <v>0.52750001102685928</v>
      </c>
      <c r="J306" s="849">
        <v>3600</v>
      </c>
      <c r="K306" s="850">
        <v>1888</v>
      </c>
    </row>
    <row r="307" spans="1:11" ht="14.4" customHeight="1" x14ac:dyDescent="0.3">
      <c r="A307" s="831" t="s">
        <v>588</v>
      </c>
      <c r="B307" s="832" t="s">
        <v>589</v>
      </c>
      <c r="C307" s="835" t="s">
        <v>609</v>
      </c>
      <c r="D307" s="863" t="s">
        <v>610</v>
      </c>
      <c r="E307" s="835" t="s">
        <v>4336</v>
      </c>
      <c r="F307" s="863" t="s">
        <v>4337</v>
      </c>
      <c r="G307" s="835" t="s">
        <v>4342</v>
      </c>
      <c r="H307" s="835" t="s">
        <v>4343</v>
      </c>
      <c r="I307" s="849">
        <v>1.8024999499320984</v>
      </c>
      <c r="J307" s="849">
        <v>400</v>
      </c>
      <c r="K307" s="850">
        <v>721</v>
      </c>
    </row>
    <row r="308" spans="1:11" ht="14.4" customHeight="1" x14ac:dyDescent="0.3">
      <c r="A308" s="831" t="s">
        <v>588</v>
      </c>
      <c r="B308" s="832" t="s">
        <v>589</v>
      </c>
      <c r="C308" s="835" t="s">
        <v>609</v>
      </c>
      <c r="D308" s="863" t="s">
        <v>610</v>
      </c>
      <c r="E308" s="835" t="s">
        <v>4344</v>
      </c>
      <c r="F308" s="863" t="s">
        <v>4345</v>
      </c>
      <c r="G308" s="835" t="s">
        <v>4346</v>
      </c>
      <c r="H308" s="835" t="s">
        <v>4347</v>
      </c>
      <c r="I308" s="849">
        <v>0.68799999952316282</v>
      </c>
      <c r="J308" s="849">
        <v>4600</v>
      </c>
      <c r="K308" s="850">
        <v>3164</v>
      </c>
    </row>
    <row r="309" spans="1:11" ht="14.4" customHeight="1" x14ac:dyDescent="0.3">
      <c r="A309" s="831" t="s">
        <v>588</v>
      </c>
      <c r="B309" s="832" t="s">
        <v>589</v>
      </c>
      <c r="C309" s="835" t="s">
        <v>609</v>
      </c>
      <c r="D309" s="863" t="s">
        <v>610</v>
      </c>
      <c r="E309" s="835" t="s">
        <v>4344</v>
      </c>
      <c r="F309" s="863" t="s">
        <v>4345</v>
      </c>
      <c r="G309" s="835" t="s">
        <v>4348</v>
      </c>
      <c r="H309" s="835" t="s">
        <v>4349</v>
      </c>
      <c r="I309" s="849">
        <v>0.69333332777023315</v>
      </c>
      <c r="J309" s="849">
        <v>3600</v>
      </c>
      <c r="K309" s="850">
        <v>2490</v>
      </c>
    </row>
    <row r="310" spans="1:11" ht="14.4" customHeight="1" x14ac:dyDescent="0.3">
      <c r="A310" s="831" t="s">
        <v>588</v>
      </c>
      <c r="B310" s="832" t="s">
        <v>589</v>
      </c>
      <c r="C310" s="835" t="s">
        <v>609</v>
      </c>
      <c r="D310" s="863" t="s">
        <v>610</v>
      </c>
      <c r="E310" s="835" t="s">
        <v>4344</v>
      </c>
      <c r="F310" s="863" t="s">
        <v>4345</v>
      </c>
      <c r="G310" s="835" t="s">
        <v>4350</v>
      </c>
      <c r="H310" s="835" t="s">
        <v>4351</v>
      </c>
      <c r="I310" s="849">
        <v>0.68999999761581421</v>
      </c>
      <c r="J310" s="849">
        <v>1600</v>
      </c>
      <c r="K310" s="850">
        <v>1104</v>
      </c>
    </row>
    <row r="311" spans="1:11" ht="14.4" customHeight="1" x14ac:dyDescent="0.3">
      <c r="A311" s="831" t="s">
        <v>588</v>
      </c>
      <c r="B311" s="832" t="s">
        <v>589</v>
      </c>
      <c r="C311" s="835" t="s">
        <v>609</v>
      </c>
      <c r="D311" s="863" t="s">
        <v>610</v>
      </c>
      <c r="E311" s="835" t="s">
        <v>4526</v>
      </c>
      <c r="F311" s="863" t="s">
        <v>4527</v>
      </c>
      <c r="G311" s="835" t="s">
        <v>4528</v>
      </c>
      <c r="H311" s="835" t="s">
        <v>4529</v>
      </c>
      <c r="I311" s="849">
        <v>893.16998291015625</v>
      </c>
      <c r="J311" s="849">
        <v>10</v>
      </c>
      <c r="K311" s="850">
        <v>8931.740234375</v>
      </c>
    </row>
    <row r="312" spans="1:11" ht="14.4" customHeight="1" x14ac:dyDescent="0.3">
      <c r="A312" s="831" t="s">
        <v>588</v>
      </c>
      <c r="B312" s="832" t="s">
        <v>589</v>
      </c>
      <c r="C312" s="835" t="s">
        <v>612</v>
      </c>
      <c r="D312" s="863" t="s">
        <v>613</v>
      </c>
      <c r="E312" s="835" t="s">
        <v>4180</v>
      </c>
      <c r="F312" s="863" t="s">
        <v>4181</v>
      </c>
      <c r="G312" s="835" t="s">
        <v>4530</v>
      </c>
      <c r="H312" s="835" t="s">
        <v>4531</v>
      </c>
      <c r="I312" s="849">
        <v>1523.8699951171875</v>
      </c>
      <c r="J312" s="849">
        <v>5</v>
      </c>
      <c r="K312" s="850">
        <v>7619.3701171875</v>
      </c>
    </row>
    <row r="313" spans="1:11" ht="14.4" customHeight="1" x14ac:dyDescent="0.3">
      <c r="A313" s="831" t="s">
        <v>588</v>
      </c>
      <c r="B313" s="832" t="s">
        <v>589</v>
      </c>
      <c r="C313" s="835" t="s">
        <v>612</v>
      </c>
      <c r="D313" s="863" t="s">
        <v>613</v>
      </c>
      <c r="E313" s="835" t="s">
        <v>4180</v>
      </c>
      <c r="F313" s="863" t="s">
        <v>4181</v>
      </c>
      <c r="G313" s="835" t="s">
        <v>4532</v>
      </c>
      <c r="H313" s="835" t="s">
        <v>4533</v>
      </c>
      <c r="I313" s="849">
        <v>2044.9000244140625</v>
      </c>
      <c r="J313" s="849">
        <v>1</v>
      </c>
      <c r="K313" s="850">
        <v>2044.9000244140625</v>
      </c>
    </row>
    <row r="314" spans="1:11" ht="14.4" customHeight="1" x14ac:dyDescent="0.3">
      <c r="A314" s="831" t="s">
        <v>588</v>
      </c>
      <c r="B314" s="832" t="s">
        <v>589</v>
      </c>
      <c r="C314" s="835" t="s">
        <v>612</v>
      </c>
      <c r="D314" s="863" t="s">
        <v>613</v>
      </c>
      <c r="E314" s="835" t="s">
        <v>4180</v>
      </c>
      <c r="F314" s="863" t="s">
        <v>4181</v>
      </c>
      <c r="G314" s="835" t="s">
        <v>4191</v>
      </c>
      <c r="H314" s="835" t="s">
        <v>4357</v>
      </c>
      <c r="I314" s="849">
        <v>9.0200004577636719</v>
      </c>
      <c r="J314" s="849">
        <v>45</v>
      </c>
      <c r="K314" s="850">
        <v>405.90000915527344</v>
      </c>
    </row>
    <row r="315" spans="1:11" ht="14.4" customHeight="1" x14ac:dyDescent="0.3">
      <c r="A315" s="831" t="s">
        <v>588</v>
      </c>
      <c r="B315" s="832" t="s">
        <v>589</v>
      </c>
      <c r="C315" s="835" t="s">
        <v>612</v>
      </c>
      <c r="D315" s="863" t="s">
        <v>613</v>
      </c>
      <c r="E315" s="835" t="s">
        <v>4180</v>
      </c>
      <c r="F315" s="863" t="s">
        <v>4181</v>
      </c>
      <c r="G315" s="835" t="s">
        <v>4358</v>
      </c>
      <c r="H315" s="835" t="s">
        <v>4359</v>
      </c>
      <c r="I315" s="849">
        <v>0.87999999523162842</v>
      </c>
      <c r="J315" s="849">
        <v>20166</v>
      </c>
      <c r="K315" s="850">
        <v>17746.080078125</v>
      </c>
    </row>
    <row r="316" spans="1:11" ht="14.4" customHeight="1" x14ac:dyDescent="0.3">
      <c r="A316" s="831" t="s">
        <v>588</v>
      </c>
      <c r="B316" s="832" t="s">
        <v>589</v>
      </c>
      <c r="C316" s="835" t="s">
        <v>612</v>
      </c>
      <c r="D316" s="863" t="s">
        <v>613</v>
      </c>
      <c r="E316" s="835" t="s">
        <v>4180</v>
      </c>
      <c r="F316" s="863" t="s">
        <v>4181</v>
      </c>
      <c r="G316" s="835" t="s">
        <v>4534</v>
      </c>
      <c r="H316" s="835" t="s">
        <v>4535</v>
      </c>
      <c r="I316" s="849">
        <v>128</v>
      </c>
      <c r="J316" s="849">
        <v>10</v>
      </c>
      <c r="K316" s="850">
        <v>1280</v>
      </c>
    </row>
    <row r="317" spans="1:11" ht="14.4" customHeight="1" x14ac:dyDescent="0.3">
      <c r="A317" s="831" t="s">
        <v>588</v>
      </c>
      <c r="B317" s="832" t="s">
        <v>589</v>
      </c>
      <c r="C317" s="835" t="s">
        <v>612</v>
      </c>
      <c r="D317" s="863" t="s">
        <v>613</v>
      </c>
      <c r="E317" s="835" t="s">
        <v>4180</v>
      </c>
      <c r="F317" s="863" t="s">
        <v>4181</v>
      </c>
      <c r="G317" s="835" t="s">
        <v>4197</v>
      </c>
      <c r="H317" s="835" t="s">
        <v>4198</v>
      </c>
      <c r="I317" s="849">
        <v>11.361999702453613</v>
      </c>
      <c r="J317" s="849">
        <v>150</v>
      </c>
      <c r="K317" s="850">
        <v>1704.3199462890625</v>
      </c>
    </row>
    <row r="318" spans="1:11" ht="14.4" customHeight="1" x14ac:dyDescent="0.3">
      <c r="A318" s="831" t="s">
        <v>588</v>
      </c>
      <c r="B318" s="832" t="s">
        <v>589</v>
      </c>
      <c r="C318" s="835" t="s">
        <v>612</v>
      </c>
      <c r="D318" s="863" t="s">
        <v>613</v>
      </c>
      <c r="E318" s="835" t="s">
        <v>4180</v>
      </c>
      <c r="F318" s="863" t="s">
        <v>4181</v>
      </c>
      <c r="G318" s="835" t="s">
        <v>4364</v>
      </c>
      <c r="H318" s="835" t="s">
        <v>4365</v>
      </c>
      <c r="I318" s="849">
        <v>361.79000854492187</v>
      </c>
      <c r="J318" s="849">
        <v>10</v>
      </c>
      <c r="K318" s="850">
        <v>3617.89990234375</v>
      </c>
    </row>
    <row r="319" spans="1:11" ht="14.4" customHeight="1" x14ac:dyDescent="0.3">
      <c r="A319" s="831" t="s">
        <v>588</v>
      </c>
      <c r="B319" s="832" t="s">
        <v>589</v>
      </c>
      <c r="C319" s="835" t="s">
        <v>612</v>
      </c>
      <c r="D319" s="863" t="s">
        <v>613</v>
      </c>
      <c r="E319" s="835" t="s">
        <v>4180</v>
      </c>
      <c r="F319" s="863" t="s">
        <v>4181</v>
      </c>
      <c r="G319" s="835" t="s">
        <v>4199</v>
      </c>
      <c r="H319" s="835" t="s">
        <v>4200</v>
      </c>
      <c r="I319" s="849">
        <v>111.55000305175781</v>
      </c>
      <c r="J319" s="849">
        <v>22</v>
      </c>
      <c r="K319" s="850">
        <v>2454.1000061035156</v>
      </c>
    </row>
    <row r="320" spans="1:11" ht="14.4" customHeight="1" x14ac:dyDescent="0.3">
      <c r="A320" s="831" t="s">
        <v>588</v>
      </c>
      <c r="B320" s="832" t="s">
        <v>589</v>
      </c>
      <c r="C320" s="835" t="s">
        <v>612</v>
      </c>
      <c r="D320" s="863" t="s">
        <v>613</v>
      </c>
      <c r="E320" s="835" t="s">
        <v>4180</v>
      </c>
      <c r="F320" s="863" t="s">
        <v>4181</v>
      </c>
      <c r="G320" s="835" t="s">
        <v>4468</v>
      </c>
      <c r="H320" s="835" t="s">
        <v>4469</v>
      </c>
      <c r="I320" s="849">
        <v>305.66000366210937</v>
      </c>
      <c r="J320" s="849">
        <v>2</v>
      </c>
      <c r="K320" s="850">
        <v>611.32000732421875</v>
      </c>
    </row>
    <row r="321" spans="1:11" ht="14.4" customHeight="1" x14ac:dyDescent="0.3">
      <c r="A321" s="831" t="s">
        <v>588</v>
      </c>
      <c r="B321" s="832" t="s">
        <v>589</v>
      </c>
      <c r="C321" s="835" t="s">
        <v>612</v>
      </c>
      <c r="D321" s="863" t="s">
        <v>613</v>
      </c>
      <c r="E321" s="835" t="s">
        <v>4180</v>
      </c>
      <c r="F321" s="863" t="s">
        <v>4181</v>
      </c>
      <c r="G321" s="835" t="s">
        <v>4368</v>
      </c>
      <c r="H321" s="835" t="s">
        <v>4369</v>
      </c>
      <c r="I321" s="849">
        <v>30.176666895548504</v>
      </c>
      <c r="J321" s="849">
        <v>400</v>
      </c>
      <c r="K321" s="850">
        <v>12069.500015258789</v>
      </c>
    </row>
    <row r="322" spans="1:11" ht="14.4" customHeight="1" x14ac:dyDescent="0.3">
      <c r="A322" s="831" t="s">
        <v>588</v>
      </c>
      <c r="B322" s="832" t="s">
        <v>589</v>
      </c>
      <c r="C322" s="835" t="s">
        <v>612</v>
      </c>
      <c r="D322" s="863" t="s">
        <v>613</v>
      </c>
      <c r="E322" s="835" t="s">
        <v>4180</v>
      </c>
      <c r="F322" s="863" t="s">
        <v>4181</v>
      </c>
      <c r="G322" s="835" t="s">
        <v>4211</v>
      </c>
      <c r="H322" s="835" t="s">
        <v>4212</v>
      </c>
      <c r="I322" s="849">
        <v>293.25</v>
      </c>
      <c r="J322" s="849">
        <v>5</v>
      </c>
      <c r="K322" s="850">
        <v>1466.25</v>
      </c>
    </row>
    <row r="323" spans="1:11" ht="14.4" customHeight="1" x14ac:dyDescent="0.3">
      <c r="A323" s="831" t="s">
        <v>588</v>
      </c>
      <c r="B323" s="832" t="s">
        <v>589</v>
      </c>
      <c r="C323" s="835" t="s">
        <v>612</v>
      </c>
      <c r="D323" s="863" t="s">
        <v>613</v>
      </c>
      <c r="E323" s="835" t="s">
        <v>4180</v>
      </c>
      <c r="F323" s="863" t="s">
        <v>4181</v>
      </c>
      <c r="G323" s="835" t="s">
        <v>4213</v>
      </c>
      <c r="H323" s="835" t="s">
        <v>4214</v>
      </c>
      <c r="I323" s="849">
        <v>283.01998901367187</v>
      </c>
      <c r="J323" s="849">
        <v>30</v>
      </c>
      <c r="K323" s="850">
        <v>8490.579833984375</v>
      </c>
    </row>
    <row r="324" spans="1:11" ht="14.4" customHeight="1" x14ac:dyDescent="0.3">
      <c r="A324" s="831" t="s">
        <v>588</v>
      </c>
      <c r="B324" s="832" t="s">
        <v>589</v>
      </c>
      <c r="C324" s="835" t="s">
        <v>612</v>
      </c>
      <c r="D324" s="863" t="s">
        <v>613</v>
      </c>
      <c r="E324" s="835" t="s">
        <v>4180</v>
      </c>
      <c r="F324" s="863" t="s">
        <v>4181</v>
      </c>
      <c r="G324" s="835" t="s">
        <v>4219</v>
      </c>
      <c r="H324" s="835" t="s">
        <v>4220</v>
      </c>
      <c r="I324" s="849">
        <v>139.51285443987166</v>
      </c>
      <c r="J324" s="849">
        <v>33</v>
      </c>
      <c r="K324" s="850">
        <v>4604.6099853515625</v>
      </c>
    </row>
    <row r="325" spans="1:11" ht="14.4" customHeight="1" x14ac:dyDescent="0.3">
      <c r="A325" s="831" t="s">
        <v>588</v>
      </c>
      <c r="B325" s="832" t="s">
        <v>589</v>
      </c>
      <c r="C325" s="835" t="s">
        <v>612</v>
      </c>
      <c r="D325" s="863" t="s">
        <v>613</v>
      </c>
      <c r="E325" s="835" t="s">
        <v>4180</v>
      </c>
      <c r="F325" s="863" t="s">
        <v>4181</v>
      </c>
      <c r="G325" s="835" t="s">
        <v>4536</v>
      </c>
      <c r="H325" s="835" t="s">
        <v>4537</v>
      </c>
      <c r="I325" s="849">
        <v>26.020000457763672</v>
      </c>
      <c r="J325" s="849">
        <v>10</v>
      </c>
      <c r="K325" s="850">
        <v>260.14999389648437</v>
      </c>
    </row>
    <row r="326" spans="1:11" ht="14.4" customHeight="1" x14ac:dyDescent="0.3">
      <c r="A326" s="831" t="s">
        <v>588</v>
      </c>
      <c r="B326" s="832" t="s">
        <v>589</v>
      </c>
      <c r="C326" s="835" t="s">
        <v>612</v>
      </c>
      <c r="D326" s="863" t="s">
        <v>613</v>
      </c>
      <c r="E326" s="835" t="s">
        <v>4180</v>
      </c>
      <c r="F326" s="863" t="s">
        <v>4181</v>
      </c>
      <c r="G326" s="835" t="s">
        <v>4538</v>
      </c>
      <c r="H326" s="835" t="s">
        <v>4539</v>
      </c>
      <c r="I326" s="849">
        <v>13.020000457763672</v>
      </c>
      <c r="J326" s="849">
        <v>72</v>
      </c>
      <c r="K326" s="850">
        <v>937.44000244140625</v>
      </c>
    </row>
    <row r="327" spans="1:11" ht="14.4" customHeight="1" x14ac:dyDescent="0.3">
      <c r="A327" s="831" t="s">
        <v>588</v>
      </c>
      <c r="B327" s="832" t="s">
        <v>589</v>
      </c>
      <c r="C327" s="835" t="s">
        <v>612</v>
      </c>
      <c r="D327" s="863" t="s">
        <v>613</v>
      </c>
      <c r="E327" s="835" t="s">
        <v>4180</v>
      </c>
      <c r="F327" s="863" t="s">
        <v>4181</v>
      </c>
      <c r="G327" s="835" t="s">
        <v>4223</v>
      </c>
      <c r="H327" s="835" t="s">
        <v>4224</v>
      </c>
      <c r="I327" s="849">
        <v>0.85444446404774987</v>
      </c>
      <c r="J327" s="849">
        <v>3946</v>
      </c>
      <c r="K327" s="850">
        <v>3371.7000122070313</v>
      </c>
    </row>
    <row r="328" spans="1:11" ht="14.4" customHeight="1" x14ac:dyDescent="0.3">
      <c r="A328" s="831" t="s">
        <v>588</v>
      </c>
      <c r="B328" s="832" t="s">
        <v>589</v>
      </c>
      <c r="C328" s="835" t="s">
        <v>612</v>
      </c>
      <c r="D328" s="863" t="s">
        <v>613</v>
      </c>
      <c r="E328" s="835" t="s">
        <v>4180</v>
      </c>
      <c r="F328" s="863" t="s">
        <v>4181</v>
      </c>
      <c r="G328" s="835" t="s">
        <v>4372</v>
      </c>
      <c r="H328" s="835" t="s">
        <v>4373</v>
      </c>
      <c r="I328" s="849">
        <v>1.5139999866485596</v>
      </c>
      <c r="J328" s="849">
        <v>1600</v>
      </c>
      <c r="K328" s="850">
        <v>2420</v>
      </c>
    </row>
    <row r="329" spans="1:11" ht="14.4" customHeight="1" x14ac:dyDescent="0.3">
      <c r="A329" s="831" t="s">
        <v>588</v>
      </c>
      <c r="B329" s="832" t="s">
        <v>589</v>
      </c>
      <c r="C329" s="835" t="s">
        <v>612</v>
      </c>
      <c r="D329" s="863" t="s">
        <v>613</v>
      </c>
      <c r="E329" s="835" t="s">
        <v>4180</v>
      </c>
      <c r="F329" s="863" t="s">
        <v>4181</v>
      </c>
      <c r="G329" s="835" t="s">
        <v>4374</v>
      </c>
      <c r="H329" s="835" t="s">
        <v>4375</v>
      </c>
      <c r="I329" s="849">
        <v>2.0649999380111694</v>
      </c>
      <c r="J329" s="849">
        <v>200</v>
      </c>
      <c r="K329" s="850">
        <v>413</v>
      </c>
    </row>
    <row r="330" spans="1:11" ht="14.4" customHeight="1" x14ac:dyDescent="0.3">
      <c r="A330" s="831" t="s">
        <v>588</v>
      </c>
      <c r="B330" s="832" t="s">
        <v>589</v>
      </c>
      <c r="C330" s="835" t="s">
        <v>612</v>
      </c>
      <c r="D330" s="863" t="s">
        <v>613</v>
      </c>
      <c r="E330" s="835" t="s">
        <v>4180</v>
      </c>
      <c r="F330" s="863" t="s">
        <v>4181</v>
      </c>
      <c r="G330" s="835" t="s">
        <v>4378</v>
      </c>
      <c r="H330" s="835" t="s">
        <v>4379</v>
      </c>
      <c r="I330" s="849">
        <v>27.059999465942383</v>
      </c>
      <c r="J330" s="849">
        <v>24</v>
      </c>
      <c r="K330" s="850">
        <v>649.34002685546875</v>
      </c>
    </row>
    <row r="331" spans="1:11" ht="14.4" customHeight="1" x14ac:dyDescent="0.3">
      <c r="A331" s="831" t="s">
        <v>588</v>
      </c>
      <c r="B331" s="832" t="s">
        <v>589</v>
      </c>
      <c r="C331" s="835" t="s">
        <v>612</v>
      </c>
      <c r="D331" s="863" t="s">
        <v>613</v>
      </c>
      <c r="E331" s="835" t="s">
        <v>4180</v>
      </c>
      <c r="F331" s="863" t="s">
        <v>4181</v>
      </c>
      <c r="G331" s="835" t="s">
        <v>4488</v>
      </c>
      <c r="H331" s="835" t="s">
        <v>4489</v>
      </c>
      <c r="I331" s="849">
        <v>46</v>
      </c>
      <c r="J331" s="849">
        <v>1</v>
      </c>
      <c r="K331" s="850">
        <v>46</v>
      </c>
    </row>
    <row r="332" spans="1:11" ht="14.4" customHeight="1" x14ac:dyDescent="0.3">
      <c r="A332" s="831" t="s">
        <v>588</v>
      </c>
      <c r="B332" s="832" t="s">
        <v>589</v>
      </c>
      <c r="C332" s="835" t="s">
        <v>612</v>
      </c>
      <c r="D332" s="863" t="s">
        <v>613</v>
      </c>
      <c r="E332" s="835" t="s">
        <v>4180</v>
      </c>
      <c r="F332" s="863" t="s">
        <v>4181</v>
      </c>
      <c r="G332" s="835" t="s">
        <v>4540</v>
      </c>
      <c r="H332" s="835" t="s">
        <v>4541</v>
      </c>
      <c r="I332" s="849">
        <v>15.029999732971191</v>
      </c>
      <c r="J332" s="849">
        <v>1</v>
      </c>
      <c r="K332" s="850">
        <v>15.029999732971191</v>
      </c>
    </row>
    <row r="333" spans="1:11" ht="14.4" customHeight="1" x14ac:dyDescent="0.3">
      <c r="A333" s="831" t="s">
        <v>588</v>
      </c>
      <c r="B333" s="832" t="s">
        <v>589</v>
      </c>
      <c r="C333" s="835" t="s">
        <v>612</v>
      </c>
      <c r="D333" s="863" t="s">
        <v>613</v>
      </c>
      <c r="E333" s="835" t="s">
        <v>4180</v>
      </c>
      <c r="F333" s="863" t="s">
        <v>4181</v>
      </c>
      <c r="G333" s="835" t="s">
        <v>4542</v>
      </c>
      <c r="H333" s="835" t="s">
        <v>4543</v>
      </c>
      <c r="I333" s="849">
        <v>0.37999999523162842</v>
      </c>
      <c r="J333" s="849">
        <v>25</v>
      </c>
      <c r="K333" s="850">
        <v>9.5</v>
      </c>
    </row>
    <row r="334" spans="1:11" ht="14.4" customHeight="1" x14ac:dyDescent="0.3">
      <c r="A334" s="831" t="s">
        <v>588</v>
      </c>
      <c r="B334" s="832" t="s">
        <v>589</v>
      </c>
      <c r="C334" s="835" t="s">
        <v>612</v>
      </c>
      <c r="D334" s="863" t="s">
        <v>613</v>
      </c>
      <c r="E334" s="835" t="s">
        <v>4180</v>
      </c>
      <c r="F334" s="863" t="s">
        <v>4181</v>
      </c>
      <c r="G334" s="835" t="s">
        <v>4225</v>
      </c>
      <c r="H334" s="835" t="s">
        <v>4226</v>
      </c>
      <c r="I334" s="849">
        <v>8.5755553775363502</v>
      </c>
      <c r="J334" s="849">
        <v>300</v>
      </c>
      <c r="K334" s="850">
        <v>2572.5599517822266</v>
      </c>
    </row>
    <row r="335" spans="1:11" ht="14.4" customHeight="1" x14ac:dyDescent="0.3">
      <c r="A335" s="831" t="s">
        <v>588</v>
      </c>
      <c r="B335" s="832" t="s">
        <v>589</v>
      </c>
      <c r="C335" s="835" t="s">
        <v>612</v>
      </c>
      <c r="D335" s="863" t="s">
        <v>613</v>
      </c>
      <c r="E335" s="835" t="s">
        <v>4180</v>
      </c>
      <c r="F335" s="863" t="s">
        <v>4181</v>
      </c>
      <c r="G335" s="835" t="s">
        <v>4544</v>
      </c>
      <c r="H335" s="835" t="s">
        <v>4545</v>
      </c>
      <c r="I335" s="849">
        <v>345.010009765625</v>
      </c>
      <c r="J335" s="849">
        <v>5</v>
      </c>
      <c r="K335" s="850">
        <v>3450.0500976555049</v>
      </c>
    </row>
    <row r="336" spans="1:11" ht="14.4" customHeight="1" x14ac:dyDescent="0.3">
      <c r="A336" s="831" t="s">
        <v>588</v>
      </c>
      <c r="B336" s="832" t="s">
        <v>589</v>
      </c>
      <c r="C336" s="835" t="s">
        <v>612</v>
      </c>
      <c r="D336" s="863" t="s">
        <v>613</v>
      </c>
      <c r="E336" s="835" t="s">
        <v>4180</v>
      </c>
      <c r="F336" s="863" t="s">
        <v>4181</v>
      </c>
      <c r="G336" s="835" t="s">
        <v>4546</v>
      </c>
      <c r="H336" s="835" t="s">
        <v>4547</v>
      </c>
      <c r="I336" s="849">
        <v>287.5</v>
      </c>
      <c r="J336" s="849">
        <v>5</v>
      </c>
      <c r="K336" s="850">
        <v>2874.9499999992549</v>
      </c>
    </row>
    <row r="337" spans="1:11" ht="14.4" customHeight="1" x14ac:dyDescent="0.3">
      <c r="A337" s="831" t="s">
        <v>588</v>
      </c>
      <c r="B337" s="832" t="s">
        <v>589</v>
      </c>
      <c r="C337" s="835" t="s">
        <v>612</v>
      </c>
      <c r="D337" s="863" t="s">
        <v>613</v>
      </c>
      <c r="E337" s="835" t="s">
        <v>4180</v>
      </c>
      <c r="F337" s="863" t="s">
        <v>4181</v>
      </c>
      <c r="G337" s="835" t="s">
        <v>4548</v>
      </c>
      <c r="H337" s="835" t="s">
        <v>4549</v>
      </c>
      <c r="I337" s="849">
        <v>12.159999847412109</v>
      </c>
      <c r="J337" s="849">
        <v>180</v>
      </c>
      <c r="K337" s="850">
        <v>2189</v>
      </c>
    </row>
    <row r="338" spans="1:11" ht="14.4" customHeight="1" x14ac:dyDescent="0.3">
      <c r="A338" s="831" t="s">
        <v>588</v>
      </c>
      <c r="B338" s="832" t="s">
        <v>589</v>
      </c>
      <c r="C338" s="835" t="s">
        <v>612</v>
      </c>
      <c r="D338" s="863" t="s">
        <v>613</v>
      </c>
      <c r="E338" s="835" t="s">
        <v>4180</v>
      </c>
      <c r="F338" s="863" t="s">
        <v>4181</v>
      </c>
      <c r="G338" s="835" t="s">
        <v>4550</v>
      </c>
      <c r="H338" s="835" t="s">
        <v>4551</v>
      </c>
      <c r="I338" s="849">
        <v>7.5900001525878906</v>
      </c>
      <c r="J338" s="849">
        <v>1</v>
      </c>
      <c r="K338" s="850">
        <v>7.5900001525878906</v>
      </c>
    </row>
    <row r="339" spans="1:11" ht="14.4" customHeight="1" x14ac:dyDescent="0.3">
      <c r="A339" s="831" t="s">
        <v>588</v>
      </c>
      <c r="B339" s="832" t="s">
        <v>589</v>
      </c>
      <c r="C339" s="835" t="s">
        <v>612</v>
      </c>
      <c r="D339" s="863" t="s">
        <v>613</v>
      </c>
      <c r="E339" s="835" t="s">
        <v>4180</v>
      </c>
      <c r="F339" s="863" t="s">
        <v>4181</v>
      </c>
      <c r="G339" s="835" t="s">
        <v>4227</v>
      </c>
      <c r="H339" s="835" t="s">
        <v>4228</v>
      </c>
      <c r="I339" s="849">
        <v>10.520000457763672</v>
      </c>
      <c r="J339" s="849">
        <v>50</v>
      </c>
      <c r="K339" s="850">
        <v>526</v>
      </c>
    </row>
    <row r="340" spans="1:11" ht="14.4" customHeight="1" x14ac:dyDescent="0.3">
      <c r="A340" s="831" t="s">
        <v>588</v>
      </c>
      <c r="B340" s="832" t="s">
        <v>589</v>
      </c>
      <c r="C340" s="835" t="s">
        <v>612</v>
      </c>
      <c r="D340" s="863" t="s">
        <v>613</v>
      </c>
      <c r="E340" s="835" t="s">
        <v>4180</v>
      </c>
      <c r="F340" s="863" t="s">
        <v>4181</v>
      </c>
      <c r="G340" s="835" t="s">
        <v>4552</v>
      </c>
      <c r="H340" s="835" t="s">
        <v>4553</v>
      </c>
      <c r="I340" s="849">
        <v>3.2639999866485594</v>
      </c>
      <c r="J340" s="849">
        <v>500</v>
      </c>
      <c r="K340" s="850">
        <v>1632</v>
      </c>
    </row>
    <row r="341" spans="1:11" ht="14.4" customHeight="1" x14ac:dyDescent="0.3">
      <c r="A341" s="831" t="s">
        <v>588</v>
      </c>
      <c r="B341" s="832" t="s">
        <v>589</v>
      </c>
      <c r="C341" s="835" t="s">
        <v>612</v>
      </c>
      <c r="D341" s="863" t="s">
        <v>613</v>
      </c>
      <c r="E341" s="835" t="s">
        <v>4180</v>
      </c>
      <c r="F341" s="863" t="s">
        <v>4181</v>
      </c>
      <c r="G341" s="835" t="s">
        <v>4396</v>
      </c>
      <c r="H341" s="835" t="s">
        <v>4397</v>
      </c>
      <c r="I341" s="849">
        <v>3.9650000333786011</v>
      </c>
      <c r="J341" s="849">
        <v>500</v>
      </c>
      <c r="K341" s="850">
        <v>1982.0000076293945</v>
      </c>
    </row>
    <row r="342" spans="1:11" ht="14.4" customHeight="1" x14ac:dyDescent="0.3">
      <c r="A342" s="831" t="s">
        <v>588</v>
      </c>
      <c r="B342" s="832" t="s">
        <v>589</v>
      </c>
      <c r="C342" s="835" t="s">
        <v>612</v>
      </c>
      <c r="D342" s="863" t="s">
        <v>613</v>
      </c>
      <c r="E342" s="835" t="s">
        <v>4180</v>
      </c>
      <c r="F342" s="863" t="s">
        <v>4181</v>
      </c>
      <c r="G342" s="835" t="s">
        <v>4554</v>
      </c>
      <c r="H342" s="835" t="s">
        <v>4555</v>
      </c>
      <c r="I342" s="849">
        <v>4.4819999694824215</v>
      </c>
      <c r="J342" s="849">
        <v>800</v>
      </c>
      <c r="K342" s="850">
        <v>3586</v>
      </c>
    </row>
    <row r="343" spans="1:11" ht="14.4" customHeight="1" x14ac:dyDescent="0.3">
      <c r="A343" s="831" t="s">
        <v>588</v>
      </c>
      <c r="B343" s="832" t="s">
        <v>589</v>
      </c>
      <c r="C343" s="835" t="s">
        <v>612</v>
      </c>
      <c r="D343" s="863" t="s">
        <v>613</v>
      </c>
      <c r="E343" s="835" t="s">
        <v>4180</v>
      </c>
      <c r="F343" s="863" t="s">
        <v>4181</v>
      </c>
      <c r="G343" s="835" t="s">
        <v>4400</v>
      </c>
      <c r="H343" s="835" t="s">
        <v>4401</v>
      </c>
      <c r="I343" s="849">
        <v>2.869999885559082</v>
      </c>
      <c r="J343" s="849">
        <v>100</v>
      </c>
      <c r="K343" s="850">
        <v>287</v>
      </c>
    </row>
    <row r="344" spans="1:11" ht="14.4" customHeight="1" x14ac:dyDescent="0.3">
      <c r="A344" s="831" t="s">
        <v>588</v>
      </c>
      <c r="B344" s="832" t="s">
        <v>589</v>
      </c>
      <c r="C344" s="835" t="s">
        <v>612</v>
      </c>
      <c r="D344" s="863" t="s">
        <v>613</v>
      </c>
      <c r="E344" s="835" t="s">
        <v>4180</v>
      </c>
      <c r="F344" s="863" t="s">
        <v>4181</v>
      </c>
      <c r="G344" s="835" t="s">
        <v>4402</v>
      </c>
      <c r="H344" s="835" t="s">
        <v>4403</v>
      </c>
      <c r="I344" s="849">
        <v>3.5649999380111694</v>
      </c>
      <c r="J344" s="849">
        <v>150</v>
      </c>
      <c r="K344" s="850">
        <v>534.5</v>
      </c>
    </row>
    <row r="345" spans="1:11" ht="14.4" customHeight="1" x14ac:dyDescent="0.3">
      <c r="A345" s="831" t="s">
        <v>588</v>
      </c>
      <c r="B345" s="832" t="s">
        <v>589</v>
      </c>
      <c r="C345" s="835" t="s">
        <v>612</v>
      </c>
      <c r="D345" s="863" t="s">
        <v>613</v>
      </c>
      <c r="E345" s="835" t="s">
        <v>4180</v>
      </c>
      <c r="F345" s="863" t="s">
        <v>4181</v>
      </c>
      <c r="G345" s="835" t="s">
        <v>4404</v>
      </c>
      <c r="H345" s="835" t="s">
        <v>4405</v>
      </c>
      <c r="I345" s="849">
        <v>4.309999942779541</v>
      </c>
      <c r="J345" s="849">
        <v>40</v>
      </c>
      <c r="K345" s="850">
        <v>172.39999389648437</v>
      </c>
    </row>
    <row r="346" spans="1:11" ht="14.4" customHeight="1" x14ac:dyDescent="0.3">
      <c r="A346" s="831" t="s">
        <v>588</v>
      </c>
      <c r="B346" s="832" t="s">
        <v>589</v>
      </c>
      <c r="C346" s="835" t="s">
        <v>612</v>
      </c>
      <c r="D346" s="863" t="s">
        <v>613</v>
      </c>
      <c r="E346" s="835" t="s">
        <v>4180</v>
      </c>
      <c r="F346" s="863" t="s">
        <v>4181</v>
      </c>
      <c r="G346" s="835" t="s">
        <v>4556</v>
      </c>
      <c r="H346" s="835" t="s">
        <v>4557</v>
      </c>
      <c r="I346" s="849">
        <v>12.079999923706055</v>
      </c>
      <c r="J346" s="849">
        <v>130</v>
      </c>
      <c r="K346" s="850">
        <v>1570.3999938964844</v>
      </c>
    </row>
    <row r="347" spans="1:11" ht="14.4" customHeight="1" x14ac:dyDescent="0.3">
      <c r="A347" s="831" t="s">
        <v>588</v>
      </c>
      <c r="B347" s="832" t="s">
        <v>589</v>
      </c>
      <c r="C347" s="835" t="s">
        <v>612</v>
      </c>
      <c r="D347" s="863" t="s">
        <v>613</v>
      </c>
      <c r="E347" s="835" t="s">
        <v>4180</v>
      </c>
      <c r="F347" s="863" t="s">
        <v>4181</v>
      </c>
      <c r="G347" s="835" t="s">
        <v>4558</v>
      </c>
      <c r="H347" s="835" t="s">
        <v>4559</v>
      </c>
      <c r="I347" s="849">
        <v>55.779998779296875</v>
      </c>
      <c r="J347" s="849">
        <v>23</v>
      </c>
      <c r="K347" s="850">
        <v>1282.8799896240234</v>
      </c>
    </row>
    <row r="348" spans="1:11" ht="14.4" customHeight="1" x14ac:dyDescent="0.3">
      <c r="A348" s="831" t="s">
        <v>588</v>
      </c>
      <c r="B348" s="832" t="s">
        <v>589</v>
      </c>
      <c r="C348" s="835" t="s">
        <v>612</v>
      </c>
      <c r="D348" s="863" t="s">
        <v>613</v>
      </c>
      <c r="E348" s="835" t="s">
        <v>4180</v>
      </c>
      <c r="F348" s="863" t="s">
        <v>4181</v>
      </c>
      <c r="G348" s="835" t="s">
        <v>4560</v>
      </c>
      <c r="H348" s="835" t="s">
        <v>4561</v>
      </c>
      <c r="I348" s="849">
        <v>13.800000190734863</v>
      </c>
      <c r="J348" s="849">
        <v>288</v>
      </c>
      <c r="K348" s="850">
        <v>3974.4000244140625</v>
      </c>
    </row>
    <row r="349" spans="1:11" ht="14.4" customHeight="1" x14ac:dyDescent="0.3">
      <c r="A349" s="831" t="s">
        <v>588</v>
      </c>
      <c r="B349" s="832" t="s">
        <v>589</v>
      </c>
      <c r="C349" s="835" t="s">
        <v>612</v>
      </c>
      <c r="D349" s="863" t="s">
        <v>613</v>
      </c>
      <c r="E349" s="835" t="s">
        <v>4180</v>
      </c>
      <c r="F349" s="863" t="s">
        <v>4181</v>
      </c>
      <c r="G349" s="835" t="s">
        <v>4562</v>
      </c>
      <c r="H349" s="835" t="s">
        <v>4563</v>
      </c>
      <c r="I349" s="849">
        <v>16.389999389648437</v>
      </c>
      <c r="J349" s="849">
        <v>480</v>
      </c>
      <c r="K349" s="850">
        <v>7866</v>
      </c>
    </row>
    <row r="350" spans="1:11" ht="14.4" customHeight="1" x14ac:dyDescent="0.3">
      <c r="A350" s="831" t="s">
        <v>588</v>
      </c>
      <c r="B350" s="832" t="s">
        <v>589</v>
      </c>
      <c r="C350" s="835" t="s">
        <v>612</v>
      </c>
      <c r="D350" s="863" t="s">
        <v>613</v>
      </c>
      <c r="E350" s="835" t="s">
        <v>4180</v>
      </c>
      <c r="F350" s="863" t="s">
        <v>4181</v>
      </c>
      <c r="G350" s="835" t="s">
        <v>4564</v>
      </c>
      <c r="H350" s="835" t="s">
        <v>4565</v>
      </c>
      <c r="I350" s="849">
        <v>9</v>
      </c>
      <c r="J350" s="849">
        <v>216</v>
      </c>
      <c r="K350" s="850">
        <v>1943.7299194335937</v>
      </c>
    </row>
    <row r="351" spans="1:11" ht="14.4" customHeight="1" x14ac:dyDescent="0.3">
      <c r="A351" s="831" t="s">
        <v>588</v>
      </c>
      <c r="B351" s="832" t="s">
        <v>589</v>
      </c>
      <c r="C351" s="835" t="s">
        <v>612</v>
      </c>
      <c r="D351" s="863" t="s">
        <v>613</v>
      </c>
      <c r="E351" s="835" t="s">
        <v>4180</v>
      </c>
      <c r="F351" s="863" t="s">
        <v>4181</v>
      </c>
      <c r="G351" s="835" t="s">
        <v>4566</v>
      </c>
      <c r="H351" s="835" t="s">
        <v>4567</v>
      </c>
      <c r="I351" s="849">
        <v>11.260000228881836</v>
      </c>
      <c r="J351" s="849">
        <v>432</v>
      </c>
      <c r="K351" s="850">
        <v>4863.6700744628906</v>
      </c>
    </row>
    <row r="352" spans="1:11" ht="14.4" customHeight="1" x14ac:dyDescent="0.3">
      <c r="A352" s="831" t="s">
        <v>588</v>
      </c>
      <c r="B352" s="832" t="s">
        <v>589</v>
      </c>
      <c r="C352" s="835" t="s">
        <v>612</v>
      </c>
      <c r="D352" s="863" t="s">
        <v>613</v>
      </c>
      <c r="E352" s="835" t="s">
        <v>4180</v>
      </c>
      <c r="F352" s="863" t="s">
        <v>4181</v>
      </c>
      <c r="G352" s="835" t="s">
        <v>4568</v>
      </c>
      <c r="H352" s="835" t="s">
        <v>4569</v>
      </c>
      <c r="I352" s="849">
        <v>8.7399997711181641</v>
      </c>
      <c r="J352" s="849">
        <v>252</v>
      </c>
      <c r="K352" s="850">
        <v>2202.480094909668</v>
      </c>
    </row>
    <row r="353" spans="1:11" ht="14.4" customHeight="1" x14ac:dyDescent="0.3">
      <c r="A353" s="831" t="s">
        <v>588</v>
      </c>
      <c r="B353" s="832" t="s">
        <v>589</v>
      </c>
      <c r="C353" s="835" t="s">
        <v>612</v>
      </c>
      <c r="D353" s="863" t="s">
        <v>613</v>
      </c>
      <c r="E353" s="835" t="s">
        <v>4180</v>
      </c>
      <c r="F353" s="863" t="s">
        <v>4181</v>
      </c>
      <c r="G353" s="835" t="s">
        <v>4570</v>
      </c>
      <c r="H353" s="835" t="s">
        <v>4571</v>
      </c>
      <c r="I353" s="849">
        <v>7.130000114440918</v>
      </c>
      <c r="J353" s="849">
        <v>112</v>
      </c>
      <c r="K353" s="850">
        <v>798.0999755859375</v>
      </c>
    </row>
    <row r="354" spans="1:11" ht="14.4" customHeight="1" x14ac:dyDescent="0.3">
      <c r="A354" s="831" t="s">
        <v>588</v>
      </c>
      <c r="B354" s="832" t="s">
        <v>589</v>
      </c>
      <c r="C354" s="835" t="s">
        <v>612</v>
      </c>
      <c r="D354" s="863" t="s">
        <v>613</v>
      </c>
      <c r="E354" s="835" t="s">
        <v>4180</v>
      </c>
      <c r="F354" s="863" t="s">
        <v>4181</v>
      </c>
      <c r="G354" s="835" t="s">
        <v>4408</v>
      </c>
      <c r="H354" s="835" t="s">
        <v>4409</v>
      </c>
      <c r="I354" s="849">
        <v>17.620000839233398</v>
      </c>
      <c r="J354" s="849">
        <v>1</v>
      </c>
      <c r="K354" s="850">
        <v>17.620000839233398</v>
      </c>
    </row>
    <row r="355" spans="1:11" ht="14.4" customHeight="1" x14ac:dyDescent="0.3">
      <c r="A355" s="831" t="s">
        <v>588</v>
      </c>
      <c r="B355" s="832" t="s">
        <v>589</v>
      </c>
      <c r="C355" s="835" t="s">
        <v>612</v>
      </c>
      <c r="D355" s="863" t="s">
        <v>613</v>
      </c>
      <c r="E355" s="835" t="s">
        <v>4180</v>
      </c>
      <c r="F355" s="863" t="s">
        <v>4181</v>
      </c>
      <c r="G355" s="835" t="s">
        <v>4572</v>
      </c>
      <c r="H355" s="835" t="s">
        <v>4573</v>
      </c>
      <c r="I355" s="849">
        <v>22.309999465942383</v>
      </c>
      <c r="J355" s="849">
        <v>1</v>
      </c>
      <c r="K355" s="850">
        <v>22.309999465942383</v>
      </c>
    </row>
    <row r="356" spans="1:11" ht="14.4" customHeight="1" x14ac:dyDescent="0.3">
      <c r="A356" s="831" t="s">
        <v>588</v>
      </c>
      <c r="B356" s="832" t="s">
        <v>589</v>
      </c>
      <c r="C356" s="835" t="s">
        <v>612</v>
      </c>
      <c r="D356" s="863" t="s">
        <v>613</v>
      </c>
      <c r="E356" s="835" t="s">
        <v>4180</v>
      </c>
      <c r="F356" s="863" t="s">
        <v>4181</v>
      </c>
      <c r="G356" s="835" t="s">
        <v>4574</v>
      </c>
      <c r="H356" s="835" t="s">
        <v>4575</v>
      </c>
      <c r="I356" s="849">
        <v>1083.9000244140625</v>
      </c>
      <c r="J356" s="849">
        <v>4</v>
      </c>
      <c r="K356" s="850">
        <v>4335.60009765625</v>
      </c>
    </row>
    <row r="357" spans="1:11" ht="14.4" customHeight="1" x14ac:dyDescent="0.3">
      <c r="A357" s="831" t="s">
        <v>588</v>
      </c>
      <c r="B357" s="832" t="s">
        <v>589</v>
      </c>
      <c r="C357" s="835" t="s">
        <v>612</v>
      </c>
      <c r="D357" s="863" t="s">
        <v>613</v>
      </c>
      <c r="E357" s="835" t="s">
        <v>4180</v>
      </c>
      <c r="F357" s="863" t="s">
        <v>4181</v>
      </c>
      <c r="G357" s="835" t="s">
        <v>4416</v>
      </c>
      <c r="H357" s="835" t="s">
        <v>4417</v>
      </c>
      <c r="I357" s="849">
        <v>2.6800000667572021</v>
      </c>
      <c r="J357" s="849">
        <v>15</v>
      </c>
      <c r="K357" s="850">
        <v>40.19999885559082</v>
      </c>
    </row>
    <row r="358" spans="1:11" ht="14.4" customHeight="1" x14ac:dyDescent="0.3">
      <c r="A358" s="831" t="s">
        <v>588</v>
      </c>
      <c r="B358" s="832" t="s">
        <v>589</v>
      </c>
      <c r="C358" s="835" t="s">
        <v>612</v>
      </c>
      <c r="D358" s="863" t="s">
        <v>613</v>
      </c>
      <c r="E358" s="835" t="s">
        <v>4180</v>
      </c>
      <c r="F358" s="863" t="s">
        <v>4181</v>
      </c>
      <c r="G358" s="835" t="s">
        <v>4422</v>
      </c>
      <c r="H358" s="835" t="s">
        <v>4423</v>
      </c>
      <c r="I358" s="849">
        <v>10.119999885559082</v>
      </c>
      <c r="J358" s="849">
        <v>59</v>
      </c>
      <c r="K358" s="850">
        <v>597.07999420166016</v>
      </c>
    </row>
    <row r="359" spans="1:11" ht="14.4" customHeight="1" x14ac:dyDescent="0.3">
      <c r="A359" s="831" t="s">
        <v>588</v>
      </c>
      <c r="B359" s="832" t="s">
        <v>589</v>
      </c>
      <c r="C359" s="835" t="s">
        <v>612</v>
      </c>
      <c r="D359" s="863" t="s">
        <v>613</v>
      </c>
      <c r="E359" s="835" t="s">
        <v>4180</v>
      </c>
      <c r="F359" s="863" t="s">
        <v>4181</v>
      </c>
      <c r="G359" s="835" t="s">
        <v>4233</v>
      </c>
      <c r="H359" s="835" t="s">
        <v>4234</v>
      </c>
      <c r="I359" s="849">
        <v>0.66333335638046265</v>
      </c>
      <c r="J359" s="849">
        <v>27000</v>
      </c>
      <c r="K359" s="850">
        <v>17910</v>
      </c>
    </row>
    <row r="360" spans="1:11" ht="14.4" customHeight="1" x14ac:dyDescent="0.3">
      <c r="A360" s="831" t="s">
        <v>588</v>
      </c>
      <c r="B360" s="832" t="s">
        <v>589</v>
      </c>
      <c r="C360" s="835" t="s">
        <v>612</v>
      </c>
      <c r="D360" s="863" t="s">
        <v>613</v>
      </c>
      <c r="E360" s="835" t="s">
        <v>4180</v>
      </c>
      <c r="F360" s="863" t="s">
        <v>4181</v>
      </c>
      <c r="G360" s="835" t="s">
        <v>4428</v>
      </c>
      <c r="H360" s="835" t="s">
        <v>4429</v>
      </c>
      <c r="I360" s="849">
        <v>9.3299999237060547</v>
      </c>
      <c r="J360" s="849">
        <v>1</v>
      </c>
      <c r="K360" s="850">
        <v>9.3299999237060547</v>
      </c>
    </row>
    <row r="361" spans="1:11" ht="14.4" customHeight="1" x14ac:dyDescent="0.3">
      <c r="A361" s="831" t="s">
        <v>588</v>
      </c>
      <c r="B361" s="832" t="s">
        <v>589</v>
      </c>
      <c r="C361" s="835" t="s">
        <v>612</v>
      </c>
      <c r="D361" s="863" t="s">
        <v>613</v>
      </c>
      <c r="E361" s="835" t="s">
        <v>4239</v>
      </c>
      <c r="F361" s="863" t="s">
        <v>4240</v>
      </c>
      <c r="G361" s="835" t="s">
        <v>4241</v>
      </c>
      <c r="H361" s="835" t="s">
        <v>4242</v>
      </c>
      <c r="I361" s="849">
        <v>1.9999999552965164E-2</v>
      </c>
      <c r="J361" s="849">
        <v>250</v>
      </c>
      <c r="K361" s="850">
        <v>5</v>
      </c>
    </row>
    <row r="362" spans="1:11" ht="14.4" customHeight="1" x14ac:dyDescent="0.3">
      <c r="A362" s="831" t="s">
        <v>588</v>
      </c>
      <c r="B362" s="832" t="s">
        <v>589</v>
      </c>
      <c r="C362" s="835" t="s">
        <v>612</v>
      </c>
      <c r="D362" s="863" t="s">
        <v>613</v>
      </c>
      <c r="E362" s="835" t="s">
        <v>4239</v>
      </c>
      <c r="F362" s="863" t="s">
        <v>4240</v>
      </c>
      <c r="G362" s="835" t="s">
        <v>4245</v>
      </c>
      <c r="H362" s="835" t="s">
        <v>4246</v>
      </c>
      <c r="I362" s="849">
        <v>15.920000076293945</v>
      </c>
      <c r="J362" s="849">
        <v>5</v>
      </c>
      <c r="K362" s="850">
        <v>79.5999755859375</v>
      </c>
    </row>
    <row r="363" spans="1:11" ht="14.4" customHeight="1" x14ac:dyDescent="0.3">
      <c r="A363" s="831" t="s">
        <v>588</v>
      </c>
      <c r="B363" s="832" t="s">
        <v>589</v>
      </c>
      <c r="C363" s="835" t="s">
        <v>612</v>
      </c>
      <c r="D363" s="863" t="s">
        <v>613</v>
      </c>
      <c r="E363" s="835" t="s">
        <v>4239</v>
      </c>
      <c r="F363" s="863" t="s">
        <v>4240</v>
      </c>
      <c r="G363" s="835" t="s">
        <v>4247</v>
      </c>
      <c r="H363" s="835" t="s">
        <v>4248</v>
      </c>
      <c r="I363" s="849">
        <v>11.144444465637207</v>
      </c>
      <c r="J363" s="849">
        <v>900</v>
      </c>
      <c r="K363" s="850">
        <v>10030</v>
      </c>
    </row>
    <row r="364" spans="1:11" ht="14.4" customHeight="1" x14ac:dyDescent="0.3">
      <c r="A364" s="831" t="s">
        <v>588</v>
      </c>
      <c r="B364" s="832" t="s">
        <v>589</v>
      </c>
      <c r="C364" s="835" t="s">
        <v>612</v>
      </c>
      <c r="D364" s="863" t="s">
        <v>613</v>
      </c>
      <c r="E364" s="835" t="s">
        <v>4239</v>
      </c>
      <c r="F364" s="863" t="s">
        <v>4240</v>
      </c>
      <c r="G364" s="835" t="s">
        <v>4259</v>
      </c>
      <c r="H364" s="835" t="s">
        <v>4260</v>
      </c>
      <c r="I364" s="849">
        <v>1.8049999475479126</v>
      </c>
      <c r="J364" s="849">
        <v>30</v>
      </c>
      <c r="K364" s="850">
        <v>54.200000762939453</v>
      </c>
    </row>
    <row r="365" spans="1:11" ht="14.4" customHeight="1" x14ac:dyDescent="0.3">
      <c r="A365" s="831" t="s">
        <v>588</v>
      </c>
      <c r="B365" s="832" t="s">
        <v>589</v>
      </c>
      <c r="C365" s="835" t="s">
        <v>612</v>
      </c>
      <c r="D365" s="863" t="s">
        <v>613</v>
      </c>
      <c r="E365" s="835" t="s">
        <v>4239</v>
      </c>
      <c r="F365" s="863" t="s">
        <v>4240</v>
      </c>
      <c r="G365" s="835" t="s">
        <v>4279</v>
      </c>
      <c r="H365" s="835" t="s">
        <v>4280</v>
      </c>
      <c r="I365" s="849">
        <v>13.310000419616699</v>
      </c>
      <c r="J365" s="849">
        <v>85</v>
      </c>
      <c r="K365" s="850">
        <v>1131.3500518798828</v>
      </c>
    </row>
    <row r="366" spans="1:11" ht="14.4" customHeight="1" x14ac:dyDescent="0.3">
      <c r="A366" s="831" t="s">
        <v>588</v>
      </c>
      <c r="B366" s="832" t="s">
        <v>589</v>
      </c>
      <c r="C366" s="835" t="s">
        <v>612</v>
      </c>
      <c r="D366" s="863" t="s">
        <v>613</v>
      </c>
      <c r="E366" s="835" t="s">
        <v>4239</v>
      </c>
      <c r="F366" s="863" t="s">
        <v>4240</v>
      </c>
      <c r="G366" s="835" t="s">
        <v>4281</v>
      </c>
      <c r="H366" s="835" t="s">
        <v>4282</v>
      </c>
      <c r="I366" s="849">
        <v>2.2799999713897705</v>
      </c>
      <c r="J366" s="849">
        <v>50</v>
      </c>
      <c r="K366" s="850">
        <v>114</v>
      </c>
    </row>
    <row r="367" spans="1:11" ht="14.4" customHeight="1" x14ac:dyDescent="0.3">
      <c r="A367" s="831" t="s">
        <v>588</v>
      </c>
      <c r="B367" s="832" t="s">
        <v>589</v>
      </c>
      <c r="C367" s="835" t="s">
        <v>612</v>
      </c>
      <c r="D367" s="863" t="s">
        <v>613</v>
      </c>
      <c r="E367" s="835" t="s">
        <v>4239</v>
      </c>
      <c r="F367" s="863" t="s">
        <v>4240</v>
      </c>
      <c r="G367" s="835" t="s">
        <v>4283</v>
      </c>
      <c r="H367" s="835" t="s">
        <v>4284</v>
      </c>
      <c r="I367" s="849">
        <v>5.3250000476837158</v>
      </c>
      <c r="J367" s="849">
        <v>1600</v>
      </c>
      <c r="K367" s="850">
        <v>8519.5999755859375</v>
      </c>
    </row>
    <row r="368" spans="1:11" ht="14.4" customHeight="1" x14ac:dyDescent="0.3">
      <c r="A368" s="831" t="s">
        <v>588</v>
      </c>
      <c r="B368" s="832" t="s">
        <v>589</v>
      </c>
      <c r="C368" s="835" t="s">
        <v>612</v>
      </c>
      <c r="D368" s="863" t="s">
        <v>613</v>
      </c>
      <c r="E368" s="835" t="s">
        <v>4239</v>
      </c>
      <c r="F368" s="863" t="s">
        <v>4240</v>
      </c>
      <c r="G368" s="835" t="s">
        <v>4287</v>
      </c>
      <c r="H368" s="835" t="s">
        <v>4288</v>
      </c>
      <c r="I368" s="849">
        <v>2.8566665649414062</v>
      </c>
      <c r="J368" s="849">
        <v>700</v>
      </c>
      <c r="K368" s="850">
        <v>1999</v>
      </c>
    </row>
    <row r="369" spans="1:11" ht="14.4" customHeight="1" x14ac:dyDescent="0.3">
      <c r="A369" s="831" t="s">
        <v>588</v>
      </c>
      <c r="B369" s="832" t="s">
        <v>589</v>
      </c>
      <c r="C369" s="835" t="s">
        <v>612</v>
      </c>
      <c r="D369" s="863" t="s">
        <v>613</v>
      </c>
      <c r="E369" s="835" t="s">
        <v>4239</v>
      </c>
      <c r="F369" s="863" t="s">
        <v>4240</v>
      </c>
      <c r="G369" s="835" t="s">
        <v>4297</v>
      </c>
      <c r="H369" s="835" t="s">
        <v>4298</v>
      </c>
      <c r="I369" s="849">
        <v>1.0900000333786011</v>
      </c>
      <c r="J369" s="849">
        <v>3700</v>
      </c>
      <c r="K369" s="850">
        <v>4033</v>
      </c>
    </row>
    <row r="370" spans="1:11" ht="14.4" customHeight="1" x14ac:dyDescent="0.3">
      <c r="A370" s="831" t="s">
        <v>588</v>
      </c>
      <c r="B370" s="832" t="s">
        <v>589</v>
      </c>
      <c r="C370" s="835" t="s">
        <v>612</v>
      </c>
      <c r="D370" s="863" t="s">
        <v>613</v>
      </c>
      <c r="E370" s="835" t="s">
        <v>4239</v>
      </c>
      <c r="F370" s="863" t="s">
        <v>4240</v>
      </c>
      <c r="G370" s="835" t="s">
        <v>4299</v>
      </c>
      <c r="H370" s="835" t="s">
        <v>4300</v>
      </c>
      <c r="I370" s="849">
        <v>0.47333332896232605</v>
      </c>
      <c r="J370" s="849">
        <v>3900</v>
      </c>
      <c r="K370" s="850">
        <v>1848</v>
      </c>
    </row>
    <row r="371" spans="1:11" ht="14.4" customHeight="1" x14ac:dyDescent="0.3">
      <c r="A371" s="831" t="s">
        <v>588</v>
      </c>
      <c r="B371" s="832" t="s">
        <v>589</v>
      </c>
      <c r="C371" s="835" t="s">
        <v>612</v>
      </c>
      <c r="D371" s="863" t="s">
        <v>613</v>
      </c>
      <c r="E371" s="835" t="s">
        <v>4239</v>
      </c>
      <c r="F371" s="863" t="s">
        <v>4240</v>
      </c>
      <c r="G371" s="835" t="s">
        <v>4301</v>
      </c>
      <c r="H371" s="835" t="s">
        <v>4302</v>
      </c>
      <c r="I371" s="849">
        <v>1.6699999570846558</v>
      </c>
      <c r="J371" s="849">
        <v>400</v>
      </c>
      <c r="K371" s="850">
        <v>668</v>
      </c>
    </row>
    <row r="372" spans="1:11" ht="14.4" customHeight="1" x14ac:dyDescent="0.3">
      <c r="A372" s="831" t="s">
        <v>588</v>
      </c>
      <c r="B372" s="832" t="s">
        <v>589</v>
      </c>
      <c r="C372" s="835" t="s">
        <v>612</v>
      </c>
      <c r="D372" s="863" t="s">
        <v>613</v>
      </c>
      <c r="E372" s="835" t="s">
        <v>4239</v>
      </c>
      <c r="F372" s="863" t="s">
        <v>4240</v>
      </c>
      <c r="G372" s="835" t="s">
        <v>4303</v>
      </c>
      <c r="H372" s="835" t="s">
        <v>4304</v>
      </c>
      <c r="I372" s="849">
        <v>0.67000001668930054</v>
      </c>
      <c r="J372" s="849">
        <v>1500</v>
      </c>
      <c r="K372" s="850">
        <v>1005</v>
      </c>
    </row>
    <row r="373" spans="1:11" ht="14.4" customHeight="1" x14ac:dyDescent="0.3">
      <c r="A373" s="831" t="s">
        <v>588</v>
      </c>
      <c r="B373" s="832" t="s">
        <v>589</v>
      </c>
      <c r="C373" s="835" t="s">
        <v>612</v>
      </c>
      <c r="D373" s="863" t="s">
        <v>613</v>
      </c>
      <c r="E373" s="835" t="s">
        <v>4239</v>
      </c>
      <c r="F373" s="863" t="s">
        <v>4240</v>
      </c>
      <c r="G373" s="835" t="s">
        <v>4454</v>
      </c>
      <c r="H373" s="835" t="s">
        <v>4455</v>
      </c>
      <c r="I373" s="849">
        <v>2.0899999141693115</v>
      </c>
      <c r="J373" s="849">
        <v>50</v>
      </c>
      <c r="K373" s="850">
        <v>104.5</v>
      </c>
    </row>
    <row r="374" spans="1:11" ht="14.4" customHeight="1" x14ac:dyDescent="0.3">
      <c r="A374" s="831" t="s">
        <v>588</v>
      </c>
      <c r="B374" s="832" t="s">
        <v>589</v>
      </c>
      <c r="C374" s="835" t="s">
        <v>612</v>
      </c>
      <c r="D374" s="863" t="s">
        <v>613</v>
      </c>
      <c r="E374" s="835" t="s">
        <v>4239</v>
      </c>
      <c r="F374" s="863" t="s">
        <v>4240</v>
      </c>
      <c r="G374" s="835" t="s">
        <v>4456</v>
      </c>
      <c r="H374" s="835" t="s">
        <v>4457</v>
      </c>
      <c r="I374" s="849">
        <v>3.75</v>
      </c>
      <c r="J374" s="849">
        <v>450</v>
      </c>
      <c r="K374" s="850">
        <v>1687.5</v>
      </c>
    </row>
    <row r="375" spans="1:11" ht="14.4" customHeight="1" x14ac:dyDescent="0.3">
      <c r="A375" s="831" t="s">
        <v>588</v>
      </c>
      <c r="B375" s="832" t="s">
        <v>589</v>
      </c>
      <c r="C375" s="835" t="s">
        <v>612</v>
      </c>
      <c r="D375" s="863" t="s">
        <v>613</v>
      </c>
      <c r="E375" s="835" t="s">
        <v>4239</v>
      </c>
      <c r="F375" s="863" t="s">
        <v>4240</v>
      </c>
      <c r="G375" s="835" t="s">
        <v>4313</v>
      </c>
      <c r="H375" s="835" t="s">
        <v>4314</v>
      </c>
      <c r="I375" s="849">
        <v>1.9850000143051147</v>
      </c>
      <c r="J375" s="849">
        <v>510</v>
      </c>
      <c r="K375" s="850">
        <v>1012.3999996185303</v>
      </c>
    </row>
    <row r="376" spans="1:11" ht="14.4" customHeight="1" x14ac:dyDescent="0.3">
      <c r="A376" s="831" t="s">
        <v>588</v>
      </c>
      <c r="B376" s="832" t="s">
        <v>589</v>
      </c>
      <c r="C376" s="835" t="s">
        <v>612</v>
      </c>
      <c r="D376" s="863" t="s">
        <v>613</v>
      </c>
      <c r="E376" s="835" t="s">
        <v>4239</v>
      </c>
      <c r="F376" s="863" t="s">
        <v>4240</v>
      </c>
      <c r="G376" s="835" t="s">
        <v>4315</v>
      </c>
      <c r="H376" s="835" t="s">
        <v>4316</v>
      </c>
      <c r="I376" s="849">
        <v>2.0499999523162842</v>
      </c>
      <c r="J376" s="849">
        <v>200</v>
      </c>
      <c r="K376" s="850">
        <v>410.90000152587891</v>
      </c>
    </row>
    <row r="377" spans="1:11" ht="14.4" customHeight="1" x14ac:dyDescent="0.3">
      <c r="A377" s="831" t="s">
        <v>588</v>
      </c>
      <c r="B377" s="832" t="s">
        <v>589</v>
      </c>
      <c r="C377" s="835" t="s">
        <v>612</v>
      </c>
      <c r="D377" s="863" t="s">
        <v>613</v>
      </c>
      <c r="E377" s="835" t="s">
        <v>4239</v>
      </c>
      <c r="F377" s="863" t="s">
        <v>4240</v>
      </c>
      <c r="G377" s="835" t="s">
        <v>4317</v>
      </c>
      <c r="H377" s="835" t="s">
        <v>4318</v>
      </c>
      <c r="I377" s="849">
        <v>1.8999999761581421</v>
      </c>
      <c r="J377" s="849">
        <v>80</v>
      </c>
      <c r="K377" s="850">
        <v>152</v>
      </c>
    </row>
    <row r="378" spans="1:11" ht="14.4" customHeight="1" x14ac:dyDescent="0.3">
      <c r="A378" s="831" t="s">
        <v>588</v>
      </c>
      <c r="B378" s="832" t="s">
        <v>589</v>
      </c>
      <c r="C378" s="835" t="s">
        <v>612</v>
      </c>
      <c r="D378" s="863" t="s">
        <v>613</v>
      </c>
      <c r="E378" s="835" t="s">
        <v>4239</v>
      </c>
      <c r="F378" s="863" t="s">
        <v>4240</v>
      </c>
      <c r="G378" s="835" t="s">
        <v>4319</v>
      </c>
      <c r="H378" s="835" t="s">
        <v>4320</v>
      </c>
      <c r="I378" s="849">
        <v>2.7000000476837158</v>
      </c>
      <c r="J378" s="849">
        <v>50</v>
      </c>
      <c r="K378" s="850">
        <v>135</v>
      </c>
    </row>
    <row r="379" spans="1:11" ht="14.4" customHeight="1" x14ac:dyDescent="0.3">
      <c r="A379" s="831" t="s">
        <v>588</v>
      </c>
      <c r="B379" s="832" t="s">
        <v>589</v>
      </c>
      <c r="C379" s="835" t="s">
        <v>612</v>
      </c>
      <c r="D379" s="863" t="s">
        <v>613</v>
      </c>
      <c r="E379" s="835" t="s">
        <v>4239</v>
      </c>
      <c r="F379" s="863" t="s">
        <v>4240</v>
      </c>
      <c r="G379" s="835" t="s">
        <v>4321</v>
      </c>
      <c r="H379" s="835" t="s">
        <v>4322</v>
      </c>
      <c r="I379" s="849">
        <v>1.9249999523162842</v>
      </c>
      <c r="J379" s="849">
        <v>15</v>
      </c>
      <c r="K379" s="850">
        <v>28.899999618530273</v>
      </c>
    </row>
    <row r="380" spans="1:11" ht="14.4" customHeight="1" x14ac:dyDescent="0.3">
      <c r="A380" s="831" t="s">
        <v>588</v>
      </c>
      <c r="B380" s="832" t="s">
        <v>589</v>
      </c>
      <c r="C380" s="835" t="s">
        <v>612</v>
      </c>
      <c r="D380" s="863" t="s">
        <v>613</v>
      </c>
      <c r="E380" s="835" t="s">
        <v>4239</v>
      </c>
      <c r="F380" s="863" t="s">
        <v>4240</v>
      </c>
      <c r="G380" s="835" t="s">
        <v>4520</v>
      </c>
      <c r="H380" s="835" t="s">
        <v>4521</v>
      </c>
      <c r="I380" s="849">
        <v>3.0999999046325684</v>
      </c>
      <c r="J380" s="849">
        <v>50</v>
      </c>
      <c r="K380" s="850">
        <v>155</v>
      </c>
    </row>
    <row r="381" spans="1:11" ht="14.4" customHeight="1" x14ac:dyDescent="0.3">
      <c r="A381" s="831" t="s">
        <v>588</v>
      </c>
      <c r="B381" s="832" t="s">
        <v>589</v>
      </c>
      <c r="C381" s="835" t="s">
        <v>612</v>
      </c>
      <c r="D381" s="863" t="s">
        <v>613</v>
      </c>
      <c r="E381" s="835" t="s">
        <v>4239</v>
      </c>
      <c r="F381" s="863" t="s">
        <v>4240</v>
      </c>
      <c r="G381" s="835" t="s">
        <v>4323</v>
      </c>
      <c r="H381" s="835" t="s">
        <v>4324</v>
      </c>
      <c r="I381" s="849">
        <v>2.1650000810623169</v>
      </c>
      <c r="J381" s="849">
        <v>64</v>
      </c>
      <c r="K381" s="850">
        <v>138.58000373840332</v>
      </c>
    </row>
    <row r="382" spans="1:11" ht="14.4" customHeight="1" x14ac:dyDescent="0.3">
      <c r="A382" s="831" t="s">
        <v>588</v>
      </c>
      <c r="B382" s="832" t="s">
        <v>589</v>
      </c>
      <c r="C382" s="835" t="s">
        <v>612</v>
      </c>
      <c r="D382" s="863" t="s">
        <v>613</v>
      </c>
      <c r="E382" s="835" t="s">
        <v>4239</v>
      </c>
      <c r="F382" s="863" t="s">
        <v>4240</v>
      </c>
      <c r="G382" s="835" t="s">
        <v>4323</v>
      </c>
      <c r="H382" s="835" t="s">
        <v>4458</v>
      </c>
      <c r="I382" s="849">
        <v>2.1700000762939453</v>
      </c>
      <c r="J382" s="849">
        <v>10</v>
      </c>
      <c r="K382" s="850">
        <v>21.700000762939453</v>
      </c>
    </row>
    <row r="383" spans="1:11" ht="14.4" customHeight="1" x14ac:dyDescent="0.3">
      <c r="A383" s="831" t="s">
        <v>588</v>
      </c>
      <c r="B383" s="832" t="s">
        <v>589</v>
      </c>
      <c r="C383" s="835" t="s">
        <v>612</v>
      </c>
      <c r="D383" s="863" t="s">
        <v>613</v>
      </c>
      <c r="E383" s="835" t="s">
        <v>4239</v>
      </c>
      <c r="F383" s="863" t="s">
        <v>4240</v>
      </c>
      <c r="G383" s="835" t="s">
        <v>4326</v>
      </c>
      <c r="H383" s="835" t="s">
        <v>4327</v>
      </c>
      <c r="I383" s="849">
        <v>5</v>
      </c>
      <c r="J383" s="849">
        <v>300</v>
      </c>
      <c r="K383" s="850">
        <v>1500</v>
      </c>
    </row>
    <row r="384" spans="1:11" ht="14.4" customHeight="1" x14ac:dyDescent="0.3">
      <c r="A384" s="831" t="s">
        <v>588</v>
      </c>
      <c r="B384" s="832" t="s">
        <v>589</v>
      </c>
      <c r="C384" s="835" t="s">
        <v>612</v>
      </c>
      <c r="D384" s="863" t="s">
        <v>613</v>
      </c>
      <c r="E384" s="835" t="s">
        <v>4239</v>
      </c>
      <c r="F384" s="863" t="s">
        <v>4240</v>
      </c>
      <c r="G384" s="835" t="s">
        <v>4328</v>
      </c>
      <c r="H384" s="835" t="s">
        <v>4329</v>
      </c>
      <c r="I384" s="849">
        <v>2.5166666507720947</v>
      </c>
      <c r="J384" s="849">
        <v>200</v>
      </c>
      <c r="K384" s="850">
        <v>503</v>
      </c>
    </row>
    <row r="385" spans="1:11" ht="14.4" customHeight="1" x14ac:dyDescent="0.3">
      <c r="A385" s="831" t="s">
        <v>588</v>
      </c>
      <c r="B385" s="832" t="s">
        <v>589</v>
      </c>
      <c r="C385" s="835" t="s">
        <v>612</v>
      </c>
      <c r="D385" s="863" t="s">
        <v>613</v>
      </c>
      <c r="E385" s="835" t="s">
        <v>4239</v>
      </c>
      <c r="F385" s="863" t="s">
        <v>4240</v>
      </c>
      <c r="G385" s="835" t="s">
        <v>4330</v>
      </c>
      <c r="H385" s="835" t="s">
        <v>4331</v>
      </c>
      <c r="I385" s="849">
        <v>21.239999771118164</v>
      </c>
      <c r="J385" s="849">
        <v>30</v>
      </c>
      <c r="K385" s="850">
        <v>637.20001220703125</v>
      </c>
    </row>
    <row r="386" spans="1:11" ht="14.4" customHeight="1" x14ac:dyDescent="0.3">
      <c r="A386" s="831" t="s">
        <v>588</v>
      </c>
      <c r="B386" s="832" t="s">
        <v>589</v>
      </c>
      <c r="C386" s="835" t="s">
        <v>612</v>
      </c>
      <c r="D386" s="863" t="s">
        <v>613</v>
      </c>
      <c r="E386" s="835" t="s">
        <v>4239</v>
      </c>
      <c r="F386" s="863" t="s">
        <v>4240</v>
      </c>
      <c r="G386" s="835" t="s">
        <v>4330</v>
      </c>
      <c r="H386" s="835" t="s">
        <v>4459</v>
      </c>
      <c r="I386" s="849">
        <v>21.234999656677246</v>
      </c>
      <c r="J386" s="849">
        <v>180</v>
      </c>
      <c r="K386" s="850">
        <v>3822.2000122070312</v>
      </c>
    </row>
    <row r="387" spans="1:11" ht="14.4" customHeight="1" x14ac:dyDescent="0.3">
      <c r="A387" s="831" t="s">
        <v>588</v>
      </c>
      <c r="B387" s="832" t="s">
        <v>589</v>
      </c>
      <c r="C387" s="835" t="s">
        <v>612</v>
      </c>
      <c r="D387" s="863" t="s">
        <v>613</v>
      </c>
      <c r="E387" s="835" t="s">
        <v>4336</v>
      </c>
      <c r="F387" s="863" t="s">
        <v>4337</v>
      </c>
      <c r="G387" s="835" t="s">
        <v>4576</v>
      </c>
      <c r="H387" s="835" t="s">
        <v>4577</v>
      </c>
      <c r="I387" s="849">
        <v>0.30250000953674316</v>
      </c>
      <c r="J387" s="849">
        <v>800</v>
      </c>
      <c r="K387" s="850">
        <v>242</v>
      </c>
    </row>
    <row r="388" spans="1:11" ht="14.4" customHeight="1" x14ac:dyDescent="0.3">
      <c r="A388" s="831" t="s">
        <v>588</v>
      </c>
      <c r="B388" s="832" t="s">
        <v>589</v>
      </c>
      <c r="C388" s="835" t="s">
        <v>612</v>
      </c>
      <c r="D388" s="863" t="s">
        <v>613</v>
      </c>
      <c r="E388" s="835" t="s">
        <v>4336</v>
      </c>
      <c r="F388" s="863" t="s">
        <v>4337</v>
      </c>
      <c r="G388" s="835" t="s">
        <v>4462</v>
      </c>
      <c r="H388" s="835" t="s">
        <v>4463</v>
      </c>
      <c r="I388" s="849">
        <v>0.30625000596046448</v>
      </c>
      <c r="J388" s="849">
        <v>3700</v>
      </c>
      <c r="K388" s="850">
        <v>1136</v>
      </c>
    </row>
    <row r="389" spans="1:11" ht="14.4" customHeight="1" x14ac:dyDescent="0.3">
      <c r="A389" s="831" t="s">
        <v>588</v>
      </c>
      <c r="B389" s="832" t="s">
        <v>589</v>
      </c>
      <c r="C389" s="835" t="s">
        <v>612</v>
      </c>
      <c r="D389" s="863" t="s">
        <v>613</v>
      </c>
      <c r="E389" s="835" t="s">
        <v>4336</v>
      </c>
      <c r="F389" s="863" t="s">
        <v>4337</v>
      </c>
      <c r="G389" s="835" t="s">
        <v>4338</v>
      </c>
      <c r="H389" s="835" t="s">
        <v>4339</v>
      </c>
      <c r="I389" s="849">
        <v>0.30444445212682086</v>
      </c>
      <c r="J389" s="849">
        <v>4400</v>
      </c>
      <c r="K389" s="850">
        <v>1338</v>
      </c>
    </row>
    <row r="390" spans="1:11" ht="14.4" customHeight="1" x14ac:dyDescent="0.3">
      <c r="A390" s="831" t="s">
        <v>588</v>
      </c>
      <c r="B390" s="832" t="s">
        <v>589</v>
      </c>
      <c r="C390" s="835" t="s">
        <v>612</v>
      </c>
      <c r="D390" s="863" t="s">
        <v>613</v>
      </c>
      <c r="E390" s="835" t="s">
        <v>4336</v>
      </c>
      <c r="F390" s="863" t="s">
        <v>4337</v>
      </c>
      <c r="G390" s="835" t="s">
        <v>4524</v>
      </c>
      <c r="H390" s="835" t="s">
        <v>4525</v>
      </c>
      <c r="I390" s="849">
        <v>0.30400000810623168</v>
      </c>
      <c r="J390" s="849">
        <v>2100</v>
      </c>
      <c r="K390" s="850">
        <v>638</v>
      </c>
    </row>
    <row r="391" spans="1:11" ht="14.4" customHeight="1" x14ac:dyDescent="0.3">
      <c r="A391" s="831" t="s">
        <v>588</v>
      </c>
      <c r="B391" s="832" t="s">
        <v>589</v>
      </c>
      <c r="C391" s="835" t="s">
        <v>612</v>
      </c>
      <c r="D391" s="863" t="s">
        <v>613</v>
      </c>
      <c r="E391" s="835" t="s">
        <v>4336</v>
      </c>
      <c r="F391" s="863" t="s">
        <v>4337</v>
      </c>
      <c r="G391" s="835" t="s">
        <v>4578</v>
      </c>
      <c r="H391" s="835" t="s">
        <v>4579</v>
      </c>
      <c r="I391" s="849">
        <v>0.68000000715255737</v>
      </c>
      <c r="J391" s="849">
        <v>200</v>
      </c>
      <c r="K391" s="850">
        <v>136</v>
      </c>
    </row>
    <row r="392" spans="1:11" ht="14.4" customHeight="1" x14ac:dyDescent="0.3">
      <c r="A392" s="831" t="s">
        <v>588</v>
      </c>
      <c r="B392" s="832" t="s">
        <v>589</v>
      </c>
      <c r="C392" s="835" t="s">
        <v>612</v>
      </c>
      <c r="D392" s="863" t="s">
        <v>613</v>
      </c>
      <c r="E392" s="835" t="s">
        <v>4336</v>
      </c>
      <c r="F392" s="863" t="s">
        <v>4337</v>
      </c>
      <c r="G392" s="835" t="s">
        <v>4340</v>
      </c>
      <c r="H392" s="835" t="s">
        <v>4341</v>
      </c>
      <c r="I392" s="849">
        <v>0.53333334459198845</v>
      </c>
      <c r="J392" s="849">
        <v>3900</v>
      </c>
      <c r="K392" s="850">
        <v>2098</v>
      </c>
    </row>
    <row r="393" spans="1:11" ht="14.4" customHeight="1" x14ac:dyDescent="0.3">
      <c r="A393" s="831" t="s">
        <v>588</v>
      </c>
      <c r="B393" s="832" t="s">
        <v>589</v>
      </c>
      <c r="C393" s="835" t="s">
        <v>612</v>
      </c>
      <c r="D393" s="863" t="s">
        <v>613</v>
      </c>
      <c r="E393" s="835" t="s">
        <v>4336</v>
      </c>
      <c r="F393" s="863" t="s">
        <v>4337</v>
      </c>
      <c r="G393" s="835" t="s">
        <v>4342</v>
      </c>
      <c r="H393" s="835" t="s">
        <v>4343</v>
      </c>
      <c r="I393" s="849">
        <v>1.809999942779541</v>
      </c>
      <c r="J393" s="849">
        <v>100</v>
      </c>
      <c r="K393" s="850">
        <v>181</v>
      </c>
    </row>
    <row r="394" spans="1:11" ht="14.4" customHeight="1" x14ac:dyDescent="0.3">
      <c r="A394" s="831" t="s">
        <v>588</v>
      </c>
      <c r="B394" s="832" t="s">
        <v>589</v>
      </c>
      <c r="C394" s="835" t="s">
        <v>612</v>
      </c>
      <c r="D394" s="863" t="s">
        <v>613</v>
      </c>
      <c r="E394" s="835" t="s">
        <v>4336</v>
      </c>
      <c r="F394" s="863" t="s">
        <v>4337</v>
      </c>
      <c r="G394" s="835" t="s">
        <v>4580</v>
      </c>
      <c r="H394" s="835" t="s">
        <v>4581</v>
      </c>
      <c r="I394" s="849">
        <v>4.0100002288818359</v>
      </c>
      <c r="J394" s="849">
        <v>400</v>
      </c>
      <c r="K394" s="850">
        <v>1602.530029296875</v>
      </c>
    </row>
    <row r="395" spans="1:11" ht="14.4" customHeight="1" x14ac:dyDescent="0.3">
      <c r="A395" s="831" t="s">
        <v>588</v>
      </c>
      <c r="B395" s="832" t="s">
        <v>589</v>
      </c>
      <c r="C395" s="835" t="s">
        <v>612</v>
      </c>
      <c r="D395" s="863" t="s">
        <v>613</v>
      </c>
      <c r="E395" s="835" t="s">
        <v>4344</v>
      </c>
      <c r="F395" s="863" t="s">
        <v>4345</v>
      </c>
      <c r="G395" s="835" t="s">
        <v>4346</v>
      </c>
      <c r="H395" s="835" t="s">
        <v>4347</v>
      </c>
      <c r="I395" s="849">
        <v>0.68857142754963463</v>
      </c>
      <c r="J395" s="849">
        <v>15000</v>
      </c>
      <c r="K395" s="850">
        <v>10330</v>
      </c>
    </row>
    <row r="396" spans="1:11" ht="14.4" customHeight="1" x14ac:dyDescent="0.3">
      <c r="A396" s="831" t="s">
        <v>588</v>
      </c>
      <c r="B396" s="832" t="s">
        <v>589</v>
      </c>
      <c r="C396" s="835" t="s">
        <v>612</v>
      </c>
      <c r="D396" s="863" t="s">
        <v>613</v>
      </c>
      <c r="E396" s="835" t="s">
        <v>4344</v>
      </c>
      <c r="F396" s="863" t="s">
        <v>4345</v>
      </c>
      <c r="G396" s="835" t="s">
        <v>4348</v>
      </c>
      <c r="H396" s="835" t="s">
        <v>4349</v>
      </c>
      <c r="I396" s="849">
        <v>0.68777777751286828</v>
      </c>
      <c r="J396" s="849">
        <v>33000</v>
      </c>
      <c r="K396" s="850">
        <v>22690</v>
      </c>
    </row>
    <row r="397" spans="1:11" ht="14.4" customHeight="1" x14ac:dyDescent="0.3">
      <c r="A397" s="831" t="s">
        <v>588</v>
      </c>
      <c r="B397" s="832" t="s">
        <v>589</v>
      </c>
      <c r="C397" s="835" t="s">
        <v>615</v>
      </c>
      <c r="D397" s="863" t="s">
        <v>616</v>
      </c>
      <c r="E397" s="835" t="s">
        <v>4172</v>
      </c>
      <c r="F397" s="863" t="s">
        <v>4173</v>
      </c>
      <c r="G397" s="835" t="s">
        <v>4174</v>
      </c>
      <c r="H397" s="835" t="s">
        <v>4175</v>
      </c>
      <c r="I397" s="849">
        <v>147.17999267578125</v>
      </c>
      <c r="J397" s="849">
        <v>1</v>
      </c>
      <c r="K397" s="850">
        <v>147.17999267578125</v>
      </c>
    </row>
    <row r="398" spans="1:11" ht="14.4" customHeight="1" x14ac:dyDescent="0.3">
      <c r="A398" s="831" t="s">
        <v>588</v>
      </c>
      <c r="B398" s="832" t="s">
        <v>589</v>
      </c>
      <c r="C398" s="835" t="s">
        <v>615</v>
      </c>
      <c r="D398" s="863" t="s">
        <v>616</v>
      </c>
      <c r="E398" s="835" t="s">
        <v>4172</v>
      </c>
      <c r="F398" s="863" t="s">
        <v>4173</v>
      </c>
      <c r="G398" s="835" t="s">
        <v>4176</v>
      </c>
      <c r="H398" s="835" t="s">
        <v>4177</v>
      </c>
      <c r="I398" s="849">
        <v>147.17999267578125</v>
      </c>
      <c r="J398" s="849">
        <v>1</v>
      </c>
      <c r="K398" s="850">
        <v>147.17999267578125</v>
      </c>
    </row>
    <row r="399" spans="1:11" ht="14.4" customHeight="1" x14ac:dyDescent="0.3">
      <c r="A399" s="831" t="s">
        <v>588</v>
      </c>
      <c r="B399" s="832" t="s">
        <v>589</v>
      </c>
      <c r="C399" s="835" t="s">
        <v>615</v>
      </c>
      <c r="D399" s="863" t="s">
        <v>616</v>
      </c>
      <c r="E399" s="835" t="s">
        <v>4172</v>
      </c>
      <c r="F399" s="863" t="s">
        <v>4173</v>
      </c>
      <c r="G399" s="835" t="s">
        <v>4582</v>
      </c>
      <c r="H399" s="835" t="s">
        <v>4583</v>
      </c>
      <c r="I399" s="849">
        <v>152.46000671386719</v>
      </c>
      <c r="J399" s="849">
        <v>5</v>
      </c>
      <c r="K399" s="850">
        <v>762.29998779296875</v>
      </c>
    </row>
    <row r="400" spans="1:11" ht="14.4" customHeight="1" x14ac:dyDescent="0.3">
      <c r="A400" s="831" t="s">
        <v>588</v>
      </c>
      <c r="B400" s="832" t="s">
        <v>589</v>
      </c>
      <c r="C400" s="835" t="s">
        <v>615</v>
      </c>
      <c r="D400" s="863" t="s">
        <v>616</v>
      </c>
      <c r="E400" s="835" t="s">
        <v>4180</v>
      </c>
      <c r="F400" s="863" t="s">
        <v>4181</v>
      </c>
      <c r="G400" s="835" t="s">
        <v>4182</v>
      </c>
      <c r="H400" s="835" t="s">
        <v>4183</v>
      </c>
      <c r="I400" s="849">
        <v>4.119999885559082</v>
      </c>
      <c r="J400" s="849">
        <v>2250</v>
      </c>
      <c r="K400" s="850">
        <v>9270</v>
      </c>
    </row>
    <row r="401" spans="1:11" ht="14.4" customHeight="1" x14ac:dyDescent="0.3">
      <c r="A401" s="831" t="s">
        <v>588</v>
      </c>
      <c r="B401" s="832" t="s">
        <v>589</v>
      </c>
      <c r="C401" s="835" t="s">
        <v>615</v>
      </c>
      <c r="D401" s="863" t="s">
        <v>616</v>
      </c>
      <c r="E401" s="835" t="s">
        <v>4180</v>
      </c>
      <c r="F401" s="863" t="s">
        <v>4181</v>
      </c>
      <c r="G401" s="835" t="s">
        <v>4186</v>
      </c>
      <c r="H401" s="835" t="s">
        <v>4187</v>
      </c>
      <c r="I401" s="849">
        <v>4.1050000190734863</v>
      </c>
      <c r="J401" s="849">
        <v>200</v>
      </c>
      <c r="K401" s="850">
        <v>821</v>
      </c>
    </row>
    <row r="402" spans="1:11" ht="14.4" customHeight="1" x14ac:dyDescent="0.3">
      <c r="A402" s="831" t="s">
        <v>588</v>
      </c>
      <c r="B402" s="832" t="s">
        <v>589</v>
      </c>
      <c r="C402" s="835" t="s">
        <v>615</v>
      </c>
      <c r="D402" s="863" t="s">
        <v>616</v>
      </c>
      <c r="E402" s="835" t="s">
        <v>4180</v>
      </c>
      <c r="F402" s="863" t="s">
        <v>4181</v>
      </c>
      <c r="G402" s="835" t="s">
        <v>4186</v>
      </c>
      <c r="H402" s="835" t="s">
        <v>4188</v>
      </c>
      <c r="I402" s="849">
        <v>4.1066667238871259</v>
      </c>
      <c r="J402" s="849">
        <v>300</v>
      </c>
      <c r="K402" s="850">
        <v>1232</v>
      </c>
    </row>
    <row r="403" spans="1:11" ht="14.4" customHeight="1" x14ac:dyDescent="0.3">
      <c r="A403" s="831" t="s">
        <v>588</v>
      </c>
      <c r="B403" s="832" t="s">
        <v>589</v>
      </c>
      <c r="C403" s="835" t="s">
        <v>615</v>
      </c>
      <c r="D403" s="863" t="s">
        <v>616</v>
      </c>
      <c r="E403" s="835" t="s">
        <v>4180</v>
      </c>
      <c r="F403" s="863" t="s">
        <v>4181</v>
      </c>
      <c r="G403" s="835" t="s">
        <v>4191</v>
      </c>
      <c r="H403" s="835" t="s">
        <v>4192</v>
      </c>
      <c r="I403" s="849">
        <v>9.0200004577636719</v>
      </c>
      <c r="J403" s="849">
        <v>140</v>
      </c>
      <c r="K403" s="850">
        <v>1262.800048828125</v>
      </c>
    </row>
    <row r="404" spans="1:11" ht="14.4" customHeight="1" x14ac:dyDescent="0.3">
      <c r="A404" s="831" t="s">
        <v>588</v>
      </c>
      <c r="B404" s="832" t="s">
        <v>589</v>
      </c>
      <c r="C404" s="835" t="s">
        <v>615</v>
      </c>
      <c r="D404" s="863" t="s">
        <v>616</v>
      </c>
      <c r="E404" s="835" t="s">
        <v>4180</v>
      </c>
      <c r="F404" s="863" t="s">
        <v>4181</v>
      </c>
      <c r="G404" s="835" t="s">
        <v>4584</v>
      </c>
      <c r="H404" s="835" t="s">
        <v>4585</v>
      </c>
      <c r="I404" s="849">
        <v>13.039999961853027</v>
      </c>
      <c r="J404" s="849">
        <v>100</v>
      </c>
      <c r="K404" s="850">
        <v>1304</v>
      </c>
    </row>
    <row r="405" spans="1:11" ht="14.4" customHeight="1" x14ac:dyDescent="0.3">
      <c r="A405" s="831" t="s">
        <v>588</v>
      </c>
      <c r="B405" s="832" t="s">
        <v>589</v>
      </c>
      <c r="C405" s="835" t="s">
        <v>615</v>
      </c>
      <c r="D405" s="863" t="s">
        <v>616</v>
      </c>
      <c r="E405" s="835" t="s">
        <v>4180</v>
      </c>
      <c r="F405" s="863" t="s">
        <v>4181</v>
      </c>
      <c r="G405" s="835" t="s">
        <v>4358</v>
      </c>
      <c r="H405" s="835" t="s">
        <v>4359</v>
      </c>
      <c r="I405" s="849">
        <v>0.87999999523162842</v>
      </c>
      <c r="J405" s="849">
        <v>400</v>
      </c>
      <c r="K405" s="850">
        <v>352</v>
      </c>
    </row>
    <row r="406" spans="1:11" ht="14.4" customHeight="1" x14ac:dyDescent="0.3">
      <c r="A406" s="831" t="s">
        <v>588</v>
      </c>
      <c r="B406" s="832" t="s">
        <v>589</v>
      </c>
      <c r="C406" s="835" t="s">
        <v>615</v>
      </c>
      <c r="D406" s="863" t="s">
        <v>616</v>
      </c>
      <c r="E406" s="835" t="s">
        <v>4180</v>
      </c>
      <c r="F406" s="863" t="s">
        <v>4181</v>
      </c>
      <c r="G406" s="835" t="s">
        <v>4360</v>
      </c>
      <c r="H406" s="835" t="s">
        <v>4361</v>
      </c>
      <c r="I406" s="849">
        <v>3.012499988079071</v>
      </c>
      <c r="J406" s="849">
        <v>640</v>
      </c>
      <c r="K406" s="850">
        <v>1928.2200012207031</v>
      </c>
    </row>
    <row r="407" spans="1:11" ht="14.4" customHeight="1" x14ac:dyDescent="0.3">
      <c r="A407" s="831" t="s">
        <v>588</v>
      </c>
      <c r="B407" s="832" t="s">
        <v>589</v>
      </c>
      <c r="C407" s="835" t="s">
        <v>615</v>
      </c>
      <c r="D407" s="863" t="s">
        <v>616</v>
      </c>
      <c r="E407" s="835" t="s">
        <v>4180</v>
      </c>
      <c r="F407" s="863" t="s">
        <v>4181</v>
      </c>
      <c r="G407" s="835" t="s">
        <v>4197</v>
      </c>
      <c r="H407" s="835" t="s">
        <v>4198</v>
      </c>
      <c r="I407" s="849">
        <v>11.369999885559082</v>
      </c>
      <c r="J407" s="849">
        <v>10</v>
      </c>
      <c r="K407" s="850">
        <v>113.68000030517578</v>
      </c>
    </row>
    <row r="408" spans="1:11" ht="14.4" customHeight="1" x14ac:dyDescent="0.3">
      <c r="A408" s="831" t="s">
        <v>588</v>
      </c>
      <c r="B408" s="832" t="s">
        <v>589</v>
      </c>
      <c r="C408" s="835" t="s">
        <v>615</v>
      </c>
      <c r="D408" s="863" t="s">
        <v>616</v>
      </c>
      <c r="E408" s="835" t="s">
        <v>4180</v>
      </c>
      <c r="F408" s="863" t="s">
        <v>4181</v>
      </c>
      <c r="G408" s="835" t="s">
        <v>4586</v>
      </c>
      <c r="H408" s="835" t="s">
        <v>4587</v>
      </c>
      <c r="I408" s="849">
        <v>130.23199768066405</v>
      </c>
      <c r="J408" s="849">
        <v>160</v>
      </c>
      <c r="K408" s="850">
        <v>20837.25</v>
      </c>
    </row>
    <row r="409" spans="1:11" ht="14.4" customHeight="1" x14ac:dyDescent="0.3">
      <c r="A409" s="831" t="s">
        <v>588</v>
      </c>
      <c r="B409" s="832" t="s">
        <v>589</v>
      </c>
      <c r="C409" s="835" t="s">
        <v>615</v>
      </c>
      <c r="D409" s="863" t="s">
        <v>616</v>
      </c>
      <c r="E409" s="835" t="s">
        <v>4180</v>
      </c>
      <c r="F409" s="863" t="s">
        <v>4181</v>
      </c>
      <c r="G409" s="835" t="s">
        <v>4588</v>
      </c>
      <c r="H409" s="835" t="s">
        <v>4589</v>
      </c>
      <c r="I409" s="849">
        <v>82.230003356933594</v>
      </c>
      <c r="J409" s="849">
        <v>5</v>
      </c>
      <c r="K409" s="850">
        <v>411.17001342773437</v>
      </c>
    </row>
    <row r="410" spans="1:11" ht="14.4" customHeight="1" x14ac:dyDescent="0.3">
      <c r="A410" s="831" t="s">
        <v>588</v>
      </c>
      <c r="B410" s="832" t="s">
        <v>589</v>
      </c>
      <c r="C410" s="835" t="s">
        <v>615</v>
      </c>
      <c r="D410" s="863" t="s">
        <v>616</v>
      </c>
      <c r="E410" s="835" t="s">
        <v>4180</v>
      </c>
      <c r="F410" s="863" t="s">
        <v>4181</v>
      </c>
      <c r="G410" s="835" t="s">
        <v>4203</v>
      </c>
      <c r="H410" s="835" t="s">
        <v>4204</v>
      </c>
      <c r="I410" s="849">
        <v>20.112000656127929</v>
      </c>
      <c r="J410" s="849">
        <v>500</v>
      </c>
      <c r="K410" s="850">
        <v>10056.660034179687</v>
      </c>
    </row>
    <row r="411" spans="1:11" ht="14.4" customHeight="1" x14ac:dyDescent="0.3">
      <c r="A411" s="831" t="s">
        <v>588</v>
      </c>
      <c r="B411" s="832" t="s">
        <v>589</v>
      </c>
      <c r="C411" s="835" t="s">
        <v>615</v>
      </c>
      <c r="D411" s="863" t="s">
        <v>616</v>
      </c>
      <c r="E411" s="835" t="s">
        <v>4180</v>
      </c>
      <c r="F411" s="863" t="s">
        <v>4181</v>
      </c>
      <c r="G411" s="835" t="s">
        <v>4205</v>
      </c>
      <c r="H411" s="835" t="s">
        <v>4206</v>
      </c>
      <c r="I411" s="849">
        <v>27.196667353312176</v>
      </c>
      <c r="J411" s="849">
        <v>500</v>
      </c>
      <c r="K411" s="850">
        <v>13598</v>
      </c>
    </row>
    <row r="412" spans="1:11" ht="14.4" customHeight="1" x14ac:dyDescent="0.3">
      <c r="A412" s="831" t="s">
        <v>588</v>
      </c>
      <c r="B412" s="832" t="s">
        <v>589</v>
      </c>
      <c r="C412" s="835" t="s">
        <v>615</v>
      </c>
      <c r="D412" s="863" t="s">
        <v>616</v>
      </c>
      <c r="E412" s="835" t="s">
        <v>4180</v>
      </c>
      <c r="F412" s="863" t="s">
        <v>4181</v>
      </c>
      <c r="G412" s="835" t="s">
        <v>4207</v>
      </c>
      <c r="H412" s="835" t="s">
        <v>4208</v>
      </c>
      <c r="I412" s="849">
        <v>9.1233332951863613</v>
      </c>
      <c r="J412" s="849">
        <v>550</v>
      </c>
      <c r="K412" s="850">
        <v>5018</v>
      </c>
    </row>
    <row r="413" spans="1:11" ht="14.4" customHeight="1" x14ac:dyDescent="0.3">
      <c r="A413" s="831" t="s">
        <v>588</v>
      </c>
      <c r="B413" s="832" t="s">
        <v>589</v>
      </c>
      <c r="C413" s="835" t="s">
        <v>615</v>
      </c>
      <c r="D413" s="863" t="s">
        <v>616</v>
      </c>
      <c r="E413" s="835" t="s">
        <v>4180</v>
      </c>
      <c r="F413" s="863" t="s">
        <v>4181</v>
      </c>
      <c r="G413" s="835" t="s">
        <v>4209</v>
      </c>
      <c r="H413" s="835" t="s">
        <v>4210</v>
      </c>
      <c r="I413" s="849">
        <v>22.139999389648438</v>
      </c>
      <c r="J413" s="849">
        <v>50</v>
      </c>
      <c r="K413" s="850">
        <v>1107</v>
      </c>
    </row>
    <row r="414" spans="1:11" ht="14.4" customHeight="1" x14ac:dyDescent="0.3">
      <c r="A414" s="831" t="s">
        <v>588</v>
      </c>
      <c r="B414" s="832" t="s">
        <v>589</v>
      </c>
      <c r="C414" s="835" t="s">
        <v>615</v>
      </c>
      <c r="D414" s="863" t="s">
        <v>616</v>
      </c>
      <c r="E414" s="835" t="s">
        <v>4180</v>
      </c>
      <c r="F414" s="863" t="s">
        <v>4181</v>
      </c>
      <c r="G414" s="835" t="s">
        <v>4211</v>
      </c>
      <c r="H414" s="835" t="s">
        <v>4212</v>
      </c>
      <c r="I414" s="849">
        <v>293.25</v>
      </c>
      <c r="J414" s="849">
        <v>25</v>
      </c>
      <c r="K414" s="850">
        <v>7331.25</v>
      </c>
    </row>
    <row r="415" spans="1:11" ht="14.4" customHeight="1" x14ac:dyDescent="0.3">
      <c r="A415" s="831" t="s">
        <v>588</v>
      </c>
      <c r="B415" s="832" t="s">
        <v>589</v>
      </c>
      <c r="C415" s="835" t="s">
        <v>615</v>
      </c>
      <c r="D415" s="863" t="s">
        <v>616</v>
      </c>
      <c r="E415" s="835" t="s">
        <v>4180</v>
      </c>
      <c r="F415" s="863" t="s">
        <v>4181</v>
      </c>
      <c r="G415" s="835" t="s">
        <v>4213</v>
      </c>
      <c r="H415" s="835" t="s">
        <v>4214</v>
      </c>
      <c r="I415" s="849">
        <v>283.01499938964844</v>
      </c>
      <c r="J415" s="849">
        <v>10</v>
      </c>
      <c r="K415" s="850">
        <v>2830.1300048828125</v>
      </c>
    </row>
    <row r="416" spans="1:11" ht="14.4" customHeight="1" x14ac:dyDescent="0.3">
      <c r="A416" s="831" t="s">
        <v>588</v>
      </c>
      <c r="B416" s="832" t="s">
        <v>589</v>
      </c>
      <c r="C416" s="835" t="s">
        <v>615</v>
      </c>
      <c r="D416" s="863" t="s">
        <v>616</v>
      </c>
      <c r="E416" s="835" t="s">
        <v>4180</v>
      </c>
      <c r="F416" s="863" t="s">
        <v>4181</v>
      </c>
      <c r="G416" s="835" t="s">
        <v>4370</v>
      </c>
      <c r="H416" s="835" t="s">
        <v>4371</v>
      </c>
      <c r="I416" s="849">
        <v>233.79499816894531</v>
      </c>
      <c r="J416" s="849">
        <v>30</v>
      </c>
      <c r="K416" s="850">
        <v>7013.829833984375</v>
      </c>
    </row>
    <row r="417" spans="1:11" ht="14.4" customHeight="1" x14ac:dyDescent="0.3">
      <c r="A417" s="831" t="s">
        <v>588</v>
      </c>
      <c r="B417" s="832" t="s">
        <v>589</v>
      </c>
      <c r="C417" s="835" t="s">
        <v>615</v>
      </c>
      <c r="D417" s="863" t="s">
        <v>616</v>
      </c>
      <c r="E417" s="835" t="s">
        <v>4180</v>
      </c>
      <c r="F417" s="863" t="s">
        <v>4181</v>
      </c>
      <c r="G417" s="835" t="s">
        <v>4590</v>
      </c>
      <c r="H417" s="835" t="s">
        <v>4591</v>
      </c>
      <c r="I417" s="849">
        <v>153</v>
      </c>
      <c r="J417" s="849">
        <v>10</v>
      </c>
      <c r="K417" s="850">
        <v>1529.9599609375</v>
      </c>
    </row>
    <row r="418" spans="1:11" ht="14.4" customHeight="1" x14ac:dyDescent="0.3">
      <c r="A418" s="831" t="s">
        <v>588</v>
      </c>
      <c r="B418" s="832" t="s">
        <v>589</v>
      </c>
      <c r="C418" s="835" t="s">
        <v>615</v>
      </c>
      <c r="D418" s="863" t="s">
        <v>616</v>
      </c>
      <c r="E418" s="835" t="s">
        <v>4180</v>
      </c>
      <c r="F418" s="863" t="s">
        <v>4181</v>
      </c>
      <c r="G418" s="835" t="s">
        <v>4215</v>
      </c>
      <c r="H418" s="835" t="s">
        <v>4216</v>
      </c>
      <c r="I418" s="849">
        <v>33.799999237060547</v>
      </c>
      <c r="J418" s="849">
        <v>440</v>
      </c>
      <c r="K418" s="850">
        <v>14871.56005859375</v>
      </c>
    </row>
    <row r="419" spans="1:11" ht="14.4" customHeight="1" x14ac:dyDescent="0.3">
      <c r="A419" s="831" t="s">
        <v>588</v>
      </c>
      <c r="B419" s="832" t="s">
        <v>589</v>
      </c>
      <c r="C419" s="835" t="s">
        <v>615</v>
      </c>
      <c r="D419" s="863" t="s">
        <v>616</v>
      </c>
      <c r="E419" s="835" t="s">
        <v>4180</v>
      </c>
      <c r="F419" s="863" t="s">
        <v>4181</v>
      </c>
      <c r="G419" s="835" t="s">
        <v>4217</v>
      </c>
      <c r="H419" s="835" t="s">
        <v>4218</v>
      </c>
      <c r="I419" s="849">
        <v>38.093332926432289</v>
      </c>
      <c r="J419" s="849">
        <v>440</v>
      </c>
      <c r="K419" s="850">
        <v>16762.1298828125</v>
      </c>
    </row>
    <row r="420" spans="1:11" ht="14.4" customHeight="1" x14ac:dyDescent="0.3">
      <c r="A420" s="831" t="s">
        <v>588</v>
      </c>
      <c r="B420" s="832" t="s">
        <v>589</v>
      </c>
      <c r="C420" s="835" t="s">
        <v>615</v>
      </c>
      <c r="D420" s="863" t="s">
        <v>616</v>
      </c>
      <c r="E420" s="835" t="s">
        <v>4180</v>
      </c>
      <c r="F420" s="863" t="s">
        <v>4181</v>
      </c>
      <c r="G420" s="835" t="s">
        <v>4219</v>
      </c>
      <c r="H420" s="835" t="s">
        <v>4220</v>
      </c>
      <c r="I420" s="849">
        <v>145.2111087375217</v>
      </c>
      <c r="J420" s="849">
        <v>18</v>
      </c>
      <c r="K420" s="850">
        <v>2557.1000366210937</v>
      </c>
    </row>
    <row r="421" spans="1:11" ht="14.4" customHeight="1" x14ac:dyDescent="0.3">
      <c r="A421" s="831" t="s">
        <v>588</v>
      </c>
      <c r="B421" s="832" t="s">
        <v>589</v>
      </c>
      <c r="C421" s="835" t="s">
        <v>615</v>
      </c>
      <c r="D421" s="863" t="s">
        <v>616</v>
      </c>
      <c r="E421" s="835" t="s">
        <v>4180</v>
      </c>
      <c r="F421" s="863" t="s">
        <v>4181</v>
      </c>
      <c r="G421" s="835" t="s">
        <v>4221</v>
      </c>
      <c r="H421" s="835" t="s">
        <v>4222</v>
      </c>
      <c r="I421" s="849">
        <v>12.595000267028809</v>
      </c>
      <c r="J421" s="849">
        <v>1000</v>
      </c>
      <c r="K421" s="850">
        <v>12596.41015625</v>
      </c>
    </row>
    <row r="422" spans="1:11" ht="14.4" customHeight="1" x14ac:dyDescent="0.3">
      <c r="A422" s="831" t="s">
        <v>588</v>
      </c>
      <c r="B422" s="832" t="s">
        <v>589</v>
      </c>
      <c r="C422" s="835" t="s">
        <v>615</v>
      </c>
      <c r="D422" s="863" t="s">
        <v>616</v>
      </c>
      <c r="E422" s="835" t="s">
        <v>4180</v>
      </c>
      <c r="F422" s="863" t="s">
        <v>4181</v>
      </c>
      <c r="G422" s="835" t="s">
        <v>4223</v>
      </c>
      <c r="H422" s="835" t="s">
        <v>4224</v>
      </c>
      <c r="I422" s="849">
        <v>0.85500001907348633</v>
      </c>
      <c r="J422" s="849">
        <v>450</v>
      </c>
      <c r="K422" s="850">
        <v>385.5</v>
      </c>
    </row>
    <row r="423" spans="1:11" ht="14.4" customHeight="1" x14ac:dyDescent="0.3">
      <c r="A423" s="831" t="s">
        <v>588</v>
      </c>
      <c r="B423" s="832" t="s">
        <v>589</v>
      </c>
      <c r="C423" s="835" t="s">
        <v>615</v>
      </c>
      <c r="D423" s="863" t="s">
        <v>616</v>
      </c>
      <c r="E423" s="835" t="s">
        <v>4180</v>
      </c>
      <c r="F423" s="863" t="s">
        <v>4181</v>
      </c>
      <c r="G423" s="835" t="s">
        <v>4374</v>
      </c>
      <c r="H423" s="835" t="s">
        <v>4375</v>
      </c>
      <c r="I423" s="849">
        <v>2.0699999332427979</v>
      </c>
      <c r="J423" s="849">
        <v>50</v>
      </c>
      <c r="K423" s="850">
        <v>103.5</v>
      </c>
    </row>
    <row r="424" spans="1:11" ht="14.4" customHeight="1" x14ac:dyDescent="0.3">
      <c r="A424" s="831" t="s">
        <v>588</v>
      </c>
      <c r="B424" s="832" t="s">
        <v>589</v>
      </c>
      <c r="C424" s="835" t="s">
        <v>615</v>
      </c>
      <c r="D424" s="863" t="s">
        <v>616</v>
      </c>
      <c r="E424" s="835" t="s">
        <v>4180</v>
      </c>
      <c r="F424" s="863" t="s">
        <v>4181</v>
      </c>
      <c r="G424" s="835" t="s">
        <v>4488</v>
      </c>
      <c r="H424" s="835" t="s">
        <v>4489</v>
      </c>
      <c r="I424" s="849">
        <v>46</v>
      </c>
      <c r="J424" s="849">
        <v>1</v>
      </c>
      <c r="K424" s="850">
        <v>46</v>
      </c>
    </row>
    <row r="425" spans="1:11" ht="14.4" customHeight="1" x14ac:dyDescent="0.3">
      <c r="A425" s="831" t="s">
        <v>588</v>
      </c>
      <c r="B425" s="832" t="s">
        <v>589</v>
      </c>
      <c r="C425" s="835" t="s">
        <v>615</v>
      </c>
      <c r="D425" s="863" t="s">
        <v>616</v>
      </c>
      <c r="E425" s="835" t="s">
        <v>4180</v>
      </c>
      <c r="F425" s="863" t="s">
        <v>4181</v>
      </c>
      <c r="G425" s="835" t="s">
        <v>4382</v>
      </c>
      <c r="H425" s="835" t="s">
        <v>4383</v>
      </c>
      <c r="I425" s="849">
        <v>61.220001220703125</v>
      </c>
      <c r="J425" s="849">
        <v>1</v>
      </c>
      <c r="K425" s="850">
        <v>61.220001220703125</v>
      </c>
    </row>
    <row r="426" spans="1:11" ht="14.4" customHeight="1" x14ac:dyDescent="0.3">
      <c r="A426" s="831" t="s">
        <v>588</v>
      </c>
      <c r="B426" s="832" t="s">
        <v>589</v>
      </c>
      <c r="C426" s="835" t="s">
        <v>615</v>
      </c>
      <c r="D426" s="863" t="s">
        <v>616</v>
      </c>
      <c r="E426" s="835" t="s">
        <v>4180</v>
      </c>
      <c r="F426" s="863" t="s">
        <v>4181</v>
      </c>
      <c r="G426" s="835" t="s">
        <v>4225</v>
      </c>
      <c r="H426" s="835" t="s">
        <v>4226</v>
      </c>
      <c r="I426" s="849">
        <v>8.5787498950958252</v>
      </c>
      <c r="J426" s="849">
        <v>264</v>
      </c>
      <c r="K426" s="850">
        <v>2264.7599792480469</v>
      </c>
    </row>
    <row r="427" spans="1:11" ht="14.4" customHeight="1" x14ac:dyDescent="0.3">
      <c r="A427" s="831" t="s">
        <v>588</v>
      </c>
      <c r="B427" s="832" t="s">
        <v>589</v>
      </c>
      <c r="C427" s="835" t="s">
        <v>615</v>
      </c>
      <c r="D427" s="863" t="s">
        <v>616</v>
      </c>
      <c r="E427" s="835" t="s">
        <v>4180</v>
      </c>
      <c r="F427" s="863" t="s">
        <v>4181</v>
      </c>
      <c r="G427" s="835" t="s">
        <v>4227</v>
      </c>
      <c r="H427" s="835" t="s">
        <v>4228</v>
      </c>
      <c r="I427" s="849">
        <v>10.525000095367432</v>
      </c>
      <c r="J427" s="849">
        <v>2480</v>
      </c>
      <c r="K427" s="850">
        <v>26101.7998046875</v>
      </c>
    </row>
    <row r="428" spans="1:11" ht="14.4" customHeight="1" x14ac:dyDescent="0.3">
      <c r="A428" s="831" t="s">
        <v>588</v>
      </c>
      <c r="B428" s="832" t="s">
        <v>589</v>
      </c>
      <c r="C428" s="835" t="s">
        <v>615</v>
      </c>
      <c r="D428" s="863" t="s">
        <v>616</v>
      </c>
      <c r="E428" s="835" t="s">
        <v>4180</v>
      </c>
      <c r="F428" s="863" t="s">
        <v>4181</v>
      </c>
      <c r="G428" s="835" t="s">
        <v>4552</v>
      </c>
      <c r="H428" s="835" t="s">
        <v>4553</v>
      </c>
      <c r="I428" s="849">
        <v>3.2649999856948853</v>
      </c>
      <c r="J428" s="849">
        <v>60</v>
      </c>
      <c r="K428" s="850">
        <v>195.79999542236328</v>
      </c>
    </row>
    <row r="429" spans="1:11" ht="14.4" customHeight="1" x14ac:dyDescent="0.3">
      <c r="A429" s="831" t="s">
        <v>588</v>
      </c>
      <c r="B429" s="832" t="s">
        <v>589</v>
      </c>
      <c r="C429" s="835" t="s">
        <v>615</v>
      </c>
      <c r="D429" s="863" t="s">
        <v>616</v>
      </c>
      <c r="E429" s="835" t="s">
        <v>4180</v>
      </c>
      <c r="F429" s="863" t="s">
        <v>4181</v>
      </c>
      <c r="G429" s="835" t="s">
        <v>4396</v>
      </c>
      <c r="H429" s="835" t="s">
        <v>4397</v>
      </c>
      <c r="I429" s="849">
        <v>3.9700000286102295</v>
      </c>
      <c r="J429" s="849">
        <v>60</v>
      </c>
      <c r="K429" s="850">
        <v>238.20000457763672</v>
      </c>
    </row>
    <row r="430" spans="1:11" ht="14.4" customHeight="1" x14ac:dyDescent="0.3">
      <c r="A430" s="831" t="s">
        <v>588</v>
      </c>
      <c r="B430" s="832" t="s">
        <v>589</v>
      </c>
      <c r="C430" s="835" t="s">
        <v>615</v>
      </c>
      <c r="D430" s="863" t="s">
        <v>616</v>
      </c>
      <c r="E430" s="835" t="s">
        <v>4180</v>
      </c>
      <c r="F430" s="863" t="s">
        <v>4181</v>
      </c>
      <c r="G430" s="835" t="s">
        <v>4592</v>
      </c>
      <c r="H430" s="835" t="s">
        <v>4593</v>
      </c>
      <c r="I430" s="849">
        <v>12.649999618530273</v>
      </c>
      <c r="J430" s="849">
        <v>15</v>
      </c>
      <c r="K430" s="850">
        <v>189.75</v>
      </c>
    </row>
    <row r="431" spans="1:11" ht="14.4" customHeight="1" x14ac:dyDescent="0.3">
      <c r="A431" s="831" t="s">
        <v>588</v>
      </c>
      <c r="B431" s="832" t="s">
        <v>589</v>
      </c>
      <c r="C431" s="835" t="s">
        <v>615</v>
      </c>
      <c r="D431" s="863" t="s">
        <v>616</v>
      </c>
      <c r="E431" s="835" t="s">
        <v>4180</v>
      </c>
      <c r="F431" s="863" t="s">
        <v>4181</v>
      </c>
      <c r="G431" s="835" t="s">
        <v>4594</v>
      </c>
      <c r="H431" s="835" t="s">
        <v>4595</v>
      </c>
      <c r="I431" s="849">
        <v>11.5</v>
      </c>
      <c r="J431" s="849">
        <v>15</v>
      </c>
      <c r="K431" s="850">
        <v>172.5</v>
      </c>
    </row>
    <row r="432" spans="1:11" ht="14.4" customHeight="1" x14ac:dyDescent="0.3">
      <c r="A432" s="831" t="s">
        <v>588</v>
      </c>
      <c r="B432" s="832" t="s">
        <v>589</v>
      </c>
      <c r="C432" s="835" t="s">
        <v>615</v>
      </c>
      <c r="D432" s="863" t="s">
        <v>616</v>
      </c>
      <c r="E432" s="835" t="s">
        <v>4180</v>
      </c>
      <c r="F432" s="863" t="s">
        <v>4181</v>
      </c>
      <c r="G432" s="835" t="s">
        <v>4574</v>
      </c>
      <c r="H432" s="835" t="s">
        <v>4575</v>
      </c>
      <c r="I432" s="849">
        <v>1083.8900146484375</v>
      </c>
      <c r="J432" s="849">
        <v>2</v>
      </c>
      <c r="K432" s="850">
        <v>2167.780029296875</v>
      </c>
    </row>
    <row r="433" spans="1:11" ht="14.4" customHeight="1" x14ac:dyDescent="0.3">
      <c r="A433" s="831" t="s">
        <v>588</v>
      </c>
      <c r="B433" s="832" t="s">
        <v>589</v>
      </c>
      <c r="C433" s="835" t="s">
        <v>615</v>
      </c>
      <c r="D433" s="863" t="s">
        <v>616</v>
      </c>
      <c r="E433" s="835" t="s">
        <v>4180</v>
      </c>
      <c r="F433" s="863" t="s">
        <v>4181</v>
      </c>
      <c r="G433" s="835" t="s">
        <v>4233</v>
      </c>
      <c r="H433" s="835" t="s">
        <v>4234</v>
      </c>
      <c r="I433" s="849">
        <v>0.66375002264976501</v>
      </c>
      <c r="J433" s="849">
        <v>8000</v>
      </c>
      <c r="K433" s="850">
        <v>5310</v>
      </c>
    </row>
    <row r="434" spans="1:11" ht="14.4" customHeight="1" x14ac:dyDescent="0.3">
      <c r="A434" s="831" t="s">
        <v>588</v>
      </c>
      <c r="B434" s="832" t="s">
        <v>589</v>
      </c>
      <c r="C434" s="835" t="s">
        <v>615</v>
      </c>
      <c r="D434" s="863" t="s">
        <v>616</v>
      </c>
      <c r="E434" s="835" t="s">
        <v>4180</v>
      </c>
      <c r="F434" s="863" t="s">
        <v>4181</v>
      </c>
      <c r="G434" s="835" t="s">
        <v>4235</v>
      </c>
      <c r="H434" s="835" t="s">
        <v>4236</v>
      </c>
      <c r="I434" s="849">
        <v>1.1699999570846558</v>
      </c>
      <c r="J434" s="849">
        <v>3000</v>
      </c>
      <c r="K434" s="850">
        <v>3517.5</v>
      </c>
    </row>
    <row r="435" spans="1:11" ht="14.4" customHeight="1" x14ac:dyDescent="0.3">
      <c r="A435" s="831" t="s">
        <v>588</v>
      </c>
      <c r="B435" s="832" t="s">
        <v>589</v>
      </c>
      <c r="C435" s="835" t="s">
        <v>615</v>
      </c>
      <c r="D435" s="863" t="s">
        <v>616</v>
      </c>
      <c r="E435" s="835" t="s">
        <v>4180</v>
      </c>
      <c r="F435" s="863" t="s">
        <v>4181</v>
      </c>
      <c r="G435" s="835" t="s">
        <v>4237</v>
      </c>
      <c r="H435" s="835" t="s">
        <v>4238</v>
      </c>
      <c r="I435" s="849">
        <v>260.29998779296875</v>
      </c>
      <c r="J435" s="849">
        <v>10</v>
      </c>
      <c r="K435" s="850">
        <v>2602.9998779296875</v>
      </c>
    </row>
    <row r="436" spans="1:11" ht="14.4" customHeight="1" x14ac:dyDescent="0.3">
      <c r="A436" s="831" t="s">
        <v>588</v>
      </c>
      <c r="B436" s="832" t="s">
        <v>589</v>
      </c>
      <c r="C436" s="835" t="s">
        <v>615</v>
      </c>
      <c r="D436" s="863" t="s">
        <v>616</v>
      </c>
      <c r="E436" s="835" t="s">
        <v>4239</v>
      </c>
      <c r="F436" s="863" t="s">
        <v>4240</v>
      </c>
      <c r="G436" s="835" t="s">
        <v>4596</v>
      </c>
      <c r="H436" s="835" t="s">
        <v>4597</v>
      </c>
      <c r="I436" s="849">
        <v>47.189998626708984</v>
      </c>
      <c r="J436" s="849">
        <v>275</v>
      </c>
      <c r="K436" s="850">
        <v>12977.249816894531</v>
      </c>
    </row>
    <row r="437" spans="1:11" ht="14.4" customHeight="1" x14ac:dyDescent="0.3">
      <c r="A437" s="831" t="s">
        <v>588</v>
      </c>
      <c r="B437" s="832" t="s">
        <v>589</v>
      </c>
      <c r="C437" s="835" t="s">
        <v>615</v>
      </c>
      <c r="D437" s="863" t="s">
        <v>616</v>
      </c>
      <c r="E437" s="835" t="s">
        <v>4239</v>
      </c>
      <c r="F437" s="863" t="s">
        <v>4240</v>
      </c>
      <c r="G437" s="835" t="s">
        <v>4430</v>
      </c>
      <c r="H437" s="835" t="s">
        <v>4431</v>
      </c>
      <c r="I437" s="849">
        <v>6.3000001907348633</v>
      </c>
      <c r="J437" s="849">
        <v>100</v>
      </c>
      <c r="K437" s="850">
        <v>630</v>
      </c>
    </row>
    <row r="438" spans="1:11" ht="14.4" customHeight="1" x14ac:dyDescent="0.3">
      <c r="A438" s="831" t="s">
        <v>588</v>
      </c>
      <c r="B438" s="832" t="s">
        <v>589</v>
      </c>
      <c r="C438" s="835" t="s">
        <v>615</v>
      </c>
      <c r="D438" s="863" t="s">
        <v>616</v>
      </c>
      <c r="E438" s="835" t="s">
        <v>4239</v>
      </c>
      <c r="F438" s="863" t="s">
        <v>4240</v>
      </c>
      <c r="G438" s="835" t="s">
        <v>4598</v>
      </c>
      <c r="H438" s="835" t="s">
        <v>4599</v>
      </c>
      <c r="I438" s="849">
        <v>2.9000000953674316</v>
      </c>
      <c r="J438" s="849">
        <v>10</v>
      </c>
      <c r="K438" s="850">
        <v>29</v>
      </c>
    </row>
    <row r="439" spans="1:11" ht="14.4" customHeight="1" x14ac:dyDescent="0.3">
      <c r="A439" s="831" t="s">
        <v>588</v>
      </c>
      <c r="B439" s="832" t="s">
        <v>589</v>
      </c>
      <c r="C439" s="835" t="s">
        <v>615</v>
      </c>
      <c r="D439" s="863" t="s">
        <v>616</v>
      </c>
      <c r="E439" s="835" t="s">
        <v>4239</v>
      </c>
      <c r="F439" s="863" t="s">
        <v>4240</v>
      </c>
      <c r="G439" s="835" t="s">
        <v>4600</v>
      </c>
      <c r="H439" s="835" t="s">
        <v>4601</v>
      </c>
      <c r="I439" s="849">
        <v>2.9000000953674316</v>
      </c>
      <c r="J439" s="849">
        <v>23</v>
      </c>
      <c r="K439" s="850">
        <v>66.699996948242187</v>
      </c>
    </row>
    <row r="440" spans="1:11" ht="14.4" customHeight="1" x14ac:dyDescent="0.3">
      <c r="A440" s="831" t="s">
        <v>588</v>
      </c>
      <c r="B440" s="832" t="s">
        <v>589</v>
      </c>
      <c r="C440" s="835" t="s">
        <v>615</v>
      </c>
      <c r="D440" s="863" t="s">
        <v>616</v>
      </c>
      <c r="E440" s="835" t="s">
        <v>4239</v>
      </c>
      <c r="F440" s="863" t="s">
        <v>4240</v>
      </c>
      <c r="G440" s="835" t="s">
        <v>4602</v>
      </c>
      <c r="H440" s="835" t="s">
        <v>4603</v>
      </c>
      <c r="I440" s="849">
        <v>2.9000000953674316</v>
      </c>
      <c r="J440" s="849">
        <v>600</v>
      </c>
      <c r="K440" s="850">
        <v>1740</v>
      </c>
    </row>
    <row r="441" spans="1:11" ht="14.4" customHeight="1" x14ac:dyDescent="0.3">
      <c r="A441" s="831" t="s">
        <v>588</v>
      </c>
      <c r="B441" s="832" t="s">
        <v>589</v>
      </c>
      <c r="C441" s="835" t="s">
        <v>615</v>
      </c>
      <c r="D441" s="863" t="s">
        <v>616</v>
      </c>
      <c r="E441" s="835" t="s">
        <v>4239</v>
      </c>
      <c r="F441" s="863" t="s">
        <v>4240</v>
      </c>
      <c r="G441" s="835" t="s">
        <v>4241</v>
      </c>
      <c r="H441" s="835" t="s">
        <v>4242</v>
      </c>
      <c r="I441" s="849">
        <v>1.6666666294137638E-2</v>
      </c>
      <c r="J441" s="849">
        <v>2000</v>
      </c>
      <c r="K441" s="850">
        <v>32</v>
      </c>
    </row>
    <row r="442" spans="1:11" ht="14.4" customHeight="1" x14ac:dyDescent="0.3">
      <c r="A442" s="831" t="s">
        <v>588</v>
      </c>
      <c r="B442" s="832" t="s">
        <v>589</v>
      </c>
      <c r="C442" s="835" t="s">
        <v>615</v>
      </c>
      <c r="D442" s="863" t="s">
        <v>616</v>
      </c>
      <c r="E442" s="835" t="s">
        <v>4239</v>
      </c>
      <c r="F442" s="863" t="s">
        <v>4240</v>
      </c>
      <c r="G442" s="835" t="s">
        <v>4604</v>
      </c>
      <c r="H442" s="835" t="s">
        <v>4605</v>
      </c>
      <c r="I442" s="849">
        <v>1430.8199462890625</v>
      </c>
      <c r="J442" s="849">
        <v>1</v>
      </c>
      <c r="K442" s="850">
        <v>1430.8199462890625</v>
      </c>
    </row>
    <row r="443" spans="1:11" ht="14.4" customHeight="1" x14ac:dyDescent="0.3">
      <c r="A443" s="831" t="s">
        <v>588</v>
      </c>
      <c r="B443" s="832" t="s">
        <v>589</v>
      </c>
      <c r="C443" s="835" t="s">
        <v>615</v>
      </c>
      <c r="D443" s="863" t="s">
        <v>616</v>
      </c>
      <c r="E443" s="835" t="s">
        <v>4239</v>
      </c>
      <c r="F443" s="863" t="s">
        <v>4240</v>
      </c>
      <c r="G443" s="835" t="s">
        <v>4606</v>
      </c>
      <c r="H443" s="835" t="s">
        <v>4607</v>
      </c>
      <c r="I443" s="849">
        <v>1.8700000047683716</v>
      </c>
      <c r="J443" s="849">
        <v>200</v>
      </c>
      <c r="K443" s="850">
        <v>374</v>
      </c>
    </row>
    <row r="444" spans="1:11" ht="14.4" customHeight="1" x14ac:dyDescent="0.3">
      <c r="A444" s="831" t="s">
        <v>588</v>
      </c>
      <c r="B444" s="832" t="s">
        <v>589</v>
      </c>
      <c r="C444" s="835" t="s">
        <v>615</v>
      </c>
      <c r="D444" s="863" t="s">
        <v>616</v>
      </c>
      <c r="E444" s="835" t="s">
        <v>4239</v>
      </c>
      <c r="F444" s="863" t="s">
        <v>4240</v>
      </c>
      <c r="G444" s="835" t="s">
        <v>4608</v>
      </c>
      <c r="H444" s="835" t="s">
        <v>4609</v>
      </c>
      <c r="I444" s="849">
        <v>1.940000057220459</v>
      </c>
      <c r="J444" s="849">
        <v>1900</v>
      </c>
      <c r="K444" s="850">
        <v>3686</v>
      </c>
    </row>
    <row r="445" spans="1:11" ht="14.4" customHeight="1" x14ac:dyDescent="0.3">
      <c r="A445" s="831" t="s">
        <v>588</v>
      </c>
      <c r="B445" s="832" t="s">
        <v>589</v>
      </c>
      <c r="C445" s="835" t="s">
        <v>615</v>
      </c>
      <c r="D445" s="863" t="s">
        <v>616</v>
      </c>
      <c r="E445" s="835" t="s">
        <v>4239</v>
      </c>
      <c r="F445" s="863" t="s">
        <v>4240</v>
      </c>
      <c r="G445" s="835" t="s">
        <v>4610</v>
      </c>
      <c r="H445" s="835" t="s">
        <v>4611</v>
      </c>
      <c r="I445" s="849">
        <v>11.5</v>
      </c>
      <c r="J445" s="849">
        <v>175</v>
      </c>
      <c r="K445" s="850">
        <v>2011.6500244140625</v>
      </c>
    </row>
    <row r="446" spans="1:11" ht="14.4" customHeight="1" x14ac:dyDescent="0.3">
      <c r="A446" s="831" t="s">
        <v>588</v>
      </c>
      <c r="B446" s="832" t="s">
        <v>589</v>
      </c>
      <c r="C446" s="835" t="s">
        <v>615</v>
      </c>
      <c r="D446" s="863" t="s">
        <v>616</v>
      </c>
      <c r="E446" s="835" t="s">
        <v>4239</v>
      </c>
      <c r="F446" s="863" t="s">
        <v>4240</v>
      </c>
      <c r="G446" s="835" t="s">
        <v>4247</v>
      </c>
      <c r="H446" s="835" t="s">
        <v>4248</v>
      </c>
      <c r="I446" s="849">
        <v>11.144285746983119</v>
      </c>
      <c r="J446" s="849">
        <v>350</v>
      </c>
      <c r="K446" s="850">
        <v>3900.5</v>
      </c>
    </row>
    <row r="447" spans="1:11" ht="14.4" customHeight="1" x14ac:dyDescent="0.3">
      <c r="A447" s="831" t="s">
        <v>588</v>
      </c>
      <c r="B447" s="832" t="s">
        <v>589</v>
      </c>
      <c r="C447" s="835" t="s">
        <v>615</v>
      </c>
      <c r="D447" s="863" t="s">
        <v>616</v>
      </c>
      <c r="E447" s="835" t="s">
        <v>4239</v>
      </c>
      <c r="F447" s="863" t="s">
        <v>4240</v>
      </c>
      <c r="G447" s="835" t="s">
        <v>4612</v>
      </c>
      <c r="H447" s="835" t="s">
        <v>4613</v>
      </c>
      <c r="I447" s="849">
        <v>14.659999847412109</v>
      </c>
      <c r="J447" s="849">
        <v>40</v>
      </c>
      <c r="K447" s="850">
        <v>586.4000244140625</v>
      </c>
    </row>
    <row r="448" spans="1:11" ht="14.4" customHeight="1" x14ac:dyDescent="0.3">
      <c r="A448" s="831" t="s">
        <v>588</v>
      </c>
      <c r="B448" s="832" t="s">
        <v>589</v>
      </c>
      <c r="C448" s="835" t="s">
        <v>615</v>
      </c>
      <c r="D448" s="863" t="s">
        <v>616</v>
      </c>
      <c r="E448" s="835" t="s">
        <v>4239</v>
      </c>
      <c r="F448" s="863" t="s">
        <v>4240</v>
      </c>
      <c r="G448" s="835" t="s">
        <v>4614</v>
      </c>
      <c r="H448" s="835" t="s">
        <v>4615</v>
      </c>
      <c r="I448" s="849">
        <v>6.1500000953674316</v>
      </c>
      <c r="J448" s="849">
        <v>200</v>
      </c>
      <c r="K448" s="850">
        <v>1230</v>
      </c>
    </row>
    <row r="449" spans="1:11" ht="14.4" customHeight="1" x14ac:dyDescent="0.3">
      <c r="A449" s="831" t="s">
        <v>588</v>
      </c>
      <c r="B449" s="832" t="s">
        <v>589</v>
      </c>
      <c r="C449" s="835" t="s">
        <v>615</v>
      </c>
      <c r="D449" s="863" t="s">
        <v>616</v>
      </c>
      <c r="E449" s="835" t="s">
        <v>4239</v>
      </c>
      <c r="F449" s="863" t="s">
        <v>4240</v>
      </c>
      <c r="G449" s="835" t="s">
        <v>4249</v>
      </c>
      <c r="H449" s="835" t="s">
        <v>4250</v>
      </c>
      <c r="I449" s="849">
        <v>3.4450000524520874</v>
      </c>
      <c r="J449" s="849">
        <v>400</v>
      </c>
      <c r="K449" s="850">
        <v>1378</v>
      </c>
    </row>
    <row r="450" spans="1:11" ht="14.4" customHeight="1" x14ac:dyDescent="0.3">
      <c r="A450" s="831" t="s">
        <v>588</v>
      </c>
      <c r="B450" s="832" t="s">
        <v>589</v>
      </c>
      <c r="C450" s="835" t="s">
        <v>615</v>
      </c>
      <c r="D450" s="863" t="s">
        <v>616</v>
      </c>
      <c r="E450" s="835" t="s">
        <v>4239</v>
      </c>
      <c r="F450" s="863" t="s">
        <v>4240</v>
      </c>
      <c r="G450" s="835" t="s">
        <v>4616</v>
      </c>
      <c r="H450" s="835" t="s">
        <v>4617</v>
      </c>
      <c r="I450" s="849">
        <v>3.4600000381469727</v>
      </c>
      <c r="J450" s="849">
        <v>1000</v>
      </c>
      <c r="K450" s="850">
        <v>3459.9999694824219</v>
      </c>
    </row>
    <row r="451" spans="1:11" ht="14.4" customHeight="1" x14ac:dyDescent="0.3">
      <c r="A451" s="831" t="s">
        <v>588</v>
      </c>
      <c r="B451" s="832" t="s">
        <v>589</v>
      </c>
      <c r="C451" s="835" t="s">
        <v>615</v>
      </c>
      <c r="D451" s="863" t="s">
        <v>616</v>
      </c>
      <c r="E451" s="835" t="s">
        <v>4239</v>
      </c>
      <c r="F451" s="863" t="s">
        <v>4240</v>
      </c>
      <c r="G451" s="835" t="s">
        <v>4253</v>
      </c>
      <c r="H451" s="835" t="s">
        <v>4254</v>
      </c>
      <c r="I451" s="849">
        <v>17.979999542236328</v>
      </c>
      <c r="J451" s="849">
        <v>100</v>
      </c>
      <c r="K451" s="850">
        <v>1798</v>
      </c>
    </row>
    <row r="452" spans="1:11" ht="14.4" customHeight="1" x14ac:dyDescent="0.3">
      <c r="A452" s="831" t="s">
        <v>588</v>
      </c>
      <c r="B452" s="832" t="s">
        <v>589</v>
      </c>
      <c r="C452" s="835" t="s">
        <v>615</v>
      </c>
      <c r="D452" s="863" t="s">
        <v>616</v>
      </c>
      <c r="E452" s="835" t="s">
        <v>4239</v>
      </c>
      <c r="F452" s="863" t="s">
        <v>4240</v>
      </c>
      <c r="G452" s="835" t="s">
        <v>4255</v>
      </c>
      <c r="H452" s="835" t="s">
        <v>4256</v>
      </c>
      <c r="I452" s="849">
        <v>17.979999542236328</v>
      </c>
      <c r="J452" s="849">
        <v>100</v>
      </c>
      <c r="K452" s="850">
        <v>1798</v>
      </c>
    </row>
    <row r="453" spans="1:11" ht="14.4" customHeight="1" x14ac:dyDescent="0.3">
      <c r="A453" s="831" t="s">
        <v>588</v>
      </c>
      <c r="B453" s="832" t="s">
        <v>589</v>
      </c>
      <c r="C453" s="835" t="s">
        <v>615</v>
      </c>
      <c r="D453" s="863" t="s">
        <v>616</v>
      </c>
      <c r="E453" s="835" t="s">
        <v>4239</v>
      </c>
      <c r="F453" s="863" t="s">
        <v>4240</v>
      </c>
      <c r="G453" s="835" t="s">
        <v>4257</v>
      </c>
      <c r="H453" s="835" t="s">
        <v>4258</v>
      </c>
      <c r="I453" s="849">
        <v>17.984999656677246</v>
      </c>
      <c r="J453" s="849">
        <v>250</v>
      </c>
      <c r="K453" s="850">
        <v>4496.5</v>
      </c>
    </row>
    <row r="454" spans="1:11" ht="14.4" customHeight="1" x14ac:dyDescent="0.3">
      <c r="A454" s="831" t="s">
        <v>588</v>
      </c>
      <c r="B454" s="832" t="s">
        <v>589</v>
      </c>
      <c r="C454" s="835" t="s">
        <v>615</v>
      </c>
      <c r="D454" s="863" t="s">
        <v>616</v>
      </c>
      <c r="E454" s="835" t="s">
        <v>4239</v>
      </c>
      <c r="F454" s="863" t="s">
        <v>4240</v>
      </c>
      <c r="G454" s="835" t="s">
        <v>4263</v>
      </c>
      <c r="H454" s="835" t="s">
        <v>4264</v>
      </c>
      <c r="I454" s="849">
        <v>13.210000038146973</v>
      </c>
      <c r="J454" s="849">
        <v>10</v>
      </c>
      <c r="K454" s="850">
        <v>132.10000610351562</v>
      </c>
    </row>
    <row r="455" spans="1:11" ht="14.4" customHeight="1" x14ac:dyDescent="0.3">
      <c r="A455" s="831" t="s">
        <v>588</v>
      </c>
      <c r="B455" s="832" t="s">
        <v>589</v>
      </c>
      <c r="C455" s="835" t="s">
        <v>615</v>
      </c>
      <c r="D455" s="863" t="s">
        <v>616</v>
      </c>
      <c r="E455" s="835" t="s">
        <v>4239</v>
      </c>
      <c r="F455" s="863" t="s">
        <v>4240</v>
      </c>
      <c r="G455" s="835" t="s">
        <v>4265</v>
      </c>
      <c r="H455" s="835" t="s">
        <v>4266</v>
      </c>
      <c r="I455" s="849">
        <v>13.199999809265137</v>
      </c>
      <c r="J455" s="849">
        <v>10</v>
      </c>
      <c r="K455" s="850">
        <v>132</v>
      </c>
    </row>
    <row r="456" spans="1:11" ht="14.4" customHeight="1" x14ac:dyDescent="0.3">
      <c r="A456" s="831" t="s">
        <v>588</v>
      </c>
      <c r="B456" s="832" t="s">
        <v>589</v>
      </c>
      <c r="C456" s="835" t="s">
        <v>615</v>
      </c>
      <c r="D456" s="863" t="s">
        <v>616</v>
      </c>
      <c r="E456" s="835" t="s">
        <v>4239</v>
      </c>
      <c r="F456" s="863" t="s">
        <v>4240</v>
      </c>
      <c r="G456" s="835" t="s">
        <v>4267</v>
      </c>
      <c r="H456" s="835" t="s">
        <v>4268</v>
      </c>
      <c r="I456" s="849">
        <v>13.199999809265137</v>
      </c>
      <c r="J456" s="849">
        <v>10</v>
      </c>
      <c r="K456" s="850">
        <v>132</v>
      </c>
    </row>
    <row r="457" spans="1:11" ht="14.4" customHeight="1" x14ac:dyDescent="0.3">
      <c r="A457" s="831" t="s">
        <v>588</v>
      </c>
      <c r="B457" s="832" t="s">
        <v>589</v>
      </c>
      <c r="C457" s="835" t="s">
        <v>615</v>
      </c>
      <c r="D457" s="863" t="s">
        <v>616</v>
      </c>
      <c r="E457" s="835" t="s">
        <v>4239</v>
      </c>
      <c r="F457" s="863" t="s">
        <v>4240</v>
      </c>
      <c r="G457" s="835" t="s">
        <v>4618</v>
      </c>
      <c r="H457" s="835" t="s">
        <v>4619</v>
      </c>
      <c r="I457" s="849">
        <v>4.028571605682373</v>
      </c>
      <c r="J457" s="849">
        <v>1300</v>
      </c>
      <c r="K457" s="850">
        <v>5238</v>
      </c>
    </row>
    <row r="458" spans="1:11" ht="14.4" customHeight="1" x14ac:dyDescent="0.3">
      <c r="A458" s="831" t="s">
        <v>588</v>
      </c>
      <c r="B458" s="832" t="s">
        <v>589</v>
      </c>
      <c r="C458" s="835" t="s">
        <v>615</v>
      </c>
      <c r="D458" s="863" t="s">
        <v>616</v>
      </c>
      <c r="E458" s="835" t="s">
        <v>4239</v>
      </c>
      <c r="F458" s="863" t="s">
        <v>4240</v>
      </c>
      <c r="G458" s="835" t="s">
        <v>4271</v>
      </c>
      <c r="H458" s="835" t="s">
        <v>4272</v>
      </c>
      <c r="I458" s="849">
        <v>9.6800003051757812</v>
      </c>
      <c r="J458" s="849">
        <v>500</v>
      </c>
      <c r="K458" s="850">
        <v>4840</v>
      </c>
    </row>
    <row r="459" spans="1:11" ht="14.4" customHeight="1" x14ac:dyDescent="0.3">
      <c r="A459" s="831" t="s">
        <v>588</v>
      </c>
      <c r="B459" s="832" t="s">
        <v>589</v>
      </c>
      <c r="C459" s="835" t="s">
        <v>615</v>
      </c>
      <c r="D459" s="863" t="s">
        <v>616</v>
      </c>
      <c r="E459" s="835" t="s">
        <v>4239</v>
      </c>
      <c r="F459" s="863" t="s">
        <v>4240</v>
      </c>
      <c r="G459" s="835" t="s">
        <v>4620</v>
      </c>
      <c r="H459" s="835" t="s">
        <v>4621</v>
      </c>
      <c r="I459" s="849">
        <v>18.149999618530273</v>
      </c>
      <c r="J459" s="849">
        <v>4</v>
      </c>
      <c r="K459" s="850">
        <v>72.599998474121094</v>
      </c>
    </row>
    <row r="460" spans="1:11" ht="14.4" customHeight="1" x14ac:dyDescent="0.3">
      <c r="A460" s="831" t="s">
        <v>588</v>
      </c>
      <c r="B460" s="832" t="s">
        <v>589</v>
      </c>
      <c r="C460" s="835" t="s">
        <v>615</v>
      </c>
      <c r="D460" s="863" t="s">
        <v>616</v>
      </c>
      <c r="E460" s="835" t="s">
        <v>4239</v>
      </c>
      <c r="F460" s="863" t="s">
        <v>4240</v>
      </c>
      <c r="G460" s="835" t="s">
        <v>4436</v>
      </c>
      <c r="H460" s="835" t="s">
        <v>4437</v>
      </c>
      <c r="I460" s="849">
        <v>4.619999885559082</v>
      </c>
      <c r="J460" s="849">
        <v>10</v>
      </c>
      <c r="K460" s="850">
        <v>46.200000762939453</v>
      </c>
    </row>
    <row r="461" spans="1:11" ht="14.4" customHeight="1" x14ac:dyDescent="0.3">
      <c r="A461" s="831" t="s">
        <v>588</v>
      </c>
      <c r="B461" s="832" t="s">
        <v>589</v>
      </c>
      <c r="C461" s="835" t="s">
        <v>615</v>
      </c>
      <c r="D461" s="863" t="s">
        <v>616</v>
      </c>
      <c r="E461" s="835" t="s">
        <v>4239</v>
      </c>
      <c r="F461" s="863" t="s">
        <v>4240</v>
      </c>
      <c r="G461" s="835" t="s">
        <v>4622</v>
      </c>
      <c r="H461" s="835" t="s">
        <v>4623</v>
      </c>
      <c r="I461" s="849">
        <v>3.1500000953674316</v>
      </c>
      <c r="J461" s="849">
        <v>10</v>
      </c>
      <c r="K461" s="850">
        <v>31.5</v>
      </c>
    </row>
    <row r="462" spans="1:11" ht="14.4" customHeight="1" x14ac:dyDescent="0.3">
      <c r="A462" s="831" t="s">
        <v>588</v>
      </c>
      <c r="B462" s="832" t="s">
        <v>589</v>
      </c>
      <c r="C462" s="835" t="s">
        <v>615</v>
      </c>
      <c r="D462" s="863" t="s">
        <v>616</v>
      </c>
      <c r="E462" s="835" t="s">
        <v>4239</v>
      </c>
      <c r="F462" s="863" t="s">
        <v>4240</v>
      </c>
      <c r="G462" s="835" t="s">
        <v>4440</v>
      </c>
      <c r="H462" s="835" t="s">
        <v>4441</v>
      </c>
      <c r="I462" s="849">
        <v>32.310001373291016</v>
      </c>
      <c r="J462" s="849">
        <v>140</v>
      </c>
      <c r="K462" s="850">
        <v>4523.4000244140625</v>
      </c>
    </row>
    <row r="463" spans="1:11" ht="14.4" customHeight="1" x14ac:dyDescent="0.3">
      <c r="A463" s="831" t="s">
        <v>588</v>
      </c>
      <c r="B463" s="832" t="s">
        <v>589</v>
      </c>
      <c r="C463" s="835" t="s">
        <v>615</v>
      </c>
      <c r="D463" s="863" t="s">
        <v>616</v>
      </c>
      <c r="E463" s="835" t="s">
        <v>4239</v>
      </c>
      <c r="F463" s="863" t="s">
        <v>4240</v>
      </c>
      <c r="G463" s="835" t="s">
        <v>4275</v>
      </c>
      <c r="H463" s="835" t="s">
        <v>4276</v>
      </c>
      <c r="I463" s="849">
        <v>2.4600000381469727</v>
      </c>
      <c r="J463" s="849">
        <v>800</v>
      </c>
      <c r="K463" s="850">
        <v>1968</v>
      </c>
    </row>
    <row r="464" spans="1:11" ht="14.4" customHeight="1" x14ac:dyDescent="0.3">
      <c r="A464" s="831" t="s">
        <v>588</v>
      </c>
      <c r="B464" s="832" t="s">
        <v>589</v>
      </c>
      <c r="C464" s="835" t="s">
        <v>615</v>
      </c>
      <c r="D464" s="863" t="s">
        <v>616</v>
      </c>
      <c r="E464" s="835" t="s">
        <v>4239</v>
      </c>
      <c r="F464" s="863" t="s">
        <v>4240</v>
      </c>
      <c r="G464" s="835" t="s">
        <v>4624</v>
      </c>
      <c r="H464" s="835" t="s">
        <v>4625</v>
      </c>
      <c r="I464" s="849">
        <v>1.0499999523162842</v>
      </c>
      <c r="J464" s="849">
        <v>100</v>
      </c>
      <c r="K464" s="850">
        <v>105</v>
      </c>
    </row>
    <row r="465" spans="1:11" ht="14.4" customHeight="1" x14ac:dyDescent="0.3">
      <c r="A465" s="831" t="s">
        <v>588</v>
      </c>
      <c r="B465" s="832" t="s">
        <v>589</v>
      </c>
      <c r="C465" s="835" t="s">
        <v>615</v>
      </c>
      <c r="D465" s="863" t="s">
        <v>616</v>
      </c>
      <c r="E465" s="835" t="s">
        <v>4239</v>
      </c>
      <c r="F465" s="863" t="s">
        <v>4240</v>
      </c>
      <c r="G465" s="835" t="s">
        <v>4626</v>
      </c>
      <c r="H465" s="835" t="s">
        <v>4627</v>
      </c>
      <c r="I465" s="849">
        <v>2400.639892578125</v>
      </c>
      <c r="J465" s="849">
        <v>8</v>
      </c>
      <c r="K465" s="850">
        <v>19205.11962890625</v>
      </c>
    </row>
    <row r="466" spans="1:11" ht="14.4" customHeight="1" x14ac:dyDescent="0.3">
      <c r="A466" s="831" t="s">
        <v>588</v>
      </c>
      <c r="B466" s="832" t="s">
        <v>589</v>
      </c>
      <c r="C466" s="835" t="s">
        <v>615</v>
      </c>
      <c r="D466" s="863" t="s">
        <v>616</v>
      </c>
      <c r="E466" s="835" t="s">
        <v>4239</v>
      </c>
      <c r="F466" s="863" t="s">
        <v>4240</v>
      </c>
      <c r="G466" s="835" t="s">
        <v>4628</v>
      </c>
      <c r="H466" s="835" t="s">
        <v>4629</v>
      </c>
      <c r="I466" s="849">
        <v>2951.18994140625</v>
      </c>
      <c r="J466" s="849">
        <v>1</v>
      </c>
      <c r="K466" s="850">
        <v>2951.18994140625</v>
      </c>
    </row>
    <row r="467" spans="1:11" ht="14.4" customHeight="1" x14ac:dyDescent="0.3">
      <c r="A467" s="831" t="s">
        <v>588</v>
      </c>
      <c r="B467" s="832" t="s">
        <v>589</v>
      </c>
      <c r="C467" s="835" t="s">
        <v>615</v>
      </c>
      <c r="D467" s="863" t="s">
        <v>616</v>
      </c>
      <c r="E467" s="835" t="s">
        <v>4239</v>
      </c>
      <c r="F467" s="863" t="s">
        <v>4240</v>
      </c>
      <c r="G467" s="835" t="s">
        <v>4630</v>
      </c>
      <c r="H467" s="835" t="s">
        <v>4631</v>
      </c>
      <c r="I467" s="849">
        <v>417.45001220703125</v>
      </c>
      <c r="J467" s="849">
        <v>12</v>
      </c>
      <c r="K467" s="850">
        <v>5009.39990234375</v>
      </c>
    </row>
    <row r="468" spans="1:11" ht="14.4" customHeight="1" x14ac:dyDescent="0.3">
      <c r="A468" s="831" t="s">
        <v>588</v>
      </c>
      <c r="B468" s="832" t="s">
        <v>589</v>
      </c>
      <c r="C468" s="835" t="s">
        <v>615</v>
      </c>
      <c r="D468" s="863" t="s">
        <v>616</v>
      </c>
      <c r="E468" s="835" t="s">
        <v>4239</v>
      </c>
      <c r="F468" s="863" t="s">
        <v>4240</v>
      </c>
      <c r="G468" s="835" t="s">
        <v>4632</v>
      </c>
      <c r="H468" s="835" t="s">
        <v>4633</v>
      </c>
      <c r="I468" s="849">
        <v>272.25</v>
      </c>
      <c r="J468" s="849">
        <v>2</v>
      </c>
      <c r="K468" s="850">
        <v>544.5</v>
      </c>
    </row>
    <row r="469" spans="1:11" ht="14.4" customHeight="1" x14ac:dyDescent="0.3">
      <c r="A469" s="831" t="s">
        <v>588</v>
      </c>
      <c r="B469" s="832" t="s">
        <v>589</v>
      </c>
      <c r="C469" s="835" t="s">
        <v>615</v>
      </c>
      <c r="D469" s="863" t="s">
        <v>616</v>
      </c>
      <c r="E469" s="835" t="s">
        <v>4239</v>
      </c>
      <c r="F469" s="863" t="s">
        <v>4240</v>
      </c>
      <c r="G469" s="835" t="s">
        <v>4634</v>
      </c>
      <c r="H469" s="835" t="s">
        <v>4635</v>
      </c>
      <c r="I469" s="849">
        <v>60.5</v>
      </c>
      <c r="J469" s="849">
        <v>40</v>
      </c>
      <c r="K469" s="850">
        <v>2420</v>
      </c>
    </row>
    <row r="470" spans="1:11" ht="14.4" customHeight="1" x14ac:dyDescent="0.3">
      <c r="A470" s="831" t="s">
        <v>588</v>
      </c>
      <c r="B470" s="832" t="s">
        <v>589</v>
      </c>
      <c r="C470" s="835" t="s">
        <v>615</v>
      </c>
      <c r="D470" s="863" t="s">
        <v>616</v>
      </c>
      <c r="E470" s="835" t="s">
        <v>4239</v>
      </c>
      <c r="F470" s="863" t="s">
        <v>4240</v>
      </c>
      <c r="G470" s="835" t="s">
        <v>4277</v>
      </c>
      <c r="H470" s="835" t="s">
        <v>4278</v>
      </c>
      <c r="I470" s="849">
        <v>11.734999656677246</v>
      </c>
      <c r="J470" s="849">
        <v>230</v>
      </c>
      <c r="K470" s="850">
        <v>2699.0000152587891</v>
      </c>
    </row>
    <row r="471" spans="1:11" ht="14.4" customHeight="1" x14ac:dyDescent="0.3">
      <c r="A471" s="831" t="s">
        <v>588</v>
      </c>
      <c r="B471" s="832" t="s">
        <v>589</v>
      </c>
      <c r="C471" s="835" t="s">
        <v>615</v>
      </c>
      <c r="D471" s="863" t="s">
        <v>616</v>
      </c>
      <c r="E471" s="835" t="s">
        <v>4239</v>
      </c>
      <c r="F471" s="863" t="s">
        <v>4240</v>
      </c>
      <c r="G471" s="835" t="s">
        <v>4279</v>
      </c>
      <c r="H471" s="835" t="s">
        <v>4280</v>
      </c>
      <c r="I471" s="849">
        <v>13.310000419616699</v>
      </c>
      <c r="J471" s="849">
        <v>15</v>
      </c>
      <c r="K471" s="850">
        <v>199.64999389648437</v>
      </c>
    </row>
    <row r="472" spans="1:11" ht="14.4" customHeight="1" x14ac:dyDescent="0.3">
      <c r="A472" s="831" t="s">
        <v>588</v>
      </c>
      <c r="B472" s="832" t="s">
        <v>589</v>
      </c>
      <c r="C472" s="835" t="s">
        <v>615</v>
      </c>
      <c r="D472" s="863" t="s">
        <v>616</v>
      </c>
      <c r="E472" s="835" t="s">
        <v>4239</v>
      </c>
      <c r="F472" s="863" t="s">
        <v>4240</v>
      </c>
      <c r="G472" s="835" t="s">
        <v>4636</v>
      </c>
      <c r="H472" s="835" t="s">
        <v>4637</v>
      </c>
      <c r="I472" s="849">
        <v>25.533334096272785</v>
      </c>
      <c r="J472" s="849">
        <v>65</v>
      </c>
      <c r="K472" s="850">
        <v>1659.6500244140625</v>
      </c>
    </row>
    <row r="473" spans="1:11" ht="14.4" customHeight="1" x14ac:dyDescent="0.3">
      <c r="A473" s="831" t="s">
        <v>588</v>
      </c>
      <c r="B473" s="832" t="s">
        <v>589</v>
      </c>
      <c r="C473" s="835" t="s">
        <v>615</v>
      </c>
      <c r="D473" s="863" t="s">
        <v>616</v>
      </c>
      <c r="E473" s="835" t="s">
        <v>4239</v>
      </c>
      <c r="F473" s="863" t="s">
        <v>4240</v>
      </c>
      <c r="G473" s="835" t="s">
        <v>4283</v>
      </c>
      <c r="H473" s="835" t="s">
        <v>4284</v>
      </c>
      <c r="I473" s="849">
        <v>5.3250000476837158</v>
      </c>
      <c r="J473" s="849">
        <v>400</v>
      </c>
      <c r="K473" s="850">
        <v>2129.5999755859375</v>
      </c>
    </row>
    <row r="474" spans="1:11" ht="14.4" customHeight="1" x14ac:dyDescent="0.3">
      <c r="A474" s="831" t="s">
        <v>588</v>
      </c>
      <c r="B474" s="832" t="s">
        <v>589</v>
      </c>
      <c r="C474" s="835" t="s">
        <v>615</v>
      </c>
      <c r="D474" s="863" t="s">
        <v>616</v>
      </c>
      <c r="E474" s="835" t="s">
        <v>4239</v>
      </c>
      <c r="F474" s="863" t="s">
        <v>4240</v>
      </c>
      <c r="G474" s="835" t="s">
        <v>4285</v>
      </c>
      <c r="H474" s="835" t="s">
        <v>4286</v>
      </c>
      <c r="I474" s="849">
        <v>4.8000001907348633</v>
      </c>
      <c r="J474" s="849">
        <v>400</v>
      </c>
      <c r="K474" s="850">
        <v>1919.9500122070312</v>
      </c>
    </row>
    <row r="475" spans="1:11" ht="14.4" customHeight="1" x14ac:dyDescent="0.3">
      <c r="A475" s="831" t="s">
        <v>588</v>
      </c>
      <c r="B475" s="832" t="s">
        <v>589</v>
      </c>
      <c r="C475" s="835" t="s">
        <v>615</v>
      </c>
      <c r="D475" s="863" t="s">
        <v>616</v>
      </c>
      <c r="E475" s="835" t="s">
        <v>4239</v>
      </c>
      <c r="F475" s="863" t="s">
        <v>4240</v>
      </c>
      <c r="G475" s="835" t="s">
        <v>4289</v>
      </c>
      <c r="H475" s="835" t="s">
        <v>4290</v>
      </c>
      <c r="I475" s="849">
        <v>9.1999998092651367</v>
      </c>
      <c r="J475" s="849">
        <v>1100</v>
      </c>
      <c r="K475" s="850">
        <v>10120</v>
      </c>
    </row>
    <row r="476" spans="1:11" ht="14.4" customHeight="1" x14ac:dyDescent="0.3">
      <c r="A476" s="831" t="s">
        <v>588</v>
      </c>
      <c r="B476" s="832" t="s">
        <v>589</v>
      </c>
      <c r="C476" s="835" t="s">
        <v>615</v>
      </c>
      <c r="D476" s="863" t="s">
        <v>616</v>
      </c>
      <c r="E476" s="835" t="s">
        <v>4239</v>
      </c>
      <c r="F476" s="863" t="s">
        <v>4240</v>
      </c>
      <c r="G476" s="835" t="s">
        <v>4291</v>
      </c>
      <c r="H476" s="835" t="s">
        <v>4292</v>
      </c>
      <c r="I476" s="849">
        <v>90.983332316080734</v>
      </c>
      <c r="J476" s="849">
        <v>70</v>
      </c>
      <c r="K476" s="850">
        <v>6369</v>
      </c>
    </row>
    <row r="477" spans="1:11" ht="14.4" customHeight="1" x14ac:dyDescent="0.3">
      <c r="A477" s="831" t="s">
        <v>588</v>
      </c>
      <c r="B477" s="832" t="s">
        <v>589</v>
      </c>
      <c r="C477" s="835" t="s">
        <v>615</v>
      </c>
      <c r="D477" s="863" t="s">
        <v>616</v>
      </c>
      <c r="E477" s="835" t="s">
        <v>4239</v>
      </c>
      <c r="F477" s="863" t="s">
        <v>4240</v>
      </c>
      <c r="G477" s="835" t="s">
        <v>4450</v>
      </c>
      <c r="H477" s="835" t="s">
        <v>4451</v>
      </c>
      <c r="I477" s="849">
        <v>172.5</v>
      </c>
      <c r="J477" s="849">
        <v>3</v>
      </c>
      <c r="K477" s="850">
        <v>517.5</v>
      </c>
    </row>
    <row r="478" spans="1:11" ht="14.4" customHeight="1" x14ac:dyDescent="0.3">
      <c r="A478" s="831" t="s">
        <v>588</v>
      </c>
      <c r="B478" s="832" t="s">
        <v>589</v>
      </c>
      <c r="C478" s="835" t="s">
        <v>615</v>
      </c>
      <c r="D478" s="863" t="s">
        <v>616</v>
      </c>
      <c r="E478" s="835" t="s">
        <v>4239</v>
      </c>
      <c r="F478" s="863" t="s">
        <v>4240</v>
      </c>
      <c r="G478" s="835" t="s">
        <v>4295</v>
      </c>
      <c r="H478" s="835" t="s">
        <v>4296</v>
      </c>
      <c r="I478" s="849">
        <v>6.1711111598544655</v>
      </c>
      <c r="J478" s="849">
        <v>1020</v>
      </c>
      <c r="K478" s="850">
        <v>6294.1000061035156</v>
      </c>
    </row>
    <row r="479" spans="1:11" ht="14.4" customHeight="1" x14ac:dyDescent="0.3">
      <c r="A479" s="831" t="s">
        <v>588</v>
      </c>
      <c r="B479" s="832" t="s">
        <v>589</v>
      </c>
      <c r="C479" s="835" t="s">
        <v>615</v>
      </c>
      <c r="D479" s="863" t="s">
        <v>616</v>
      </c>
      <c r="E479" s="835" t="s">
        <v>4239</v>
      </c>
      <c r="F479" s="863" t="s">
        <v>4240</v>
      </c>
      <c r="G479" s="835" t="s">
        <v>4638</v>
      </c>
      <c r="H479" s="835" t="s">
        <v>4639</v>
      </c>
      <c r="I479" s="849">
        <v>34.504999160766602</v>
      </c>
      <c r="J479" s="849">
        <v>40</v>
      </c>
      <c r="K479" s="850">
        <v>1380.2000122070312</v>
      </c>
    </row>
    <row r="480" spans="1:11" ht="14.4" customHeight="1" x14ac:dyDescent="0.3">
      <c r="A480" s="831" t="s">
        <v>588</v>
      </c>
      <c r="B480" s="832" t="s">
        <v>589</v>
      </c>
      <c r="C480" s="835" t="s">
        <v>615</v>
      </c>
      <c r="D480" s="863" t="s">
        <v>616</v>
      </c>
      <c r="E480" s="835" t="s">
        <v>4239</v>
      </c>
      <c r="F480" s="863" t="s">
        <v>4240</v>
      </c>
      <c r="G480" s="835" t="s">
        <v>4508</v>
      </c>
      <c r="H480" s="835" t="s">
        <v>4509</v>
      </c>
      <c r="I480" s="849">
        <v>138.00999450683594</v>
      </c>
      <c r="J480" s="849">
        <v>22</v>
      </c>
      <c r="K480" s="850">
        <v>3036.280029296875</v>
      </c>
    </row>
    <row r="481" spans="1:11" ht="14.4" customHeight="1" x14ac:dyDescent="0.3">
      <c r="A481" s="831" t="s">
        <v>588</v>
      </c>
      <c r="B481" s="832" t="s">
        <v>589</v>
      </c>
      <c r="C481" s="835" t="s">
        <v>615</v>
      </c>
      <c r="D481" s="863" t="s">
        <v>616</v>
      </c>
      <c r="E481" s="835" t="s">
        <v>4239</v>
      </c>
      <c r="F481" s="863" t="s">
        <v>4240</v>
      </c>
      <c r="G481" s="835" t="s">
        <v>4640</v>
      </c>
      <c r="H481" s="835" t="s">
        <v>4641</v>
      </c>
      <c r="I481" s="849">
        <v>186.53999328613281</v>
      </c>
      <c r="J481" s="849">
        <v>24</v>
      </c>
      <c r="K481" s="850">
        <v>4476.9599609375</v>
      </c>
    </row>
    <row r="482" spans="1:11" ht="14.4" customHeight="1" x14ac:dyDescent="0.3">
      <c r="A482" s="831" t="s">
        <v>588</v>
      </c>
      <c r="B482" s="832" t="s">
        <v>589</v>
      </c>
      <c r="C482" s="835" t="s">
        <v>615</v>
      </c>
      <c r="D482" s="863" t="s">
        <v>616</v>
      </c>
      <c r="E482" s="835" t="s">
        <v>4239</v>
      </c>
      <c r="F482" s="863" t="s">
        <v>4240</v>
      </c>
      <c r="G482" s="835" t="s">
        <v>4297</v>
      </c>
      <c r="H482" s="835" t="s">
        <v>4298</v>
      </c>
      <c r="I482" s="849">
        <v>1.0912500321865082</v>
      </c>
      <c r="J482" s="849">
        <v>3700</v>
      </c>
      <c r="K482" s="850">
        <v>4039</v>
      </c>
    </row>
    <row r="483" spans="1:11" ht="14.4" customHeight="1" x14ac:dyDescent="0.3">
      <c r="A483" s="831" t="s">
        <v>588</v>
      </c>
      <c r="B483" s="832" t="s">
        <v>589</v>
      </c>
      <c r="C483" s="835" t="s">
        <v>615</v>
      </c>
      <c r="D483" s="863" t="s">
        <v>616</v>
      </c>
      <c r="E483" s="835" t="s">
        <v>4239</v>
      </c>
      <c r="F483" s="863" t="s">
        <v>4240</v>
      </c>
      <c r="G483" s="835" t="s">
        <v>4299</v>
      </c>
      <c r="H483" s="835" t="s">
        <v>4300</v>
      </c>
      <c r="I483" s="849">
        <v>0.4699999988079071</v>
      </c>
      <c r="J483" s="849">
        <v>200</v>
      </c>
      <c r="K483" s="850">
        <v>94</v>
      </c>
    </row>
    <row r="484" spans="1:11" ht="14.4" customHeight="1" x14ac:dyDescent="0.3">
      <c r="A484" s="831" t="s">
        <v>588</v>
      </c>
      <c r="B484" s="832" t="s">
        <v>589</v>
      </c>
      <c r="C484" s="835" t="s">
        <v>615</v>
      </c>
      <c r="D484" s="863" t="s">
        <v>616</v>
      </c>
      <c r="E484" s="835" t="s">
        <v>4239</v>
      </c>
      <c r="F484" s="863" t="s">
        <v>4240</v>
      </c>
      <c r="G484" s="835" t="s">
        <v>4301</v>
      </c>
      <c r="H484" s="835" t="s">
        <v>4302</v>
      </c>
      <c r="I484" s="849">
        <v>1.6733332872390747</v>
      </c>
      <c r="J484" s="849">
        <v>300</v>
      </c>
      <c r="K484" s="850">
        <v>502</v>
      </c>
    </row>
    <row r="485" spans="1:11" ht="14.4" customHeight="1" x14ac:dyDescent="0.3">
      <c r="A485" s="831" t="s">
        <v>588</v>
      </c>
      <c r="B485" s="832" t="s">
        <v>589</v>
      </c>
      <c r="C485" s="835" t="s">
        <v>615</v>
      </c>
      <c r="D485" s="863" t="s">
        <v>616</v>
      </c>
      <c r="E485" s="835" t="s">
        <v>4239</v>
      </c>
      <c r="F485" s="863" t="s">
        <v>4240</v>
      </c>
      <c r="G485" s="835" t="s">
        <v>4303</v>
      </c>
      <c r="H485" s="835" t="s">
        <v>4304</v>
      </c>
      <c r="I485" s="849">
        <v>0.67000001668930054</v>
      </c>
      <c r="J485" s="849">
        <v>6800</v>
      </c>
      <c r="K485" s="850">
        <v>4556</v>
      </c>
    </row>
    <row r="486" spans="1:11" ht="14.4" customHeight="1" x14ac:dyDescent="0.3">
      <c r="A486" s="831" t="s">
        <v>588</v>
      </c>
      <c r="B486" s="832" t="s">
        <v>589</v>
      </c>
      <c r="C486" s="835" t="s">
        <v>615</v>
      </c>
      <c r="D486" s="863" t="s">
        <v>616</v>
      </c>
      <c r="E486" s="835" t="s">
        <v>4239</v>
      </c>
      <c r="F486" s="863" t="s">
        <v>4240</v>
      </c>
      <c r="G486" s="835" t="s">
        <v>4642</v>
      </c>
      <c r="H486" s="835" t="s">
        <v>4643</v>
      </c>
      <c r="I486" s="849">
        <v>8.8400001525878906</v>
      </c>
      <c r="J486" s="849">
        <v>20</v>
      </c>
      <c r="K486" s="850">
        <v>176.80000305175781</v>
      </c>
    </row>
    <row r="487" spans="1:11" ht="14.4" customHeight="1" x14ac:dyDescent="0.3">
      <c r="A487" s="831" t="s">
        <v>588</v>
      </c>
      <c r="B487" s="832" t="s">
        <v>589</v>
      </c>
      <c r="C487" s="835" t="s">
        <v>615</v>
      </c>
      <c r="D487" s="863" t="s">
        <v>616</v>
      </c>
      <c r="E487" s="835" t="s">
        <v>4239</v>
      </c>
      <c r="F487" s="863" t="s">
        <v>4240</v>
      </c>
      <c r="G487" s="835" t="s">
        <v>4307</v>
      </c>
      <c r="H487" s="835" t="s">
        <v>4308</v>
      </c>
      <c r="I487" s="849">
        <v>2.1740000724792479</v>
      </c>
      <c r="J487" s="849">
        <v>500</v>
      </c>
      <c r="K487" s="850">
        <v>1087</v>
      </c>
    </row>
    <row r="488" spans="1:11" ht="14.4" customHeight="1" x14ac:dyDescent="0.3">
      <c r="A488" s="831" t="s">
        <v>588</v>
      </c>
      <c r="B488" s="832" t="s">
        <v>589</v>
      </c>
      <c r="C488" s="835" t="s">
        <v>615</v>
      </c>
      <c r="D488" s="863" t="s">
        <v>616</v>
      </c>
      <c r="E488" s="835" t="s">
        <v>4239</v>
      </c>
      <c r="F488" s="863" t="s">
        <v>4240</v>
      </c>
      <c r="G488" s="835" t="s">
        <v>4644</v>
      </c>
      <c r="H488" s="835" t="s">
        <v>4645</v>
      </c>
      <c r="I488" s="849">
        <v>25.409999847412109</v>
      </c>
      <c r="J488" s="849">
        <v>3</v>
      </c>
      <c r="K488" s="850">
        <v>76.230003356933594</v>
      </c>
    </row>
    <row r="489" spans="1:11" ht="14.4" customHeight="1" x14ac:dyDescent="0.3">
      <c r="A489" s="831" t="s">
        <v>588</v>
      </c>
      <c r="B489" s="832" t="s">
        <v>589</v>
      </c>
      <c r="C489" s="835" t="s">
        <v>615</v>
      </c>
      <c r="D489" s="863" t="s">
        <v>616</v>
      </c>
      <c r="E489" s="835" t="s">
        <v>4239</v>
      </c>
      <c r="F489" s="863" t="s">
        <v>4240</v>
      </c>
      <c r="G489" s="835" t="s">
        <v>4518</v>
      </c>
      <c r="H489" s="835" t="s">
        <v>4519</v>
      </c>
      <c r="I489" s="849">
        <v>35.090000152587891</v>
      </c>
      <c r="J489" s="849">
        <v>6</v>
      </c>
      <c r="K489" s="850">
        <v>210.53999328613281</v>
      </c>
    </row>
    <row r="490" spans="1:11" ht="14.4" customHeight="1" x14ac:dyDescent="0.3">
      <c r="A490" s="831" t="s">
        <v>588</v>
      </c>
      <c r="B490" s="832" t="s">
        <v>589</v>
      </c>
      <c r="C490" s="835" t="s">
        <v>615</v>
      </c>
      <c r="D490" s="863" t="s">
        <v>616</v>
      </c>
      <c r="E490" s="835" t="s">
        <v>4239</v>
      </c>
      <c r="F490" s="863" t="s">
        <v>4240</v>
      </c>
      <c r="G490" s="835" t="s">
        <v>4309</v>
      </c>
      <c r="H490" s="835" t="s">
        <v>4310</v>
      </c>
      <c r="I490" s="849">
        <v>1.2749999761581421</v>
      </c>
      <c r="J490" s="849">
        <v>748</v>
      </c>
      <c r="K490" s="850">
        <v>952.42999267578125</v>
      </c>
    </row>
    <row r="491" spans="1:11" ht="14.4" customHeight="1" x14ac:dyDescent="0.3">
      <c r="A491" s="831" t="s">
        <v>588</v>
      </c>
      <c r="B491" s="832" t="s">
        <v>589</v>
      </c>
      <c r="C491" s="835" t="s">
        <v>615</v>
      </c>
      <c r="D491" s="863" t="s">
        <v>616</v>
      </c>
      <c r="E491" s="835" t="s">
        <v>4239</v>
      </c>
      <c r="F491" s="863" t="s">
        <v>4240</v>
      </c>
      <c r="G491" s="835" t="s">
        <v>4646</v>
      </c>
      <c r="H491" s="835" t="s">
        <v>4647</v>
      </c>
      <c r="I491" s="849">
        <v>1.0299999713897705</v>
      </c>
      <c r="J491" s="849">
        <v>150</v>
      </c>
      <c r="K491" s="850">
        <v>154.5</v>
      </c>
    </row>
    <row r="492" spans="1:11" ht="14.4" customHeight="1" x14ac:dyDescent="0.3">
      <c r="A492" s="831" t="s">
        <v>588</v>
      </c>
      <c r="B492" s="832" t="s">
        <v>589</v>
      </c>
      <c r="C492" s="835" t="s">
        <v>615</v>
      </c>
      <c r="D492" s="863" t="s">
        <v>616</v>
      </c>
      <c r="E492" s="835" t="s">
        <v>4239</v>
      </c>
      <c r="F492" s="863" t="s">
        <v>4240</v>
      </c>
      <c r="G492" s="835" t="s">
        <v>4648</v>
      </c>
      <c r="H492" s="835" t="s">
        <v>4649</v>
      </c>
      <c r="I492" s="849">
        <v>72.599998474121094</v>
      </c>
      <c r="J492" s="849">
        <v>60</v>
      </c>
      <c r="K492" s="850">
        <v>4356</v>
      </c>
    </row>
    <row r="493" spans="1:11" ht="14.4" customHeight="1" x14ac:dyDescent="0.3">
      <c r="A493" s="831" t="s">
        <v>588</v>
      </c>
      <c r="B493" s="832" t="s">
        <v>589</v>
      </c>
      <c r="C493" s="835" t="s">
        <v>615</v>
      </c>
      <c r="D493" s="863" t="s">
        <v>616</v>
      </c>
      <c r="E493" s="835" t="s">
        <v>4239</v>
      </c>
      <c r="F493" s="863" t="s">
        <v>4240</v>
      </c>
      <c r="G493" s="835" t="s">
        <v>4650</v>
      </c>
      <c r="H493" s="835" t="s">
        <v>4651</v>
      </c>
      <c r="I493" s="849">
        <v>0.47999998927116394</v>
      </c>
      <c r="J493" s="849">
        <v>200</v>
      </c>
      <c r="K493" s="850">
        <v>96</v>
      </c>
    </row>
    <row r="494" spans="1:11" ht="14.4" customHeight="1" x14ac:dyDescent="0.3">
      <c r="A494" s="831" t="s">
        <v>588</v>
      </c>
      <c r="B494" s="832" t="s">
        <v>589</v>
      </c>
      <c r="C494" s="835" t="s">
        <v>615</v>
      </c>
      <c r="D494" s="863" t="s">
        <v>616</v>
      </c>
      <c r="E494" s="835" t="s">
        <v>4239</v>
      </c>
      <c r="F494" s="863" t="s">
        <v>4240</v>
      </c>
      <c r="G494" s="835" t="s">
        <v>4652</v>
      </c>
      <c r="H494" s="835" t="s">
        <v>4653</v>
      </c>
      <c r="I494" s="849">
        <v>0.4699999988079071</v>
      </c>
      <c r="J494" s="849">
        <v>1200</v>
      </c>
      <c r="K494" s="850">
        <v>564</v>
      </c>
    </row>
    <row r="495" spans="1:11" ht="14.4" customHeight="1" x14ac:dyDescent="0.3">
      <c r="A495" s="831" t="s">
        <v>588</v>
      </c>
      <c r="B495" s="832" t="s">
        <v>589</v>
      </c>
      <c r="C495" s="835" t="s">
        <v>615</v>
      </c>
      <c r="D495" s="863" t="s">
        <v>616</v>
      </c>
      <c r="E495" s="835" t="s">
        <v>4239</v>
      </c>
      <c r="F495" s="863" t="s">
        <v>4240</v>
      </c>
      <c r="G495" s="835" t="s">
        <v>4452</v>
      </c>
      <c r="H495" s="835" t="s">
        <v>4453</v>
      </c>
      <c r="I495" s="849">
        <v>2.3744444317287869</v>
      </c>
      <c r="J495" s="849">
        <v>450</v>
      </c>
      <c r="K495" s="850">
        <v>1068.5</v>
      </c>
    </row>
    <row r="496" spans="1:11" ht="14.4" customHeight="1" x14ac:dyDescent="0.3">
      <c r="A496" s="831" t="s">
        <v>588</v>
      </c>
      <c r="B496" s="832" t="s">
        <v>589</v>
      </c>
      <c r="C496" s="835" t="s">
        <v>615</v>
      </c>
      <c r="D496" s="863" t="s">
        <v>616</v>
      </c>
      <c r="E496" s="835" t="s">
        <v>4239</v>
      </c>
      <c r="F496" s="863" t="s">
        <v>4240</v>
      </c>
      <c r="G496" s="835" t="s">
        <v>4456</v>
      </c>
      <c r="H496" s="835" t="s">
        <v>4457</v>
      </c>
      <c r="I496" s="849">
        <v>3.75</v>
      </c>
      <c r="J496" s="849">
        <v>10</v>
      </c>
      <c r="K496" s="850">
        <v>37.5</v>
      </c>
    </row>
    <row r="497" spans="1:11" ht="14.4" customHeight="1" x14ac:dyDescent="0.3">
      <c r="A497" s="831" t="s">
        <v>588</v>
      </c>
      <c r="B497" s="832" t="s">
        <v>589</v>
      </c>
      <c r="C497" s="835" t="s">
        <v>615</v>
      </c>
      <c r="D497" s="863" t="s">
        <v>616</v>
      </c>
      <c r="E497" s="835" t="s">
        <v>4239</v>
      </c>
      <c r="F497" s="863" t="s">
        <v>4240</v>
      </c>
      <c r="G497" s="835" t="s">
        <v>4313</v>
      </c>
      <c r="H497" s="835" t="s">
        <v>4314</v>
      </c>
      <c r="I497" s="849">
        <v>1.9833333492279053</v>
      </c>
      <c r="J497" s="849">
        <v>1750</v>
      </c>
      <c r="K497" s="850">
        <v>3470</v>
      </c>
    </row>
    <row r="498" spans="1:11" ht="14.4" customHeight="1" x14ac:dyDescent="0.3">
      <c r="A498" s="831" t="s">
        <v>588</v>
      </c>
      <c r="B498" s="832" t="s">
        <v>589</v>
      </c>
      <c r="C498" s="835" t="s">
        <v>615</v>
      </c>
      <c r="D498" s="863" t="s">
        <v>616</v>
      </c>
      <c r="E498" s="835" t="s">
        <v>4239</v>
      </c>
      <c r="F498" s="863" t="s">
        <v>4240</v>
      </c>
      <c r="G498" s="835" t="s">
        <v>4315</v>
      </c>
      <c r="H498" s="835" t="s">
        <v>4316</v>
      </c>
      <c r="I498" s="849">
        <v>2.0449999570846558</v>
      </c>
      <c r="J498" s="849">
        <v>200</v>
      </c>
      <c r="K498" s="850">
        <v>409</v>
      </c>
    </row>
    <row r="499" spans="1:11" ht="14.4" customHeight="1" x14ac:dyDescent="0.3">
      <c r="A499" s="831" t="s">
        <v>588</v>
      </c>
      <c r="B499" s="832" t="s">
        <v>589</v>
      </c>
      <c r="C499" s="835" t="s">
        <v>615</v>
      </c>
      <c r="D499" s="863" t="s">
        <v>616</v>
      </c>
      <c r="E499" s="835" t="s">
        <v>4239</v>
      </c>
      <c r="F499" s="863" t="s">
        <v>4240</v>
      </c>
      <c r="G499" s="835" t="s">
        <v>4317</v>
      </c>
      <c r="H499" s="835" t="s">
        <v>4318</v>
      </c>
      <c r="I499" s="849">
        <v>1.8974999785423279</v>
      </c>
      <c r="J499" s="849">
        <v>200</v>
      </c>
      <c r="K499" s="850">
        <v>379.5</v>
      </c>
    </row>
    <row r="500" spans="1:11" ht="14.4" customHeight="1" x14ac:dyDescent="0.3">
      <c r="A500" s="831" t="s">
        <v>588</v>
      </c>
      <c r="B500" s="832" t="s">
        <v>589</v>
      </c>
      <c r="C500" s="835" t="s">
        <v>615</v>
      </c>
      <c r="D500" s="863" t="s">
        <v>616</v>
      </c>
      <c r="E500" s="835" t="s">
        <v>4239</v>
      </c>
      <c r="F500" s="863" t="s">
        <v>4240</v>
      </c>
      <c r="G500" s="835" t="s">
        <v>4319</v>
      </c>
      <c r="H500" s="835" t="s">
        <v>4320</v>
      </c>
      <c r="I500" s="849">
        <v>2.6944444974263511</v>
      </c>
      <c r="J500" s="849">
        <v>2150</v>
      </c>
      <c r="K500" s="850">
        <v>5793</v>
      </c>
    </row>
    <row r="501" spans="1:11" ht="14.4" customHeight="1" x14ac:dyDescent="0.3">
      <c r="A501" s="831" t="s">
        <v>588</v>
      </c>
      <c r="B501" s="832" t="s">
        <v>589</v>
      </c>
      <c r="C501" s="835" t="s">
        <v>615</v>
      </c>
      <c r="D501" s="863" t="s">
        <v>616</v>
      </c>
      <c r="E501" s="835" t="s">
        <v>4239</v>
      </c>
      <c r="F501" s="863" t="s">
        <v>4240</v>
      </c>
      <c r="G501" s="835" t="s">
        <v>4321</v>
      </c>
      <c r="H501" s="835" t="s">
        <v>4322</v>
      </c>
      <c r="I501" s="849">
        <v>1.9299999475479126</v>
      </c>
      <c r="J501" s="849">
        <v>50</v>
      </c>
      <c r="K501" s="850">
        <v>96.5</v>
      </c>
    </row>
    <row r="502" spans="1:11" ht="14.4" customHeight="1" x14ac:dyDescent="0.3">
      <c r="A502" s="831" t="s">
        <v>588</v>
      </c>
      <c r="B502" s="832" t="s">
        <v>589</v>
      </c>
      <c r="C502" s="835" t="s">
        <v>615</v>
      </c>
      <c r="D502" s="863" t="s">
        <v>616</v>
      </c>
      <c r="E502" s="835" t="s">
        <v>4239</v>
      </c>
      <c r="F502" s="863" t="s">
        <v>4240</v>
      </c>
      <c r="G502" s="835" t="s">
        <v>4522</v>
      </c>
      <c r="H502" s="835" t="s">
        <v>4523</v>
      </c>
      <c r="I502" s="849">
        <v>1.9299999475479126</v>
      </c>
      <c r="J502" s="849">
        <v>50</v>
      </c>
      <c r="K502" s="850">
        <v>96.5</v>
      </c>
    </row>
    <row r="503" spans="1:11" ht="14.4" customHeight="1" x14ac:dyDescent="0.3">
      <c r="A503" s="831" t="s">
        <v>588</v>
      </c>
      <c r="B503" s="832" t="s">
        <v>589</v>
      </c>
      <c r="C503" s="835" t="s">
        <v>615</v>
      </c>
      <c r="D503" s="863" t="s">
        <v>616</v>
      </c>
      <c r="E503" s="835" t="s">
        <v>4239</v>
      </c>
      <c r="F503" s="863" t="s">
        <v>4240</v>
      </c>
      <c r="G503" s="835" t="s">
        <v>4323</v>
      </c>
      <c r="H503" s="835" t="s">
        <v>4324</v>
      </c>
      <c r="I503" s="849">
        <v>2.164000082015991</v>
      </c>
      <c r="J503" s="849">
        <v>250</v>
      </c>
      <c r="K503" s="850">
        <v>541</v>
      </c>
    </row>
    <row r="504" spans="1:11" ht="14.4" customHeight="1" x14ac:dyDescent="0.3">
      <c r="A504" s="831" t="s">
        <v>588</v>
      </c>
      <c r="B504" s="832" t="s">
        <v>589</v>
      </c>
      <c r="C504" s="835" t="s">
        <v>615</v>
      </c>
      <c r="D504" s="863" t="s">
        <v>616</v>
      </c>
      <c r="E504" s="835" t="s">
        <v>4239</v>
      </c>
      <c r="F504" s="863" t="s">
        <v>4240</v>
      </c>
      <c r="G504" s="835" t="s">
        <v>4654</v>
      </c>
      <c r="H504" s="835" t="s">
        <v>4655</v>
      </c>
      <c r="I504" s="849">
        <v>4.429999828338623</v>
      </c>
      <c r="J504" s="849">
        <v>150</v>
      </c>
      <c r="K504" s="850">
        <v>664.5</v>
      </c>
    </row>
    <row r="505" spans="1:11" ht="14.4" customHeight="1" x14ac:dyDescent="0.3">
      <c r="A505" s="831" t="s">
        <v>588</v>
      </c>
      <c r="B505" s="832" t="s">
        <v>589</v>
      </c>
      <c r="C505" s="835" t="s">
        <v>615</v>
      </c>
      <c r="D505" s="863" t="s">
        <v>616</v>
      </c>
      <c r="E505" s="835" t="s">
        <v>4239</v>
      </c>
      <c r="F505" s="863" t="s">
        <v>4240</v>
      </c>
      <c r="G505" s="835" t="s">
        <v>4323</v>
      </c>
      <c r="H505" s="835" t="s">
        <v>4458</v>
      </c>
      <c r="I505" s="849">
        <v>2.1650000810623169</v>
      </c>
      <c r="J505" s="849">
        <v>100</v>
      </c>
      <c r="K505" s="850">
        <v>216.5</v>
      </c>
    </row>
    <row r="506" spans="1:11" ht="14.4" customHeight="1" x14ac:dyDescent="0.3">
      <c r="A506" s="831" t="s">
        <v>588</v>
      </c>
      <c r="B506" s="832" t="s">
        <v>589</v>
      </c>
      <c r="C506" s="835" t="s">
        <v>615</v>
      </c>
      <c r="D506" s="863" t="s">
        <v>616</v>
      </c>
      <c r="E506" s="835" t="s">
        <v>4239</v>
      </c>
      <c r="F506" s="863" t="s">
        <v>4240</v>
      </c>
      <c r="G506" s="835" t="s">
        <v>4326</v>
      </c>
      <c r="H506" s="835" t="s">
        <v>4327</v>
      </c>
      <c r="I506" s="849">
        <v>5</v>
      </c>
      <c r="J506" s="849">
        <v>30</v>
      </c>
      <c r="K506" s="850">
        <v>150</v>
      </c>
    </row>
    <row r="507" spans="1:11" ht="14.4" customHeight="1" x14ac:dyDescent="0.3">
      <c r="A507" s="831" t="s">
        <v>588</v>
      </c>
      <c r="B507" s="832" t="s">
        <v>589</v>
      </c>
      <c r="C507" s="835" t="s">
        <v>615</v>
      </c>
      <c r="D507" s="863" t="s">
        <v>616</v>
      </c>
      <c r="E507" s="835" t="s">
        <v>4239</v>
      </c>
      <c r="F507" s="863" t="s">
        <v>4240</v>
      </c>
      <c r="G507" s="835" t="s">
        <v>4654</v>
      </c>
      <c r="H507" s="835" t="s">
        <v>4656</v>
      </c>
      <c r="I507" s="849">
        <v>4.429999828338623</v>
      </c>
      <c r="J507" s="849">
        <v>250</v>
      </c>
      <c r="K507" s="850">
        <v>1107.4299926757812</v>
      </c>
    </row>
    <row r="508" spans="1:11" ht="14.4" customHeight="1" x14ac:dyDescent="0.3">
      <c r="A508" s="831" t="s">
        <v>588</v>
      </c>
      <c r="B508" s="832" t="s">
        <v>589</v>
      </c>
      <c r="C508" s="835" t="s">
        <v>615</v>
      </c>
      <c r="D508" s="863" t="s">
        <v>616</v>
      </c>
      <c r="E508" s="835" t="s">
        <v>4239</v>
      </c>
      <c r="F508" s="863" t="s">
        <v>4240</v>
      </c>
      <c r="G508" s="835" t="s">
        <v>4330</v>
      </c>
      <c r="H508" s="835" t="s">
        <v>4331</v>
      </c>
      <c r="I508" s="849">
        <v>21.229999542236328</v>
      </c>
      <c r="J508" s="849">
        <v>20</v>
      </c>
      <c r="K508" s="850">
        <v>424.60000610351562</v>
      </c>
    </row>
    <row r="509" spans="1:11" ht="14.4" customHeight="1" x14ac:dyDescent="0.3">
      <c r="A509" s="831" t="s">
        <v>588</v>
      </c>
      <c r="B509" s="832" t="s">
        <v>589</v>
      </c>
      <c r="C509" s="835" t="s">
        <v>615</v>
      </c>
      <c r="D509" s="863" t="s">
        <v>616</v>
      </c>
      <c r="E509" s="835" t="s">
        <v>4239</v>
      </c>
      <c r="F509" s="863" t="s">
        <v>4240</v>
      </c>
      <c r="G509" s="835" t="s">
        <v>4330</v>
      </c>
      <c r="H509" s="835" t="s">
        <v>4459</v>
      </c>
      <c r="I509" s="849">
        <v>21.239999771118164</v>
      </c>
      <c r="J509" s="849">
        <v>20</v>
      </c>
      <c r="K509" s="850">
        <v>424.79998779296875</v>
      </c>
    </row>
    <row r="510" spans="1:11" ht="14.4" customHeight="1" x14ac:dyDescent="0.3">
      <c r="A510" s="831" t="s">
        <v>588</v>
      </c>
      <c r="B510" s="832" t="s">
        <v>589</v>
      </c>
      <c r="C510" s="835" t="s">
        <v>615</v>
      </c>
      <c r="D510" s="863" t="s">
        <v>616</v>
      </c>
      <c r="E510" s="835" t="s">
        <v>4332</v>
      </c>
      <c r="F510" s="863" t="s">
        <v>4333</v>
      </c>
      <c r="G510" s="835" t="s">
        <v>4334</v>
      </c>
      <c r="H510" s="835" t="s">
        <v>4335</v>
      </c>
      <c r="I510" s="849">
        <v>10.394545728510076</v>
      </c>
      <c r="J510" s="849">
        <v>3040</v>
      </c>
      <c r="K510" s="850">
        <v>31469.599975585938</v>
      </c>
    </row>
    <row r="511" spans="1:11" ht="14.4" customHeight="1" x14ac:dyDescent="0.3">
      <c r="A511" s="831" t="s">
        <v>588</v>
      </c>
      <c r="B511" s="832" t="s">
        <v>589</v>
      </c>
      <c r="C511" s="835" t="s">
        <v>615</v>
      </c>
      <c r="D511" s="863" t="s">
        <v>616</v>
      </c>
      <c r="E511" s="835" t="s">
        <v>4332</v>
      </c>
      <c r="F511" s="863" t="s">
        <v>4333</v>
      </c>
      <c r="G511" s="835" t="s">
        <v>4460</v>
      </c>
      <c r="H511" s="835" t="s">
        <v>4461</v>
      </c>
      <c r="I511" s="849">
        <v>16.457499504089355</v>
      </c>
      <c r="J511" s="849">
        <v>400</v>
      </c>
      <c r="K511" s="850">
        <v>6583</v>
      </c>
    </row>
    <row r="512" spans="1:11" ht="14.4" customHeight="1" x14ac:dyDescent="0.3">
      <c r="A512" s="831" t="s">
        <v>588</v>
      </c>
      <c r="B512" s="832" t="s">
        <v>589</v>
      </c>
      <c r="C512" s="835" t="s">
        <v>615</v>
      </c>
      <c r="D512" s="863" t="s">
        <v>616</v>
      </c>
      <c r="E512" s="835" t="s">
        <v>4336</v>
      </c>
      <c r="F512" s="863" t="s">
        <v>4337</v>
      </c>
      <c r="G512" s="835" t="s">
        <v>4338</v>
      </c>
      <c r="H512" s="835" t="s">
        <v>4339</v>
      </c>
      <c r="I512" s="849">
        <v>0.30600000619888307</v>
      </c>
      <c r="J512" s="849">
        <v>600</v>
      </c>
      <c r="K512" s="850">
        <v>184</v>
      </c>
    </row>
    <row r="513" spans="1:11" ht="14.4" customHeight="1" x14ac:dyDescent="0.3">
      <c r="A513" s="831" t="s">
        <v>588</v>
      </c>
      <c r="B513" s="832" t="s">
        <v>589</v>
      </c>
      <c r="C513" s="835" t="s">
        <v>615</v>
      </c>
      <c r="D513" s="863" t="s">
        <v>616</v>
      </c>
      <c r="E513" s="835" t="s">
        <v>4336</v>
      </c>
      <c r="F513" s="863" t="s">
        <v>4337</v>
      </c>
      <c r="G513" s="835" t="s">
        <v>4340</v>
      </c>
      <c r="H513" s="835" t="s">
        <v>4341</v>
      </c>
      <c r="I513" s="849">
        <v>0.53111112448904252</v>
      </c>
      <c r="J513" s="849">
        <v>6300</v>
      </c>
      <c r="K513" s="850">
        <v>3333</v>
      </c>
    </row>
    <row r="514" spans="1:11" ht="14.4" customHeight="1" x14ac:dyDescent="0.3">
      <c r="A514" s="831" t="s">
        <v>588</v>
      </c>
      <c r="B514" s="832" t="s">
        <v>589</v>
      </c>
      <c r="C514" s="835" t="s">
        <v>615</v>
      </c>
      <c r="D514" s="863" t="s">
        <v>616</v>
      </c>
      <c r="E514" s="835" t="s">
        <v>4336</v>
      </c>
      <c r="F514" s="863" t="s">
        <v>4337</v>
      </c>
      <c r="G514" s="835" t="s">
        <v>4342</v>
      </c>
      <c r="H514" s="835" t="s">
        <v>4343</v>
      </c>
      <c r="I514" s="849">
        <v>1.8022221724192302</v>
      </c>
      <c r="J514" s="849">
        <v>1700</v>
      </c>
      <c r="K514" s="850">
        <v>3064</v>
      </c>
    </row>
    <row r="515" spans="1:11" ht="14.4" customHeight="1" x14ac:dyDescent="0.3">
      <c r="A515" s="831" t="s">
        <v>588</v>
      </c>
      <c r="B515" s="832" t="s">
        <v>589</v>
      </c>
      <c r="C515" s="835" t="s">
        <v>615</v>
      </c>
      <c r="D515" s="863" t="s">
        <v>616</v>
      </c>
      <c r="E515" s="835" t="s">
        <v>4344</v>
      </c>
      <c r="F515" s="863" t="s">
        <v>4345</v>
      </c>
      <c r="G515" s="835" t="s">
        <v>4346</v>
      </c>
      <c r="H515" s="835" t="s">
        <v>4347</v>
      </c>
      <c r="I515" s="849">
        <v>0.68999999761581421</v>
      </c>
      <c r="J515" s="849">
        <v>6600</v>
      </c>
      <c r="K515" s="850">
        <v>4554</v>
      </c>
    </row>
    <row r="516" spans="1:11" ht="14.4" customHeight="1" x14ac:dyDescent="0.3">
      <c r="A516" s="831" t="s">
        <v>588</v>
      </c>
      <c r="B516" s="832" t="s">
        <v>589</v>
      </c>
      <c r="C516" s="835" t="s">
        <v>615</v>
      </c>
      <c r="D516" s="863" t="s">
        <v>616</v>
      </c>
      <c r="E516" s="835" t="s">
        <v>4344</v>
      </c>
      <c r="F516" s="863" t="s">
        <v>4345</v>
      </c>
      <c r="G516" s="835" t="s">
        <v>4348</v>
      </c>
      <c r="H516" s="835" t="s">
        <v>4349</v>
      </c>
      <c r="I516" s="849">
        <v>0.68777777751286828</v>
      </c>
      <c r="J516" s="849">
        <v>20600</v>
      </c>
      <c r="K516" s="850">
        <v>14164</v>
      </c>
    </row>
    <row r="517" spans="1:11" ht="14.4" customHeight="1" x14ac:dyDescent="0.3">
      <c r="A517" s="831" t="s">
        <v>588</v>
      </c>
      <c r="B517" s="832" t="s">
        <v>589</v>
      </c>
      <c r="C517" s="835" t="s">
        <v>615</v>
      </c>
      <c r="D517" s="863" t="s">
        <v>616</v>
      </c>
      <c r="E517" s="835" t="s">
        <v>4344</v>
      </c>
      <c r="F517" s="863" t="s">
        <v>4345</v>
      </c>
      <c r="G517" s="835" t="s">
        <v>4350</v>
      </c>
      <c r="H517" s="835" t="s">
        <v>4351</v>
      </c>
      <c r="I517" s="849">
        <v>0.68999999761581421</v>
      </c>
      <c r="J517" s="849">
        <v>11600</v>
      </c>
      <c r="K517" s="850">
        <v>8004</v>
      </c>
    </row>
    <row r="518" spans="1:11" ht="14.4" customHeight="1" x14ac:dyDescent="0.3">
      <c r="A518" s="831" t="s">
        <v>588</v>
      </c>
      <c r="B518" s="832" t="s">
        <v>589</v>
      </c>
      <c r="C518" s="835" t="s">
        <v>615</v>
      </c>
      <c r="D518" s="863" t="s">
        <v>616</v>
      </c>
      <c r="E518" s="835" t="s">
        <v>4344</v>
      </c>
      <c r="F518" s="863" t="s">
        <v>4345</v>
      </c>
      <c r="G518" s="835" t="s">
        <v>4657</v>
      </c>
      <c r="H518" s="835" t="s">
        <v>4658</v>
      </c>
      <c r="I518" s="849">
        <v>0.68999999761581421</v>
      </c>
      <c r="J518" s="849">
        <v>540</v>
      </c>
      <c r="K518" s="850">
        <v>372.60000610351562</v>
      </c>
    </row>
    <row r="519" spans="1:11" ht="14.4" customHeight="1" x14ac:dyDescent="0.3">
      <c r="A519" s="831" t="s">
        <v>588</v>
      </c>
      <c r="B519" s="832" t="s">
        <v>589</v>
      </c>
      <c r="C519" s="835" t="s">
        <v>615</v>
      </c>
      <c r="D519" s="863" t="s">
        <v>616</v>
      </c>
      <c r="E519" s="835" t="s">
        <v>4526</v>
      </c>
      <c r="F519" s="863" t="s">
        <v>4527</v>
      </c>
      <c r="G519" s="835" t="s">
        <v>4528</v>
      </c>
      <c r="H519" s="835" t="s">
        <v>4529</v>
      </c>
      <c r="I519" s="849">
        <v>893.16998291015625</v>
      </c>
      <c r="J519" s="849">
        <v>30</v>
      </c>
      <c r="K519" s="850">
        <v>26795.220703125</v>
      </c>
    </row>
    <row r="520" spans="1:11" ht="14.4" customHeight="1" x14ac:dyDescent="0.3">
      <c r="A520" s="831" t="s">
        <v>588</v>
      </c>
      <c r="B520" s="832" t="s">
        <v>589</v>
      </c>
      <c r="C520" s="835" t="s">
        <v>615</v>
      </c>
      <c r="D520" s="863" t="s">
        <v>616</v>
      </c>
      <c r="E520" s="835" t="s">
        <v>4464</v>
      </c>
      <c r="F520" s="863" t="s">
        <v>4465</v>
      </c>
      <c r="G520" s="835" t="s">
        <v>4659</v>
      </c>
      <c r="H520" s="835" t="s">
        <v>4660</v>
      </c>
      <c r="I520" s="849">
        <v>87.599998474121094</v>
      </c>
      <c r="J520" s="849">
        <v>20</v>
      </c>
      <c r="K520" s="850">
        <v>1752</v>
      </c>
    </row>
    <row r="521" spans="1:11" ht="14.4" customHeight="1" x14ac:dyDescent="0.3">
      <c r="A521" s="831" t="s">
        <v>588</v>
      </c>
      <c r="B521" s="832" t="s">
        <v>589</v>
      </c>
      <c r="C521" s="835" t="s">
        <v>615</v>
      </c>
      <c r="D521" s="863" t="s">
        <v>616</v>
      </c>
      <c r="E521" s="835" t="s">
        <v>4464</v>
      </c>
      <c r="F521" s="863" t="s">
        <v>4465</v>
      </c>
      <c r="G521" s="835" t="s">
        <v>4661</v>
      </c>
      <c r="H521" s="835" t="s">
        <v>4662</v>
      </c>
      <c r="I521" s="849">
        <v>36.830001831054687</v>
      </c>
      <c r="J521" s="849">
        <v>120</v>
      </c>
      <c r="K521" s="850">
        <v>4419.8798828125</v>
      </c>
    </row>
    <row r="522" spans="1:11" ht="14.4" customHeight="1" x14ac:dyDescent="0.3">
      <c r="A522" s="831" t="s">
        <v>588</v>
      </c>
      <c r="B522" s="832" t="s">
        <v>589</v>
      </c>
      <c r="C522" s="835" t="s">
        <v>615</v>
      </c>
      <c r="D522" s="863" t="s">
        <v>616</v>
      </c>
      <c r="E522" s="835" t="s">
        <v>4464</v>
      </c>
      <c r="F522" s="863" t="s">
        <v>4465</v>
      </c>
      <c r="G522" s="835" t="s">
        <v>4663</v>
      </c>
      <c r="H522" s="835" t="s">
        <v>4664</v>
      </c>
      <c r="I522" s="849">
        <v>36.830001831054687</v>
      </c>
      <c r="J522" s="849">
        <v>90</v>
      </c>
      <c r="K522" s="850">
        <v>3314.909912109375</v>
      </c>
    </row>
    <row r="523" spans="1:11" ht="14.4" customHeight="1" x14ac:dyDescent="0.3">
      <c r="A523" s="831" t="s">
        <v>588</v>
      </c>
      <c r="B523" s="832" t="s">
        <v>589</v>
      </c>
      <c r="C523" s="835" t="s">
        <v>615</v>
      </c>
      <c r="D523" s="863" t="s">
        <v>616</v>
      </c>
      <c r="E523" s="835" t="s">
        <v>4464</v>
      </c>
      <c r="F523" s="863" t="s">
        <v>4465</v>
      </c>
      <c r="G523" s="835" t="s">
        <v>4665</v>
      </c>
      <c r="H523" s="835" t="s">
        <v>4666</v>
      </c>
      <c r="I523" s="849">
        <v>36.299999237060547</v>
      </c>
      <c r="J523" s="849">
        <v>30</v>
      </c>
      <c r="K523" s="850">
        <v>1089</v>
      </c>
    </row>
    <row r="524" spans="1:11" ht="14.4" customHeight="1" x14ac:dyDescent="0.3">
      <c r="A524" s="831" t="s">
        <v>588</v>
      </c>
      <c r="B524" s="832" t="s">
        <v>589</v>
      </c>
      <c r="C524" s="835" t="s">
        <v>615</v>
      </c>
      <c r="D524" s="863" t="s">
        <v>616</v>
      </c>
      <c r="E524" s="835" t="s">
        <v>4464</v>
      </c>
      <c r="F524" s="863" t="s">
        <v>4465</v>
      </c>
      <c r="G524" s="835" t="s">
        <v>4667</v>
      </c>
      <c r="H524" s="835" t="s">
        <v>4668</v>
      </c>
      <c r="I524" s="849">
        <v>19.959999084472656</v>
      </c>
      <c r="J524" s="849">
        <v>50</v>
      </c>
      <c r="K524" s="850">
        <v>998</v>
      </c>
    </row>
    <row r="525" spans="1:11" ht="14.4" customHeight="1" x14ac:dyDescent="0.3">
      <c r="A525" s="831" t="s">
        <v>588</v>
      </c>
      <c r="B525" s="832" t="s">
        <v>589</v>
      </c>
      <c r="C525" s="835" t="s">
        <v>615</v>
      </c>
      <c r="D525" s="863" t="s">
        <v>616</v>
      </c>
      <c r="E525" s="835" t="s">
        <v>4464</v>
      </c>
      <c r="F525" s="863" t="s">
        <v>4465</v>
      </c>
      <c r="G525" s="835" t="s">
        <v>4669</v>
      </c>
      <c r="H525" s="835" t="s">
        <v>4670</v>
      </c>
      <c r="I525" s="849">
        <v>15.606249928474426</v>
      </c>
      <c r="J525" s="849">
        <v>399</v>
      </c>
      <c r="K525" s="850">
        <v>6227.1898956298828</v>
      </c>
    </row>
    <row r="526" spans="1:11" ht="14.4" customHeight="1" x14ac:dyDescent="0.3">
      <c r="A526" s="831" t="s">
        <v>588</v>
      </c>
      <c r="B526" s="832" t="s">
        <v>589</v>
      </c>
      <c r="C526" s="835" t="s">
        <v>618</v>
      </c>
      <c r="D526" s="863" t="s">
        <v>619</v>
      </c>
      <c r="E526" s="835" t="s">
        <v>4671</v>
      </c>
      <c r="F526" s="863" t="s">
        <v>4672</v>
      </c>
      <c r="G526" s="835" t="s">
        <v>4673</v>
      </c>
      <c r="H526" s="835" t="s">
        <v>4674</v>
      </c>
      <c r="I526" s="849">
        <v>3335.3701171875</v>
      </c>
      <c r="J526" s="849">
        <v>2</v>
      </c>
      <c r="K526" s="850">
        <v>9908.4203491210937</v>
      </c>
    </row>
    <row r="527" spans="1:11" ht="14.4" customHeight="1" x14ac:dyDescent="0.3">
      <c r="A527" s="831" t="s">
        <v>588</v>
      </c>
      <c r="B527" s="832" t="s">
        <v>589</v>
      </c>
      <c r="C527" s="835" t="s">
        <v>618</v>
      </c>
      <c r="D527" s="863" t="s">
        <v>619</v>
      </c>
      <c r="E527" s="835" t="s">
        <v>4671</v>
      </c>
      <c r="F527" s="863" t="s">
        <v>4672</v>
      </c>
      <c r="G527" s="835" t="s">
        <v>4675</v>
      </c>
      <c r="H527" s="835" t="s">
        <v>4676</v>
      </c>
      <c r="I527" s="849">
        <v>2151.06494140625</v>
      </c>
      <c r="J527" s="849">
        <v>2</v>
      </c>
      <c r="K527" s="850">
        <v>4302.1298828125</v>
      </c>
    </row>
    <row r="528" spans="1:11" ht="14.4" customHeight="1" x14ac:dyDescent="0.3">
      <c r="A528" s="831" t="s">
        <v>588</v>
      </c>
      <c r="B528" s="832" t="s">
        <v>589</v>
      </c>
      <c r="C528" s="835" t="s">
        <v>618</v>
      </c>
      <c r="D528" s="863" t="s">
        <v>619</v>
      </c>
      <c r="E528" s="835" t="s">
        <v>4671</v>
      </c>
      <c r="F528" s="863" t="s">
        <v>4672</v>
      </c>
      <c r="G528" s="835" t="s">
        <v>4677</v>
      </c>
      <c r="H528" s="835" t="s">
        <v>4678</v>
      </c>
      <c r="I528" s="849">
        <v>18000.109375</v>
      </c>
      <c r="J528" s="849">
        <v>1</v>
      </c>
      <c r="K528" s="850">
        <v>18000.109375</v>
      </c>
    </row>
    <row r="529" spans="1:11" ht="14.4" customHeight="1" x14ac:dyDescent="0.3">
      <c r="A529" s="831" t="s">
        <v>588</v>
      </c>
      <c r="B529" s="832" t="s">
        <v>589</v>
      </c>
      <c r="C529" s="835" t="s">
        <v>618</v>
      </c>
      <c r="D529" s="863" t="s">
        <v>619</v>
      </c>
      <c r="E529" s="835" t="s">
        <v>4671</v>
      </c>
      <c r="F529" s="863" t="s">
        <v>4672</v>
      </c>
      <c r="G529" s="835" t="s">
        <v>4679</v>
      </c>
      <c r="H529" s="835" t="s">
        <v>4680</v>
      </c>
      <c r="I529" s="849">
        <v>30495.630859375</v>
      </c>
      <c r="J529" s="849">
        <v>1</v>
      </c>
      <c r="K529" s="850">
        <v>30495.630859375</v>
      </c>
    </row>
    <row r="530" spans="1:11" ht="14.4" customHeight="1" x14ac:dyDescent="0.3">
      <c r="A530" s="831" t="s">
        <v>588</v>
      </c>
      <c r="B530" s="832" t="s">
        <v>589</v>
      </c>
      <c r="C530" s="835" t="s">
        <v>618</v>
      </c>
      <c r="D530" s="863" t="s">
        <v>619</v>
      </c>
      <c r="E530" s="835" t="s">
        <v>4671</v>
      </c>
      <c r="F530" s="863" t="s">
        <v>4672</v>
      </c>
      <c r="G530" s="835" t="s">
        <v>4681</v>
      </c>
      <c r="H530" s="835" t="s">
        <v>4682</v>
      </c>
      <c r="I530" s="849">
        <v>3248.989990234375</v>
      </c>
      <c r="J530" s="849">
        <v>1</v>
      </c>
      <c r="K530" s="850">
        <v>3248.989990234375</v>
      </c>
    </row>
    <row r="531" spans="1:11" ht="14.4" customHeight="1" x14ac:dyDescent="0.3">
      <c r="A531" s="831" t="s">
        <v>588</v>
      </c>
      <c r="B531" s="832" t="s">
        <v>589</v>
      </c>
      <c r="C531" s="835" t="s">
        <v>618</v>
      </c>
      <c r="D531" s="863" t="s">
        <v>619</v>
      </c>
      <c r="E531" s="835" t="s">
        <v>4671</v>
      </c>
      <c r="F531" s="863" t="s">
        <v>4672</v>
      </c>
      <c r="G531" s="835" t="s">
        <v>4683</v>
      </c>
      <c r="H531" s="835" t="s">
        <v>4684</v>
      </c>
      <c r="I531" s="849">
        <v>5313</v>
      </c>
      <c r="J531" s="849">
        <v>2</v>
      </c>
      <c r="K531" s="850">
        <v>10626</v>
      </c>
    </row>
    <row r="532" spans="1:11" ht="14.4" customHeight="1" x14ac:dyDescent="0.3">
      <c r="A532" s="831" t="s">
        <v>588</v>
      </c>
      <c r="B532" s="832" t="s">
        <v>589</v>
      </c>
      <c r="C532" s="835" t="s">
        <v>618</v>
      </c>
      <c r="D532" s="863" t="s">
        <v>619</v>
      </c>
      <c r="E532" s="835" t="s">
        <v>4671</v>
      </c>
      <c r="F532" s="863" t="s">
        <v>4672</v>
      </c>
      <c r="G532" s="835" t="s">
        <v>4685</v>
      </c>
      <c r="H532" s="835" t="s">
        <v>4686</v>
      </c>
      <c r="I532" s="849">
        <v>5313</v>
      </c>
      <c r="J532" s="849">
        <v>1</v>
      </c>
      <c r="K532" s="850">
        <v>5313</v>
      </c>
    </row>
    <row r="533" spans="1:11" ht="14.4" customHeight="1" x14ac:dyDescent="0.3">
      <c r="A533" s="831" t="s">
        <v>588</v>
      </c>
      <c r="B533" s="832" t="s">
        <v>589</v>
      </c>
      <c r="C533" s="835" t="s">
        <v>618</v>
      </c>
      <c r="D533" s="863" t="s">
        <v>619</v>
      </c>
      <c r="E533" s="835" t="s">
        <v>4671</v>
      </c>
      <c r="F533" s="863" t="s">
        <v>4672</v>
      </c>
      <c r="G533" s="835" t="s">
        <v>4687</v>
      </c>
      <c r="H533" s="835" t="s">
        <v>4688</v>
      </c>
      <c r="I533" s="849">
        <v>5313</v>
      </c>
      <c r="J533" s="849">
        <v>1</v>
      </c>
      <c r="K533" s="850">
        <v>5313</v>
      </c>
    </row>
    <row r="534" spans="1:11" ht="14.4" customHeight="1" x14ac:dyDescent="0.3">
      <c r="A534" s="831" t="s">
        <v>588</v>
      </c>
      <c r="B534" s="832" t="s">
        <v>589</v>
      </c>
      <c r="C534" s="835" t="s">
        <v>618</v>
      </c>
      <c r="D534" s="863" t="s">
        <v>619</v>
      </c>
      <c r="E534" s="835" t="s">
        <v>4671</v>
      </c>
      <c r="F534" s="863" t="s">
        <v>4672</v>
      </c>
      <c r="G534" s="835" t="s">
        <v>4689</v>
      </c>
      <c r="H534" s="835" t="s">
        <v>4690</v>
      </c>
      <c r="I534" s="849">
        <v>453.52999877929687</v>
      </c>
      <c r="J534" s="849">
        <v>22</v>
      </c>
      <c r="K534" s="850">
        <v>9977.6599731445312</v>
      </c>
    </row>
    <row r="535" spans="1:11" ht="14.4" customHeight="1" x14ac:dyDescent="0.3">
      <c r="A535" s="831" t="s">
        <v>588</v>
      </c>
      <c r="B535" s="832" t="s">
        <v>589</v>
      </c>
      <c r="C535" s="835" t="s">
        <v>618</v>
      </c>
      <c r="D535" s="863" t="s">
        <v>619</v>
      </c>
      <c r="E535" s="835" t="s">
        <v>4671</v>
      </c>
      <c r="F535" s="863" t="s">
        <v>4672</v>
      </c>
      <c r="G535" s="835" t="s">
        <v>4691</v>
      </c>
      <c r="H535" s="835" t="s">
        <v>4692</v>
      </c>
      <c r="I535" s="849">
        <v>453.5271937672685</v>
      </c>
      <c r="J535" s="849">
        <v>83</v>
      </c>
      <c r="K535" s="850">
        <v>37642.759887695313</v>
      </c>
    </row>
    <row r="536" spans="1:11" ht="14.4" customHeight="1" x14ac:dyDescent="0.3">
      <c r="A536" s="831" t="s">
        <v>588</v>
      </c>
      <c r="B536" s="832" t="s">
        <v>589</v>
      </c>
      <c r="C536" s="835" t="s">
        <v>618</v>
      </c>
      <c r="D536" s="863" t="s">
        <v>619</v>
      </c>
      <c r="E536" s="835" t="s">
        <v>4671</v>
      </c>
      <c r="F536" s="863" t="s">
        <v>4672</v>
      </c>
      <c r="G536" s="835" t="s">
        <v>4693</v>
      </c>
      <c r="H536" s="835" t="s">
        <v>4694</v>
      </c>
      <c r="I536" s="849">
        <v>453.52999877929687</v>
      </c>
      <c r="J536" s="849">
        <v>53</v>
      </c>
      <c r="K536" s="850">
        <v>24037.089935302734</v>
      </c>
    </row>
    <row r="537" spans="1:11" ht="14.4" customHeight="1" x14ac:dyDescent="0.3">
      <c r="A537" s="831" t="s">
        <v>588</v>
      </c>
      <c r="B537" s="832" t="s">
        <v>589</v>
      </c>
      <c r="C537" s="835" t="s">
        <v>618</v>
      </c>
      <c r="D537" s="863" t="s">
        <v>619</v>
      </c>
      <c r="E537" s="835" t="s">
        <v>4671</v>
      </c>
      <c r="F537" s="863" t="s">
        <v>4672</v>
      </c>
      <c r="G537" s="835" t="s">
        <v>4695</v>
      </c>
      <c r="H537" s="835" t="s">
        <v>4696</v>
      </c>
      <c r="I537" s="849">
        <v>453.52933146158853</v>
      </c>
      <c r="J537" s="849">
        <v>15</v>
      </c>
      <c r="K537" s="850">
        <v>6802.9399719238281</v>
      </c>
    </row>
    <row r="538" spans="1:11" ht="14.4" customHeight="1" x14ac:dyDescent="0.3">
      <c r="A538" s="831" t="s">
        <v>588</v>
      </c>
      <c r="B538" s="832" t="s">
        <v>589</v>
      </c>
      <c r="C538" s="835" t="s">
        <v>618</v>
      </c>
      <c r="D538" s="863" t="s">
        <v>619</v>
      </c>
      <c r="E538" s="835" t="s">
        <v>4671</v>
      </c>
      <c r="F538" s="863" t="s">
        <v>4672</v>
      </c>
      <c r="G538" s="835" t="s">
        <v>4697</v>
      </c>
      <c r="H538" s="835" t="s">
        <v>4698</v>
      </c>
      <c r="I538" s="849">
        <v>453.52999877929687</v>
      </c>
      <c r="J538" s="849">
        <v>3</v>
      </c>
      <c r="K538" s="850">
        <v>1360.5899963378906</v>
      </c>
    </row>
    <row r="539" spans="1:11" ht="14.4" customHeight="1" x14ac:dyDescent="0.3">
      <c r="A539" s="831" t="s">
        <v>588</v>
      </c>
      <c r="B539" s="832" t="s">
        <v>589</v>
      </c>
      <c r="C539" s="835" t="s">
        <v>618</v>
      </c>
      <c r="D539" s="863" t="s">
        <v>619</v>
      </c>
      <c r="E539" s="835" t="s">
        <v>4671</v>
      </c>
      <c r="F539" s="863" t="s">
        <v>4672</v>
      </c>
      <c r="G539" s="835" t="s">
        <v>4699</v>
      </c>
      <c r="H539" s="835" t="s">
        <v>4700</v>
      </c>
      <c r="I539" s="849">
        <v>14821.759765625</v>
      </c>
      <c r="J539" s="849">
        <v>5</v>
      </c>
      <c r="K539" s="850">
        <v>74108.798828125</v>
      </c>
    </row>
    <row r="540" spans="1:11" ht="14.4" customHeight="1" x14ac:dyDescent="0.3">
      <c r="A540" s="831" t="s">
        <v>588</v>
      </c>
      <c r="B540" s="832" t="s">
        <v>589</v>
      </c>
      <c r="C540" s="835" t="s">
        <v>618</v>
      </c>
      <c r="D540" s="863" t="s">
        <v>619</v>
      </c>
      <c r="E540" s="835" t="s">
        <v>4671</v>
      </c>
      <c r="F540" s="863" t="s">
        <v>4672</v>
      </c>
      <c r="G540" s="835" t="s">
        <v>4701</v>
      </c>
      <c r="H540" s="835" t="s">
        <v>4702</v>
      </c>
      <c r="I540" s="849">
        <v>14821.759765625</v>
      </c>
      <c r="J540" s="849">
        <v>12</v>
      </c>
      <c r="K540" s="850">
        <v>177861.1171875</v>
      </c>
    </row>
    <row r="541" spans="1:11" ht="14.4" customHeight="1" x14ac:dyDescent="0.3">
      <c r="A541" s="831" t="s">
        <v>588</v>
      </c>
      <c r="B541" s="832" t="s">
        <v>589</v>
      </c>
      <c r="C541" s="835" t="s">
        <v>618</v>
      </c>
      <c r="D541" s="863" t="s">
        <v>619</v>
      </c>
      <c r="E541" s="835" t="s">
        <v>4671</v>
      </c>
      <c r="F541" s="863" t="s">
        <v>4672</v>
      </c>
      <c r="G541" s="835" t="s">
        <v>4703</v>
      </c>
      <c r="H541" s="835" t="s">
        <v>4704</v>
      </c>
      <c r="I541" s="849">
        <v>14946.542773437501</v>
      </c>
      <c r="J541" s="849">
        <v>10</v>
      </c>
      <c r="K541" s="850">
        <v>149465.427734375</v>
      </c>
    </row>
    <row r="542" spans="1:11" ht="14.4" customHeight="1" x14ac:dyDescent="0.3">
      <c r="A542" s="831" t="s">
        <v>588</v>
      </c>
      <c r="B542" s="832" t="s">
        <v>589</v>
      </c>
      <c r="C542" s="835" t="s">
        <v>618</v>
      </c>
      <c r="D542" s="863" t="s">
        <v>619</v>
      </c>
      <c r="E542" s="835" t="s">
        <v>4671</v>
      </c>
      <c r="F542" s="863" t="s">
        <v>4672</v>
      </c>
      <c r="G542" s="835" t="s">
        <v>4705</v>
      </c>
      <c r="H542" s="835" t="s">
        <v>4706</v>
      </c>
      <c r="I542" s="849">
        <v>14821.759765625</v>
      </c>
      <c r="J542" s="849">
        <v>6</v>
      </c>
      <c r="K542" s="850">
        <v>88930.55859375</v>
      </c>
    </row>
    <row r="543" spans="1:11" ht="14.4" customHeight="1" x14ac:dyDescent="0.3">
      <c r="A543" s="831" t="s">
        <v>588</v>
      </c>
      <c r="B543" s="832" t="s">
        <v>589</v>
      </c>
      <c r="C543" s="835" t="s">
        <v>618</v>
      </c>
      <c r="D543" s="863" t="s">
        <v>619</v>
      </c>
      <c r="E543" s="835" t="s">
        <v>4671</v>
      </c>
      <c r="F543" s="863" t="s">
        <v>4672</v>
      </c>
      <c r="G543" s="835" t="s">
        <v>4707</v>
      </c>
      <c r="H543" s="835" t="s">
        <v>4708</v>
      </c>
      <c r="I543" s="849">
        <v>14821.759765625</v>
      </c>
      <c r="J543" s="849">
        <v>1</v>
      </c>
      <c r="K543" s="850">
        <v>14821.759765625</v>
      </c>
    </row>
    <row r="544" spans="1:11" ht="14.4" customHeight="1" x14ac:dyDescent="0.3">
      <c r="A544" s="831" t="s">
        <v>588</v>
      </c>
      <c r="B544" s="832" t="s">
        <v>589</v>
      </c>
      <c r="C544" s="835" t="s">
        <v>618</v>
      </c>
      <c r="D544" s="863" t="s">
        <v>619</v>
      </c>
      <c r="E544" s="835" t="s">
        <v>4671</v>
      </c>
      <c r="F544" s="863" t="s">
        <v>4672</v>
      </c>
      <c r="G544" s="835" t="s">
        <v>4709</v>
      </c>
      <c r="H544" s="835" t="s">
        <v>4710</v>
      </c>
      <c r="I544" s="849">
        <v>14821.759765625</v>
      </c>
      <c r="J544" s="849">
        <v>3</v>
      </c>
      <c r="K544" s="850">
        <v>44465.279296875</v>
      </c>
    </row>
    <row r="545" spans="1:11" ht="14.4" customHeight="1" x14ac:dyDescent="0.3">
      <c r="A545" s="831" t="s">
        <v>588</v>
      </c>
      <c r="B545" s="832" t="s">
        <v>589</v>
      </c>
      <c r="C545" s="835" t="s">
        <v>618</v>
      </c>
      <c r="D545" s="863" t="s">
        <v>619</v>
      </c>
      <c r="E545" s="835" t="s">
        <v>4671</v>
      </c>
      <c r="F545" s="863" t="s">
        <v>4672</v>
      </c>
      <c r="G545" s="835" t="s">
        <v>4711</v>
      </c>
      <c r="H545" s="835" t="s">
        <v>4712</v>
      </c>
      <c r="I545" s="849">
        <v>14821.759765625</v>
      </c>
      <c r="J545" s="849">
        <v>7</v>
      </c>
      <c r="K545" s="850">
        <v>103752.318359375</v>
      </c>
    </row>
    <row r="546" spans="1:11" ht="14.4" customHeight="1" x14ac:dyDescent="0.3">
      <c r="A546" s="831" t="s">
        <v>588</v>
      </c>
      <c r="B546" s="832" t="s">
        <v>589</v>
      </c>
      <c r="C546" s="835" t="s">
        <v>618</v>
      </c>
      <c r="D546" s="863" t="s">
        <v>619</v>
      </c>
      <c r="E546" s="835" t="s">
        <v>4671</v>
      </c>
      <c r="F546" s="863" t="s">
        <v>4672</v>
      </c>
      <c r="G546" s="835" t="s">
        <v>4713</v>
      </c>
      <c r="H546" s="835" t="s">
        <v>4714</v>
      </c>
      <c r="I546" s="849">
        <v>14821.759765625</v>
      </c>
      <c r="J546" s="849">
        <v>8</v>
      </c>
      <c r="K546" s="850">
        <v>118574.078125</v>
      </c>
    </row>
    <row r="547" spans="1:11" ht="14.4" customHeight="1" x14ac:dyDescent="0.3">
      <c r="A547" s="831" t="s">
        <v>588</v>
      </c>
      <c r="B547" s="832" t="s">
        <v>589</v>
      </c>
      <c r="C547" s="835" t="s">
        <v>618</v>
      </c>
      <c r="D547" s="863" t="s">
        <v>619</v>
      </c>
      <c r="E547" s="835" t="s">
        <v>4671</v>
      </c>
      <c r="F547" s="863" t="s">
        <v>4672</v>
      </c>
      <c r="G547" s="835" t="s">
        <v>4715</v>
      </c>
      <c r="H547" s="835" t="s">
        <v>4716</v>
      </c>
      <c r="I547" s="849">
        <v>14821.759765625</v>
      </c>
      <c r="J547" s="849">
        <v>4</v>
      </c>
      <c r="K547" s="850">
        <v>59287.0390625</v>
      </c>
    </row>
    <row r="548" spans="1:11" ht="14.4" customHeight="1" x14ac:dyDescent="0.3">
      <c r="A548" s="831" t="s">
        <v>588</v>
      </c>
      <c r="B548" s="832" t="s">
        <v>589</v>
      </c>
      <c r="C548" s="835" t="s">
        <v>618</v>
      </c>
      <c r="D548" s="863" t="s">
        <v>619</v>
      </c>
      <c r="E548" s="835" t="s">
        <v>4671</v>
      </c>
      <c r="F548" s="863" t="s">
        <v>4672</v>
      </c>
      <c r="G548" s="835" t="s">
        <v>4717</v>
      </c>
      <c r="H548" s="835" t="s">
        <v>4718</v>
      </c>
      <c r="I548" s="849">
        <v>10341.6103515625</v>
      </c>
      <c r="J548" s="849">
        <v>2</v>
      </c>
      <c r="K548" s="850">
        <v>20683.220703125</v>
      </c>
    </row>
    <row r="549" spans="1:11" ht="14.4" customHeight="1" x14ac:dyDescent="0.3">
      <c r="A549" s="831" t="s">
        <v>588</v>
      </c>
      <c r="B549" s="832" t="s">
        <v>589</v>
      </c>
      <c r="C549" s="835" t="s">
        <v>618</v>
      </c>
      <c r="D549" s="863" t="s">
        <v>619</v>
      </c>
      <c r="E549" s="835" t="s">
        <v>4671</v>
      </c>
      <c r="F549" s="863" t="s">
        <v>4672</v>
      </c>
      <c r="G549" s="835" t="s">
        <v>4719</v>
      </c>
      <c r="H549" s="835" t="s">
        <v>4720</v>
      </c>
      <c r="I549" s="849">
        <v>10344.2353515625</v>
      </c>
      <c r="J549" s="849">
        <v>2</v>
      </c>
      <c r="K549" s="850">
        <v>20688.470703125</v>
      </c>
    </row>
    <row r="550" spans="1:11" ht="14.4" customHeight="1" x14ac:dyDescent="0.3">
      <c r="A550" s="831" t="s">
        <v>588</v>
      </c>
      <c r="B550" s="832" t="s">
        <v>589</v>
      </c>
      <c r="C550" s="835" t="s">
        <v>618</v>
      </c>
      <c r="D550" s="863" t="s">
        <v>619</v>
      </c>
      <c r="E550" s="835" t="s">
        <v>4671</v>
      </c>
      <c r="F550" s="863" t="s">
        <v>4672</v>
      </c>
      <c r="G550" s="835" t="s">
        <v>4721</v>
      </c>
      <c r="H550" s="835" t="s">
        <v>4722</v>
      </c>
      <c r="I550" s="849">
        <v>10336.2802734375</v>
      </c>
      <c r="J550" s="849">
        <v>1</v>
      </c>
      <c r="K550" s="850">
        <v>10336.2802734375</v>
      </c>
    </row>
    <row r="551" spans="1:11" ht="14.4" customHeight="1" x14ac:dyDescent="0.3">
      <c r="A551" s="831" t="s">
        <v>588</v>
      </c>
      <c r="B551" s="832" t="s">
        <v>589</v>
      </c>
      <c r="C551" s="835" t="s">
        <v>618</v>
      </c>
      <c r="D551" s="863" t="s">
        <v>619</v>
      </c>
      <c r="E551" s="835" t="s">
        <v>4671</v>
      </c>
      <c r="F551" s="863" t="s">
        <v>4672</v>
      </c>
      <c r="G551" s="835" t="s">
        <v>4723</v>
      </c>
      <c r="H551" s="835" t="s">
        <v>4724</v>
      </c>
      <c r="I551" s="849">
        <v>10344.23046875</v>
      </c>
      <c r="J551" s="849">
        <v>4</v>
      </c>
      <c r="K551" s="850">
        <v>41376.921875</v>
      </c>
    </row>
    <row r="552" spans="1:11" ht="14.4" customHeight="1" x14ac:dyDescent="0.3">
      <c r="A552" s="831" t="s">
        <v>588</v>
      </c>
      <c r="B552" s="832" t="s">
        <v>589</v>
      </c>
      <c r="C552" s="835" t="s">
        <v>618</v>
      </c>
      <c r="D552" s="863" t="s">
        <v>619</v>
      </c>
      <c r="E552" s="835" t="s">
        <v>4671</v>
      </c>
      <c r="F552" s="863" t="s">
        <v>4672</v>
      </c>
      <c r="G552" s="835" t="s">
        <v>4725</v>
      </c>
      <c r="H552" s="835" t="s">
        <v>4726</v>
      </c>
      <c r="I552" s="849">
        <v>10339.863606770834</v>
      </c>
      <c r="J552" s="849">
        <v>3</v>
      </c>
      <c r="K552" s="850">
        <v>31019.5908203125</v>
      </c>
    </row>
    <row r="553" spans="1:11" ht="14.4" customHeight="1" x14ac:dyDescent="0.3">
      <c r="A553" s="831" t="s">
        <v>588</v>
      </c>
      <c r="B553" s="832" t="s">
        <v>589</v>
      </c>
      <c r="C553" s="835" t="s">
        <v>618</v>
      </c>
      <c r="D553" s="863" t="s">
        <v>619</v>
      </c>
      <c r="E553" s="835" t="s">
        <v>4671</v>
      </c>
      <c r="F553" s="863" t="s">
        <v>4672</v>
      </c>
      <c r="G553" s="835" t="s">
        <v>4727</v>
      </c>
      <c r="H553" s="835" t="s">
        <v>4728</v>
      </c>
      <c r="I553" s="849">
        <v>6840</v>
      </c>
      <c r="J553" s="849">
        <v>1</v>
      </c>
      <c r="K553" s="850">
        <v>6840</v>
      </c>
    </row>
    <row r="554" spans="1:11" ht="14.4" customHeight="1" x14ac:dyDescent="0.3">
      <c r="A554" s="831" t="s">
        <v>588</v>
      </c>
      <c r="B554" s="832" t="s">
        <v>589</v>
      </c>
      <c r="C554" s="835" t="s">
        <v>618</v>
      </c>
      <c r="D554" s="863" t="s">
        <v>619</v>
      </c>
      <c r="E554" s="835" t="s">
        <v>4671</v>
      </c>
      <c r="F554" s="863" t="s">
        <v>4672</v>
      </c>
      <c r="G554" s="835" t="s">
        <v>4729</v>
      </c>
      <c r="H554" s="835" t="s">
        <v>4730</v>
      </c>
      <c r="I554" s="849">
        <v>6840</v>
      </c>
      <c r="J554" s="849">
        <v>5</v>
      </c>
      <c r="K554" s="850">
        <v>34200</v>
      </c>
    </row>
    <row r="555" spans="1:11" ht="14.4" customHeight="1" x14ac:dyDescent="0.3">
      <c r="A555" s="831" t="s">
        <v>588</v>
      </c>
      <c r="B555" s="832" t="s">
        <v>589</v>
      </c>
      <c r="C555" s="835" t="s">
        <v>618</v>
      </c>
      <c r="D555" s="863" t="s">
        <v>619</v>
      </c>
      <c r="E555" s="835" t="s">
        <v>4671</v>
      </c>
      <c r="F555" s="863" t="s">
        <v>4672</v>
      </c>
      <c r="G555" s="835" t="s">
        <v>4731</v>
      </c>
      <c r="H555" s="835" t="s">
        <v>4732</v>
      </c>
      <c r="I555" s="849">
        <v>6840.00390625</v>
      </c>
      <c r="J555" s="849">
        <v>5</v>
      </c>
      <c r="K555" s="850">
        <v>34200.01953125</v>
      </c>
    </row>
    <row r="556" spans="1:11" ht="14.4" customHeight="1" x14ac:dyDescent="0.3">
      <c r="A556" s="831" t="s">
        <v>588</v>
      </c>
      <c r="B556" s="832" t="s">
        <v>589</v>
      </c>
      <c r="C556" s="835" t="s">
        <v>618</v>
      </c>
      <c r="D556" s="863" t="s">
        <v>619</v>
      </c>
      <c r="E556" s="835" t="s">
        <v>4671</v>
      </c>
      <c r="F556" s="863" t="s">
        <v>4672</v>
      </c>
      <c r="G556" s="835" t="s">
        <v>4733</v>
      </c>
      <c r="H556" s="835" t="s">
        <v>4734</v>
      </c>
      <c r="I556" s="849">
        <v>6840.0021701388887</v>
      </c>
      <c r="J556" s="849">
        <v>9</v>
      </c>
      <c r="K556" s="850">
        <v>61560.01953125</v>
      </c>
    </row>
    <row r="557" spans="1:11" ht="14.4" customHeight="1" x14ac:dyDescent="0.3">
      <c r="A557" s="831" t="s">
        <v>588</v>
      </c>
      <c r="B557" s="832" t="s">
        <v>589</v>
      </c>
      <c r="C557" s="835" t="s">
        <v>618</v>
      </c>
      <c r="D557" s="863" t="s">
        <v>619</v>
      </c>
      <c r="E557" s="835" t="s">
        <v>4671</v>
      </c>
      <c r="F557" s="863" t="s">
        <v>4672</v>
      </c>
      <c r="G557" s="835" t="s">
        <v>4735</v>
      </c>
      <c r="H557" s="835" t="s">
        <v>4736</v>
      </c>
      <c r="I557" s="849">
        <v>6840.0020926339284</v>
      </c>
      <c r="J557" s="849">
        <v>14</v>
      </c>
      <c r="K557" s="850">
        <v>95760.029296875</v>
      </c>
    </row>
    <row r="558" spans="1:11" ht="14.4" customHeight="1" x14ac:dyDescent="0.3">
      <c r="A558" s="831" t="s">
        <v>588</v>
      </c>
      <c r="B558" s="832" t="s">
        <v>589</v>
      </c>
      <c r="C558" s="835" t="s">
        <v>618</v>
      </c>
      <c r="D558" s="863" t="s">
        <v>619</v>
      </c>
      <c r="E558" s="835" t="s">
        <v>4671</v>
      </c>
      <c r="F558" s="863" t="s">
        <v>4672</v>
      </c>
      <c r="G558" s="835" t="s">
        <v>4737</v>
      </c>
      <c r="H558" s="835" t="s">
        <v>4738</v>
      </c>
      <c r="I558" s="849">
        <v>6840</v>
      </c>
      <c r="J558" s="849">
        <v>5</v>
      </c>
      <c r="K558" s="850">
        <v>34200</v>
      </c>
    </row>
    <row r="559" spans="1:11" ht="14.4" customHeight="1" x14ac:dyDescent="0.3">
      <c r="A559" s="831" t="s">
        <v>588</v>
      </c>
      <c r="B559" s="832" t="s">
        <v>589</v>
      </c>
      <c r="C559" s="835" t="s">
        <v>618</v>
      </c>
      <c r="D559" s="863" t="s">
        <v>619</v>
      </c>
      <c r="E559" s="835" t="s">
        <v>4671</v>
      </c>
      <c r="F559" s="863" t="s">
        <v>4672</v>
      </c>
      <c r="G559" s="835" t="s">
        <v>4739</v>
      </c>
      <c r="H559" s="835" t="s">
        <v>4740</v>
      </c>
      <c r="I559" s="849">
        <v>6840.001627604167</v>
      </c>
      <c r="J559" s="849">
        <v>6</v>
      </c>
      <c r="K559" s="850">
        <v>41040.009765625</v>
      </c>
    </row>
    <row r="560" spans="1:11" ht="14.4" customHeight="1" x14ac:dyDescent="0.3">
      <c r="A560" s="831" t="s">
        <v>588</v>
      </c>
      <c r="B560" s="832" t="s">
        <v>589</v>
      </c>
      <c r="C560" s="835" t="s">
        <v>618</v>
      </c>
      <c r="D560" s="863" t="s">
        <v>619</v>
      </c>
      <c r="E560" s="835" t="s">
        <v>4671</v>
      </c>
      <c r="F560" s="863" t="s">
        <v>4672</v>
      </c>
      <c r="G560" s="835" t="s">
        <v>4741</v>
      </c>
      <c r="H560" s="835" t="s">
        <v>4742</v>
      </c>
      <c r="I560" s="849">
        <v>6840</v>
      </c>
      <c r="J560" s="849">
        <v>2</v>
      </c>
      <c r="K560" s="850">
        <v>13680</v>
      </c>
    </row>
    <row r="561" spans="1:11" ht="14.4" customHeight="1" x14ac:dyDescent="0.3">
      <c r="A561" s="831" t="s">
        <v>588</v>
      </c>
      <c r="B561" s="832" t="s">
        <v>589</v>
      </c>
      <c r="C561" s="835" t="s">
        <v>618</v>
      </c>
      <c r="D561" s="863" t="s">
        <v>619</v>
      </c>
      <c r="E561" s="835" t="s">
        <v>4671</v>
      </c>
      <c r="F561" s="863" t="s">
        <v>4672</v>
      </c>
      <c r="G561" s="835" t="s">
        <v>4743</v>
      </c>
      <c r="H561" s="835" t="s">
        <v>4744</v>
      </c>
      <c r="I561" s="849">
        <v>23660.30078125</v>
      </c>
      <c r="J561" s="849">
        <v>1</v>
      </c>
      <c r="K561" s="850">
        <v>23660.30078125</v>
      </c>
    </row>
    <row r="562" spans="1:11" ht="14.4" customHeight="1" x14ac:dyDescent="0.3">
      <c r="A562" s="831" t="s">
        <v>588</v>
      </c>
      <c r="B562" s="832" t="s">
        <v>589</v>
      </c>
      <c r="C562" s="835" t="s">
        <v>618</v>
      </c>
      <c r="D562" s="863" t="s">
        <v>619</v>
      </c>
      <c r="E562" s="835" t="s">
        <v>4671</v>
      </c>
      <c r="F562" s="863" t="s">
        <v>4672</v>
      </c>
      <c r="G562" s="835" t="s">
        <v>4745</v>
      </c>
      <c r="H562" s="835" t="s">
        <v>4746</v>
      </c>
      <c r="I562" s="849">
        <v>23660.2890625</v>
      </c>
      <c r="J562" s="849">
        <v>5</v>
      </c>
      <c r="K562" s="850">
        <v>118301.4453125</v>
      </c>
    </row>
    <row r="563" spans="1:11" ht="14.4" customHeight="1" x14ac:dyDescent="0.3">
      <c r="A563" s="831" t="s">
        <v>588</v>
      </c>
      <c r="B563" s="832" t="s">
        <v>589</v>
      </c>
      <c r="C563" s="835" t="s">
        <v>618</v>
      </c>
      <c r="D563" s="863" t="s">
        <v>619</v>
      </c>
      <c r="E563" s="835" t="s">
        <v>4671</v>
      </c>
      <c r="F563" s="863" t="s">
        <v>4672</v>
      </c>
      <c r="G563" s="835" t="s">
        <v>4747</v>
      </c>
      <c r="H563" s="835" t="s">
        <v>4748</v>
      </c>
      <c r="I563" s="849">
        <v>23660.30078125</v>
      </c>
      <c r="J563" s="849">
        <v>4</v>
      </c>
      <c r="K563" s="850">
        <v>94641.203125</v>
      </c>
    </row>
    <row r="564" spans="1:11" ht="14.4" customHeight="1" x14ac:dyDescent="0.3">
      <c r="A564" s="831" t="s">
        <v>588</v>
      </c>
      <c r="B564" s="832" t="s">
        <v>589</v>
      </c>
      <c r="C564" s="835" t="s">
        <v>618</v>
      </c>
      <c r="D564" s="863" t="s">
        <v>619</v>
      </c>
      <c r="E564" s="835" t="s">
        <v>4671</v>
      </c>
      <c r="F564" s="863" t="s">
        <v>4672</v>
      </c>
      <c r="G564" s="835" t="s">
        <v>4749</v>
      </c>
      <c r="H564" s="835" t="s">
        <v>4750</v>
      </c>
      <c r="I564" s="849">
        <v>23660.30078125</v>
      </c>
      <c r="J564" s="849">
        <v>1</v>
      </c>
      <c r="K564" s="850">
        <v>23660.30078125</v>
      </c>
    </row>
    <row r="565" spans="1:11" ht="14.4" customHeight="1" x14ac:dyDescent="0.3">
      <c r="A565" s="831" t="s">
        <v>588</v>
      </c>
      <c r="B565" s="832" t="s">
        <v>589</v>
      </c>
      <c r="C565" s="835" t="s">
        <v>618</v>
      </c>
      <c r="D565" s="863" t="s">
        <v>619</v>
      </c>
      <c r="E565" s="835" t="s">
        <v>4671</v>
      </c>
      <c r="F565" s="863" t="s">
        <v>4672</v>
      </c>
      <c r="G565" s="835" t="s">
        <v>4751</v>
      </c>
      <c r="H565" s="835" t="s">
        <v>4752</v>
      </c>
      <c r="I565" s="849">
        <v>23660.30078125</v>
      </c>
      <c r="J565" s="849">
        <v>2</v>
      </c>
      <c r="K565" s="850">
        <v>47320.6015625</v>
      </c>
    </row>
    <row r="566" spans="1:11" ht="14.4" customHeight="1" x14ac:dyDescent="0.3">
      <c r="A566" s="831" t="s">
        <v>588</v>
      </c>
      <c r="B566" s="832" t="s">
        <v>589</v>
      </c>
      <c r="C566" s="835" t="s">
        <v>618</v>
      </c>
      <c r="D566" s="863" t="s">
        <v>619</v>
      </c>
      <c r="E566" s="835" t="s">
        <v>4671</v>
      </c>
      <c r="F566" s="863" t="s">
        <v>4672</v>
      </c>
      <c r="G566" s="835" t="s">
        <v>4753</v>
      </c>
      <c r="H566" s="835" t="s">
        <v>4754</v>
      </c>
      <c r="I566" s="849">
        <v>23660.30078125</v>
      </c>
      <c r="J566" s="849">
        <v>1</v>
      </c>
      <c r="K566" s="850">
        <v>23660.30078125</v>
      </c>
    </row>
    <row r="567" spans="1:11" ht="14.4" customHeight="1" x14ac:dyDescent="0.3">
      <c r="A567" s="831" t="s">
        <v>588</v>
      </c>
      <c r="B567" s="832" t="s">
        <v>589</v>
      </c>
      <c r="C567" s="835" t="s">
        <v>618</v>
      </c>
      <c r="D567" s="863" t="s">
        <v>619</v>
      </c>
      <c r="E567" s="835" t="s">
        <v>4671</v>
      </c>
      <c r="F567" s="863" t="s">
        <v>4672</v>
      </c>
      <c r="G567" s="835" t="s">
        <v>4755</v>
      </c>
      <c r="H567" s="835" t="s">
        <v>4756</v>
      </c>
      <c r="I567" s="849">
        <v>23660.30078125</v>
      </c>
      <c r="J567" s="849">
        <v>1</v>
      </c>
      <c r="K567" s="850">
        <v>23660.30078125</v>
      </c>
    </row>
    <row r="568" spans="1:11" ht="14.4" customHeight="1" x14ac:dyDescent="0.3">
      <c r="A568" s="831" t="s">
        <v>588</v>
      </c>
      <c r="B568" s="832" t="s">
        <v>589</v>
      </c>
      <c r="C568" s="835" t="s">
        <v>618</v>
      </c>
      <c r="D568" s="863" t="s">
        <v>619</v>
      </c>
      <c r="E568" s="835" t="s">
        <v>4671</v>
      </c>
      <c r="F568" s="863" t="s">
        <v>4672</v>
      </c>
      <c r="G568" s="835" t="s">
        <v>4757</v>
      </c>
      <c r="H568" s="835" t="s">
        <v>4758</v>
      </c>
      <c r="I568" s="849">
        <v>23660.29296875</v>
      </c>
      <c r="J568" s="849">
        <v>3</v>
      </c>
      <c r="K568" s="850">
        <v>70980.87890625</v>
      </c>
    </row>
    <row r="569" spans="1:11" ht="14.4" customHeight="1" x14ac:dyDescent="0.3">
      <c r="A569" s="831" t="s">
        <v>588</v>
      </c>
      <c r="B569" s="832" t="s">
        <v>589</v>
      </c>
      <c r="C569" s="835" t="s">
        <v>618</v>
      </c>
      <c r="D569" s="863" t="s">
        <v>619</v>
      </c>
      <c r="E569" s="835" t="s">
        <v>4671</v>
      </c>
      <c r="F569" s="863" t="s">
        <v>4672</v>
      </c>
      <c r="G569" s="835" t="s">
        <v>4759</v>
      </c>
      <c r="H569" s="835" t="s">
        <v>4760</v>
      </c>
      <c r="I569" s="849">
        <v>23425.868489583332</v>
      </c>
      <c r="J569" s="849">
        <v>6</v>
      </c>
      <c r="K569" s="850">
        <v>140555.2109375</v>
      </c>
    </row>
    <row r="570" spans="1:11" ht="14.4" customHeight="1" x14ac:dyDescent="0.3">
      <c r="A570" s="831" t="s">
        <v>588</v>
      </c>
      <c r="B570" s="832" t="s">
        <v>589</v>
      </c>
      <c r="C570" s="835" t="s">
        <v>618</v>
      </c>
      <c r="D570" s="863" t="s">
        <v>619</v>
      </c>
      <c r="E570" s="835" t="s">
        <v>4671</v>
      </c>
      <c r="F570" s="863" t="s">
        <v>4672</v>
      </c>
      <c r="G570" s="835" t="s">
        <v>4761</v>
      </c>
      <c r="H570" s="835" t="s">
        <v>4762</v>
      </c>
      <c r="I570" s="849">
        <v>8027.68017578125</v>
      </c>
      <c r="J570" s="849">
        <v>54</v>
      </c>
      <c r="K570" s="850">
        <v>433494.7294921875</v>
      </c>
    </row>
    <row r="571" spans="1:11" ht="14.4" customHeight="1" x14ac:dyDescent="0.3">
      <c r="A571" s="831" t="s">
        <v>588</v>
      </c>
      <c r="B571" s="832" t="s">
        <v>589</v>
      </c>
      <c r="C571" s="835" t="s">
        <v>618</v>
      </c>
      <c r="D571" s="863" t="s">
        <v>619</v>
      </c>
      <c r="E571" s="835" t="s">
        <v>4671</v>
      </c>
      <c r="F571" s="863" t="s">
        <v>4672</v>
      </c>
      <c r="G571" s="835" t="s">
        <v>4763</v>
      </c>
      <c r="H571" s="835" t="s">
        <v>4764</v>
      </c>
      <c r="I571" s="849">
        <v>8027.68017578125</v>
      </c>
      <c r="J571" s="849">
        <v>15</v>
      </c>
      <c r="K571" s="850">
        <v>120415.20263671875</v>
      </c>
    </row>
    <row r="572" spans="1:11" ht="14.4" customHeight="1" x14ac:dyDescent="0.3">
      <c r="A572" s="831" t="s">
        <v>588</v>
      </c>
      <c r="B572" s="832" t="s">
        <v>589</v>
      </c>
      <c r="C572" s="835" t="s">
        <v>618</v>
      </c>
      <c r="D572" s="863" t="s">
        <v>619</v>
      </c>
      <c r="E572" s="835" t="s">
        <v>4671</v>
      </c>
      <c r="F572" s="863" t="s">
        <v>4672</v>
      </c>
      <c r="G572" s="835" t="s">
        <v>4765</v>
      </c>
      <c r="H572" s="835" t="s">
        <v>4766</v>
      </c>
      <c r="I572" s="849">
        <v>8027.68017578125</v>
      </c>
      <c r="J572" s="849">
        <v>3</v>
      </c>
      <c r="K572" s="850">
        <v>24083.04052734375</v>
      </c>
    </row>
    <row r="573" spans="1:11" ht="14.4" customHeight="1" x14ac:dyDescent="0.3">
      <c r="A573" s="831" t="s">
        <v>588</v>
      </c>
      <c r="B573" s="832" t="s">
        <v>589</v>
      </c>
      <c r="C573" s="835" t="s">
        <v>618</v>
      </c>
      <c r="D573" s="863" t="s">
        <v>619</v>
      </c>
      <c r="E573" s="835" t="s">
        <v>4671</v>
      </c>
      <c r="F573" s="863" t="s">
        <v>4672</v>
      </c>
      <c r="G573" s="835" t="s">
        <v>4767</v>
      </c>
      <c r="H573" s="835" t="s">
        <v>4768</v>
      </c>
      <c r="I573" s="849">
        <v>8027.68017578125</v>
      </c>
      <c r="J573" s="849">
        <v>23</v>
      </c>
      <c r="K573" s="850">
        <v>184636.64404296875</v>
      </c>
    </row>
    <row r="574" spans="1:11" ht="14.4" customHeight="1" x14ac:dyDescent="0.3">
      <c r="A574" s="831" t="s">
        <v>588</v>
      </c>
      <c r="B574" s="832" t="s">
        <v>589</v>
      </c>
      <c r="C574" s="835" t="s">
        <v>618</v>
      </c>
      <c r="D574" s="863" t="s">
        <v>619</v>
      </c>
      <c r="E574" s="835" t="s">
        <v>4671</v>
      </c>
      <c r="F574" s="863" t="s">
        <v>4672</v>
      </c>
      <c r="G574" s="835" t="s">
        <v>4769</v>
      </c>
      <c r="H574" s="835" t="s">
        <v>4770</v>
      </c>
      <c r="I574" s="849">
        <v>8027.6307819645581</v>
      </c>
      <c r="J574" s="849">
        <v>82</v>
      </c>
      <c r="K574" s="850">
        <v>658265.72412109375</v>
      </c>
    </row>
    <row r="575" spans="1:11" ht="14.4" customHeight="1" x14ac:dyDescent="0.3">
      <c r="A575" s="831" t="s">
        <v>588</v>
      </c>
      <c r="B575" s="832" t="s">
        <v>589</v>
      </c>
      <c r="C575" s="835" t="s">
        <v>618</v>
      </c>
      <c r="D575" s="863" t="s">
        <v>619</v>
      </c>
      <c r="E575" s="835" t="s">
        <v>4671</v>
      </c>
      <c r="F575" s="863" t="s">
        <v>4672</v>
      </c>
      <c r="G575" s="835" t="s">
        <v>4771</v>
      </c>
      <c r="H575" s="835" t="s">
        <v>4772</v>
      </c>
      <c r="I575" s="849">
        <v>13518.64013671875</v>
      </c>
      <c r="J575" s="849">
        <v>2</v>
      </c>
      <c r="K575" s="850">
        <v>27037.2802734375</v>
      </c>
    </row>
    <row r="576" spans="1:11" ht="14.4" customHeight="1" x14ac:dyDescent="0.3">
      <c r="A576" s="831" t="s">
        <v>588</v>
      </c>
      <c r="B576" s="832" t="s">
        <v>589</v>
      </c>
      <c r="C576" s="835" t="s">
        <v>618</v>
      </c>
      <c r="D576" s="863" t="s">
        <v>619</v>
      </c>
      <c r="E576" s="835" t="s">
        <v>4671</v>
      </c>
      <c r="F576" s="863" t="s">
        <v>4672</v>
      </c>
      <c r="G576" s="835" t="s">
        <v>4773</v>
      </c>
      <c r="H576" s="835" t="s">
        <v>4774</v>
      </c>
      <c r="I576" s="849">
        <v>16638.669921875</v>
      </c>
      <c r="J576" s="849">
        <v>1</v>
      </c>
      <c r="K576" s="850">
        <v>16638.669921875</v>
      </c>
    </row>
    <row r="577" spans="1:11" ht="14.4" customHeight="1" x14ac:dyDescent="0.3">
      <c r="A577" s="831" t="s">
        <v>588</v>
      </c>
      <c r="B577" s="832" t="s">
        <v>589</v>
      </c>
      <c r="C577" s="835" t="s">
        <v>618</v>
      </c>
      <c r="D577" s="863" t="s">
        <v>619</v>
      </c>
      <c r="E577" s="835" t="s">
        <v>4671</v>
      </c>
      <c r="F577" s="863" t="s">
        <v>4672</v>
      </c>
      <c r="G577" s="835" t="s">
        <v>4775</v>
      </c>
      <c r="H577" s="835" t="s">
        <v>4776</v>
      </c>
      <c r="I577" s="849">
        <v>29067.259765625</v>
      </c>
      <c r="J577" s="849">
        <v>2</v>
      </c>
      <c r="K577" s="850">
        <v>58134.51953125</v>
      </c>
    </row>
    <row r="578" spans="1:11" ht="14.4" customHeight="1" x14ac:dyDescent="0.3">
      <c r="A578" s="831" t="s">
        <v>588</v>
      </c>
      <c r="B578" s="832" t="s">
        <v>589</v>
      </c>
      <c r="C578" s="835" t="s">
        <v>618</v>
      </c>
      <c r="D578" s="863" t="s">
        <v>619</v>
      </c>
      <c r="E578" s="835" t="s">
        <v>4671</v>
      </c>
      <c r="F578" s="863" t="s">
        <v>4672</v>
      </c>
      <c r="G578" s="835" t="s">
        <v>4777</v>
      </c>
      <c r="H578" s="835" t="s">
        <v>4778</v>
      </c>
      <c r="I578" s="849">
        <v>23690.609375</v>
      </c>
      <c r="J578" s="849">
        <v>1</v>
      </c>
      <c r="K578" s="850">
        <v>23690.609375</v>
      </c>
    </row>
    <row r="579" spans="1:11" ht="14.4" customHeight="1" x14ac:dyDescent="0.3">
      <c r="A579" s="831" t="s">
        <v>588</v>
      </c>
      <c r="B579" s="832" t="s">
        <v>589</v>
      </c>
      <c r="C579" s="835" t="s">
        <v>618</v>
      </c>
      <c r="D579" s="863" t="s">
        <v>619</v>
      </c>
      <c r="E579" s="835" t="s">
        <v>4671</v>
      </c>
      <c r="F579" s="863" t="s">
        <v>4672</v>
      </c>
      <c r="G579" s="835" t="s">
        <v>4779</v>
      </c>
      <c r="H579" s="835" t="s">
        <v>4780</v>
      </c>
      <c r="I579" s="849">
        <v>16638.669921875</v>
      </c>
      <c r="J579" s="849">
        <v>1</v>
      </c>
      <c r="K579" s="850">
        <v>16638.669921875</v>
      </c>
    </row>
    <row r="580" spans="1:11" ht="14.4" customHeight="1" x14ac:dyDescent="0.3">
      <c r="A580" s="831" t="s">
        <v>588</v>
      </c>
      <c r="B580" s="832" t="s">
        <v>589</v>
      </c>
      <c r="C580" s="835" t="s">
        <v>618</v>
      </c>
      <c r="D580" s="863" t="s">
        <v>619</v>
      </c>
      <c r="E580" s="835" t="s">
        <v>4671</v>
      </c>
      <c r="F580" s="863" t="s">
        <v>4672</v>
      </c>
      <c r="G580" s="835" t="s">
        <v>4781</v>
      </c>
      <c r="H580" s="835" t="s">
        <v>4782</v>
      </c>
      <c r="I580" s="849">
        <v>16638.669921875</v>
      </c>
      <c r="J580" s="849">
        <v>1</v>
      </c>
      <c r="K580" s="850">
        <v>16638.669921875</v>
      </c>
    </row>
    <row r="581" spans="1:11" ht="14.4" customHeight="1" x14ac:dyDescent="0.3">
      <c r="A581" s="831" t="s">
        <v>588</v>
      </c>
      <c r="B581" s="832" t="s">
        <v>589</v>
      </c>
      <c r="C581" s="835" t="s">
        <v>618</v>
      </c>
      <c r="D581" s="863" t="s">
        <v>619</v>
      </c>
      <c r="E581" s="835" t="s">
        <v>4671</v>
      </c>
      <c r="F581" s="863" t="s">
        <v>4672</v>
      </c>
      <c r="G581" s="835" t="s">
        <v>4783</v>
      </c>
      <c r="H581" s="835" t="s">
        <v>4784</v>
      </c>
      <c r="I581" s="849">
        <v>14989.35498046875</v>
      </c>
      <c r="J581" s="849">
        <v>2</v>
      </c>
      <c r="K581" s="850">
        <v>29978.7099609375</v>
      </c>
    </row>
    <row r="582" spans="1:11" ht="14.4" customHeight="1" x14ac:dyDescent="0.3">
      <c r="A582" s="831" t="s">
        <v>588</v>
      </c>
      <c r="B582" s="832" t="s">
        <v>589</v>
      </c>
      <c r="C582" s="835" t="s">
        <v>618</v>
      </c>
      <c r="D582" s="863" t="s">
        <v>619</v>
      </c>
      <c r="E582" s="835" t="s">
        <v>4671</v>
      </c>
      <c r="F582" s="863" t="s">
        <v>4672</v>
      </c>
      <c r="G582" s="835" t="s">
        <v>4785</v>
      </c>
      <c r="H582" s="835" t="s">
        <v>4786</v>
      </c>
      <c r="I582" s="849">
        <v>7909.844970703125</v>
      </c>
      <c r="J582" s="849">
        <v>2</v>
      </c>
      <c r="K582" s="850">
        <v>15819.68994140625</v>
      </c>
    </row>
    <row r="583" spans="1:11" ht="14.4" customHeight="1" x14ac:dyDescent="0.3">
      <c r="A583" s="831" t="s">
        <v>588</v>
      </c>
      <c r="B583" s="832" t="s">
        <v>589</v>
      </c>
      <c r="C583" s="835" t="s">
        <v>618</v>
      </c>
      <c r="D583" s="863" t="s">
        <v>619</v>
      </c>
      <c r="E583" s="835" t="s">
        <v>4671</v>
      </c>
      <c r="F583" s="863" t="s">
        <v>4672</v>
      </c>
      <c r="G583" s="835" t="s">
        <v>4787</v>
      </c>
      <c r="H583" s="835" t="s">
        <v>4788</v>
      </c>
      <c r="I583" s="849">
        <v>9203.5</v>
      </c>
      <c r="J583" s="849">
        <v>4</v>
      </c>
      <c r="K583" s="850">
        <v>36810.5</v>
      </c>
    </row>
    <row r="584" spans="1:11" ht="14.4" customHeight="1" x14ac:dyDescent="0.3">
      <c r="A584" s="831" t="s">
        <v>588</v>
      </c>
      <c r="B584" s="832" t="s">
        <v>589</v>
      </c>
      <c r="C584" s="835" t="s">
        <v>618</v>
      </c>
      <c r="D584" s="863" t="s">
        <v>619</v>
      </c>
      <c r="E584" s="835" t="s">
        <v>4671</v>
      </c>
      <c r="F584" s="863" t="s">
        <v>4672</v>
      </c>
      <c r="G584" s="835" t="s">
        <v>4789</v>
      </c>
      <c r="H584" s="835" t="s">
        <v>4790</v>
      </c>
      <c r="I584" s="849">
        <v>9013.1298828125</v>
      </c>
      <c r="J584" s="849">
        <v>2</v>
      </c>
      <c r="K584" s="850">
        <v>18026.259765625</v>
      </c>
    </row>
    <row r="585" spans="1:11" ht="14.4" customHeight="1" x14ac:dyDescent="0.3">
      <c r="A585" s="831" t="s">
        <v>588</v>
      </c>
      <c r="B585" s="832" t="s">
        <v>589</v>
      </c>
      <c r="C585" s="835" t="s">
        <v>618</v>
      </c>
      <c r="D585" s="863" t="s">
        <v>619</v>
      </c>
      <c r="E585" s="835" t="s">
        <v>4671</v>
      </c>
      <c r="F585" s="863" t="s">
        <v>4672</v>
      </c>
      <c r="G585" s="835" t="s">
        <v>4791</v>
      </c>
      <c r="H585" s="835" t="s">
        <v>4792</v>
      </c>
      <c r="I585" s="849">
        <v>13177.650390625</v>
      </c>
      <c r="J585" s="849">
        <v>1</v>
      </c>
      <c r="K585" s="850">
        <v>13177.650390625</v>
      </c>
    </row>
    <row r="586" spans="1:11" ht="14.4" customHeight="1" x14ac:dyDescent="0.3">
      <c r="A586" s="831" t="s">
        <v>588</v>
      </c>
      <c r="B586" s="832" t="s">
        <v>589</v>
      </c>
      <c r="C586" s="835" t="s">
        <v>618</v>
      </c>
      <c r="D586" s="863" t="s">
        <v>619</v>
      </c>
      <c r="E586" s="835" t="s">
        <v>4671</v>
      </c>
      <c r="F586" s="863" t="s">
        <v>4672</v>
      </c>
      <c r="G586" s="835" t="s">
        <v>4793</v>
      </c>
      <c r="H586" s="835" t="s">
        <v>4794</v>
      </c>
      <c r="I586" s="849">
        <v>43570.48828125</v>
      </c>
      <c r="J586" s="849">
        <v>1</v>
      </c>
      <c r="K586" s="850">
        <v>43570.48828125</v>
      </c>
    </row>
    <row r="587" spans="1:11" ht="14.4" customHeight="1" x14ac:dyDescent="0.3">
      <c r="A587" s="831" t="s">
        <v>588</v>
      </c>
      <c r="B587" s="832" t="s">
        <v>589</v>
      </c>
      <c r="C587" s="835" t="s">
        <v>618</v>
      </c>
      <c r="D587" s="863" t="s">
        <v>619</v>
      </c>
      <c r="E587" s="835" t="s">
        <v>4671</v>
      </c>
      <c r="F587" s="863" t="s">
        <v>4672</v>
      </c>
      <c r="G587" s="835" t="s">
        <v>4795</v>
      </c>
      <c r="H587" s="835" t="s">
        <v>4796</v>
      </c>
      <c r="I587" s="849">
        <v>43702.55859375</v>
      </c>
      <c r="J587" s="849">
        <v>1</v>
      </c>
      <c r="K587" s="850">
        <v>43702.55859375</v>
      </c>
    </row>
    <row r="588" spans="1:11" ht="14.4" customHeight="1" x14ac:dyDescent="0.3">
      <c r="A588" s="831" t="s">
        <v>588</v>
      </c>
      <c r="B588" s="832" t="s">
        <v>589</v>
      </c>
      <c r="C588" s="835" t="s">
        <v>618</v>
      </c>
      <c r="D588" s="863" t="s">
        <v>619</v>
      </c>
      <c r="E588" s="835" t="s">
        <v>4671</v>
      </c>
      <c r="F588" s="863" t="s">
        <v>4672</v>
      </c>
      <c r="G588" s="835" t="s">
        <v>4797</v>
      </c>
      <c r="H588" s="835" t="s">
        <v>4798</v>
      </c>
      <c r="I588" s="849">
        <v>43570.48828125</v>
      </c>
      <c r="J588" s="849">
        <v>1</v>
      </c>
      <c r="K588" s="850">
        <v>43570.48828125</v>
      </c>
    </row>
    <row r="589" spans="1:11" ht="14.4" customHeight="1" x14ac:dyDescent="0.3">
      <c r="A589" s="831" t="s">
        <v>588</v>
      </c>
      <c r="B589" s="832" t="s">
        <v>589</v>
      </c>
      <c r="C589" s="835" t="s">
        <v>618</v>
      </c>
      <c r="D589" s="863" t="s">
        <v>619</v>
      </c>
      <c r="E589" s="835" t="s">
        <v>4671</v>
      </c>
      <c r="F589" s="863" t="s">
        <v>4672</v>
      </c>
      <c r="G589" s="835" t="s">
        <v>4799</v>
      </c>
      <c r="H589" s="835" t="s">
        <v>4800</v>
      </c>
      <c r="I589" s="849">
        <v>44135.609375</v>
      </c>
      <c r="J589" s="849">
        <v>1</v>
      </c>
      <c r="K589" s="850">
        <v>44135.609375</v>
      </c>
    </row>
    <row r="590" spans="1:11" ht="14.4" customHeight="1" x14ac:dyDescent="0.3">
      <c r="A590" s="831" t="s">
        <v>588</v>
      </c>
      <c r="B590" s="832" t="s">
        <v>589</v>
      </c>
      <c r="C590" s="835" t="s">
        <v>618</v>
      </c>
      <c r="D590" s="863" t="s">
        <v>619</v>
      </c>
      <c r="E590" s="835" t="s">
        <v>4671</v>
      </c>
      <c r="F590" s="863" t="s">
        <v>4672</v>
      </c>
      <c r="G590" s="835" t="s">
        <v>4801</v>
      </c>
      <c r="H590" s="835" t="s">
        <v>4802</v>
      </c>
      <c r="I590" s="849">
        <v>23660.2890625</v>
      </c>
      <c r="J590" s="849">
        <v>1</v>
      </c>
      <c r="K590" s="850">
        <v>23660.2890625</v>
      </c>
    </row>
    <row r="591" spans="1:11" ht="14.4" customHeight="1" x14ac:dyDescent="0.3">
      <c r="A591" s="831" t="s">
        <v>588</v>
      </c>
      <c r="B591" s="832" t="s">
        <v>589</v>
      </c>
      <c r="C591" s="835" t="s">
        <v>618</v>
      </c>
      <c r="D591" s="863" t="s">
        <v>619</v>
      </c>
      <c r="E591" s="835" t="s">
        <v>4671</v>
      </c>
      <c r="F591" s="863" t="s">
        <v>4672</v>
      </c>
      <c r="G591" s="835" t="s">
        <v>4803</v>
      </c>
      <c r="H591" s="835" t="s">
        <v>4804</v>
      </c>
      <c r="I591" s="849">
        <v>23660.30078125</v>
      </c>
      <c r="J591" s="849">
        <v>1</v>
      </c>
      <c r="K591" s="850">
        <v>23660.30078125</v>
      </c>
    </row>
    <row r="592" spans="1:11" ht="14.4" customHeight="1" x14ac:dyDescent="0.3">
      <c r="A592" s="831" t="s">
        <v>588</v>
      </c>
      <c r="B592" s="832" t="s">
        <v>589</v>
      </c>
      <c r="C592" s="835" t="s">
        <v>618</v>
      </c>
      <c r="D592" s="863" t="s">
        <v>619</v>
      </c>
      <c r="E592" s="835" t="s">
        <v>4671</v>
      </c>
      <c r="F592" s="863" t="s">
        <v>4672</v>
      </c>
      <c r="G592" s="835" t="s">
        <v>4805</v>
      </c>
      <c r="H592" s="835" t="s">
        <v>4806</v>
      </c>
      <c r="I592" s="849">
        <v>23660.296875</v>
      </c>
      <c r="J592" s="849">
        <v>3</v>
      </c>
      <c r="K592" s="850">
        <v>70980.890625</v>
      </c>
    </row>
    <row r="593" spans="1:11" ht="14.4" customHeight="1" x14ac:dyDescent="0.3">
      <c r="A593" s="831" t="s">
        <v>588</v>
      </c>
      <c r="B593" s="832" t="s">
        <v>589</v>
      </c>
      <c r="C593" s="835" t="s">
        <v>618</v>
      </c>
      <c r="D593" s="863" t="s">
        <v>619</v>
      </c>
      <c r="E593" s="835" t="s">
        <v>4671</v>
      </c>
      <c r="F593" s="863" t="s">
        <v>4672</v>
      </c>
      <c r="G593" s="835" t="s">
        <v>4807</v>
      </c>
      <c r="H593" s="835" t="s">
        <v>4808</v>
      </c>
      <c r="I593" s="849">
        <v>21509.36115056818</v>
      </c>
      <c r="J593" s="849">
        <v>10</v>
      </c>
      <c r="K593" s="850">
        <v>236602.96265625022</v>
      </c>
    </row>
    <row r="594" spans="1:11" ht="14.4" customHeight="1" x14ac:dyDescent="0.3">
      <c r="A594" s="831" t="s">
        <v>588</v>
      </c>
      <c r="B594" s="832" t="s">
        <v>589</v>
      </c>
      <c r="C594" s="835" t="s">
        <v>618</v>
      </c>
      <c r="D594" s="863" t="s">
        <v>619</v>
      </c>
      <c r="E594" s="835" t="s">
        <v>4671</v>
      </c>
      <c r="F594" s="863" t="s">
        <v>4672</v>
      </c>
      <c r="G594" s="835" t="s">
        <v>4809</v>
      </c>
      <c r="H594" s="835" t="s">
        <v>4810</v>
      </c>
      <c r="I594" s="849">
        <v>23656.791796875001</v>
      </c>
      <c r="J594" s="849">
        <v>10</v>
      </c>
      <c r="K594" s="850">
        <v>236567.91796875</v>
      </c>
    </row>
    <row r="595" spans="1:11" ht="14.4" customHeight="1" x14ac:dyDescent="0.3">
      <c r="A595" s="831" t="s">
        <v>588</v>
      </c>
      <c r="B595" s="832" t="s">
        <v>589</v>
      </c>
      <c r="C595" s="835" t="s">
        <v>618</v>
      </c>
      <c r="D595" s="863" t="s">
        <v>619</v>
      </c>
      <c r="E595" s="835" t="s">
        <v>4671</v>
      </c>
      <c r="F595" s="863" t="s">
        <v>4672</v>
      </c>
      <c r="G595" s="835" t="s">
        <v>4811</v>
      </c>
      <c r="H595" s="835" t="s">
        <v>4812</v>
      </c>
      <c r="I595" s="849">
        <v>23660.300502232141</v>
      </c>
      <c r="J595" s="849">
        <v>7</v>
      </c>
      <c r="K595" s="850">
        <v>165622.103515625</v>
      </c>
    </row>
    <row r="596" spans="1:11" ht="14.4" customHeight="1" x14ac:dyDescent="0.3">
      <c r="A596" s="831" t="s">
        <v>588</v>
      </c>
      <c r="B596" s="832" t="s">
        <v>589</v>
      </c>
      <c r="C596" s="835" t="s">
        <v>618</v>
      </c>
      <c r="D596" s="863" t="s">
        <v>619</v>
      </c>
      <c r="E596" s="835" t="s">
        <v>4671</v>
      </c>
      <c r="F596" s="863" t="s">
        <v>4672</v>
      </c>
      <c r="G596" s="835" t="s">
        <v>4813</v>
      </c>
      <c r="H596" s="835" t="s">
        <v>4814</v>
      </c>
      <c r="I596" s="849">
        <v>23660.30078125</v>
      </c>
      <c r="J596" s="849">
        <v>3</v>
      </c>
      <c r="K596" s="850">
        <v>70980.90234375</v>
      </c>
    </row>
    <row r="597" spans="1:11" ht="14.4" customHeight="1" x14ac:dyDescent="0.3">
      <c r="A597" s="831" t="s">
        <v>588</v>
      </c>
      <c r="B597" s="832" t="s">
        <v>589</v>
      </c>
      <c r="C597" s="835" t="s">
        <v>618</v>
      </c>
      <c r="D597" s="863" t="s">
        <v>619</v>
      </c>
      <c r="E597" s="835" t="s">
        <v>4671</v>
      </c>
      <c r="F597" s="863" t="s">
        <v>4672</v>
      </c>
      <c r="G597" s="835" t="s">
        <v>4815</v>
      </c>
      <c r="H597" s="835" t="s">
        <v>4816</v>
      </c>
      <c r="I597" s="849">
        <v>23660.296875</v>
      </c>
      <c r="J597" s="849">
        <v>6</v>
      </c>
      <c r="K597" s="850">
        <v>141961.78125</v>
      </c>
    </row>
    <row r="598" spans="1:11" ht="14.4" customHeight="1" x14ac:dyDescent="0.3">
      <c r="A598" s="831" t="s">
        <v>588</v>
      </c>
      <c r="B598" s="832" t="s">
        <v>589</v>
      </c>
      <c r="C598" s="835" t="s">
        <v>618</v>
      </c>
      <c r="D598" s="863" t="s">
        <v>619</v>
      </c>
      <c r="E598" s="835" t="s">
        <v>4671</v>
      </c>
      <c r="F598" s="863" t="s">
        <v>4672</v>
      </c>
      <c r="G598" s="835" t="s">
        <v>4817</v>
      </c>
      <c r="H598" s="835" t="s">
        <v>4818</v>
      </c>
      <c r="I598" s="849">
        <v>23660.30078125</v>
      </c>
      <c r="J598" s="849">
        <v>1</v>
      </c>
      <c r="K598" s="850">
        <v>23660.30078125</v>
      </c>
    </row>
    <row r="599" spans="1:11" ht="14.4" customHeight="1" x14ac:dyDescent="0.3">
      <c r="A599" s="831" t="s">
        <v>588</v>
      </c>
      <c r="B599" s="832" t="s">
        <v>589</v>
      </c>
      <c r="C599" s="835" t="s">
        <v>618</v>
      </c>
      <c r="D599" s="863" t="s">
        <v>619</v>
      </c>
      <c r="E599" s="835" t="s">
        <v>4671</v>
      </c>
      <c r="F599" s="863" t="s">
        <v>4672</v>
      </c>
      <c r="G599" s="835" t="s">
        <v>4819</v>
      </c>
      <c r="H599" s="835" t="s">
        <v>4820</v>
      </c>
      <c r="I599" s="849">
        <v>23660.30078125</v>
      </c>
      <c r="J599" s="849">
        <v>1</v>
      </c>
      <c r="K599" s="850">
        <v>23660.30078125</v>
      </c>
    </row>
    <row r="600" spans="1:11" ht="14.4" customHeight="1" x14ac:dyDescent="0.3">
      <c r="A600" s="831" t="s">
        <v>588</v>
      </c>
      <c r="B600" s="832" t="s">
        <v>589</v>
      </c>
      <c r="C600" s="835" t="s">
        <v>618</v>
      </c>
      <c r="D600" s="863" t="s">
        <v>619</v>
      </c>
      <c r="E600" s="835" t="s">
        <v>4671</v>
      </c>
      <c r="F600" s="863" t="s">
        <v>4672</v>
      </c>
      <c r="G600" s="835" t="s">
        <v>4821</v>
      </c>
      <c r="H600" s="835" t="s">
        <v>4822</v>
      </c>
      <c r="I600" s="849">
        <v>23660.30078125</v>
      </c>
      <c r="J600" s="849">
        <v>1</v>
      </c>
      <c r="K600" s="850">
        <v>23660.30078125</v>
      </c>
    </row>
    <row r="601" spans="1:11" ht="14.4" customHeight="1" x14ac:dyDescent="0.3">
      <c r="A601" s="831" t="s">
        <v>588</v>
      </c>
      <c r="B601" s="832" t="s">
        <v>589</v>
      </c>
      <c r="C601" s="835" t="s">
        <v>618</v>
      </c>
      <c r="D601" s="863" t="s">
        <v>619</v>
      </c>
      <c r="E601" s="835" t="s">
        <v>4671</v>
      </c>
      <c r="F601" s="863" t="s">
        <v>4672</v>
      </c>
      <c r="G601" s="835" t="s">
        <v>4823</v>
      </c>
      <c r="H601" s="835" t="s">
        <v>4824</v>
      </c>
      <c r="I601" s="849">
        <v>23660.30078125</v>
      </c>
      <c r="J601" s="849">
        <v>2</v>
      </c>
      <c r="K601" s="850">
        <v>47320.6015625</v>
      </c>
    </row>
    <row r="602" spans="1:11" ht="14.4" customHeight="1" x14ac:dyDescent="0.3">
      <c r="A602" s="831" t="s">
        <v>588</v>
      </c>
      <c r="B602" s="832" t="s">
        <v>589</v>
      </c>
      <c r="C602" s="835" t="s">
        <v>618</v>
      </c>
      <c r="D602" s="863" t="s">
        <v>619</v>
      </c>
      <c r="E602" s="835" t="s">
        <v>4671</v>
      </c>
      <c r="F602" s="863" t="s">
        <v>4672</v>
      </c>
      <c r="G602" s="835" t="s">
        <v>4825</v>
      </c>
      <c r="H602" s="835" t="s">
        <v>4826</v>
      </c>
      <c r="I602" s="849">
        <v>7024.60009765625</v>
      </c>
      <c r="J602" s="849">
        <v>4</v>
      </c>
      <c r="K602" s="850">
        <v>28098.400390625</v>
      </c>
    </row>
    <row r="603" spans="1:11" ht="14.4" customHeight="1" x14ac:dyDescent="0.3">
      <c r="A603" s="831" t="s">
        <v>588</v>
      </c>
      <c r="B603" s="832" t="s">
        <v>589</v>
      </c>
      <c r="C603" s="835" t="s">
        <v>618</v>
      </c>
      <c r="D603" s="863" t="s">
        <v>619</v>
      </c>
      <c r="E603" s="835" t="s">
        <v>4671</v>
      </c>
      <c r="F603" s="863" t="s">
        <v>4672</v>
      </c>
      <c r="G603" s="835" t="s">
        <v>4827</v>
      </c>
      <c r="H603" s="835" t="s">
        <v>4828</v>
      </c>
      <c r="I603" s="849">
        <v>7024.60009765625</v>
      </c>
      <c r="J603" s="849">
        <v>8</v>
      </c>
      <c r="K603" s="850">
        <v>56196.80078125</v>
      </c>
    </row>
    <row r="604" spans="1:11" ht="14.4" customHeight="1" x14ac:dyDescent="0.3">
      <c r="A604" s="831" t="s">
        <v>588</v>
      </c>
      <c r="B604" s="832" t="s">
        <v>589</v>
      </c>
      <c r="C604" s="835" t="s">
        <v>618</v>
      </c>
      <c r="D604" s="863" t="s">
        <v>619</v>
      </c>
      <c r="E604" s="835" t="s">
        <v>4671</v>
      </c>
      <c r="F604" s="863" t="s">
        <v>4672</v>
      </c>
      <c r="G604" s="835" t="s">
        <v>4829</v>
      </c>
      <c r="H604" s="835" t="s">
        <v>4830</v>
      </c>
      <c r="I604" s="849">
        <v>6253.2889539930557</v>
      </c>
      <c r="J604" s="849">
        <v>8</v>
      </c>
      <c r="K604" s="850">
        <v>56362.400588989258</v>
      </c>
    </row>
    <row r="605" spans="1:11" ht="14.4" customHeight="1" x14ac:dyDescent="0.3">
      <c r="A605" s="831" t="s">
        <v>588</v>
      </c>
      <c r="B605" s="832" t="s">
        <v>589</v>
      </c>
      <c r="C605" s="835" t="s">
        <v>618</v>
      </c>
      <c r="D605" s="863" t="s">
        <v>619</v>
      </c>
      <c r="E605" s="835" t="s">
        <v>4671</v>
      </c>
      <c r="F605" s="863" t="s">
        <v>4672</v>
      </c>
      <c r="G605" s="835" t="s">
        <v>4831</v>
      </c>
      <c r="H605" s="835" t="s">
        <v>4832</v>
      </c>
      <c r="I605" s="849">
        <v>7024.60009765625</v>
      </c>
      <c r="J605" s="849">
        <v>4</v>
      </c>
      <c r="K605" s="850">
        <v>28098.400390625</v>
      </c>
    </row>
    <row r="606" spans="1:11" ht="14.4" customHeight="1" x14ac:dyDescent="0.3">
      <c r="A606" s="831" t="s">
        <v>588</v>
      </c>
      <c r="B606" s="832" t="s">
        <v>589</v>
      </c>
      <c r="C606" s="835" t="s">
        <v>618</v>
      </c>
      <c r="D606" s="863" t="s">
        <v>619</v>
      </c>
      <c r="E606" s="835" t="s">
        <v>4671</v>
      </c>
      <c r="F606" s="863" t="s">
        <v>4672</v>
      </c>
      <c r="G606" s="835" t="s">
        <v>4833</v>
      </c>
      <c r="H606" s="835" t="s">
        <v>4834</v>
      </c>
      <c r="I606" s="849">
        <v>7024.60009765625</v>
      </c>
      <c r="J606" s="849">
        <v>5</v>
      </c>
      <c r="K606" s="850">
        <v>35123.00048828125</v>
      </c>
    </row>
    <row r="607" spans="1:11" ht="14.4" customHeight="1" x14ac:dyDescent="0.3">
      <c r="A607" s="831" t="s">
        <v>588</v>
      </c>
      <c r="B607" s="832" t="s">
        <v>589</v>
      </c>
      <c r="C607" s="835" t="s">
        <v>618</v>
      </c>
      <c r="D607" s="863" t="s">
        <v>619</v>
      </c>
      <c r="E607" s="835" t="s">
        <v>4671</v>
      </c>
      <c r="F607" s="863" t="s">
        <v>4672</v>
      </c>
      <c r="G607" s="835" t="s">
        <v>4835</v>
      </c>
      <c r="H607" s="835" t="s">
        <v>4836</v>
      </c>
      <c r="I607" s="849">
        <v>7024.60009765625</v>
      </c>
      <c r="J607" s="849">
        <v>4</v>
      </c>
      <c r="K607" s="850">
        <v>28098.400390625</v>
      </c>
    </row>
    <row r="608" spans="1:11" ht="14.4" customHeight="1" x14ac:dyDescent="0.3">
      <c r="A608" s="831" t="s">
        <v>588</v>
      </c>
      <c r="B608" s="832" t="s">
        <v>589</v>
      </c>
      <c r="C608" s="835" t="s">
        <v>618</v>
      </c>
      <c r="D608" s="863" t="s">
        <v>619</v>
      </c>
      <c r="E608" s="835" t="s">
        <v>4671</v>
      </c>
      <c r="F608" s="863" t="s">
        <v>4672</v>
      </c>
      <c r="G608" s="835" t="s">
        <v>4837</v>
      </c>
      <c r="H608" s="835" t="s">
        <v>4838</v>
      </c>
      <c r="I608" s="849">
        <v>7024.60009765625</v>
      </c>
      <c r="J608" s="849">
        <v>3</v>
      </c>
      <c r="K608" s="850">
        <v>21073.80029296875</v>
      </c>
    </row>
    <row r="609" spans="1:11" ht="14.4" customHeight="1" x14ac:dyDescent="0.3">
      <c r="A609" s="831" t="s">
        <v>588</v>
      </c>
      <c r="B609" s="832" t="s">
        <v>589</v>
      </c>
      <c r="C609" s="835" t="s">
        <v>618</v>
      </c>
      <c r="D609" s="863" t="s">
        <v>619</v>
      </c>
      <c r="E609" s="835" t="s">
        <v>4671</v>
      </c>
      <c r="F609" s="863" t="s">
        <v>4672</v>
      </c>
      <c r="G609" s="835" t="s">
        <v>4839</v>
      </c>
      <c r="H609" s="835" t="s">
        <v>4840</v>
      </c>
      <c r="I609" s="849">
        <v>3835.52001953125</v>
      </c>
      <c r="J609" s="849">
        <v>2</v>
      </c>
      <c r="K609" s="850">
        <v>11394.220062255859</v>
      </c>
    </row>
    <row r="610" spans="1:11" ht="14.4" customHeight="1" x14ac:dyDescent="0.3">
      <c r="A610" s="831" t="s">
        <v>588</v>
      </c>
      <c r="B610" s="832" t="s">
        <v>589</v>
      </c>
      <c r="C610" s="835" t="s">
        <v>618</v>
      </c>
      <c r="D610" s="863" t="s">
        <v>619</v>
      </c>
      <c r="E610" s="835" t="s">
        <v>4671</v>
      </c>
      <c r="F610" s="863" t="s">
        <v>4672</v>
      </c>
      <c r="G610" s="835" t="s">
        <v>4841</v>
      </c>
      <c r="H610" s="835" t="s">
        <v>4842</v>
      </c>
      <c r="I610" s="849">
        <v>14236.9296875</v>
      </c>
      <c r="J610" s="849">
        <v>1</v>
      </c>
      <c r="K610" s="850">
        <v>14236.9296875</v>
      </c>
    </row>
    <row r="611" spans="1:11" ht="14.4" customHeight="1" x14ac:dyDescent="0.3">
      <c r="A611" s="831" t="s">
        <v>588</v>
      </c>
      <c r="B611" s="832" t="s">
        <v>589</v>
      </c>
      <c r="C611" s="835" t="s">
        <v>618</v>
      </c>
      <c r="D611" s="863" t="s">
        <v>619</v>
      </c>
      <c r="E611" s="835" t="s">
        <v>4671</v>
      </c>
      <c r="F611" s="863" t="s">
        <v>4672</v>
      </c>
      <c r="G611" s="835" t="s">
        <v>4843</v>
      </c>
      <c r="H611" s="835" t="s">
        <v>4844</v>
      </c>
      <c r="I611" s="849">
        <v>9627.349853515625</v>
      </c>
      <c r="J611" s="849">
        <v>3</v>
      </c>
      <c r="K611" s="850">
        <v>25672.9296875</v>
      </c>
    </row>
    <row r="612" spans="1:11" ht="14.4" customHeight="1" x14ac:dyDescent="0.3">
      <c r="A612" s="831" t="s">
        <v>588</v>
      </c>
      <c r="B612" s="832" t="s">
        <v>589</v>
      </c>
      <c r="C612" s="835" t="s">
        <v>618</v>
      </c>
      <c r="D612" s="863" t="s">
        <v>619</v>
      </c>
      <c r="E612" s="835" t="s">
        <v>4671</v>
      </c>
      <c r="F612" s="863" t="s">
        <v>4672</v>
      </c>
      <c r="G612" s="835" t="s">
        <v>4845</v>
      </c>
      <c r="H612" s="835" t="s">
        <v>4846</v>
      </c>
      <c r="I612" s="849">
        <v>11909.89501953125</v>
      </c>
      <c r="J612" s="849">
        <v>2</v>
      </c>
      <c r="K612" s="850">
        <v>23819.7900390625</v>
      </c>
    </row>
    <row r="613" spans="1:11" ht="14.4" customHeight="1" x14ac:dyDescent="0.3">
      <c r="A613" s="831" t="s">
        <v>588</v>
      </c>
      <c r="B613" s="832" t="s">
        <v>589</v>
      </c>
      <c r="C613" s="835" t="s">
        <v>618</v>
      </c>
      <c r="D613" s="863" t="s">
        <v>619</v>
      </c>
      <c r="E613" s="835" t="s">
        <v>4671</v>
      </c>
      <c r="F613" s="863" t="s">
        <v>4672</v>
      </c>
      <c r="G613" s="835" t="s">
        <v>4847</v>
      </c>
      <c r="H613" s="835" t="s">
        <v>4848</v>
      </c>
      <c r="I613" s="849">
        <v>39949.8515625</v>
      </c>
      <c r="J613" s="849">
        <v>1</v>
      </c>
      <c r="K613" s="850">
        <v>39949.8515625</v>
      </c>
    </row>
    <row r="614" spans="1:11" ht="14.4" customHeight="1" x14ac:dyDescent="0.3">
      <c r="A614" s="831" t="s">
        <v>588</v>
      </c>
      <c r="B614" s="832" t="s">
        <v>589</v>
      </c>
      <c r="C614" s="835" t="s">
        <v>618</v>
      </c>
      <c r="D614" s="863" t="s">
        <v>619</v>
      </c>
      <c r="E614" s="835" t="s">
        <v>4671</v>
      </c>
      <c r="F614" s="863" t="s">
        <v>4672</v>
      </c>
      <c r="G614" s="835" t="s">
        <v>4849</v>
      </c>
      <c r="H614" s="835" t="s">
        <v>4850</v>
      </c>
      <c r="I614" s="849">
        <v>39949.8515625</v>
      </c>
      <c r="J614" s="849">
        <v>1</v>
      </c>
      <c r="K614" s="850">
        <v>39949.8515625</v>
      </c>
    </row>
    <row r="615" spans="1:11" ht="14.4" customHeight="1" x14ac:dyDescent="0.3">
      <c r="A615" s="831" t="s">
        <v>588</v>
      </c>
      <c r="B615" s="832" t="s">
        <v>589</v>
      </c>
      <c r="C615" s="835" t="s">
        <v>618</v>
      </c>
      <c r="D615" s="863" t="s">
        <v>619</v>
      </c>
      <c r="E615" s="835" t="s">
        <v>4671</v>
      </c>
      <c r="F615" s="863" t="s">
        <v>4672</v>
      </c>
      <c r="G615" s="835" t="s">
        <v>4851</v>
      </c>
      <c r="H615" s="835" t="s">
        <v>4852</v>
      </c>
      <c r="I615" s="849">
        <v>21939.919921875</v>
      </c>
      <c r="J615" s="849">
        <v>1</v>
      </c>
      <c r="K615" s="850">
        <v>21939.919921875</v>
      </c>
    </row>
    <row r="616" spans="1:11" ht="14.4" customHeight="1" x14ac:dyDescent="0.3">
      <c r="A616" s="831" t="s">
        <v>588</v>
      </c>
      <c r="B616" s="832" t="s">
        <v>589</v>
      </c>
      <c r="C616" s="835" t="s">
        <v>618</v>
      </c>
      <c r="D616" s="863" t="s">
        <v>619</v>
      </c>
      <c r="E616" s="835" t="s">
        <v>4671</v>
      </c>
      <c r="F616" s="863" t="s">
        <v>4672</v>
      </c>
      <c r="G616" s="835" t="s">
        <v>4853</v>
      </c>
      <c r="H616" s="835" t="s">
        <v>4854</v>
      </c>
      <c r="I616" s="849">
        <v>21939.919921875</v>
      </c>
      <c r="J616" s="849">
        <v>1</v>
      </c>
      <c r="K616" s="850">
        <v>21939.919921875</v>
      </c>
    </row>
    <row r="617" spans="1:11" ht="14.4" customHeight="1" x14ac:dyDescent="0.3">
      <c r="A617" s="831" t="s">
        <v>588</v>
      </c>
      <c r="B617" s="832" t="s">
        <v>589</v>
      </c>
      <c r="C617" s="835" t="s">
        <v>618</v>
      </c>
      <c r="D617" s="863" t="s">
        <v>619</v>
      </c>
      <c r="E617" s="835" t="s">
        <v>4671</v>
      </c>
      <c r="F617" s="863" t="s">
        <v>4672</v>
      </c>
      <c r="G617" s="835" t="s">
        <v>4855</v>
      </c>
      <c r="H617" s="835" t="s">
        <v>4856</v>
      </c>
      <c r="I617" s="849">
        <v>23690.609375</v>
      </c>
      <c r="J617" s="849">
        <v>1</v>
      </c>
      <c r="K617" s="850">
        <v>23690.609375</v>
      </c>
    </row>
    <row r="618" spans="1:11" ht="14.4" customHeight="1" x14ac:dyDescent="0.3">
      <c r="A618" s="831" t="s">
        <v>588</v>
      </c>
      <c r="B618" s="832" t="s">
        <v>589</v>
      </c>
      <c r="C618" s="835" t="s">
        <v>618</v>
      </c>
      <c r="D618" s="863" t="s">
        <v>619</v>
      </c>
      <c r="E618" s="835" t="s">
        <v>4671</v>
      </c>
      <c r="F618" s="863" t="s">
        <v>4672</v>
      </c>
      <c r="G618" s="835" t="s">
        <v>4857</v>
      </c>
      <c r="H618" s="835" t="s">
        <v>4858</v>
      </c>
      <c r="I618" s="849">
        <v>23660.304036458332</v>
      </c>
      <c r="J618" s="849">
        <v>3</v>
      </c>
      <c r="K618" s="850">
        <v>70980.912109375</v>
      </c>
    </row>
    <row r="619" spans="1:11" ht="14.4" customHeight="1" x14ac:dyDescent="0.3">
      <c r="A619" s="831" t="s">
        <v>588</v>
      </c>
      <c r="B619" s="832" t="s">
        <v>589</v>
      </c>
      <c r="C619" s="835" t="s">
        <v>618</v>
      </c>
      <c r="D619" s="863" t="s">
        <v>619</v>
      </c>
      <c r="E619" s="835" t="s">
        <v>4671</v>
      </c>
      <c r="F619" s="863" t="s">
        <v>4672</v>
      </c>
      <c r="G619" s="835" t="s">
        <v>4859</v>
      </c>
      <c r="H619" s="835" t="s">
        <v>4860</v>
      </c>
      <c r="I619" s="849">
        <v>23660.29296875</v>
      </c>
      <c r="J619" s="849">
        <v>3</v>
      </c>
      <c r="K619" s="850">
        <v>70980.87890625</v>
      </c>
    </row>
    <row r="620" spans="1:11" ht="14.4" customHeight="1" x14ac:dyDescent="0.3">
      <c r="A620" s="831" t="s">
        <v>588</v>
      </c>
      <c r="B620" s="832" t="s">
        <v>589</v>
      </c>
      <c r="C620" s="835" t="s">
        <v>618</v>
      </c>
      <c r="D620" s="863" t="s">
        <v>619</v>
      </c>
      <c r="E620" s="835" t="s">
        <v>4671</v>
      </c>
      <c r="F620" s="863" t="s">
        <v>4672</v>
      </c>
      <c r="G620" s="835" t="s">
        <v>4861</v>
      </c>
      <c r="H620" s="835" t="s">
        <v>4862</v>
      </c>
      <c r="I620" s="849">
        <v>15498.7900390625</v>
      </c>
      <c r="J620" s="849">
        <v>2</v>
      </c>
      <c r="K620" s="850">
        <v>30997.580078125</v>
      </c>
    </row>
    <row r="621" spans="1:11" ht="14.4" customHeight="1" x14ac:dyDescent="0.3">
      <c r="A621" s="831" t="s">
        <v>588</v>
      </c>
      <c r="B621" s="832" t="s">
        <v>589</v>
      </c>
      <c r="C621" s="835" t="s">
        <v>618</v>
      </c>
      <c r="D621" s="863" t="s">
        <v>619</v>
      </c>
      <c r="E621" s="835" t="s">
        <v>4671</v>
      </c>
      <c r="F621" s="863" t="s">
        <v>4672</v>
      </c>
      <c r="G621" s="835" t="s">
        <v>4863</v>
      </c>
      <c r="H621" s="835" t="s">
        <v>4864</v>
      </c>
      <c r="I621" s="849">
        <v>8796.1201171875</v>
      </c>
      <c r="J621" s="849">
        <v>12</v>
      </c>
      <c r="K621" s="850">
        <v>105553.44140625</v>
      </c>
    </row>
    <row r="622" spans="1:11" ht="14.4" customHeight="1" x14ac:dyDescent="0.3">
      <c r="A622" s="831" t="s">
        <v>588</v>
      </c>
      <c r="B622" s="832" t="s">
        <v>589</v>
      </c>
      <c r="C622" s="835" t="s">
        <v>618</v>
      </c>
      <c r="D622" s="863" t="s">
        <v>619</v>
      </c>
      <c r="E622" s="835" t="s">
        <v>4671</v>
      </c>
      <c r="F622" s="863" t="s">
        <v>4672</v>
      </c>
      <c r="G622" s="835" t="s">
        <v>4865</v>
      </c>
      <c r="H622" s="835" t="s">
        <v>4866</v>
      </c>
      <c r="I622" s="849">
        <v>8796.119873046875</v>
      </c>
      <c r="J622" s="849">
        <v>40</v>
      </c>
      <c r="K622" s="850">
        <v>351844.794921875</v>
      </c>
    </row>
    <row r="623" spans="1:11" ht="14.4" customHeight="1" x14ac:dyDescent="0.3">
      <c r="A623" s="831" t="s">
        <v>588</v>
      </c>
      <c r="B623" s="832" t="s">
        <v>589</v>
      </c>
      <c r="C623" s="835" t="s">
        <v>618</v>
      </c>
      <c r="D623" s="863" t="s">
        <v>619</v>
      </c>
      <c r="E623" s="835" t="s">
        <v>4671</v>
      </c>
      <c r="F623" s="863" t="s">
        <v>4672</v>
      </c>
      <c r="G623" s="835" t="s">
        <v>4867</v>
      </c>
      <c r="H623" s="835" t="s">
        <v>4868</v>
      </c>
      <c r="I623" s="849">
        <v>4846.9455202792551</v>
      </c>
      <c r="J623" s="849">
        <v>47</v>
      </c>
      <c r="K623" s="850">
        <v>227806.439453125</v>
      </c>
    </row>
    <row r="624" spans="1:11" ht="14.4" customHeight="1" x14ac:dyDescent="0.3">
      <c r="A624" s="831" t="s">
        <v>588</v>
      </c>
      <c r="B624" s="832" t="s">
        <v>589</v>
      </c>
      <c r="C624" s="835" t="s">
        <v>618</v>
      </c>
      <c r="D624" s="863" t="s">
        <v>619</v>
      </c>
      <c r="E624" s="835" t="s">
        <v>4671</v>
      </c>
      <c r="F624" s="863" t="s">
        <v>4672</v>
      </c>
      <c r="G624" s="835" t="s">
        <v>4869</v>
      </c>
      <c r="H624" s="835" t="s">
        <v>4870</v>
      </c>
      <c r="I624" s="849">
        <v>4847.389811197917</v>
      </c>
      <c r="J624" s="849">
        <v>6</v>
      </c>
      <c r="K624" s="850">
        <v>29084.3388671875</v>
      </c>
    </row>
    <row r="625" spans="1:11" ht="14.4" customHeight="1" x14ac:dyDescent="0.3">
      <c r="A625" s="831" t="s">
        <v>588</v>
      </c>
      <c r="B625" s="832" t="s">
        <v>589</v>
      </c>
      <c r="C625" s="835" t="s">
        <v>618</v>
      </c>
      <c r="D625" s="863" t="s">
        <v>619</v>
      </c>
      <c r="E625" s="835" t="s">
        <v>4671</v>
      </c>
      <c r="F625" s="863" t="s">
        <v>4672</v>
      </c>
      <c r="G625" s="835" t="s">
        <v>4871</v>
      </c>
      <c r="H625" s="835" t="s">
        <v>4872</v>
      </c>
      <c r="I625" s="849">
        <v>6512.52490234375</v>
      </c>
      <c r="J625" s="849">
        <v>2</v>
      </c>
      <c r="K625" s="850">
        <v>13025.0498046875</v>
      </c>
    </row>
    <row r="626" spans="1:11" ht="14.4" customHeight="1" x14ac:dyDescent="0.3">
      <c r="A626" s="831" t="s">
        <v>588</v>
      </c>
      <c r="B626" s="832" t="s">
        <v>589</v>
      </c>
      <c r="C626" s="835" t="s">
        <v>618</v>
      </c>
      <c r="D626" s="863" t="s">
        <v>619</v>
      </c>
      <c r="E626" s="835" t="s">
        <v>4671</v>
      </c>
      <c r="F626" s="863" t="s">
        <v>4672</v>
      </c>
      <c r="G626" s="835" t="s">
        <v>4873</v>
      </c>
      <c r="H626" s="835" t="s">
        <v>4874</v>
      </c>
      <c r="I626" s="849">
        <v>4848</v>
      </c>
      <c r="J626" s="849">
        <v>1</v>
      </c>
      <c r="K626" s="850">
        <v>4848</v>
      </c>
    </row>
    <row r="627" spans="1:11" ht="14.4" customHeight="1" x14ac:dyDescent="0.3">
      <c r="A627" s="831" t="s">
        <v>588</v>
      </c>
      <c r="B627" s="832" t="s">
        <v>589</v>
      </c>
      <c r="C627" s="835" t="s">
        <v>618</v>
      </c>
      <c r="D627" s="863" t="s">
        <v>619</v>
      </c>
      <c r="E627" s="835" t="s">
        <v>4671</v>
      </c>
      <c r="F627" s="863" t="s">
        <v>4672</v>
      </c>
      <c r="G627" s="835" t="s">
        <v>4875</v>
      </c>
      <c r="H627" s="835" t="s">
        <v>4876</v>
      </c>
      <c r="I627" s="849">
        <v>4848.009765625</v>
      </c>
      <c r="J627" s="849">
        <v>2</v>
      </c>
      <c r="K627" s="850">
        <v>9696.01953125</v>
      </c>
    </row>
    <row r="628" spans="1:11" ht="14.4" customHeight="1" x14ac:dyDescent="0.3">
      <c r="A628" s="831" t="s">
        <v>588</v>
      </c>
      <c r="B628" s="832" t="s">
        <v>589</v>
      </c>
      <c r="C628" s="835" t="s">
        <v>618</v>
      </c>
      <c r="D628" s="863" t="s">
        <v>619</v>
      </c>
      <c r="E628" s="835" t="s">
        <v>4671</v>
      </c>
      <c r="F628" s="863" t="s">
        <v>4672</v>
      </c>
      <c r="G628" s="835" t="s">
        <v>4877</v>
      </c>
      <c r="H628" s="835" t="s">
        <v>4878</v>
      </c>
      <c r="I628" s="849">
        <v>4848.009765625</v>
      </c>
      <c r="J628" s="849">
        <v>2</v>
      </c>
      <c r="K628" s="850">
        <v>9696.01953125</v>
      </c>
    </row>
    <row r="629" spans="1:11" ht="14.4" customHeight="1" x14ac:dyDescent="0.3">
      <c r="A629" s="831" t="s">
        <v>588</v>
      </c>
      <c r="B629" s="832" t="s">
        <v>589</v>
      </c>
      <c r="C629" s="835" t="s">
        <v>618</v>
      </c>
      <c r="D629" s="863" t="s">
        <v>619</v>
      </c>
      <c r="E629" s="835" t="s">
        <v>4671</v>
      </c>
      <c r="F629" s="863" t="s">
        <v>4672</v>
      </c>
      <c r="G629" s="835" t="s">
        <v>4879</v>
      </c>
      <c r="H629" s="835" t="s">
        <v>4880</v>
      </c>
      <c r="I629" s="849">
        <v>4848.009765625</v>
      </c>
      <c r="J629" s="849">
        <v>3</v>
      </c>
      <c r="K629" s="850">
        <v>14544.029296875</v>
      </c>
    </row>
    <row r="630" spans="1:11" ht="14.4" customHeight="1" x14ac:dyDescent="0.3">
      <c r="A630" s="831" t="s">
        <v>588</v>
      </c>
      <c r="B630" s="832" t="s">
        <v>589</v>
      </c>
      <c r="C630" s="835" t="s">
        <v>618</v>
      </c>
      <c r="D630" s="863" t="s">
        <v>619</v>
      </c>
      <c r="E630" s="835" t="s">
        <v>4671</v>
      </c>
      <c r="F630" s="863" t="s">
        <v>4672</v>
      </c>
      <c r="G630" s="835" t="s">
        <v>4881</v>
      </c>
      <c r="H630" s="835" t="s">
        <v>4882</v>
      </c>
      <c r="I630" s="849">
        <v>4769.9490346439552</v>
      </c>
      <c r="J630" s="849">
        <v>120</v>
      </c>
      <c r="K630" s="850">
        <v>581933.7822265625</v>
      </c>
    </row>
    <row r="631" spans="1:11" ht="14.4" customHeight="1" x14ac:dyDescent="0.3">
      <c r="A631" s="831" t="s">
        <v>588</v>
      </c>
      <c r="B631" s="832" t="s">
        <v>589</v>
      </c>
      <c r="C631" s="835" t="s">
        <v>618</v>
      </c>
      <c r="D631" s="863" t="s">
        <v>619</v>
      </c>
      <c r="E631" s="835" t="s">
        <v>4671</v>
      </c>
      <c r="F631" s="863" t="s">
        <v>4672</v>
      </c>
      <c r="G631" s="835" t="s">
        <v>4883</v>
      </c>
      <c r="H631" s="835" t="s">
        <v>4884</v>
      </c>
      <c r="I631" s="849">
        <v>4848.009765625</v>
      </c>
      <c r="J631" s="849">
        <v>9</v>
      </c>
      <c r="K631" s="850">
        <v>43632.087890625</v>
      </c>
    </row>
    <row r="632" spans="1:11" ht="14.4" customHeight="1" x14ac:dyDescent="0.3">
      <c r="A632" s="831" t="s">
        <v>588</v>
      </c>
      <c r="B632" s="832" t="s">
        <v>589</v>
      </c>
      <c r="C632" s="835" t="s">
        <v>618</v>
      </c>
      <c r="D632" s="863" t="s">
        <v>619</v>
      </c>
      <c r="E632" s="835" t="s">
        <v>4671</v>
      </c>
      <c r="F632" s="863" t="s">
        <v>4672</v>
      </c>
      <c r="G632" s="835" t="s">
        <v>4885</v>
      </c>
      <c r="H632" s="835" t="s">
        <v>4886</v>
      </c>
      <c r="I632" s="849">
        <v>4848.009765625</v>
      </c>
      <c r="J632" s="849">
        <v>10</v>
      </c>
      <c r="K632" s="850">
        <v>48480.09765625</v>
      </c>
    </row>
    <row r="633" spans="1:11" ht="14.4" customHeight="1" x14ac:dyDescent="0.3">
      <c r="A633" s="831" t="s">
        <v>588</v>
      </c>
      <c r="B633" s="832" t="s">
        <v>589</v>
      </c>
      <c r="C633" s="835" t="s">
        <v>618</v>
      </c>
      <c r="D633" s="863" t="s">
        <v>619</v>
      </c>
      <c r="E633" s="835" t="s">
        <v>4671</v>
      </c>
      <c r="F633" s="863" t="s">
        <v>4672</v>
      </c>
      <c r="G633" s="835" t="s">
        <v>4887</v>
      </c>
      <c r="H633" s="835" t="s">
        <v>4888</v>
      </c>
      <c r="I633" s="849">
        <v>9660</v>
      </c>
      <c r="J633" s="849">
        <v>2</v>
      </c>
      <c r="K633" s="850">
        <v>19320</v>
      </c>
    </row>
    <row r="634" spans="1:11" ht="14.4" customHeight="1" x14ac:dyDescent="0.3">
      <c r="A634" s="831" t="s">
        <v>588</v>
      </c>
      <c r="B634" s="832" t="s">
        <v>589</v>
      </c>
      <c r="C634" s="835" t="s">
        <v>618</v>
      </c>
      <c r="D634" s="863" t="s">
        <v>619</v>
      </c>
      <c r="E634" s="835" t="s">
        <v>4671</v>
      </c>
      <c r="F634" s="863" t="s">
        <v>4672</v>
      </c>
      <c r="G634" s="835" t="s">
        <v>4889</v>
      </c>
      <c r="H634" s="835" t="s">
        <v>4890</v>
      </c>
      <c r="I634" s="849">
        <v>9660</v>
      </c>
      <c r="J634" s="849">
        <v>1</v>
      </c>
      <c r="K634" s="850">
        <v>9660</v>
      </c>
    </row>
    <row r="635" spans="1:11" ht="14.4" customHeight="1" x14ac:dyDescent="0.3">
      <c r="A635" s="831" t="s">
        <v>588</v>
      </c>
      <c r="B635" s="832" t="s">
        <v>589</v>
      </c>
      <c r="C635" s="835" t="s">
        <v>618</v>
      </c>
      <c r="D635" s="863" t="s">
        <v>619</v>
      </c>
      <c r="E635" s="835" t="s">
        <v>4671</v>
      </c>
      <c r="F635" s="863" t="s">
        <v>4672</v>
      </c>
      <c r="G635" s="835" t="s">
        <v>4891</v>
      </c>
      <c r="H635" s="835" t="s">
        <v>4892</v>
      </c>
      <c r="I635" s="849">
        <v>9660</v>
      </c>
      <c r="J635" s="849">
        <v>1</v>
      </c>
      <c r="K635" s="850">
        <v>9660</v>
      </c>
    </row>
    <row r="636" spans="1:11" ht="14.4" customHeight="1" x14ac:dyDescent="0.3">
      <c r="A636" s="831" t="s">
        <v>588</v>
      </c>
      <c r="B636" s="832" t="s">
        <v>589</v>
      </c>
      <c r="C636" s="835" t="s">
        <v>618</v>
      </c>
      <c r="D636" s="863" t="s">
        <v>619</v>
      </c>
      <c r="E636" s="835" t="s">
        <v>4671</v>
      </c>
      <c r="F636" s="863" t="s">
        <v>4672</v>
      </c>
      <c r="G636" s="835" t="s">
        <v>4893</v>
      </c>
      <c r="H636" s="835" t="s">
        <v>4894</v>
      </c>
      <c r="I636" s="849">
        <v>8796.1201171875</v>
      </c>
      <c r="J636" s="849">
        <v>13</v>
      </c>
      <c r="K636" s="850">
        <v>114349.5615234375</v>
      </c>
    </row>
    <row r="637" spans="1:11" ht="14.4" customHeight="1" x14ac:dyDescent="0.3">
      <c r="A637" s="831" t="s">
        <v>588</v>
      </c>
      <c r="B637" s="832" t="s">
        <v>589</v>
      </c>
      <c r="C637" s="835" t="s">
        <v>618</v>
      </c>
      <c r="D637" s="863" t="s">
        <v>619</v>
      </c>
      <c r="E637" s="835" t="s">
        <v>4671</v>
      </c>
      <c r="F637" s="863" t="s">
        <v>4672</v>
      </c>
      <c r="G637" s="835" t="s">
        <v>4895</v>
      </c>
      <c r="H637" s="835" t="s">
        <v>4896</v>
      </c>
      <c r="I637" s="849">
        <v>8796.1201171875</v>
      </c>
      <c r="J637" s="849">
        <v>2</v>
      </c>
      <c r="K637" s="850">
        <v>17592.240234375</v>
      </c>
    </row>
    <row r="638" spans="1:11" ht="14.4" customHeight="1" x14ac:dyDescent="0.3">
      <c r="A638" s="831" t="s">
        <v>588</v>
      </c>
      <c r="B638" s="832" t="s">
        <v>589</v>
      </c>
      <c r="C638" s="835" t="s">
        <v>618</v>
      </c>
      <c r="D638" s="863" t="s">
        <v>619</v>
      </c>
      <c r="E638" s="835" t="s">
        <v>4671</v>
      </c>
      <c r="F638" s="863" t="s">
        <v>4672</v>
      </c>
      <c r="G638" s="835" t="s">
        <v>4897</v>
      </c>
      <c r="H638" s="835" t="s">
        <v>4898</v>
      </c>
      <c r="I638" s="849">
        <v>5390.0033094618057</v>
      </c>
      <c r="J638" s="849">
        <v>9</v>
      </c>
      <c r="K638" s="850">
        <v>48510.02978515625</v>
      </c>
    </row>
    <row r="639" spans="1:11" ht="14.4" customHeight="1" x14ac:dyDescent="0.3">
      <c r="A639" s="831" t="s">
        <v>588</v>
      </c>
      <c r="B639" s="832" t="s">
        <v>589</v>
      </c>
      <c r="C639" s="835" t="s">
        <v>618</v>
      </c>
      <c r="D639" s="863" t="s">
        <v>619</v>
      </c>
      <c r="E639" s="835" t="s">
        <v>4671</v>
      </c>
      <c r="F639" s="863" t="s">
        <v>4672</v>
      </c>
      <c r="G639" s="835" t="s">
        <v>4899</v>
      </c>
      <c r="H639" s="835" t="s">
        <v>4900</v>
      </c>
      <c r="I639" s="849">
        <v>5390.0013950892853</v>
      </c>
      <c r="J639" s="849">
        <v>14</v>
      </c>
      <c r="K639" s="850">
        <v>75460.01953125</v>
      </c>
    </row>
    <row r="640" spans="1:11" ht="14.4" customHeight="1" x14ac:dyDescent="0.3">
      <c r="A640" s="831" t="s">
        <v>588</v>
      </c>
      <c r="B640" s="832" t="s">
        <v>589</v>
      </c>
      <c r="C640" s="835" t="s">
        <v>618</v>
      </c>
      <c r="D640" s="863" t="s">
        <v>619</v>
      </c>
      <c r="E640" s="835" t="s">
        <v>4671</v>
      </c>
      <c r="F640" s="863" t="s">
        <v>4672</v>
      </c>
      <c r="G640" s="835" t="s">
        <v>4901</v>
      </c>
      <c r="H640" s="835" t="s">
        <v>4902</v>
      </c>
      <c r="I640" s="849">
        <v>5390</v>
      </c>
      <c r="J640" s="849">
        <v>1</v>
      </c>
      <c r="K640" s="850">
        <v>5390</v>
      </c>
    </row>
    <row r="641" spans="1:11" ht="14.4" customHeight="1" x14ac:dyDescent="0.3">
      <c r="A641" s="831" t="s">
        <v>588</v>
      </c>
      <c r="B641" s="832" t="s">
        <v>589</v>
      </c>
      <c r="C641" s="835" t="s">
        <v>618</v>
      </c>
      <c r="D641" s="863" t="s">
        <v>619</v>
      </c>
      <c r="E641" s="835" t="s">
        <v>4671</v>
      </c>
      <c r="F641" s="863" t="s">
        <v>4672</v>
      </c>
      <c r="G641" s="835" t="s">
        <v>4903</v>
      </c>
      <c r="H641" s="835" t="s">
        <v>4904</v>
      </c>
      <c r="I641" s="849">
        <v>8796.119802167339</v>
      </c>
      <c r="J641" s="849">
        <v>31</v>
      </c>
      <c r="K641" s="850">
        <v>272679.7138671875</v>
      </c>
    </row>
    <row r="642" spans="1:11" ht="14.4" customHeight="1" x14ac:dyDescent="0.3">
      <c r="A642" s="831" t="s">
        <v>588</v>
      </c>
      <c r="B642" s="832" t="s">
        <v>589</v>
      </c>
      <c r="C642" s="835" t="s">
        <v>618</v>
      </c>
      <c r="D642" s="863" t="s">
        <v>619</v>
      </c>
      <c r="E642" s="835" t="s">
        <v>4671</v>
      </c>
      <c r="F642" s="863" t="s">
        <v>4672</v>
      </c>
      <c r="G642" s="835" t="s">
        <v>4905</v>
      </c>
      <c r="H642" s="835" t="s">
        <v>4906</v>
      </c>
      <c r="I642" s="849">
        <v>9297.865234375</v>
      </c>
      <c r="J642" s="849">
        <v>2</v>
      </c>
      <c r="K642" s="850">
        <v>18595.73046875</v>
      </c>
    </row>
    <row r="643" spans="1:11" ht="14.4" customHeight="1" x14ac:dyDescent="0.3">
      <c r="A643" s="831" t="s">
        <v>588</v>
      </c>
      <c r="B643" s="832" t="s">
        <v>589</v>
      </c>
      <c r="C643" s="835" t="s">
        <v>618</v>
      </c>
      <c r="D643" s="863" t="s">
        <v>619</v>
      </c>
      <c r="E643" s="835" t="s">
        <v>4671</v>
      </c>
      <c r="F643" s="863" t="s">
        <v>4672</v>
      </c>
      <c r="G643" s="835" t="s">
        <v>4907</v>
      </c>
      <c r="H643" s="835" t="s">
        <v>4908</v>
      </c>
      <c r="I643" s="849">
        <v>5651.1460937499996</v>
      </c>
      <c r="J643" s="849">
        <v>3</v>
      </c>
      <c r="K643" s="850">
        <v>26807.1904296875</v>
      </c>
    </row>
    <row r="644" spans="1:11" ht="14.4" customHeight="1" x14ac:dyDescent="0.3">
      <c r="A644" s="831" t="s">
        <v>588</v>
      </c>
      <c r="B644" s="832" t="s">
        <v>589</v>
      </c>
      <c r="C644" s="835" t="s">
        <v>618</v>
      </c>
      <c r="D644" s="863" t="s">
        <v>619</v>
      </c>
      <c r="E644" s="835" t="s">
        <v>4671</v>
      </c>
      <c r="F644" s="863" t="s">
        <v>4672</v>
      </c>
      <c r="G644" s="835" t="s">
        <v>4909</v>
      </c>
      <c r="H644" s="835" t="s">
        <v>4910</v>
      </c>
      <c r="I644" s="849">
        <v>9660</v>
      </c>
      <c r="J644" s="849">
        <v>1</v>
      </c>
      <c r="K644" s="850">
        <v>9660</v>
      </c>
    </row>
    <row r="645" spans="1:11" ht="14.4" customHeight="1" x14ac:dyDescent="0.3">
      <c r="A645" s="831" t="s">
        <v>588</v>
      </c>
      <c r="B645" s="832" t="s">
        <v>589</v>
      </c>
      <c r="C645" s="835" t="s">
        <v>618</v>
      </c>
      <c r="D645" s="863" t="s">
        <v>619</v>
      </c>
      <c r="E645" s="835" t="s">
        <v>4671</v>
      </c>
      <c r="F645" s="863" t="s">
        <v>4672</v>
      </c>
      <c r="G645" s="835" t="s">
        <v>4911</v>
      </c>
      <c r="H645" s="835" t="s">
        <v>4910</v>
      </c>
      <c r="I645" s="849">
        <v>9660</v>
      </c>
      <c r="J645" s="849">
        <v>1</v>
      </c>
      <c r="K645" s="850">
        <v>9660</v>
      </c>
    </row>
    <row r="646" spans="1:11" ht="14.4" customHeight="1" x14ac:dyDescent="0.3">
      <c r="A646" s="831" t="s">
        <v>588</v>
      </c>
      <c r="B646" s="832" t="s">
        <v>589</v>
      </c>
      <c r="C646" s="835" t="s">
        <v>618</v>
      </c>
      <c r="D646" s="863" t="s">
        <v>619</v>
      </c>
      <c r="E646" s="835" t="s">
        <v>4671</v>
      </c>
      <c r="F646" s="863" t="s">
        <v>4672</v>
      </c>
      <c r="G646" s="835" t="s">
        <v>4912</v>
      </c>
      <c r="H646" s="835" t="s">
        <v>4913</v>
      </c>
      <c r="I646" s="849">
        <v>9660</v>
      </c>
      <c r="J646" s="849">
        <v>1</v>
      </c>
      <c r="K646" s="850">
        <v>9660</v>
      </c>
    </row>
    <row r="647" spans="1:11" ht="14.4" customHeight="1" x14ac:dyDescent="0.3">
      <c r="A647" s="831" t="s">
        <v>588</v>
      </c>
      <c r="B647" s="832" t="s">
        <v>589</v>
      </c>
      <c r="C647" s="835" t="s">
        <v>618</v>
      </c>
      <c r="D647" s="863" t="s">
        <v>619</v>
      </c>
      <c r="E647" s="835" t="s">
        <v>4671</v>
      </c>
      <c r="F647" s="863" t="s">
        <v>4672</v>
      </c>
      <c r="G647" s="835" t="s">
        <v>4914</v>
      </c>
      <c r="H647" s="835" t="s">
        <v>4915</v>
      </c>
      <c r="I647" s="849">
        <v>21477.169921875</v>
      </c>
      <c r="J647" s="849">
        <v>1</v>
      </c>
      <c r="K647" s="850">
        <v>21477.169921875</v>
      </c>
    </row>
    <row r="648" spans="1:11" ht="14.4" customHeight="1" x14ac:dyDescent="0.3">
      <c r="A648" s="831" t="s">
        <v>588</v>
      </c>
      <c r="B648" s="832" t="s">
        <v>589</v>
      </c>
      <c r="C648" s="835" t="s">
        <v>618</v>
      </c>
      <c r="D648" s="863" t="s">
        <v>619</v>
      </c>
      <c r="E648" s="835" t="s">
        <v>4671</v>
      </c>
      <c r="F648" s="863" t="s">
        <v>4672</v>
      </c>
      <c r="G648" s="835" t="s">
        <v>4916</v>
      </c>
      <c r="H648" s="835" t="s">
        <v>4917</v>
      </c>
      <c r="I648" s="849">
        <v>21477.169921875</v>
      </c>
      <c r="J648" s="849">
        <v>2</v>
      </c>
      <c r="K648" s="850">
        <v>42954.33984375</v>
      </c>
    </row>
    <row r="649" spans="1:11" ht="14.4" customHeight="1" x14ac:dyDescent="0.3">
      <c r="A649" s="831" t="s">
        <v>588</v>
      </c>
      <c r="B649" s="832" t="s">
        <v>589</v>
      </c>
      <c r="C649" s="835" t="s">
        <v>618</v>
      </c>
      <c r="D649" s="863" t="s">
        <v>619</v>
      </c>
      <c r="E649" s="835" t="s">
        <v>4671</v>
      </c>
      <c r="F649" s="863" t="s">
        <v>4672</v>
      </c>
      <c r="G649" s="835" t="s">
        <v>4918</v>
      </c>
      <c r="H649" s="835" t="s">
        <v>4919</v>
      </c>
      <c r="I649" s="849">
        <v>21477.169921875</v>
      </c>
      <c r="J649" s="849">
        <v>2</v>
      </c>
      <c r="K649" s="850">
        <v>42954.33984375</v>
      </c>
    </row>
    <row r="650" spans="1:11" ht="14.4" customHeight="1" x14ac:dyDescent="0.3">
      <c r="A650" s="831" t="s">
        <v>588</v>
      </c>
      <c r="B650" s="832" t="s">
        <v>589</v>
      </c>
      <c r="C650" s="835" t="s">
        <v>618</v>
      </c>
      <c r="D650" s="863" t="s">
        <v>619</v>
      </c>
      <c r="E650" s="835" t="s">
        <v>4671</v>
      </c>
      <c r="F650" s="863" t="s">
        <v>4672</v>
      </c>
      <c r="G650" s="835" t="s">
        <v>4920</v>
      </c>
      <c r="H650" s="835" t="s">
        <v>4921</v>
      </c>
      <c r="I650" s="849">
        <v>21477.169921875</v>
      </c>
      <c r="J650" s="849">
        <v>3</v>
      </c>
      <c r="K650" s="850">
        <v>64431.509765625</v>
      </c>
    </row>
    <row r="651" spans="1:11" ht="14.4" customHeight="1" x14ac:dyDescent="0.3">
      <c r="A651" s="831" t="s">
        <v>588</v>
      </c>
      <c r="B651" s="832" t="s">
        <v>589</v>
      </c>
      <c r="C651" s="835" t="s">
        <v>618</v>
      </c>
      <c r="D651" s="863" t="s">
        <v>619</v>
      </c>
      <c r="E651" s="835" t="s">
        <v>4671</v>
      </c>
      <c r="F651" s="863" t="s">
        <v>4672</v>
      </c>
      <c r="G651" s="835" t="s">
        <v>4922</v>
      </c>
      <c r="H651" s="835" t="s">
        <v>4923</v>
      </c>
      <c r="I651" s="849">
        <v>21477.169921875</v>
      </c>
      <c r="J651" s="849">
        <v>1</v>
      </c>
      <c r="K651" s="850">
        <v>21477.169921875</v>
      </c>
    </row>
    <row r="652" spans="1:11" ht="14.4" customHeight="1" x14ac:dyDescent="0.3">
      <c r="A652" s="831" t="s">
        <v>588</v>
      </c>
      <c r="B652" s="832" t="s">
        <v>589</v>
      </c>
      <c r="C652" s="835" t="s">
        <v>618</v>
      </c>
      <c r="D652" s="863" t="s">
        <v>619</v>
      </c>
      <c r="E652" s="835" t="s">
        <v>4671</v>
      </c>
      <c r="F652" s="863" t="s">
        <v>4672</v>
      </c>
      <c r="G652" s="835" t="s">
        <v>4924</v>
      </c>
      <c r="H652" s="835" t="s">
        <v>4925</v>
      </c>
      <c r="I652" s="849">
        <v>21477.169921875</v>
      </c>
      <c r="J652" s="849">
        <v>2</v>
      </c>
      <c r="K652" s="850">
        <v>42954.33984375</v>
      </c>
    </row>
    <row r="653" spans="1:11" ht="14.4" customHeight="1" x14ac:dyDescent="0.3">
      <c r="A653" s="831" t="s">
        <v>588</v>
      </c>
      <c r="B653" s="832" t="s">
        <v>589</v>
      </c>
      <c r="C653" s="835" t="s">
        <v>618</v>
      </c>
      <c r="D653" s="863" t="s">
        <v>619</v>
      </c>
      <c r="E653" s="835" t="s">
        <v>4671</v>
      </c>
      <c r="F653" s="863" t="s">
        <v>4672</v>
      </c>
      <c r="G653" s="835" t="s">
        <v>4926</v>
      </c>
      <c r="H653" s="835" t="s">
        <v>4927</v>
      </c>
      <c r="I653" s="849">
        <v>21477.169921875</v>
      </c>
      <c r="J653" s="849">
        <v>1</v>
      </c>
      <c r="K653" s="850">
        <v>21477.169921875</v>
      </c>
    </row>
    <row r="654" spans="1:11" ht="14.4" customHeight="1" x14ac:dyDescent="0.3">
      <c r="A654" s="831" t="s">
        <v>588</v>
      </c>
      <c r="B654" s="832" t="s">
        <v>589</v>
      </c>
      <c r="C654" s="835" t="s">
        <v>618</v>
      </c>
      <c r="D654" s="863" t="s">
        <v>619</v>
      </c>
      <c r="E654" s="835" t="s">
        <v>4671</v>
      </c>
      <c r="F654" s="863" t="s">
        <v>4672</v>
      </c>
      <c r="G654" s="835" t="s">
        <v>4928</v>
      </c>
      <c r="H654" s="835" t="s">
        <v>4929</v>
      </c>
      <c r="I654" s="849">
        <v>23826.279296875</v>
      </c>
      <c r="J654" s="849">
        <v>1</v>
      </c>
      <c r="K654" s="850">
        <v>23826.279296875</v>
      </c>
    </row>
    <row r="655" spans="1:11" ht="14.4" customHeight="1" x14ac:dyDescent="0.3">
      <c r="A655" s="831" t="s">
        <v>588</v>
      </c>
      <c r="B655" s="832" t="s">
        <v>589</v>
      </c>
      <c r="C655" s="835" t="s">
        <v>618</v>
      </c>
      <c r="D655" s="863" t="s">
        <v>619</v>
      </c>
      <c r="E655" s="835" t="s">
        <v>4671</v>
      </c>
      <c r="F655" s="863" t="s">
        <v>4672</v>
      </c>
      <c r="G655" s="835" t="s">
        <v>4930</v>
      </c>
      <c r="H655" s="835" t="s">
        <v>4931</v>
      </c>
      <c r="I655" s="849">
        <v>23826.279296875</v>
      </c>
      <c r="J655" s="849">
        <v>1</v>
      </c>
      <c r="K655" s="850">
        <v>23826.279296875</v>
      </c>
    </row>
    <row r="656" spans="1:11" ht="14.4" customHeight="1" x14ac:dyDescent="0.3">
      <c r="A656" s="831" t="s">
        <v>588</v>
      </c>
      <c r="B656" s="832" t="s">
        <v>589</v>
      </c>
      <c r="C656" s="835" t="s">
        <v>618</v>
      </c>
      <c r="D656" s="863" t="s">
        <v>619</v>
      </c>
      <c r="E656" s="835" t="s">
        <v>4671</v>
      </c>
      <c r="F656" s="863" t="s">
        <v>4672</v>
      </c>
      <c r="G656" s="835" t="s">
        <v>4932</v>
      </c>
      <c r="H656" s="835" t="s">
        <v>4933</v>
      </c>
      <c r="I656" s="849">
        <v>23826.279296875</v>
      </c>
      <c r="J656" s="849">
        <v>1</v>
      </c>
      <c r="K656" s="850">
        <v>23826.279296875</v>
      </c>
    </row>
    <row r="657" spans="1:11" ht="14.4" customHeight="1" x14ac:dyDescent="0.3">
      <c r="A657" s="831" t="s">
        <v>588</v>
      </c>
      <c r="B657" s="832" t="s">
        <v>589</v>
      </c>
      <c r="C657" s="835" t="s">
        <v>618</v>
      </c>
      <c r="D657" s="863" t="s">
        <v>619</v>
      </c>
      <c r="E657" s="835" t="s">
        <v>4671</v>
      </c>
      <c r="F657" s="863" t="s">
        <v>4672</v>
      </c>
      <c r="G657" s="835" t="s">
        <v>4934</v>
      </c>
      <c r="H657" s="835" t="s">
        <v>4935</v>
      </c>
      <c r="I657" s="849">
        <v>23826.279296875</v>
      </c>
      <c r="J657" s="849">
        <v>2</v>
      </c>
      <c r="K657" s="850">
        <v>47652.55859375</v>
      </c>
    </row>
    <row r="658" spans="1:11" ht="14.4" customHeight="1" x14ac:dyDescent="0.3">
      <c r="A658" s="831" t="s">
        <v>588</v>
      </c>
      <c r="B658" s="832" t="s">
        <v>589</v>
      </c>
      <c r="C658" s="835" t="s">
        <v>618</v>
      </c>
      <c r="D658" s="863" t="s">
        <v>619</v>
      </c>
      <c r="E658" s="835" t="s">
        <v>4671</v>
      </c>
      <c r="F658" s="863" t="s">
        <v>4672</v>
      </c>
      <c r="G658" s="835" t="s">
        <v>4936</v>
      </c>
      <c r="H658" s="835" t="s">
        <v>4937</v>
      </c>
      <c r="I658" s="849">
        <v>23826.279296875</v>
      </c>
      <c r="J658" s="849">
        <v>1</v>
      </c>
      <c r="K658" s="850">
        <v>23826.279296875</v>
      </c>
    </row>
    <row r="659" spans="1:11" ht="14.4" customHeight="1" x14ac:dyDescent="0.3">
      <c r="A659" s="831" t="s">
        <v>588</v>
      </c>
      <c r="B659" s="832" t="s">
        <v>589</v>
      </c>
      <c r="C659" s="835" t="s">
        <v>618</v>
      </c>
      <c r="D659" s="863" t="s">
        <v>619</v>
      </c>
      <c r="E659" s="835" t="s">
        <v>4671</v>
      </c>
      <c r="F659" s="863" t="s">
        <v>4672</v>
      </c>
      <c r="G659" s="835" t="s">
        <v>4938</v>
      </c>
      <c r="H659" s="835" t="s">
        <v>4939</v>
      </c>
      <c r="I659" s="849">
        <v>9929.099609375</v>
      </c>
      <c r="J659" s="849">
        <v>1</v>
      </c>
      <c r="K659" s="850">
        <v>9929.099609375</v>
      </c>
    </row>
    <row r="660" spans="1:11" ht="14.4" customHeight="1" x14ac:dyDescent="0.3">
      <c r="A660" s="831" t="s">
        <v>588</v>
      </c>
      <c r="B660" s="832" t="s">
        <v>589</v>
      </c>
      <c r="C660" s="835" t="s">
        <v>618</v>
      </c>
      <c r="D660" s="863" t="s">
        <v>619</v>
      </c>
      <c r="E660" s="835" t="s">
        <v>4671</v>
      </c>
      <c r="F660" s="863" t="s">
        <v>4672</v>
      </c>
      <c r="G660" s="835" t="s">
        <v>4940</v>
      </c>
      <c r="H660" s="835" t="s">
        <v>4941</v>
      </c>
      <c r="I660" s="849">
        <v>13883.4697265625</v>
      </c>
      <c r="J660" s="849">
        <v>1</v>
      </c>
      <c r="K660" s="850">
        <v>13883.4697265625</v>
      </c>
    </row>
    <row r="661" spans="1:11" ht="14.4" customHeight="1" x14ac:dyDescent="0.3">
      <c r="A661" s="831" t="s">
        <v>588</v>
      </c>
      <c r="B661" s="832" t="s">
        <v>589</v>
      </c>
      <c r="C661" s="835" t="s">
        <v>618</v>
      </c>
      <c r="D661" s="863" t="s">
        <v>619</v>
      </c>
      <c r="E661" s="835" t="s">
        <v>4671</v>
      </c>
      <c r="F661" s="863" t="s">
        <v>4672</v>
      </c>
      <c r="G661" s="835" t="s">
        <v>4942</v>
      </c>
      <c r="H661" s="835" t="s">
        <v>4943</v>
      </c>
      <c r="I661" s="849">
        <v>13883.46484375</v>
      </c>
      <c r="J661" s="849">
        <v>2</v>
      </c>
      <c r="K661" s="850">
        <v>27766.9296875</v>
      </c>
    </row>
    <row r="662" spans="1:11" ht="14.4" customHeight="1" x14ac:dyDescent="0.3">
      <c r="A662" s="831" t="s">
        <v>588</v>
      </c>
      <c r="B662" s="832" t="s">
        <v>589</v>
      </c>
      <c r="C662" s="835" t="s">
        <v>618</v>
      </c>
      <c r="D662" s="863" t="s">
        <v>619</v>
      </c>
      <c r="E662" s="835" t="s">
        <v>4671</v>
      </c>
      <c r="F662" s="863" t="s">
        <v>4672</v>
      </c>
      <c r="G662" s="835" t="s">
        <v>4944</v>
      </c>
      <c r="H662" s="835" t="s">
        <v>4945</v>
      </c>
      <c r="I662" s="849">
        <v>13883.465541294643</v>
      </c>
      <c r="J662" s="849">
        <v>7</v>
      </c>
      <c r="K662" s="850">
        <v>97184.2587890625</v>
      </c>
    </row>
    <row r="663" spans="1:11" ht="14.4" customHeight="1" x14ac:dyDescent="0.3">
      <c r="A663" s="831" t="s">
        <v>588</v>
      </c>
      <c r="B663" s="832" t="s">
        <v>589</v>
      </c>
      <c r="C663" s="835" t="s">
        <v>618</v>
      </c>
      <c r="D663" s="863" t="s">
        <v>619</v>
      </c>
      <c r="E663" s="835" t="s">
        <v>4671</v>
      </c>
      <c r="F663" s="863" t="s">
        <v>4672</v>
      </c>
      <c r="G663" s="835" t="s">
        <v>4946</v>
      </c>
      <c r="H663" s="835" t="s">
        <v>4947</v>
      </c>
      <c r="I663" s="849">
        <v>13883.466471354166</v>
      </c>
      <c r="J663" s="849">
        <v>9</v>
      </c>
      <c r="K663" s="850">
        <v>124951.1982421875</v>
      </c>
    </row>
    <row r="664" spans="1:11" ht="14.4" customHeight="1" x14ac:dyDescent="0.3">
      <c r="A664" s="831" t="s">
        <v>588</v>
      </c>
      <c r="B664" s="832" t="s">
        <v>589</v>
      </c>
      <c r="C664" s="835" t="s">
        <v>618</v>
      </c>
      <c r="D664" s="863" t="s">
        <v>619</v>
      </c>
      <c r="E664" s="835" t="s">
        <v>4671</v>
      </c>
      <c r="F664" s="863" t="s">
        <v>4672</v>
      </c>
      <c r="G664" s="835" t="s">
        <v>4948</v>
      </c>
      <c r="H664" s="835" t="s">
        <v>4949</v>
      </c>
      <c r="I664" s="849">
        <v>13883.46484375</v>
      </c>
      <c r="J664" s="849">
        <v>4</v>
      </c>
      <c r="K664" s="850">
        <v>55533.859375</v>
      </c>
    </row>
    <row r="665" spans="1:11" ht="14.4" customHeight="1" x14ac:dyDescent="0.3">
      <c r="A665" s="831" t="s">
        <v>588</v>
      </c>
      <c r="B665" s="832" t="s">
        <v>589</v>
      </c>
      <c r="C665" s="835" t="s">
        <v>618</v>
      </c>
      <c r="D665" s="863" t="s">
        <v>619</v>
      </c>
      <c r="E665" s="835" t="s">
        <v>4671</v>
      </c>
      <c r="F665" s="863" t="s">
        <v>4672</v>
      </c>
      <c r="G665" s="835" t="s">
        <v>4950</v>
      </c>
      <c r="H665" s="835" t="s">
        <v>4951</v>
      </c>
      <c r="I665" s="849">
        <v>13883.4697265625</v>
      </c>
      <c r="J665" s="849">
        <v>2</v>
      </c>
      <c r="K665" s="850">
        <v>27766.939453125</v>
      </c>
    </row>
    <row r="666" spans="1:11" ht="14.4" customHeight="1" x14ac:dyDescent="0.3">
      <c r="A666" s="831" t="s">
        <v>588</v>
      </c>
      <c r="B666" s="832" t="s">
        <v>589</v>
      </c>
      <c r="C666" s="835" t="s">
        <v>618</v>
      </c>
      <c r="D666" s="863" t="s">
        <v>619</v>
      </c>
      <c r="E666" s="835" t="s">
        <v>4671</v>
      </c>
      <c r="F666" s="863" t="s">
        <v>4672</v>
      </c>
      <c r="G666" s="835" t="s">
        <v>4952</v>
      </c>
      <c r="H666" s="835" t="s">
        <v>4953</v>
      </c>
      <c r="I666" s="849">
        <v>13883.4697265625</v>
      </c>
      <c r="J666" s="849">
        <v>1</v>
      </c>
      <c r="K666" s="850">
        <v>13883.4697265625</v>
      </c>
    </row>
    <row r="667" spans="1:11" ht="14.4" customHeight="1" x14ac:dyDescent="0.3">
      <c r="A667" s="831" t="s">
        <v>588</v>
      </c>
      <c r="B667" s="832" t="s">
        <v>589</v>
      </c>
      <c r="C667" s="835" t="s">
        <v>618</v>
      </c>
      <c r="D667" s="863" t="s">
        <v>619</v>
      </c>
      <c r="E667" s="835" t="s">
        <v>4671</v>
      </c>
      <c r="F667" s="863" t="s">
        <v>4672</v>
      </c>
      <c r="G667" s="835" t="s">
        <v>4954</v>
      </c>
      <c r="H667" s="835" t="s">
        <v>4955</v>
      </c>
      <c r="I667" s="849">
        <v>3123.010009765625</v>
      </c>
      <c r="J667" s="849">
        <v>1</v>
      </c>
      <c r="K667" s="850">
        <v>3123.010009765625</v>
      </c>
    </row>
    <row r="668" spans="1:11" ht="14.4" customHeight="1" x14ac:dyDescent="0.3">
      <c r="A668" s="831" t="s">
        <v>588</v>
      </c>
      <c r="B668" s="832" t="s">
        <v>589</v>
      </c>
      <c r="C668" s="835" t="s">
        <v>618</v>
      </c>
      <c r="D668" s="863" t="s">
        <v>619</v>
      </c>
      <c r="E668" s="835" t="s">
        <v>4671</v>
      </c>
      <c r="F668" s="863" t="s">
        <v>4672</v>
      </c>
      <c r="G668" s="835" t="s">
        <v>4956</v>
      </c>
      <c r="H668" s="835" t="s">
        <v>4957</v>
      </c>
      <c r="I668" s="849">
        <v>3122.989990234375</v>
      </c>
      <c r="J668" s="849">
        <v>1</v>
      </c>
      <c r="K668" s="850">
        <v>3122.989990234375</v>
      </c>
    </row>
    <row r="669" spans="1:11" ht="14.4" customHeight="1" x14ac:dyDescent="0.3">
      <c r="A669" s="831" t="s">
        <v>588</v>
      </c>
      <c r="B669" s="832" t="s">
        <v>589</v>
      </c>
      <c r="C669" s="835" t="s">
        <v>618</v>
      </c>
      <c r="D669" s="863" t="s">
        <v>619</v>
      </c>
      <c r="E669" s="835" t="s">
        <v>4671</v>
      </c>
      <c r="F669" s="863" t="s">
        <v>4672</v>
      </c>
      <c r="G669" s="835" t="s">
        <v>4958</v>
      </c>
      <c r="H669" s="835" t="s">
        <v>4959</v>
      </c>
      <c r="I669" s="849">
        <v>3123</v>
      </c>
      <c r="J669" s="849">
        <v>1</v>
      </c>
      <c r="K669" s="850">
        <v>3123</v>
      </c>
    </row>
    <row r="670" spans="1:11" ht="14.4" customHeight="1" x14ac:dyDescent="0.3">
      <c r="A670" s="831" t="s">
        <v>588</v>
      </c>
      <c r="B670" s="832" t="s">
        <v>589</v>
      </c>
      <c r="C670" s="835" t="s">
        <v>618</v>
      </c>
      <c r="D670" s="863" t="s">
        <v>619</v>
      </c>
      <c r="E670" s="835" t="s">
        <v>4671</v>
      </c>
      <c r="F670" s="863" t="s">
        <v>4672</v>
      </c>
      <c r="G670" s="835" t="s">
        <v>4960</v>
      </c>
      <c r="H670" s="835" t="s">
        <v>4961</v>
      </c>
      <c r="I670" s="849">
        <v>3123</v>
      </c>
      <c r="J670" s="849">
        <v>1</v>
      </c>
      <c r="K670" s="850">
        <v>3123</v>
      </c>
    </row>
    <row r="671" spans="1:11" ht="14.4" customHeight="1" x14ac:dyDescent="0.3">
      <c r="A671" s="831" t="s">
        <v>588</v>
      </c>
      <c r="B671" s="832" t="s">
        <v>589</v>
      </c>
      <c r="C671" s="835" t="s">
        <v>618</v>
      </c>
      <c r="D671" s="863" t="s">
        <v>619</v>
      </c>
      <c r="E671" s="835" t="s">
        <v>4671</v>
      </c>
      <c r="F671" s="863" t="s">
        <v>4672</v>
      </c>
      <c r="G671" s="835" t="s">
        <v>4962</v>
      </c>
      <c r="H671" s="835" t="s">
        <v>4963</v>
      </c>
      <c r="I671" s="849">
        <v>3123</v>
      </c>
      <c r="J671" s="849">
        <v>1</v>
      </c>
      <c r="K671" s="850">
        <v>3123</v>
      </c>
    </row>
    <row r="672" spans="1:11" ht="14.4" customHeight="1" x14ac:dyDescent="0.3">
      <c r="A672" s="831" t="s">
        <v>588</v>
      </c>
      <c r="B672" s="832" t="s">
        <v>589</v>
      </c>
      <c r="C672" s="835" t="s">
        <v>618</v>
      </c>
      <c r="D672" s="863" t="s">
        <v>619</v>
      </c>
      <c r="E672" s="835" t="s">
        <v>4671</v>
      </c>
      <c r="F672" s="863" t="s">
        <v>4672</v>
      </c>
      <c r="G672" s="835" t="s">
        <v>4964</v>
      </c>
      <c r="H672" s="835" t="s">
        <v>4965</v>
      </c>
      <c r="I672" s="849">
        <v>3123</v>
      </c>
      <c r="J672" s="849">
        <v>1</v>
      </c>
      <c r="K672" s="850">
        <v>3123</v>
      </c>
    </row>
    <row r="673" spans="1:11" ht="14.4" customHeight="1" x14ac:dyDescent="0.3">
      <c r="A673" s="831" t="s">
        <v>588</v>
      </c>
      <c r="B673" s="832" t="s">
        <v>589</v>
      </c>
      <c r="C673" s="835" t="s">
        <v>618</v>
      </c>
      <c r="D673" s="863" t="s">
        <v>619</v>
      </c>
      <c r="E673" s="835" t="s">
        <v>4671</v>
      </c>
      <c r="F673" s="863" t="s">
        <v>4672</v>
      </c>
      <c r="G673" s="835" t="s">
        <v>4966</v>
      </c>
      <c r="H673" s="835" t="s">
        <v>4967</v>
      </c>
      <c r="I673" s="849">
        <v>3122.010009765625</v>
      </c>
      <c r="J673" s="849">
        <v>4</v>
      </c>
      <c r="K673" s="850">
        <v>12488.0400390625</v>
      </c>
    </row>
    <row r="674" spans="1:11" ht="14.4" customHeight="1" x14ac:dyDescent="0.3">
      <c r="A674" s="831" t="s">
        <v>588</v>
      </c>
      <c r="B674" s="832" t="s">
        <v>589</v>
      </c>
      <c r="C674" s="835" t="s">
        <v>618</v>
      </c>
      <c r="D674" s="863" t="s">
        <v>619</v>
      </c>
      <c r="E674" s="835" t="s">
        <v>4671</v>
      </c>
      <c r="F674" s="863" t="s">
        <v>4672</v>
      </c>
      <c r="G674" s="835" t="s">
        <v>4968</v>
      </c>
      <c r="H674" s="835" t="s">
        <v>4969</v>
      </c>
      <c r="I674" s="849">
        <v>2611.739990234375</v>
      </c>
      <c r="J674" s="849">
        <v>3</v>
      </c>
      <c r="K674" s="850">
        <v>7835.219970703125</v>
      </c>
    </row>
    <row r="675" spans="1:11" ht="14.4" customHeight="1" x14ac:dyDescent="0.3">
      <c r="A675" s="831" t="s">
        <v>588</v>
      </c>
      <c r="B675" s="832" t="s">
        <v>589</v>
      </c>
      <c r="C675" s="835" t="s">
        <v>618</v>
      </c>
      <c r="D675" s="863" t="s">
        <v>619</v>
      </c>
      <c r="E675" s="835" t="s">
        <v>4671</v>
      </c>
      <c r="F675" s="863" t="s">
        <v>4672</v>
      </c>
      <c r="G675" s="835" t="s">
        <v>4970</v>
      </c>
      <c r="H675" s="835" t="s">
        <v>4971</v>
      </c>
      <c r="I675" s="849">
        <v>2611.739990234375</v>
      </c>
      <c r="J675" s="849">
        <v>1</v>
      </c>
      <c r="K675" s="850">
        <v>2611.739990234375</v>
      </c>
    </row>
    <row r="676" spans="1:11" ht="14.4" customHeight="1" x14ac:dyDescent="0.3">
      <c r="A676" s="831" t="s">
        <v>588</v>
      </c>
      <c r="B676" s="832" t="s">
        <v>589</v>
      </c>
      <c r="C676" s="835" t="s">
        <v>618</v>
      </c>
      <c r="D676" s="863" t="s">
        <v>619</v>
      </c>
      <c r="E676" s="835" t="s">
        <v>4671</v>
      </c>
      <c r="F676" s="863" t="s">
        <v>4672</v>
      </c>
      <c r="G676" s="835" t="s">
        <v>4972</v>
      </c>
      <c r="H676" s="835" t="s">
        <v>4973</v>
      </c>
      <c r="I676" s="849">
        <v>2611.739990234375</v>
      </c>
      <c r="J676" s="849">
        <v>2</v>
      </c>
      <c r="K676" s="850">
        <v>5223.47998046875</v>
      </c>
    </row>
    <row r="677" spans="1:11" ht="14.4" customHeight="1" x14ac:dyDescent="0.3">
      <c r="A677" s="831" t="s">
        <v>588</v>
      </c>
      <c r="B677" s="832" t="s">
        <v>589</v>
      </c>
      <c r="C677" s="835" t="s">
        <v>618</v>
      </c>
      <c r="D677" s="863" t="s">
        <v>619</v>
      </c>
      <c r="E677" s="835" t="s">
        <v>4671</v>
      </c>
      <c r="F677" s="863" t="s">
        <v>4672</v>
      </c>
      <c r="G677" s="835" t="s">
        <v>4974</v>
      </c>
      <c r="H677" s="835" t="s">
        <v>4975</v>
      </c>
      <c r="I677" s="849">
        <v>2611.739990234375</v>
      </c>
      <c r="J677" s="849">
        <v>1</v>
      </c>
      <c r="K677" s="850">
        <v>2611.739990234375</v>
      </c>
    </row>
    <row r="678" spans="1:11" ht="14.4" customHeight="1" x14ac:dyDescent="0.3">
      <c r="A678" s="831" t="s">
        <v>588</v>
      </c>
      <c r="B678" s="832" t="s">
        <v>589</v>
      </c>
      <c r="C678" s="835" t="s">
        <v>618</v>
      </c>
      <c r="D678" s="863" t="s">
        <v>619</v>
      </c>
      <c r="E678" s="835" t="s">
        <v>4671</v>
      </c>
      <c r="F678" s="863" t="s">
        <v>4672</v>
      </c>
      <c r="G678" s="835" t="s">
        <v>4976</v>
      </c>
      <c r="H678" s="835" t="s">
        <v>4977</v>
      </c>
      <c r="I678" s="849">
        <v>2611.739990234375</v>
      </c>
      <c r="J678" s="849">
        <v>1</v>
      </c>
      <c r="K678" s="850">
        <v>2611.739990234375</v>
      </c>
    </row>
    <row r="679" spans="1:11" ht="14.4" customHeight="1" x14ac:dyDescent="0.3">
      <c r="A679" s="831" t="s">
        <v>588</v>
      </c>
      <c r="B679" s="832" t="s">
        <v>589</v>
      </c>
      <c r="C679" s="835" t="s">
        <v>618</v>
      </c>
      <c r="D679" s="863" t="s">
        <v>619</v>
      </c>
      <c r="E679" s="835" t="s">
        <v>4671</v>
      </c>
      <c r="F679" s="863" t="s">
        <v>4672</v>
      </c>
      <c r="G679" s="835" t="s">
        <v>4978</v>
      </c>
      <c r="H679" s="835" t="s">
        <v>4979</v>
      </c>
      <c r="I679" s="849">
        <v>3092.360107421875</v>
      </c>
      <c r="J679" s="849">
        <v>1</v>
      </c>
      <c r="K679" s="850">
        <v>3092.360107421875</v>
      </c>
    </row>
    <row r="680" spans="1:11" ht="14.4" customHeight="1" x14ac:dyDescent="0.3">
      <c r="A680" s="831" t="s">
        <v>588</v>
      </c>
      <c r="B680" s="832" t="s">
        <v>589</v>
      </c>
      <c r="C680" s="835" t="s">
        <v>618</v>
      </c>
      <c r="D680" s="863" t="s">
        <v>619</v>
      </c>
      <c r="E680" s="835" t="s">
        <v>4671</v>
      </c>
      <c r="F680" s="863" t="s">
        <v>4672</v>
      </c>
      <c r="G680" s="835" t="s">
        <v>4980</v>
      </c>
      <c r="H680" s="835" t="s">
        <v>4981</v>
      </c>
      <c r="I680" s="849">
        <v>2611.739990234375</v>
      </c>
      <c r="J680" s="849">
        <v>1</v>
      </c>
      <c r="K680" s="850">
        <v>2611.739990234375</v>
      </c>
    </row>
    <row r="681" spans="1:11" ht="14.4" customHeight="1" x14ac:dyDescent="0.3">
      <c r="A681" s="831" t="s">
        <v>588</v>
      </c>
      <c r="B681" s="832" t="s">
        <v>589</v>
      </c>
      <c r="C681" s="835" t="s">
        <v>618</v>
      </c>
      <c r="D681" s="863" t="s">
        <v>619</v>
      </c>
      <c r="E681" s="835" t="s">
        <v>4671</v>
      </c>
      <c r="F681" s="863" t="s">
        <v>4672</v>
      </c>
      <c r="G681" s="835" t="s">
        <v>4982</v>
      </c>
      <c r="H681" s="835" t="s">
        <v>4983</v>
      </c>
      <c r="I681" s="849">
        <v>2611.739990234375</v>
      </c>
      <c r="J681" s="849">
        <v>4</v>
      </c>
      <c r="K681" s="850">
        <v>10446.9599609375</v>
      </c>
    </row>
    <row r="682" spans="1:11" ht="14.4" customHeight="1" x14ac:dyDescent="0.3">
      <c r="A682" s="831" t="s">
        <v>588</v>
      </c>
      <c r="B682" s="832" t="s">
        <v>589</v>
      </c>
      <c r="C682" s="835" t="s">
        <v>618</v>
      </c>
      <c r="D682" s="863" t="s">
        <v>619</v>
      </c>
      <c r="E682" s="835" t="s">
        <v>4671</v>
      </c>
      <c r="F682" s="863" t="s">
        <v>4672</v>
      </c>
      <c r="G682" s="835" t="s">
        <v>4984</v>
      </c>
      <c r="H682" s="835" t="s">
        <v>4985</v>
      </c>
      <c r="I682" s="849">
        <v>2611.739990234375</v>
      </c>
      <c r="J682" s="849">
        <v>2</v>
      </c>
      <c r="K682" s="850">
        <v>5223.47998046875</v>
      </c>
    </row>
    <row r="683" spans="1:11" ht="14.4" customHeight="1" x14ac:dyDescent="0.3">
      <c r="A683" s="831" t="s">
        <v>588</v>
      </c>
      <c r="B683" s="832" t="s">
        <v>589</v>
      </c>
      <c r="C683" s="835" t="s">
        <v>618</v>
      </c>
      <c r="D683" s="863" t="s">
        <v>619</v>
      </c>
      <c r="E683" s="835" t="s">
        <v>4671</v>
      </c>
      <c r="F683" s="863" t="s">
        <v>4672</v>
      </c>
      <c r="G683" s="835" t="s">
        <v>4986</v>
      </c>
      <c r="H683" s="835" t="s">
        <v>4987</v>
      </c>
      <c r="I683" s="849">
        <v>2611.739990234375</v>
      </c>
      <c r="J683" s="849">
        <v>3</v>
      </c>
      <c r="K683" s="850">
        <v>7835.219970703125</v>
      </c>
    </row>
    <row r="684" spans="1:11" ht="14.4" customHeight="1" x14ac:dyDescent="0.3">
      <c r="A684" s="831" t="s">
        <v>588</v>
      </c>
      <c r="B684" s="832" t="s">
        <v>589</v>
      </c>
      <c r="C684" s="835" t="s">
        <v>618</v>
      </c>
      <c r="D684" s="863" t="s">
        <v>619</v>
      </c>
      <c r="E684" s="835" t="s">
        <v>4671</v>
      </c>
      <c r="F684" s="863" t="s">
        <v>4672</v>
      </c>
      <c r="G684" s="835" t="s">
        <v>4988</v>
      </c>
      <c r="H684" s="835" t="s">
        <v>4989</v>
      </c>
      <c r="I684" s="849">
        <v>2611.739990234375</v>
      </c>
      <c r="J684" s="849">
        <v>5</v>
      </c>
      <c r="K684" s="850">
        <v>13058.699951171875</v>
      </c>
    </row>
    <row r="685" spans="1:11" ht="14.4" customHeight="1" x14ac:dyDescent="0.3">
      <c r="A685" s="831" t="s">
        <v>588</v>
      </c>
      <c r="B685" s="832" t="s">
        <v>589</v>
      </c>
      <c r="C685" s="835" t="s">
        <v>618</v>
      </c>
      <c r="D685" s="863" t="s">
        <v>619</v>
      </c>
      <c r="E685" s="835" t="s">
        <v>4671</v>
      </c>
      <c r="F685" s="863" t="s">
        <v>4672</v>
      </c>
      <c r="G685" s="835" t="s">
        <v>4990</v>
      </c>
      <c r="H685" s="835" t="s">
        <v>4991</v>
      </c>
      <c r="I685" s="849">
        <v>2611.739990234375</v>
      </c>
      <c r="J685" s="849">
        <v>1</v>
      </c>
      <c r="K685" s="850">
        <v>2611.739990234375</v>
      </c>
    </row>
    <row r="686" spans="1:11" ht="14.4" customHeight="1" x14ac:dyDescent="0.3">
      <c r="A686" s="831" t="s">
        <v>588</v>
      </c>
      <c r="B686" s="832" t="s">
        <v>589</v>
      </c>
      <c r="C686" s="835" t="s">
        <v>618</v>
      </c>
      <c r="D686" s="863" t="s">
        <v>619</v>
      </c>
      <c r="E686" s="835" t="s">
        <v>4671</v>
      </c>
      <c r="F686" s="863" t="s">
        <v>4672</v>
      </c>
      <c r="G686" s="835" t="s">
        <v>4992</v>
      </c>
      <c r="H686" s="835" t="s">
        <v>4993</v>
      </c>
      <c r="I686" s="849">
        <v>2611.6623391544117</v>
      </c>
      <c r="J686" s="849">
        <v>17</v>
      </c>
      <c r="K686" s="850">
        <v>44398.259765625</v>
      </c>
    </row>
    <row r="687" spans="1:11" ht="14.4" customHeight="1" x14ac:dyDescent="0.3">
      <c r="A687" s="831" t="s">
        <v>588</v>
      </c>
      <c r="B687" s="832" t="s">
        <v>589</v>
      </c>
      <c r="C687" s="835" t="s">
        <v>618</v>
      </c>
      <c r="D687" s="863" t="s">
        <v>619</v>
      </c>
      <c r="E687" s="835" t="s">
        <v>4671</v>
      </c>
      <c r="F687" s="863" t="s">
        <v>4672</v>
      </c>
      <c r="G687" s="835" t="s">
        <v>4994</v>
      </c>
      <c r="H687" s="835" t="s">
        <v>4995</v>
      </c>
      <c r="I687" s="849">
        <v>2611.739990234375</v>
      </c>
      <c r="J687" s="849">
        <v>24</v>
      </c>
      <c r="K687" s="850">
        <v>62681.759765625</v>
      </c>
    </row>
    <row r="688" spans="1:11" ht="14.4" customHeight="1" x14ac:dyDescent="0.3">
      <c r="A688" s="831" t="s">
        <v>588</v>
      </c>
      <c r="B688" s="832" t="s">
        <v>589</v>
      </c>
      <c r="C688" s="835" t="s">
        <v>618</v>
      </c>
      <c r="D688" s="863" t="s">
        <v>619</v>
      </c>
      <c r="E688" s="835" t="s">
        <v>4671</v>
      </c>
      <c r="F688" s="863" t="s">
        <v>4672</v>
      </c>
      <c r="G688" s="835" t="s">
        <v>4996</v>
      </c>
      <c r="H688" s="835" t="s">
        <v>4997</v>
      </c>
      <c r="I688" s="849">
        <v>2544.7722981770835</v>
      </c>
      <c r="J688" s="849">
        <v>38</v>
      </c>
      <c r="K688" s="850">
        <v>99244.109628915787</v>
      </c>
    </row>
    <row r="689" spans="1:11" ht="14.4" customHeight="1" x14ac:dyDescent="0.3">
      <c r="A689" s="831" t="s">
        <v>588</v>
      </c>
      <c r="B689" s="832" t="s">
        <v>589</v>
      </c>
      <c r="C689" s="835" t="s">
        <v>618</v>
      </c>
      <c r="D689" s="863" t="s">
        <v>619</v>
      </c>
      <c r="E689" s="835" t="s">
        <v>4671</v>
      </c>
      <c r="F689" s="863" t="s">
        <v>4672</v>
      </c>
      <c r="G689" s="835" t="s">
        <v>4998</v>
      </c>
      <c r="H689" s="835" t="s">
        <v>4999</v>
      </c>
      <c r="I689" s="849">
        <v>2611.7403752253604</v>
      </c>
      <c r="J689" s="849">
        <v>26</v>
      </c>
      <c r="K689" s="850">
        <v>67905.249755859375</v>
      </c>
    </row>
    <row r="690" spans="1:11" ht="14.4" customHeight="1" x14ac:dyDescent="0.3">
      <c r="A690" s="831" t="s">
        <v>588</v>
      </c>
      <c r="B690" s="832" t="s">
        <v>589</v>
      </c>
      <c r="C690" s="835" t="s">
        <v>618</v>
      </c>
      <c r="D690" s="863" t="s">
        <v>619</v>
      </c>
      <c r="E690" s="835" t="s">
        <v>4671</v>
      </c>
      <c r="F690" s="863" t="s">
        <v>4672</v>
      </c>
      <c r="G690" s="835" t="s">
        <v>5000</v>
      </c>
      <c r="H690" s="835" t="s">
        <v>5001</v>
      </c>
      <c r="I690" s="849">
        <v>2611.739990234375</v>
      </c>
      <c r="J690" s="849">
        <v>12</v>
      </c>
      <c r="K690" s="850">
        <v>31340.8798828125</v>
      </c>
    </row>
    <row r="691" spans="1:11" ht="14.4" customHeight="1" x14ac:dyDescent="0.3">
      <c r="A691" s="831" t="s">
        <v>588</v>
      </c>
      <c r="B691" s="832" t="s">
        <v>589</v>
      </c>
      <c r="C691" s="835" t="s">
        <v>618</v>
      </c>
      <c r="D691" s="863" t="s">
        <v>619</v>
      </c>
      <c r="E691" s="835" t="s">
        <v>4671</v>
      </c>
      <c r="F691" s="863" t="s">
        <v>4672</v>
      </c>
      <c r="G691" s="835" t="s">
        <v>5002</v>
      </c>
      <c r="H691" s="835" t="s">
        <v>5003</v>
      </c>
      <c r="I691" s="849">
        <v>2611.739990234375</v>
      </c>
      <c r="J691" s="849">
        <v>6</v>
      </c>
      <c r="K691" s="850">
        <v>15670.43994140625</v>
      </c>
    </row>
    <row r="692" spans="1:11" ht="14.4" customHeight="1" x14ac:dyDescent="0.3">
      <c r="A692" s="831" t="s">
        <v>588</v>
      </c>
      <c r="B692" s="832" t="s">
        <v>589</v>
      </c>
      <c r="C692" s="835" t="s">
        <v>618</v>
      </c>
      <c r="D692" s="863" t="s">
        <v>619</v>
      </c>
      <c r="E692" s="835" t="s">
        <v>4671</v>
      </c>
      <c r="F692" s="863" t="s">
        <v>4672</v>
      </c>
      <c r="G692" s="835" t="s">
        <v>5004</v>
      </c>
      <c r="H692" s="835" t="s">
        <v>5005</v>
      </c>
      <c r="I692" s="849">
        <v>2611.739990234375</v>
      </c>
      <c r="J692" s="849">
        <v>1</v>
      </c>
      <c r="K692" s="850">
        <v>2611.739990234375</v>
      </c>
    </row>
    <row r="693" spans="1:11" ht="14.4" customHeight="1" x14ac:dyDescent="0.3">
      <c r="A693" s="831" t="s">
        <v>588</v>
      </c>
      <c r="B693" s="832" t="s">
        <v>589</v>
      </c>
      <c r="C693" s="835" t="s">
        <v>618</v>
      </c>
      <c r="D693" s="863" t="s">
        <v>619</v>
      </c>
      <c r="E693" s="835" t="s">
        <v>4671</v>
      </c>
      <c r="F693" s="863" t="s">
        <v>4672</v>
      </c>
      <c r="G693" s="835" t="s">
        <v>5006</v>
      </c>
      <c r="H693" s="835" t="s">
        <v>5007</v>
      </c>
      <c r="I693" s="849">
        <v>13000</v>
      </c>
      <c r="J693" s="849">
        <v>1</v>
      </c>
      <c r="K693" s="850">
        <v>13000</v>
      </c>
    </row>
    <row r="694" spans="1:11" ht="14.4" customHeight="1" x14ac:dyDescent="0.3">
      <c r="A694" s="831" t="s">
        <v>588</v>
      </c>
      <c r="B694" s="832" t="s">
        <v>589</v>
      </c>
      <c r="C694" s="835" t="s">
        <v>618</v>
      </c>
      <c r="D694" s="863" t="s">
        <v>619</v>
      </c>
      <c r="E694" s="835" t="s">
        <v>4671</v>
      </c>
      <c r="F694" s="863" t="s">
        <v>4672</v>
      </c>
      <c r="G694" s="835" t="s">
        <v>5008</v>
      </c>
      <c r="H694" s="835" t="s">
        <v>5009</v>
      </c>
      <c r="I694" s="849">
        <v>14821.759765625</v>
      </c>
      <c r="J694" s="849">
        <v>3</v>
      </c>
      <c r="K694" s="850">
        <v>44465.279296875</v>
      </c>
    </row>
    <row r="695" spans="1:11" ht="14.4" customHeight="1" x14ac:dyDescent="0.3">
      <c r="A695" s="831" t="s">
        <v>588</v>
      </c>
      <c r="B695" s="832" t="s">
        <v>589</v>
      </c>
      <c r="C695" s="835" t="s">
        <v>618</v>
      </c>
      <c r="D695" s="863" t="s">
        <v>619</v>
      </c>
      <c r="E695" s="835" t="s">
        <v>4671</v>
      </c>
      <c r="F695" s="863" t="s">
        <v>4672</v>
      </c>
      <c r="G695" s="835" t="s">
        <v>5010</v>
      </c>
      <c r="H695" s="835" t="s">
        <v>5011</v>
      </c>
      <c r="I695" s="849">
        <v>14821.759765625</v>
      </c>
      <c r="J695" s="849">
        <v>1</v>
      </c>
      <c r="K695" s="850">
        <v>14821.759765625</v>
      </c>
    </row>
    <row r="696" spans="1:11" ht="14.4" customHeight="1" x14ac:dyDescent="0.3">
      <c r="A696" s="831" t="s">
        <v>588</v>
      </c>
      <c r="B696" s="832" t="s">
        <v>589</v>
      </c>
      <c r="C696" s="835" t="s">
        <v>618</v>
      </c>
      <c r="D696" s="863" t="s">
        <v>619</v>
      </c>
      <c r="E696" s="835" t="s">
        <v>4671</v>
      </c>
      <c r="F696" s="863" t="s">
        <v>4672</v>
      </c>
      <c r="G696" s="835" t="s">
        <v>5012</v>
      </c>
      <c r="H696" s="835" t="s">
        <v>5013</v>
      </c>
      <c r="I696" s="849">
        <v>14821.759765625</v>
      </c>
      <c r="J696" s="849">
        <v>2</v>
      </c>
      <c r="K696" s="850">
        <v>29643.51953125</v>
      </c>
    </row>
    <row r="697" spans="1:11" ht="14.4" customHeight="1" x14ac:dyDescent="0.3">
      <c r="A697" s="831" t="s">
        <v>588</v>
      </c>
      <c r="B697" s="832" t="s">
        <v>589</v>
      </c>
      <c r="C697" s="835" t="s">
        <v>618</v>
      </c>
      <c r="D697" s="863" t="s">
        <v>619</v>
      </c>
      <c r="E697" s="835" t="s">
        <v>4671</v>
      </c>
      <c r="F697" s="863" t="s">
        <v>4672</v>
      </c>
      <c r="G697" s="835" t="s">
        <v>5014</v>
      </c>
      <c r="H697" s="835" t="s">
        <v>5015</v>
      </c>
      <c r="I697" s="849">
        <v>14821.759765625</v>
      </c>
      <c r="J697" s="849">
        <v>2</v>
      </c>
      <c r="K697" s="850">
        <v>29643.51953125</v>
      </c>
    </row>
    <row r="698" spans="1:11" ht="14.4" customHeight="1" x14ac:dyDescent="0.3">
      <c r="A698" s="831" t="s">
        <v>588</v>
      </c>
      <c r="B698" s="832" t="s">
        <v>589</v>
      </c>
      <c r="C698" s="835" t="s">
        <v>618</v>
      </c>
      <c r="D698" s="863" t="s">
        <v>619</v>
      </c>
      <c r="E698" s="835" t="s">
        <v>4671</v>
      </c>
      <c r="F698" s="863" t="s">
        <v>4672</v>
      </c>
      <c r="G698" s="835" t="s">
        <v>5016</v>
      </c>
      <c r="H698" s="835" t="s">
        <v>5017</v>
      </c>
      <c r="I698" s="849">
        <v>4798.8701171875</v>
      </c>
      <c r="J698" s="849">
        <v>1</v>
      </c>
      <c r="K698" s="850">
        <v>4798.8701171875</v>
      </c>
    </row>
    <row r="699" spans="1:11" ht="14.4" customHeight="1" x14ac:dyDescent="0.3">
      <c r="A699" s="831" t="s">
        <v>588</v>
      </c>
      <c r="B699" s="832" t="s">
        <v>589</v>
      </c>
      <c r="C699" s="835" t="s">
        <v>618</v>
      </c>
      <c r="D699" s="863" t="s">
        <v>619</v>
      </c>
      <c r="E699" s="835" t="s">
        <v>4671</v>
      </c>
      <c r="F699" s="863" t="s">
        <v>4672</v>
      </c>
      <c r="G699" s="835" t="s">
        <v>5018</v>
      </c>
      <c r="H699" s="835" t="s">
        <v>5019</v>
      </c>
      <c r="I699" s="849">
        <v>4798.8701171875</v>
      </c>
      <c r="J699" s="849">
        <v>1</v>
      </c>
      <c r="K699" s="850">
        <v>4798.8701171875</v>
      </c>
    </row>
    <row r="700" spans="1:11" ht="14.4" customHeight="1" x14ac:dyDescent="0.3">
      <c r="A700" s="831" t="s">
        <v>588</v>
      </c>
      <c r="B700" s="832" t="s">
        <v>589</v>
      </c>
      <c r="C700" s="835" t="s">
        <v>618</v>
      </c>
      <c r="D700" s="863" t="s">
        <v>619</v>
      </c>
      <c r="E700" s="835" t="s">
        <v>4671</v>
      </c>
      <c r="F700" s="863" t="s">
        <v>4672</v>
      </c>
      <c r="G700" s="835" t="s">
        <v>5020</v>
      </c>
      <c r="H700" s="835" t="s">
        <v>5021</v>
      </c>
      <c r="I700" s="849">
        <v>12650</v>
      </c>
      <c r="J700" s="849">
        <v>9</v>
      </c>
      <c r="K700" s="850">
        <v>113850</v>
      </c>
    </row>
    <row r="701" spans="1:11" ht="14.4" customHeight="1" x14ac:dyDescent="0.3">
      <c r="A701" s="831" t="s">
        <v>588</v>
      </c>
      <c r="B701" s="832" t="s">
        <v>589</v>
      </c>
      <c r="C701" s="835" t="s">
        <v>618</v>
      </c>
      <c r="D701" s="863" t="s">
        <v>619</v>
      </c>
      <c r="E701" s="835" t="s">
        <v>4671</v>
      </c>
      <c r="F701" s="863" t="s">
        <v>4672</v>
      </c>
      <c r="G701" s="835" t="s">
        <v>5022</v>
      </c>
      <c r="H701" s="835" t="s">
        <v>5023</v>
      </c>
      <c r="I701" s="849">
        <v>12650</v>
      </c>
      <c r="J701" s="849">
        <v>29</v>
      </c>
      <c r="K701" s="850">
        <v>366850</v>
      </c>
    </row>
    <row r="702" spans="1:11" ht="14.4" customHeight="1" x14ac:dyDescent="0.3">
      <c r="A702" s="831" t="s">
        <v>588</v>
      </c>
      <c r="B702" s="832" t="s">
        <v>589</v>
      </c>
      <c r="C702" s="835" t="s">
        <v>618</v>
      </c>
      <c r="D702" s="863" t="s">
        <v>619</v>
      </c>
      <c r="E702" s="835" t="s">
        <v>4671</v>
      </c>
      <c r="F702" s="863" t="s">
        <v>4672</v>
      </c>
      <c r="G702" s="835" t="s">
        <v>5024</v>
      </c>
      <c r="H702" s="835" t="s">
        <v>5025</v>
      </c>
      <c r="I702" s="849">
        <v>12650</v>
      </c>
      <c r="J702" s="849">
        <v>16</v>
      </c>
      <c r="K702" s="850">
        <v>202400</v>
      </c>
    </row>
    <row r="703" spans="1:11" ht="14.4" customHeight="1" x14ac:dyDescent="0.3">
      <c r="A703" s="831" t="s">
        <v>588</v>
      </c>
      <c r="B703" s="832" t="s">
        <v>589</v>
      </c>
      <c r="C703" s="835" t="s">
        <v>618</v>
      </c>
      <c r="D703" s="863" t="s">
        <v>619</v>
      </c>
      <c r="E703" s="835" t="s">
        <v>4671</v>
      </c>
      <c r="F703" s="863" t="s">
        <v>4672</v>
      </c>
      <c r="G703" s="835" t="s">
        <v>5026</v>
      </c>
      <c r="H703" s="835" t="s">
        <v>5027</v>
      </c>
      <c r="I703" s="849">
        <v>50816.98828125</v>
      </c>
      <c r="J703" s="849">
        <v>1</v>
      </c>
      <c r="K703" s="850">
        <v>50816.98828125</v>
      </c>
    </row>
    <row r="704" spans="1:11" ht="14.4" customHeight="1" x14ac:dyDescent="0.3">
      <c r="A704" s="831" t="s">
        <v>588</v>
      </c>
      <c r="B704" s="832" t="s">
        <v>589</v>
      </c>
      <c r="C704" s="835" t="s">
        <v>618</v>
      </c>
      <c r="D704" s="863" t="s">
        <v>619</v>
      </c>
      <c r="E704" s="835" t="s">
        <v>4671</v>
      </c>
      <c r="F704" s="863" t="s">
        <v>4672</v>
      </c>
      <c r="G704" s="835" t="s">
        <v>5028</v>
      </c>
      <c r="H704" s="835" t="s">
        <v>5029</v>
      </c>
      <c r="I704" s="849">
        <v>21990.990234375</v>
      </c>
      <c r="J704" s="849">
        <v>1</v>
      </c>
      <c r="K704" s="850">
        <v>21990.990234375</v>
      </c>
    </row>
    <row r="705" spans="1:11" ht="14.4" customHeight="1" x14ac:dyDescent="0.3">
      <c r="A705" s="831" t="s">
        <v>588</v>
      </c>
      <c r="B705" s="832" t="s">
        <v>589</v>
      </c>
      <c r="C705" s="835" t="s">
        <v>618</v>
      </c>
      <c r="D705" s="863" t="s">
        <v>619</v>
      </c>
      <c r="E705" s="835" t="s">
        <v>4671</v>
      </c>
      <c r="F705" s="863" t="s">
        <v>4672</v>
      </c>
      <c r="G705" s="835" t="s">
        <v>5030</v>
      </c>
      <c r="H705" s="835" t="s">
        <v>5031</v>
      </c>
      <c r="I705" s="849">
        <v>31131.650390625</v>
      </c>
      <c r="J705" s="849">
        <v>1</v>
      </c>
      <c r="K705" s="850">
        <v>31131.650390625</v>
      </c>
    </row>
    <row r="706" spans="1:11" ht="14.4" customHeight="1" x14ac:dyDescent="0.3">
      <c r="A706" s="831" t="s">
        <v>588</v>
      </c>
      <c r="B706" s="832" t="s">
        <v>589</v>
      </c>
      <c r="C706" s="835" t="s">
        <v>618</v>
      </c>
      <c r="D706" s="863" t="s">
        <v>619</v>
      </c>
      <c r="E706" s="835" t="s">
        <v>4671</v>
      </c>
      <c r="F706" s="863" t="s">
        <v>4672</v>
      </c>
      <c r="G706" s="835" t="s">
        <v>5032</v>
      </c>
      <c r="H706" s="835" t="s">
        <v>5033</v>
      </c>
      <c r="I706" s="849">
        <v>16327.484654017857</v>
      </c>
      <c r="J706" s="849">
        <v>7</v>
      </c>
      <c r="K706" s="850">
        <v>114292.392578125</v>
      </c>
    </row>
    <row r="707" spans="1:11" ht="14.4" customHeight="1" x14ac:dyDescent="0.3">
      <c r="A707" s="831" t="s">
        <v>588</v>
      </c>
      <c r="B707" s="832" t="s">
        <v>589</v>
      </c>
      <c r="C707" s="835" t="s">
        <v>618</v>
      </c>
      <c r="D707" s="863" t="s">
        <v>619</v>
      </c>
      <c r="E707" s="835" t="s">
        <v>4671</v>
      </c>
      <c r="F707" s="863" t="s">
        <v>4672</v>
      </c>
      <c r="G707" s="835" t="s">
        <v>5034</v>
      </c>
      <c r="H707" s="835" t="s">
        <v>5035</v>
      </c>
      <c r="I707" s="849">
        <v>16327.48046875</v>
      </c>
      <c r="J707" s="849">
        <v>1</v>
      </c>
      <c r="K707" s="850">
        <v>16327.48046875</v>
      </c>
    </row>
    <row r="708" spans="1:11" ht="14.4" customHeight="1" x14ac:dyDescent="0.3">
      <c r="A708" s="831" t="s">
        <v>588</v>
      </c>
      <c r="B708" s="832" t="s">
        <v>589</v>
      </c>
      <c r="C708" s="835" t="s">
        <v>618</v>
      </c>
      <c r="D708" s="863" t="s">
        <v>619</v>
      </c>
      <c r="E708" s="835" t="s">
        <v>4671</v>
      </c>
      <c r="F708" s="863" t="s">
        <v>4672</v>
      </c>
      <c r="G708" s="835" t="s">
        <v>5036</v>
      </c>
      <c r="H708" s="835" t="s">
        <v>5037</v>
      </c>
      <c r="I708" s="849">
        <v>16327.48046875</v>
      </c>
      <c r="J708" s="849">
        <v>1</v>
      </c>
      <c r="K708" s="850">
        <v>16327.48046875</v>
      </c>
    </row>
    <row r="709" spans="1:11" ht="14.4" customHeight="1" x14ac:dyDescent="0.3">
      <c r="A709" s="831" t="s">
        <v>588</v>
      </c>
      <c r="B709" s="832" t="s">
        <v>589</v>
      </c>
      <c r="C709" s="835" t="s">
        <v>618</v>
      </c>
      <c r="D709" s="863" t="s">
        <v>619</v>
      </c>
      <c r="E709" s="835" t="s">
        <v>4671</v>
      </c>
      <c r="F709" s="863" t="s">
        <v>4672</v>
      </c>
      <c r="G709" s="835" t="s">
        <v>5038</v>
      </c>
      <c r="H709" s="835" t="s">
        <v>5039</v>
      </c>
      <c r="I709" s="849">
        <v>16327.48046875</v>
      </c>
      <c r="J709" s="849">
        <v>2</v>
      </c>
      <c r="K709" s="850">
        <v>32654.9609375</v>
      </c>
    </row>
    <row r="710" spans="1:11" ht="14.4" customHeight="1" x14ac:dyDescent="0.3">
      <c r="A710" s="831" t="s">
        <v>588</v>
      </c>
      <c r="B710" s="832" t="s">
        <v>589</v>
      </c>
      <c r="C710" s="835" t="s">
        <v>618</v>
      </c>
      <c r="D710" s="863" t="s">
        <v>619</v>
      </c>
      <c r="E710" s="835" t="s">
        <v>4671</v>
      </c>
      <c r="F710" s="863" t="s">
        <v>4672</v>
      </c>
      <c r="G710" s="835" t="s">
        <v>5040</v>
      </c>
      <c r="H710" s="835" t="s">
        <v>5041</v>
      </c>
      <c r="I710" s="849">
        <v>9091.009765625</v>
      </c>
      <c r="J710" s="849">
        <v>2</v>
      </c>
      <c r="K710" s="850">
        <v>18182.01953125</v>
      </c>
    </row>
    <row r="711" spans="1:11" ht="14.4" customHeight="1" x14ac:dyDescent="0.3">
      <c r="A711" s="831" t="s">
        <v>588</v>
      </c>
      <c r="B711" s="832" t="s">
        <v>589</v>
      </c>
      <c r="C711" s="835" t="s">
        <v>618</v>
      </c>
      <c r="D711" s="863" t="s">
        <v>619</v>
      </c>
      <c r="E711" s="835" t="s">
        <v>4671</v>
      </c>
      <c r="F711" s="863" t="s">
        <v>4672</v>
      </c>
      <c r="G711" s="835" t="s">
        <v>5042</v>
      </c>
      <c r="H711" s="835" t="s">
        <v>5043</v>
      </c>
      <c r="I711" s="849">
        <v>9091.009765625</v>
      </c>
      <c r="J711" s="849">
        <v>5</v>
      </c>
      <c r="K711" s="850">
        <v>45455.048828125</v>
      </c>
    </row>
    <row r="712" spans="1:11" ht="14.4" customHeight="1" x14ac:dyDescent="0.3">
      <c r="A712" s="831" t="s">
        <v>588</v>
      </c>
      <c r="B712" s="832" t="s">
        <v>589</v>
      </c>
      <c r="C712" s="835" t="s">
        <v>618</v>
      </c>
      <c r="D712" s="863" t="s">
        <v>619</v>
      </c>
      <c r="E712" s="835" t="s">
        <v>4671</v>
      </c>
      <c r="F712" s="863" t="s">
        <v>4672</v>
      </c>
      <c r="G712" s="835" t="s">
        <v>5044</v>
      </c>
      <c r="H712" s="835" t="s">
        <v>5045</v>
      </c>
      <c r="I712" s="849">
        <v>9091.009765625</v>
      </c>
      <c r="J712" s="849">
        <v>5</v>
      </c>
      <c r="K712" s="850">
        <v>45455.048828125</v>
      </c>
    </row>
    <row r="713" spans="1:11" ht="14.4" customHeight="1" x14ac:dyDescent="0.3">
      <c r="A713" s="831" t="s">
        <v>588</v>
      </c>
      <c r="B713" s="832" t="s">
        <v>589</v>
      </c>
      <c r="C713" s="835" t="s">
        <v>618</v>
      </c>
      <c r="D713" s="863" t="s">
        <v>619</v>
      </c>
      <c r="E713" s="835" t="s">
        <v>4671</v>
      </c>
      <c r="F713" s="863" t="s">
        <v>4672</v>
      </c>
      <c r="G713" s="835" t="s">
        <v>5046</v>
      </c>
      <c r="H713" s="835" t="s">
        <v>5047</v>
      </c>
      <c r="I713" s="849">
        <v>21522.28515625</v>
      </c>
      <c r="J713" s="849">
        <v>2</v>
      </c>
      <c r="K713" s="850">
        <v>43044.5703125</v>
      </c>
    </row>
    <row r="714" spans="1:11" ht="14.4" customHeight="1" x14ac:dyDescent="0.3">
      <c r="A714" s="831" t="s">
        <v>588</v>
      </c>
      <c r="B714" s="832" t="s">
        <v>589</v>
      </c>
      <c r="C714" s="835" t="s">
        <v>618</v>
      </c>
      <c r="D714" s="863" t="s">
        <v>619</v>
      </c>
      <c r="E714" s="835" t="s">
        <v>4671</v>
      </c>
      <c r="F714" s="863" t="s">
        <v>4672</v>
      </c>
      <c r="G714" s="835" t="s">
        <v>5048</v>
      </c>
      <c r="H714" s="835" t="s">
        <v>5049</v>
      </c>
      <c r="I714" s="849">
        <v>16100</v>
      </c>
      <c r="J714" s="849">
        <v>40</v>
      </c>
      <c r="K714" s="850">
        <v>644000</v>
      </c>
    </row>
    <row r="715" spans="1:11" ht="14.4" customHeight="1" x14ac:dyDescent="0.3">
      <c r="A715" s="831" t="s">
        <v>588</v>
      </c>
      <c r="B715" s="832" t="s">
        <v>589</v>
      </c>
      <c r="C715" s="835" t="s">
        <v>618</v>
      </c>
      <c r="D715" s="863" t="s">
        <v>619</v>
      </c>
      <c r="E715" s="835" t="s">
        <v>4671</v>
      </c>
      <c r="F715" s="863" t="s">
        <v>4672</v>
      </c>
      <c r="G715" s="835" t="s">
        <v>5050</v>
      </c>
      <c r="H715" s="835" t="s">
        <v>5051</v>
      </c>
      <c r="I715" s="849">
        <v>16100</v>
      </c>
      <c r="J715" s="849">
        <v>13</v>
      </c>
      <c r="K715" s="850">
        <v>209300</v>
      </c>
    </row>
    <row r="716" spans="1:11" ht="14.4" customHeight="1" x14ac:dyDescent="0.3">
      <c r="A716" s="831" t="s">
        <v>588</v>
      </c>
      <c r="B716" s="832" t="s">
        <v>589</v>
      </c>
      <c r="C716" s="835" t="s">
        <v>618</v>
      </c>
      <c r="D716" s="863" t="s">
        <v>619</v>
      </c>
      <c r="E716" s="835" t="s">
        <v>4671</v>
      </c>
      <c r="F716" s="863" t="s">
        <v>4672</v>
      </c>
      <c r="G716" s="835" t="s">
        <v>5052</v>
      </c>
      <c r="H716" s="835" t="s">
        <v>5053</v>
      </c>
      <c r="I716" s="849">
        <v>16100</v>
      </c>
      <c r="J716" s="849">
        <v>35</v>
      </c>
      <c r="K716" s="850">
        <v>563500</v>
      </c>
    </row>
    <row r="717" spans="1:11" ht="14.4" customHeight="1" x14ac:dyDescent="0.3">
      <c r="A717" s="831" t="s">
        <v>588</v>
      </c>
      <c r="B717" s="832" t="s">
        <v>589</v>
      </c>
      <c r="C717" s="835" t="s">
        <v>618</v>
      </c>
      <c r="D717" s="863" t="s">
        <v>619</v>
      </c>
      <c r="E717" s="835" t="s">
        <v>4671</v>
      </c>
      <c r="F717" s="863" t="s">
        <v>4672</v>
      </c>
      <c r="G717" s="835" t="s">
        <v>5054</v>
      </c>
      <c r="H717" s="835" t="s">
        <v>5055</v>
      </c>
      <c r="I717" s="849">
        <v>12558</v>
      </c>
      <c r="J717" s="849">
        <v>2</v>
      </c>
      <c r="K717" s="850">
        <v>25116</v>
      </c>
    </row>
    <row r="718" spans="1:11" ht="14.4" customHeight="1" x14ac:dyDescent="0.3">
      <c r="A718" s="831" t="s">
        <v>588</v>
      </c>
      <c r="B718" s="832" t="s">
        <v>589</v>
      </c>
      <c r="C718" s="835" t="s">
        <v>618</v>
      </c>
      <c r="D718" s="863" t="s">
        <v>619</v>
      </c>
      <c r="E718" s="835" t="s">
        <v>4671</v>
      </c>
      <c r="F718" s="863" t="s">
        <v>4672</v>
      </c>
      <c r="G718" s="835" t="s">
        <v>5056</v>
      </c>
      <c r="H718" s="835" t="s">
        <v>5057</v>
      </c>
      <c r="I718" s="849">
        <v>7728</v>
      </c>
      <c r="J718" s="849">
        <v>2</v>
      </c>
      <c r="K718" s="850">
        <v>15456</v>
      </c>
    </row>
    <row r="719" spans="1:11" ht="14.4" customHeight="1" x14ac:dyDescent="0.3">
      <c r="A719" s="831" t="s">
        <v>588</v>
      </c>
      <c r="B719" s="832" t="s">
        <v>589</v>
      </c>
      <c r="C719" s="835" t="s">
        <v>618</v>
      </c>
      <c r="D719" s="863" t="s">
        <v>619</v>
      </c>
      <c r="E719" s="835" t="s">
        <v>4671</v>
      </c>
      <c r="F719" s="863" t="s">
        <v>4672</v>
      </c>
      <c r="G719" s="835" t="s">
        <v>5058</v>
      </c>
      <c r="H719" s="835" t="s">
        <v>5059</v>
      </c>
      <c r="I719" s="849">
        <v>7148.580078125</v>
      </c>
      <c r="J719" s="849">
        <v>1</v>
      </c>
      <c r="K719" s="850">
        <v>7148.580078125</v>
      </c>
    </row>
    <row r="720" spans="1:11" ht="14.4" customHeight="1" x14ac:dyDescent="0.3">
      <c r="A720" s="831" t="s">
        <v>588</v>
      </c>
      <c r="B720" s="832" t="s">
        <v>589</v>
      </c>
      <c r="C720" s="835" t="s">
        <v>618</v>
      </c>
      <c r="D720" s="863" t="s">
        <v>619</v>
      </c>
      <c r="E720" s="835" t="s">
        <v>4671</v>
      </c>
      <c r="F720" s="863" t="s">
        <v>4672</v>
      </c>
      <c r="G720" s="835" t="s">
        <v>5060</v>
      </c>
      <c r="H720" s="835" t="s">
        <v>5061</v>
      </c>
      <c r="I720" s="849">
        <v>4958.860026041667</v>
      </c>
      <c r="J720" s="849">
        <v>2</v>
      </c>
      <c r="K720" s="850">
        <v>14297.160095214844</v>
      </c>
    </row>
    <row r="721" spans="1:11" ht="14.4" customHeight="1" x14ac:dyDescent="0.3">
      <c r="A721" s="831" t="s">
        <v>588</v>
      </c>
      <c r="B721" s="832" t="s">
        <v>589</v>
      </c>
      <c r="C721" s="835" t="s">
        <v>618</v>
      </c>
      <c r="D721" s="863" t="s">
        <v>619</v>
      </c>
      <c r="E721" s="835" t="s">
        <v>4671</v>
      </c>
      <c r="F721" s="863" t="s">
        <v>4672</v>
      </c>
      <c r="G721" s="835" t="s">
        <v>5062</v>
      </c>
      <c r="H721" s="835" t="s">
        <v>5063</v>
      </c>
      <c r="I721" s="849">
        <v>5152</v>
      </c>
      <c r="J721" s="849">
        <v>2</v>
      </c>
      <c r="K721" s="850">
        <v>14876.580017089844</v>
      </c>
    </row>
    <row r="722" spans="1:11" ht="14.4" customHeight="1" x14ac:dyDescent="0.3">
      <c r="A722" s="831" t="s">
        <v>588</v>
      </c>
      <c r="B722" s="832" t="s">
        <v>589</v>
      </c>
      <c r="C722" s="835" t="s">
        <v>618</v>
      </c>
      <c r="D722" s="863" t="s">
        <v>619</v>
      </c>
      <c r="E722" s="835" t="s">
        <v>4671</v>
      </c>
      <c r="F722" s="863" t="s">
        <v>4672</v>
      </c>
      <c r="G722" s="835" t="s">
        <v>5064</v>
      </c>
      <c r="H722" s="835" t="s">
        <v>5065</v>
      </c>
      <c r="I722" s="849">
        <v>7580.4461388221152</v>
      </c>
      <c r="J722" s="849">
        <v>14</v>
      </c>
      <c r="K722" s="850">
        <v>106250.7998046875</v>
      </c>
    </row>
    <row r="723" spans="1:11" ht="14.4" customHeight="1" x14ac:dyDescent="0.3">
      <c r="A723" s="831" t="s">
        <v>588</v>
      </c>
      <c r="B723" s="832" t="s">
        <v>589</v>
      </c>
      <c r="C723" s="835" t="s">
        <v>618</v>
      </c>
      <c r="D723" s="863" t="s">
        <v>619</v>
      </c>
      <c r="E723" s="835" t="s">
        <v>4671</v>
      </c>
      <c r="F723" s="863" t="s">
        <v>4672</v>
      </c>
      <c r="G723" s="835" t="s">
        <v>5066</v>
      </c>
      <c r="H723" s="835" t="s">
        <v>5067</v>
      </c>
      <c r="I723" s="849">
        <v>12836.4697265625</v>
      </c>
      <c r="J723" s="849">
        <v>1</v>
      </c>
      <c r="K723" s="850">
        <v>12836.4697265625</v>
      </c>
    </row>
    <row r="724" spans="1:11" ht="14.4" customHeight="1" x14ac:dyDescent="0.3">
      <c r="A724" s="831" t="s">
        <v>588</v>
      </c>
      <c r="B724" s="832" t="s">
        <v>589</v>
      </c>
      <c r="C724" s="835" t="s">
        <v>618</v>
      </c>
      <c r="D724" s="863" t="s">
        <v>619</v>
      </c>
      <c r="E724" s="835" t="s">
        <v>4671</v>
      </c>
      <c r="F724" s="863" t="s">
        <v>4672</v>
      </c>
      <c r="G724" s="835" t="s">
        <v>5068</v>
      </c>
      <c r="H724" s="835" t="s">
        <v>5069</v>
      </c>
      <c r="I724" s="849">
        <v>7787</v>
      </c>
      <c r="J724" s="849">
        <v>1</v>
      </c>
      <c r="K724" s="850">
        <v>7787</v>
      </c>
    </row>
    <row r="725" spans="1:11" ht="14.4" customHeight="1" x14ac:dyDescent="0.3">
      <c r="A725" s="831" t="s">
        <v>588</v>
      </c>
      <c r="B725" s="832" t="s">
        <v>589</v>
      </c>
      <c r="C725" s="835" t="s">
        <v>618</v>
      </c>
      <c r="D725" s="863" t="s">
        <v>619</v>
      </c>
      <c r="E725" s="835" t="s">
        <v>4671</v>
      </c>
      <c r="F725" s="863" t="s">
        <v>4672</v>
      </c>
      <c r="G725" s="835" t="s">
        <v>5070</v>
      </c>
      <c r="H725" s="835" t="s">
        <v>5071</v>
      </c>
      <c r="I725" s="849">
        <v>6498.5</v>
      </c>
      <c r="J725" s="849">
        <v>1</v>
      </c>
      <c r="K725" s="850">
        <v>6498.5</v>
      </c>
    </row>
    <row r="726" spans="1:11" ht="14.4" customHeight="1" x14ac:dyDescent="0.3">
      <c r="A726" s="831" t="s">
        <v>588</v>
      </c>
      <c r="B726" s="832" t="s">
        <v>589</v>
      </c>
      <c r="C726" s="835" t="s">
        <v>618</v>
      </c>
      <c r="D726" s="863" t="s">
        <v>619</v>
      </c>
      <c r="E726" s="835" t="s">
        <v>4671</v>
      </c>
      <c r="F726" s="863" t="s">
        <v>4672</v>
      </c>
      <c r="G726" s="835" t="s">
        <v>5072</v>
      </c>
      <c r="H726" s="835" t="s">
        <v>5073</v>
      </c>
      <c r="I726" s="849">
        <v>25530</v>
      </c>
      <c r="J726" s="849">
        <v>1</v>
      </c>
      <c r="K726" s="850">
        <v>25530</v>
      </c>
    </row>
    <row r="727" spans="1:11" ht="14.4" customHeight="1" x14ac:dyDescent="0.3">
      <c r="A727" s="831" t="s">
        <v>588</v>
      </c>
      <c r="B727" s="832" t="s">
        <v>589</v>
      </c>
      <c r="C727" s="835" t="s">
        <v>618</v>
      </c>
      <c r="D727" s="863" t="s">
        <v>619</v>
      </c>
      <c r="E727" s="835" t="s">
        <v>4671</v>
      </c>
      <c r="F727" s="863" t="s">
        <v>4672</v>
      </c>
      <c r="G727" s="835" t="s">
        <v>5074</v>
      </c>
      <c r="H727" s="835" t="s">
        <v>5075</v>
      </c>
      <c r="I727" s="849">
        <v>25645</v>
      </c>
      <c r="J727" s="849">
        <v>1</v>
      </c>
      <c r="K727" s="850">
        <v>25645</v>
      </c>
    </row>
    <row r="728" spans="1:11" ht="14.4" customHeight="1" x14ac:dyDescent="0.3">
      <c r="A728" s="831" t="s">
        <v>588</v>
      </c>
      <c r="B728" s="832" t="s">
        <v>589</v>
      </c>
      <c r="C728" s="835" t="s">
        <v>618</v>
      </c>
      <c r="D728" s="863" t="s">
        <v>619</v>
      </c>
      <c r="E728" s="835" t="s">
        <v>4671</v>
      </c>
      <c r="F728" s="863" t="s">
        <v>4672</v>
      </c>
      <c r="G728" s="835" t="s">
        <v>5076</v>
      </c>
      <c r="H728" s="835" t="s">
        <v>5077</v>
      </c>
      <c r="I728" s="849">
        <v>8163.740234375</v>
      </c>
      <c r="J728" s="849">
        <v>1</v>
      </c>
      <c r="K728" s="850">
        <v>32650.3603515625</v>
      </c>
    </row>
    <row r="729" spans="1:11" ht="14.4" customHeight="1" x14ac:dyDescent="0.3">
      <c r="A729" s="831" t="s">
        <v>588</v>
      </c>
      <c r="B729" s="832" t="s">
        <v>589</v>
      </c>
      <c r="C729" s="835" t="s">
        <v>618</v>
      </c>
      <c r="D729" s="863" t="s">
        <v>619</v>
      </c>
      <c r="E729" s="835" t="s">
        <v>4671</v>
      </c>
      <c r="F729" s="863" t="s">
        <v>4672</v>
      </c>
      <c r="G729" s="835" t="s">
        <v>5078</v>
      </c>
      <c r="H729" s="835" t="s">
        <v>5079</v>
      </c>
      <c r="I729" s="849">
        <v>13000</v>
      </c>
      <c r="J729" s="849">
        <v>1</v>
      </c>
      <c r="K729" s="850">
        <v>13000</v>
      </c>
    </row>
    <row r="730" spans="1:11" ht="14.4" customHeight="1" x14ac:dyDescent="0.3">
      <c r="A730" s="831" t="s">
        <v>588</v>
      </c>
      <c r="B730" s="832" t="s">
        <v>589</v>
      </c>
      <c r="C730" s="835" t="s">
        <v>618</v>
      </c>
      <c r="D730" s="863" t="s">
        <v>619</v>
      </c>
      <c r="E730" s="835" t="s">
        <v>4671</v>
      </c>
      <c r="F730" s="863" t="s">
        <v>4672</v>
      </c>
      <c r="G730" s="835" t="s">
        <v>5080</v>
      </c>
      <c r="H730" s="835" t="s">
        <v>5081</v>
      </c>
      <c r="I730" s="849">
        <v>13039.78515625</v>
      </c>
      <c r="J730" s="849">
        <v>2</v>
      </c>
      <c r="K730" s="850">
        <v>26079.5703125</v>
      </c>
    </row>
    <row r="731" spans="1:11" ht="14.4" customHeight="1" x14ac:dyDescent="0.3">
      <c r="A731" s="831" t="s">
        <v>588</v>
      </c>
      <c r="B731" s="832" t="s">
        <v>589</v>
      </c>
      <c r="C731" s="835" t="s">
        <v>618</v>
      </c>
      <c r="D731" s="863" t="s">
        <v>619</v>
      </c>
      <c r="E731" s="835" t="s">
        <v>4671</v>
      </c>
      <c r="F731" s="863" t="s">
        <v>4672</v>
      </c>
      <c r="G731" s="835" t="s">
        <v>5082</v>
      </c>
      <c r="H731" s="835" t="s">
        <v>5083</v>
      </c>
      <c r="I731" s="849">
        <v>11982.2001953125</v>
      </c>
      <c r="J731" s="849">
        <v>1</v>
      </c>
      <c r="K731" s="850">
        <v>11982.2001953125</v>
      </c>
    </row>
    <row r="732" spans="1:11" ht="14.4" customHeight="1" x14ac:dyDescent="0.3">
      <c r="A732" s="831" t="s">
        <v>588</v>
      </c>
      <c r="B732" s="832" t="s">
        <v>589</v>
      </c>
      <c r="C732" s="835" t="s">
        <v>618</v>
      </c>
      <c r="D732" s="863" t="s">
        <v>619</v>
      </c>
      <c r="E732" s="835" t="s">
        <v>4671</v>
      </c>
      <c r="F732" s="863" t="s">
        <v>4672</v>
      </c>
      <c r="G732" s="835" t="s">
        <v>5084</v>
      </c>
      <c r="H732" s="835" t="s">
        <v>5085</v>
      </c>
      <c r="I732" s="849">
        <v>34319.96875</v>
      </c>
      <c r="J732" s="849">
        <v>1</v>
      </c>
      <c r="K732" s="850">
        <v>34319.96875</v>
      </c>
    </row>
    <row r="733" spans="1:11" ht="14.4" customHeight="1" x14ac:dyDescent="0.3">
      <c r="A733" s="831" t="s">
        <v>588</v>
      </c>
      <c r="B733" s="832" t="s">
        <v>589</v>
      </c>
      <c r="C733" s="835" t="s">
        <v>618</v>
      </c>
      <c r="D733" s="863" t="s">
        <v>619</v>
      </c>
      <c r="E733" s="835" t="s">
        <v>4671</v>
      </c>
      <c r="F733" s="863" t="s">
        <v>4672</v>
      </c>
      <c r="G733" s="835" t="s">
        <v>5086</v>
      </c>
      <c r="H733" s="835" t="s">
        <v>5087</v>
      </c>
      <c r="I733" s="849">
        <v>28125.630859375</v>
      </c>
      <c r="J733" s="849">
        <v>1</v>
      </c>
      <c r="K733" s="850">
        <v>28125.630859375</v>
      </c>
    </row>
    <row r="734" spans="1:11" ht="14.4" customHeight="1" x14ac:dyDescent="0.3">
      <c r="A734" s="831" t="s">
        <v>588</v>
      </c>
      <c r="B734" s="832" t="s">
        <v>589</v>
      </c>
      <c r="C734" s="835" t="s">
        <v>618</v>
      </c>
      <c r="D734" s="863" t="s">
        <v>619</v>
      </c>
      <c r="E734" s="835" t="s">
        <v>4671</v>
      </c>
      <c r="F734" s="863" t="s">
        <v>4672</v>
      </c>
      <c r="G734" s="835" t="s">
        <v>5088</v>
      </c>
      <c r="H734" s="835" t="s">
        <v>5089</v>
      </c>
      <c r="I734" s="849">
        <v>68527.9921875</v>
      </c>
      <c r="J734" s="849">
        <v>1</v>
      </c>
      <c r="K734" s="850">
        <v>68527.9921875</v>
      </c>
    </row>
    <row r="735" spans="1:11" ht="14.4" customHeight="1" x14ac:dyDescent="0.3">
      <c r="A735" s="831" t="s">
        <v>588</v>
      </c>
      <c r="B735" s="832" t="s">
        <v>589</v>
      </c>
      <c r="C735" s="835" t="s">
        <v>618</v>
      </c>
      <c r="D735" s="863" t="s">
        <v>619</v>
      </c>
      <c r="E735" s="835" t="s">
        <v>4671</v>
      </c>
      <c r="F735" s="863" t="s">
        <v>4672</v>
      </c>
      <c r="G735" s="835" t="s">
        <v>5090</v>
      </c>
      <c r="H735" s="835" t="s">
        <v>5091</v>
      </c>
      <c r="I735" s="849">
        <v>23690.609375</v>
      </c>
      <c r="J735" s="849">
        <v>1</v>
      </c>
      <c r="K735" s="850">
        <v>23690.609375</v>
      </c>
    </row>
    <row r="736" spans="1:11" ht="14.4" customHeight="1" x14ac:dyDescent="0.3">
      <c r="A736" s="831" t="s">
        <v>588</v>
      </c>
      <c r="B736" s="832" t="s">
        <v>589</v>
      </c>
      <c r="C736" s="835" t="s">
        <v>618</v>
      </c>
      <c r="D736" s="863" t="s">
        <v>619</v>
      </c>
      <c r="E736" s="835" t="s">
        <v>4671</v>
      </c>
      <c r="F736" s="863" t="s">
        <v>4672</v>
      </c>
      <c r="G736" s="835" t="s">
        <v>5092</v>
      </c>
      <c r="H736" s="835" t="s">
        <v>5093</v>
      </c>
      <c r="I736" s="849">
        <v>11866.2998046875</v>
      </c>
      <c r="J736" s="849">
        <v>4</v>
      </c>
      <c r="K736" s="850">
        <v>47465.19921875</v>
      </c>
    </row>
    <row r="737" spans="1:11" ht="14.4" customHeight="1" x14ac:dyDescent="0.3">
      <c r="A737" s="831" t="s">
        <v>588</v>
      </c>
      <c r="B737" s="832" t="s">
        <v>589</v>
      </c>
      <c r="C737" s="835" t="s">
        <v>618</v>
      </c>
      <c r="D737" s="863" t="s">
        <v>619</v>
      </c>
      <c r="E737" s="835" t="s">
        <v>4671</v>
      </c>
      <c r="F737" s="863" t="s">
        <v>4672</v>
      </c>
      <c r="G737" s="835" t="s">
        <v>5094</v>
      </c>
      <c r="H737" s="835" t="s">
        <v>5095</v>
      </c>
      <c r="I737" s="849">
        <v>11866.2998046875</v>
      </c>
      <c r="J737" s="849">
        <v>8</v>
      </c>
      <c r="K737" s="850">
        <v>94930.3984375</v>
      </c>
    </row>
    <row r="738" spans="1:11" ht="14.4" customHeight="1" x14ac:dyDescent="0.3">
      <c r="A738" s="831" t="s">
        <v>588</v>
      </c>
      <c r="B738" s="832" t="s">
        <v>589</v>
      </c>
      <c r="C738" s="835" t="s">
        <v>618</v>
      </c>
      <c r="D738" s="863" t="s">
        <v>619</v>
      </c>
      <c r="E738" s="835" t="s">
        <v>4671</v>
      </c>
      <c r="F738" s="863" t="s">
        <v>4672</v>
      </c>
      <c r="G738" s="835" t="s">
        <v>5096</v>
      </c>
      <c r="H738" s="835" t="s">
        <v>5097</v>
      </c>
      <c r="I738" s="849">
        <v>11866.2998046875</v>
      </c>
      <c r="J738" s="849">
        <v>3</v>
      </c>
      <c r="K738" s="850">
        <v>35598.8994140625</v>
      </c>
    </row>
    <row r="739" spans="1:11" ht="14.4" customHeight="1" x14ac:dyDescent="0.3">
      <c r="A739" s="831" t="s">
        <v>588</v>
      </c>
      <c r="B739" s="832" t="s">
        <v>589</v>
      </c>
      <c r="C739" s="835" t="s">
        <v>618</v>
      </c>
      <c r="D739" s="863" t="s">
        <v>619</v>
      </c>
      <c r="E739" s="835" t="s">
        <v>4671</v>
      </c>
      <c r="F739" s="863" t="s">
        <v>4672</v>
      </c>
      <c r="G739" s="835" t="s">
        <v>5098</v>
      </c>
      <c r="H739" s="835" t="s">
        <v>5099</v>
      </c>
      <c r="I739" s="849">
        <v>11866.2998046875</v>
      </c>
      <c r="J739" s="849">
        <v>3</v>
      </c>
      <c r="K739" s="850">
        <v>35598.8994140625</v>
      </c>
    </row>
    <row r="740" spans="1:11" ht="14.4" customHeight="1" x14ac:dyDescent="0.3">
      <c r="A740" s="831" t="s">
        <v>588</v>
      </c>
      <c r="B740" s="832" t="s">
        <v>589</v>
      </c>
      <c r="C740" s="835" t="s">
        <v>618</v>
      </c>
      <c r="D740" s="863" t="s">
        <v>619</v>
      </c>
      <c r="E740" s="835" t="s">
        <v>4671</v>
      </c>
      <c r="F740" s="863" t="s">
        <v>4672</v>
      </c>
      <c r="G740" s="835" t="s">
        <v>5100</v>
      </c>
      <c r="H740" s="835" t="s">
        <v>5101</v>
      </c>
      <c r="I740" s="849">
        <v>12836.4697265625</v>
      </c>
      <c r="J740" s="849">
        <v>1</v>
      </c>
      <c r="K740" s="850">
        <v>12836.4697265625</v>
      </c>
    </row>
    <row r="741" spans="1:11" ht="14.4" customHeight="1" x14ac:dyDescent="0.3">
      <c r="A741" s="831" t="s">
        <v>588</v>
      </c>
      <c r="B741" s="832" t="s">
        <v>589</v>
      </c>
      <c r="C741" s="835" t="s">
        <v>618</v>
      </c>
      <c r="D741" s="863" t="s">
        <v>619</v>
      </c>
      <c r="E741" s="835" t="s">
        <v>4671</v>
      </c>
      <c r="F741" s="863" t="s">
        <v>4672</v>
      </c>
      <c r="G741" s="835" t="s">
        <v>5102</v>
      </c>
      <c r="H741" s="835" t="s">
        <v>5103</v>
      </c>
      <c r="I741" s="849">
        <v>5461.240234375</v>
      </c>
      <c r="J741" s="849">
        <v>1</v>
      </c>
      <c r="K741" s="850">
        <v>5461.240234375</v>
      </c>
    </row>
    <row r="742" spans="1:11" ht="14.4" customHeight="1" x14ac:dyDescent="0.3">
      <c r="A742" s="831" t="s">
        <v>588</v>
      </c>
      <c r="B742" s="832" t="s">
        <v>589</v>
      </c>
      <c r="C742" s="835" t="s">
        <v>618</v>
      </c>
      <c r="D742" s="863" t="s">
        <v>619</v>
      </c>
      <c r="E742" s="835" t="s">
        <v>4671</v>
      </c>
      <c r="F742" s="863" t="s">
        <v>4672</v>
      </c>
      <c r="G742" s="835" t="s">
        <v>5104</v>
      </c>
      <c r="H742" s="835" t="s">
        <v>5105</v>
      </c>
      <c r="I742" s="849">
        <v>12836.4697265625</v>
      </c>
      <c r="J742" s="849">
        <v>1</v>
      </c>
      <c r="K742" s="850">
        <v>12836.4697265625</v>
      </c>
    </row>
    <row r="743" spans="1:11" ht="14.4" customHeight="1" x14ac:dyDescent="0.3">
      <c r="A743" s="831" t="s">
        <v>588</v>
      </c>
      <c r="B743" s="832" t="s">
        <v>589</v>
      </c>
      <c r="C743" s="835" t="s">
        <v>618</v>
      </c>
      <c r="D743" s="863" t="s">
        <v>619</v>
      </c>
      <c r="E743" s="835" t="s">
        <v>4671</v>
      </c>
      <c r="F743" s="863" t="s">
        <v>4672</v>
      </c>
      <c r="G743" s="835" t="s">
        <v>5106</v>
      </c>
      <c r="H743" s="835" t="s">
        <v>5107</v>
      </c>
      <c r="I743" s="849">
        <v>12836.4697265625</v>
      </c>
      <c r="J743" s="849">
        <v>2</v>
      </c>
      <c r="K743" s="850">
        <v>25672.939453125</v>
      </c>
    </row>
    <row r="744" spans="1:11" ht="14.4" customHeight="1" x14ac:dyDescent="0.3">
      <c r="A744" s="831" t="s">
        <v>588</v>
      </c>
      <c r="B744" s="832" t="s">
        <v>589</v>
      </c>
      <c r="C744" s="835" t="s">
        <v>618</v>
      </c>
      <c r="D744" s="863" t="s">
        <v>619</v>
      </c>
      <c r="E744" s="835" t="s">
        <v>4671</v>
      </c>
      <c r="F744" s="863" t="s">
        <v>4672</v>
      </c>
      <c r="G744" s="835" t="s">
        <v>5108</v>
      </c>
      <c r="H744" s="835" t="s">
        <v>5109</v>
      </c>
      <c r="I744" s="849">
        <v>6418.22998046875</v>
      </c>
      <c r="J744" s="849">
        <v>1</v>
      </c>
      <c r="K744" s="850">
        <v>6418.22998046875</v>
      </c>
    </row>
    <row r="745" spans="1:11" ht="14.4" customHeight="1" x14ac:dyDescent="0.3">
      <c r="A745" s="831" t="s">
        <v>588</v>
      </c>
      <c r="B745" s="832" t="s">
        <v>589</v>
      </c>
      <c r="C745" s="835" t="s">
        <v>618</v>
      </c>
      <c r="D745" s="863" t="s">
        <v>619</v>
      </c>
      <c r="E745" s="835" t="s">
        <v>4671</v>
      </c>
      <c r="F745" s="863" t="s">
        <v>4672</v>
      </c>
      <c r="G745" s="835" t="s">
        <v>5110</v>
      </c>
      <c r="H745" s="835" t="s">
        <v>5111</v>
      </c>
      <c r="I745" s="849">
        <v>6418.22998046875</v>
      </c>
      <c r="J745" s="849">
        <v>1</v>
      </c>
      <c r="K745" s="850">
        <v>6418.22998046875</v>
      </c>
    </row>
    <row r="746" spans="1:11" ht="14.4" customHeight="1" x14ac:dyDescent="0.3">
      <c r="A746" s="831" t="s">
        <v>588</v>
      </c>
      <c r="B746" s="832" t="s">
        <v>589</v>
      </c>
      <c r="C746" s="835" t="s">
        <v>618</v>
      </c>
      <c r="D746" s="863" t="s">
        <v>619</v>
      </c>
      <c r="E746" s="835" t="s">
        <v>4671</v>
      </c>
      <c r="F746" s="863" t="s">
        <v>4672</v>
      </c>
      <c r="G746" s="835" t="s">
        <v>5112</v>
      </c>
      <c r="H746" s="835" t="s">
        <v>5113</v>
      </c>
      <c r="I746" s="849">
        <v>14916.3095703125</v>
      </c>
      <c r="J746" s="849">
        <v>1</v>
      </c>
      <c r="K746" s="850">
        <v>14916.3095703125</v>
      </c>
    </row>
    <row r="747" spans="1:11" ht="14.4" customHeight="1" x14ac:dyDescent="0.3">
      <c r="A747" s="831" t="s">
        <v>588</v>
      </c>
      <c r="B747" s="832" t="s">
        <v>589</v>
      </c>
      <c r="C747" s="835" t="s">
        <v>618</v>
      </c>
      <c r="D747" s="863" t="s">
        <v>619</v>
      </c>
      <c r="E747" s="835" t="s">
        <v>4671</v>
      </c>
      <c r="F747" s="863" t="s">
        <v>4672</v>
      </c>
      <c r="G747" s="835" t="s">
        <v>5114</v>
      </c>
      <c r="H747" s="835" t="s">
        <v>5115</v>
      </c>
      <c r="I747" s="849">
        <v>6418.22998046875</v>
      </c>
      <c r="J747" s="849">
        <v>1</v>
      </c>
      <c r="K747" s="850">
        <v>6418.22998046875</v>
      </c>
    </row>
    <row r="748" spans="1:11" ht="14.4" customHeight="1" x14ac:dyDescent="0.3">
      <c r="A748" s="831" t="s">
        <v>588</v>
      </c>
      <c r="B748" s="832" t="s">
        <v>589</v>
      </c>
      <c r="C748" s="835" t="s">
        <v>618</v>
      </c>
      <c r="D748" s="863" t="s">
        <v>619</v>
      </c>
      <c r="E748" s="835" t="s">
        <v>4671</v>
      </c>
      <c r="F748" s="863" t="s">
        <v>4672</v>
      </c>
      <c r="G748" s="835" t="s">
        <v>5116</v>
      </c>
      <c r="H748" s="835" t="s">
        <v>5117</v>
      </c>
      <c r="I748" s="849">
        <v>42542</v>
      </c>
      <c r="J748" s="849">
        <v>1</v>
      </c>
      <c r="K748" s="850">
        <v>42542</v>
      </c>
    </row>
    <row r="749" spans="1:11" ht="14.4" customHeight="1" x14ac:dyDescent="0.3">
      <c r="A749" s="831" t="s">
        <v>588</v>
      </c>
      <c r="B749" s="832" t="s">
        <v>589</v>
      </c>
      <c r="C749" s="835" t="s">
        <v>618</v>
      </c>
      <c r="D749" s="863" t="s">
        <v>619</v>
      </c>
      <c r="E749" s="835" t="s">
        <v>4671</v>
      </c>
      <c r="F749" s="863" t="s">
        <v>4672</v>
      </c>
      <c r="G749" s="835" t="s">
        <v>5118</v>
      </c>
      <c r="H749" s="835" t="s">
        <v>5119</v>
      </c>
      <c r="I749" s="849">
        <v>23690.609375</v>
      </c>
      <c r="J749" s="849">
        <v>1</v>
      </c>
      <c r="K749" s="850">
        <v>23690.609375</v>
      </c>
    </row>
    <row r="750" spans="1:11" ht="14.4" customHeight="1" x14ac:dyDescent="0.3">
      <c r="A750" s="831" t="s">
        <v>588</v>
      </c>
      <c r="B750" s="832" t="s">
        <v>589</v>
      </c>
      <c r="C750" s="835" t="s">
        <v>618</v>
      </c>
      <c r="D750" s="863" t="s">
        <v>619</v>
      </c>
      <c r="E750" s="835" t="s">
        <v>4671</v>
      </c>
      <c r="F750" s="863" t="s">
        <v>4672</v>
      </c>
      <c r="G750" s="835" t="s">
        <v>5120</v>
      </c>
      <c r="H750" s="835" t="s">
        <v>5121</v>
      </c>
      <c r="I750" s="849">
        <v>17250</v>
      </c>
      <c r="J750" s="849">
        <v>1</v>
      </c>
      <c r="K750" s="850">
        <v>17250</v>
      </c>
    </row>
    <row r="751" spans="1:11" ht="14.4" customHeight="1" x14ac:dyDescent="0.3">
      <c r="A751" s="831" t="s">
        <v>588</v>
      </c>
      <c r="B751" s="832" t="s">
        <v>589</v>
      </c>
      <c r="C751" s="835" t="s">
        <v>618</v>
      </c>
      <c r="D751" s="863" t="s">
        <v>619</v>
      </c>
      <c r="E751" s="835" t="s">
        <v>4671</v>
      </c>
      <c r="F751" s="863" t="s">
        <v>4672</v>
      </c>
      <c r="G751" s="835" t="s">
        <v>5122</v>
      </c>
      <c r="H751" s="835" t="s">
        <v>5123</v>
      </c>
      <c r="I751" s="849">
        <v>16638.669921875</v>
      </c>
      <c r="J751" s="849">
        <v>1</v>
      </c>
      <c r="K751" s="850">
        <v>16638.669921875</v>
      </c>
    </row>
    <row r="752" spans="1:11" ht="14.4" customHeight="1" x14ac:dyDescent="0.3">
      <c r="A752" s="831" t="s">
        <v>588</v>
      </c>
      <c r="B752" s="832" t="s">
        <v>589</v>
      </c>
      <c r="C752" s="835" t="s">
        <v>618</v>
      </c>
      <c r="D752" s="863" t="s">
        <v>619</v>
      </c>
      <c r="E752" s="835" t="s">
        <v>4671</v>
      </c>
      <c r="F752" s="863" t="s">
        <v>4672</v>
      </c>
      <c r="G752" s="835" t="s">
        <v>5124</v>
      </c>
      <c r="H752" s="835" t="s">
        <v>5125</v>
      </c>
      <c r="I752" s="849">
        <v>49838</v>
      </c>
      <c r="J752" s="849">
        <v>1</v>
      </c>
      <c r="K752" s="850">
        <v>49838</v>
      </c>
    </row>
    <row r="753" spans="1:11" ht="14.4" customHeight="1" x14ac:dyDescent="0.3">
      <c r="A753" s="831" t="s">
        <v>588</v>
      </c>
      <c r="B753" s="832" t="s">
        <v>589</v>
      </c>
      <c r="C753" s="835" t="s">
        <v>618</v>
      </c>
      <c r="D753" s="863" t="s">
        <v>619</v>
      </c>
      <c r="E753" s="835" t="s">
        <v>4671</v>
      </c>
      <c r="F753" s="863" t="s">
        <v>4672</v>
      </c>
      <c r="G753" s="835" t="s">
        <v>5126</v>
      </c>
      <c r="H753" s="835" t="s">
        <v>5127</v>
      </c>
      <c r="I753" s="849">
        <v>64169.666015625</v>
      </c>
      <c r="J753" s="849">
        <v>2</v>
      </c>
      <c r="K753" s="850">
        <v>128339.33203125</v>
      </c>
    </row>
    <row r="754" spans="1:11" ht="14.4" customHeight="1" x14ac:dyDescent="0.3">
      <c r="A754" s="831" t="s">
        <v>588</v>
      </c>
      <c r="B754" s="832" t="s">
        <v>589</v>
      </c>
      <c r="C754" s="835" t="s">
        <v>618</v>
      </c>
      <c r="D754" s="863" t="s">
        <v>619</v>
      </c>
      <c r="E754" s="835" t="s">
        <v>4671</v>
      </c>
      <c r="F754" s="863" t="s">
        <v>4672</v>
      </c>
      <c r="G754" s="835" t="s">
        <v>5128</v>
      </c>
      <c r="H754" s="835" t="s">
        <v>5129</v>
      </c>
      <c r="I754" s="849">
        <v>12836.4697265625</v>
      </c>
      <c r="J754" s="849">
        <v>1</v>
      </c>
      <c r="K754" s="850">
        <v>12836.4697265625</v>
      </c>
    </row>
    <row r="755" spans="1:11" ht="14.4" customHeight="1" x14ac:dyDescent="0.3">
      <c r="A755" s="831" t="s">
        <v>588</v>
      </c>
      <c r="B755" s="832" t="s">
        <v>589</v>
      </c>
      <c r="C755" s="835" t="s">
        <v>618</v>
      </c>
      <c r="D755" s="863" t="s">
        <v>619</v>
      </c>
      <c r="E755" s="835" t="s">
        <v>4671</v>
      </c>
      <c r="F755" s="863" t="s">
        <v>4672</v>
      </c>
      <c r="G755" s="835" t="s">
        <v>5130</v>
      </c>
      <c r="H755" s="835" t="s">
        <v>5131</v>
      </c>
      <c r="I755" s="849">
        <v>53474.7109375</v>
      </c>
      <c r="J755" s="849">
        <v>2</v>
      </c>
      <c r="K755" s="850">
        <v>106949.421875</v>
      </c>
    </row>
    <row r="756" spans="1:11" ht="14.4" customHeight="1" x14ac:dyDescent="0.3">
      <c r="A756" s="831" t="s">
        <v>588</v>
      </c>
      <c r="B756" s="832" t="s">
        <v>589</v>
      </c>
      <c r="C756" s="835" t="s">
        <v>618</v>
      </c>
      <c r="D756" s="863" t="s">
        <v>619</v>
      </c>
      <c r="E756" s="835" t="s">
        <v>4671</v>
      </c>
      <c r="F756" s="863" t="s">
        <v>4672</v>
      </c>
      <c r="G756" s="835" t="s">
        <v>5132</v>
      </c>
      <c r="H756" s="835" t="s">
        <v>5133</v>
      </c>
      <c r="I756" s="849">
        <v>18639.73046875</v>
      </c>
      <c r="J756" s="849">
        <v>1</v>
      </c>
      <c r="K756" s="850">
        <v>18639.73046875</v>
      </c>
    </row>
    <row r="757" spans="1:11" ht="14.4" customHeight="1" x14ac:dyDescent="0.3">
      <c r="A757" s="831" t="s">
        <v>588</v>
      </c>
      <c r="B757" s="832" t="s">
        <v>589</v>
      </c>
      <c r="C757" s="835" t="s">
        <v>618</v>
      </c>
      <c r="D757" s="863" t="s">
        <v>619</v>
      </c>
      <c r="E757" s="835" t="s">
        <v>4671</v>
      </c>
      <c r="F757" s="863" t="s">
        <v>4672</v>
      </c>
      <c r="G757" s="835" t="s">
        <v>5134</v>
      </c>
      <c r="H757" s="835" t="s">
        <v>5135</v>
      </c>
      <c r="I757" s="849">
        <v>18639.73046875</v>
      </c>
      <c r="J757" s="849">
        <v>1</v>
      </c>
      <c r="K757" s="850">
        <v>18639.73046875</v>
      </c>
    </row>
    <row r="758" spans="1:11" ht="14.4" customHeight="1" x14ac:dyDescent="0.3">
      <c r="A758" s="831" t="s">
        <v>588</v>
      </c>
      <c r="B758" s="832" t="s">
        <v>589</v>
      </c>
      <c r="C758" s="835" t="s">
        <v>618</v>
      </c>
      <c r="D758" s="863" t="s">
        <v>619</v>
      </c>
      <c r="E758" s="835" t="s">
        <v>4671</v>
      </c>
      <c r="F758" s="863" t="s">
        <v>4672</v>
      </c>
      <c r="G758" s="835" t="s">
        <v>5136</v>
      </c>
      <c r="H758" s="835" t="s">
        <v>5137</v>
      </c>
      <c r="I758" s="849">
        <v>8985.52783203125</v>
      </c>
      <c r="J758" s="849">
        <v>4</v>
      </c>
      <c r="K758" s="850">
        <v>39878.1689453125</v>
      </c>
    </row>
    <row r="759" spans="1:11" ht="14.4" customHeight="1" x14ac:dyDescent="0.3">
      <c r="A759" s="831" t="s">
        <v>588</v>
      </c>
      <c r="B759" s="832" t="s">
        <v>589</v>
      </c>
      <c r="C759" s="835" t="s">
        <v>618</v>
      </c>
      <c r="D759" s="863" t="s">
        <v>619</v>
      </c>
      <c r="E759" s="835" t="s">
        <v>4671</v>
      </c>
      <c r="F759" s="863" t="s">
        <v>4672</v>
      </c>
      <c r="G759" s="835" t="s">
        <v>5138</v>
      </c>
      <c r="H759" s="835" t="s">
        <v>5139</v>
      </c>
      <c r="I759" s="849">
        <v>12650</v>
      </c>
      <c r="J759" s="849">
        <v>16</v>
      </c>
      <c r="K759" s="850">
        <v>202400</v>
      </c>
    </row>
    <row r="760" spans="1:11" ht="14.4" customHeight="1" x14ac:dyDescent="0.3">
      <c r="A760" s="831" t="s">
        <v>588</v>
      </c>
      <c r="B760" s="832" t="s">
        <v>589</v>
      </c>
      <c r="C760" s="835" t="s">
        <v>618</v>
      </c>
      <c r="D760" s="863" t="s">
        <v>619</v>
      </c>
      <c r="E760" s="835" t="s">
        <v>4671</v>
      </c>
      <c r="F760" s="863" t="s">
        <v>4672</v>
      </c>
      <c r="G760" s="835" t="s">
        <v>5140</v>
      </c>
      <c r="H760" s="835" t="s">
        <v>5141</v>
      </c>
      <c r="I760" s="849">
        <v>12650</v>
      </c>
      <c r="J760" s="849">
        <v>25</v>
      </c>
      <c r="K760" s="850">
        <v>316250</v>
      </c>
    </row>
    <row r="761" spans="1:11" ht="14.4" customHeight="1" x14ac:dyDescent="0.3">
      <c r="A761" s="831" t="s">
        <v>588</v>
      </c>
      <c r="B761" s="832" t="s">
        <v>589</v>
      </c>
      <c r="C761" s="835" t="s">
        <v>618</v>
      </c>
      <c r="D761" s="863" t="s">
        <v>619</v>
      </c>
      <c r="E761" s="835" t="s">
        <v>4671</v>
      </c>
      <c r="F761" s="863" t="s">
        <v>4672</v>
      </c>
      <c r="G761" s="835" t="s">
        <v>5142</v>
      </c>
      <c r="H761" s="835" t="s">
        <v>5143</v>
      </c>
      <c r="I761" s="849">
        <v>12650</v>
      </c>
      <c r="J761" s="849">
        <v>21</v>
      </c>
      <c r="K761" s="850">
        <v>265650</v>
      </c>
    </row>
    <row r="762" spans="1:11" ht="14.4" customHeight="1" x14ac:dyDescent="0.3">
      <c r="A762" s="831" t="s">
        <v>588</v>
      </c>
      <c r="B762" s="832" t="s">
        <v>589</v>
      </c>
      <c r="C762" s="835" t="s">
        <v>618</v>
      </c>
      <c r="D762" s="863" t="s">
        <v>619</v>
      </c>
      <c r="E762" s="835" t="s">
        <v>4671</v>
      </c>
      <c r="F762" s="863" t="s">
        <v>4672</v>
      </c>
      <c r="G762" s="835" t="s">
        <v>5144</v>
      </c>
      <c r="H762" s="835" t="s">
        <v>5145</v>
      </c>
      <c r="I762" s="849">
        <v>12650</v>
      </c>
      <c r="J762" s="849">
        <v>8</v>
      </c>
      <c r="K762" s="850">
        <v>101200</v>
      </c>
    </row>
    <row r="763" spans="1:11" ht="14.4" customHeight="1" x14ac:dyDescent="0.3">
      <c r="A763" s="831" t="s">
        <v>588</v>
      </c>
      <c r="B763" s="832" t="s">
        <v>589</v>
      </c>
      <c r="C763" s="835" t="s">
        <v>618</v>
      </c>
      <c r="D763" s="863" t="s">
        <v>619</v>
      </c>
      <c r="E763" s="835" t="s">
        <v>4671</v>
      </c>
      <c r="F763" s="863" t="s">
        <v>4672</v>
      </c>
      <c r="G763" s="835" t="s">
        <v>5146</v>
      </c>
      <c r="H763" s="835" t="s">
        <v>5147</v>
      </c>
      <c r="I763" s="849">
        <v>12650</v>
      </c>
      <c r="J763" s="849">
        <v>3</v>
      </c>
      <c r="K763" s="850">
        <v>37950</v>
      </c>
    </row>
    <row r="764" spans="1:11" ht="14.4" customHeight="1" x14ac:dyDescent="0.3">
      <c r="A764" s="831" t="s">
        <v>588</v>
      </c>
      <c r="B764" s="832" t="s">
        <v>589</v>
      </c>
      <c r="C764" s="835" t="s">
        <v>618</v>
      </c>
      <c r="D764" s="863" t="s">
        <v>619</v>
      </c>
      <c r="E764" s="835" t="s">
        <v>4671</v>
      </c>
      <c r="F764" s="863" t="s">
        <v>4672</v>
      </c>
      <c r="G764" s="835" t="s">
        <v>5148</v>
      </c>
      <c r="H764" s="835" t="s">
        <v>5149</v>
      </c>
      <c r="I764" s="849">
        <v>12650</v>
      </c>
      <c r="J764" s="849">
        <v>3</v>
      </c>
      <c r="K764" s="850">
        <v>37950</v>
      </c>
    </row>
    <row r="765" spans="1:11" ht="14.4" customHeight="1" x14ac:dyDescent="0.3">
      <c r="A765" s="831" t="s">
        <v>588</v>
      </c>
      <c r="B765" s="832" t="s">
        <v>589</v>
      </c>
      <c r="C765" s="835" t="s">
        <v>618</v>
      </c>
      <c r="D765" s="863" t="s">
        <v>619</v>
      </c>
      <c r="E765" s="835" t="s">
        <v>4671</v>
      </c>
      <c r="F765" s="863" t="s">
        <v>4672</v>
      </c>
      <c r="G765" s="835" t="s">
        <v>5150</v>
      </c>
      <c r="H765" s="835" t="s">
        <v>5151</v>
      </c>
      <c r="I765" s="849">
        <v>12650</v>
      </c>
      <c r="J765" s="849">
        <v>2</v>
      </c>
      <c r="K765" s="850">
        <v>25300</v>
      </c>
    </row>
    <row r="766" spans="1:11" ht="14.4" customHeight="1" x14ac:dyDescent="0.3">
      <c r="A766" s="831" t="s">
        <v>588</v>
      </c>
      <c r="B766" s="832" t="s">
        <v>589</v>
      </c>
      <c r="C766" s="835" t="s">
        <v>618</v>
      </c>
      <c r="D766" s="863" t="s">
        <v>619</v>
      </c>
      <c r="E766" s="835" t="s">
        <v>4671</v>
      </c>
      <c r="F766" s="863" t="s">
        <v>4672</v>
      </c>
      <c r="G766" s="835" t="s">
        <v>5152</v>
      </c>
      <c r="H766" s="835" t="s">
        <v>5153</v>
      </c>
      <c r="I766" s="849">
        <v>12650</v>
      </c>
      <c r="J766" s="849">
        <v>2</v>
      </c>
      <c r="K766" s="850">
        <v>25300</v>
      </c>
    </row>
    <row r="767" spans="1:11" ht="14.4" customHeight="1" x14ac:dyDescent="0.3">
      <c r="A767" s="831" t="s">
        <v>588</v>
      </c>
      <c r="B767" s="832" t="s">
        <v>589</v>
      </c>
      <c r="C767" s="835" t="s">
        <v>618</v>
      </c>
      <c r="D767" s="863" t="s">
        <v>619</v>
      </c>
      <c r="E767" s="835" t="s">
        <v>4671</v>
      </c>
      <c r="F767" s="863" t="s">
        <v>4672</v>
      </c>
      <c r="G767" s="835" t="s">
        <v>5154</v>
      </c>
      <c r="H767" s="835" t="s">
        <v>5155</v>
      </c>
      <c r="I767" s="849">
        <v>17250</v>
      </c>
      <c r="J767" s="849">
        <v>1</v>
      </c>
      <c r="K767" s="850">
        <v>17250</v>
      </c>
    </row>
    <row r="768" spans="1:11" ht="14.4" customHeight="1" x14ac:dyDescent="0.3">
      <c r="A768" s="831" t="s">
        <v>588</v>
      </c>
      <c r="B768" s="832" t="s">
        <v>589</v>
      </c>
      <c r="C768" s="835" t="s">
        <v>618</v>
      </c>
      <c r="D768" s="863" t="s">
        <v>619</v>
      </c>
      <c r="E768" s="835" t="s">
        <v>4671</v>
      </c>
      <c r="F768" s="863" t="s">
        <v>4672</v>
      </c>
      <c r="G768" s="835" t="s">
        <v>5156</v>
      </c>
      <c r="H768" s="835" t="s">
        <v>5157</v>
      </c>
      <c r="I768" s="849">
        <v>17250</v>
      </c>
      <c r="J768" s="849">
        <v>1</v>
      </c>
      <c r="K768" s="850">
        <v>17250</v>
      </c>
    </row>
    <row r="769" spans="1:11" ht="14.4" customHeight="1" x14ac:dyDescent="0.3">
      <c r="A769" s="831" t="s">
        <v>588</v>
      </c>
      <c r="B769" s="832" t="s">
        <v>589</v>
      </c>
      <c r="C769" s="835" t="s">
        <v>618</v>
      </c>
      <c r="D769" s="863" t="s">
        <v>619</v>
      </c>
      <c r="E769" s="835" t="s">
        <v>4671</v>
      </c>
      <c r="F769" s="863" t="s">
        <v>4672</v>
      </c>
      <c r="G769" s="835" t="s">
        <v>5158</v>
      </c>
      <c r="H769" s="835" t="s">
        <v>5159</v>
      </c>
      <c r="I769" s="849">
        <v>12650</v>
      </c>
      <c r="J769" s="849">
        <v>4</v>
      </c>
      <c r="K769" s="850">
        <v>50600</v>
      </c>
    </row>
    <row r="770" spans="1:11" ht="14.4" customHeight="1" x14ac:dyDescent="0.3">
      <c r="A770" s="831" t="s">
        <v>588</v>
      </c>
      <c r="B770" s="832" t="s">
        <v>589</v>
      </c>
      <c r="C770" s="835" t="s">
        <v>618</v>
      </c>
      <c r="D770" s="863" t="s">
        <v>619</v>
      </c>
      <c r="E770" s="835" t="s">
        <v>4671</v>
      </c>
      <c r="F770" s="863" t="s">
        <v>4672</v>
      </c>
      <c r="G770" s="835" t="s">
        <v>5160</v>
      </c>
      <c r="H770" s="835" t="s">
        <v>5161</v>
      </c>
      <c r="I770" s="849">
        <v>12650</v>
      </c>
      <c r="J770" s="849">
        <v>1</v>
      </c>
      <c r="K770" s="850">
        <v>12650</v>
      </c>
    </row>
    <row r="771" spans="1:11" ht="14.4" customHeight="1" x14ac:dyDescent="0.3">
      <c r="A771" s="831" t="s">
        <v>588</v>
      </c>
      <c r="B771" s="832" t="s">
        <v>589</v>
      </c>
      <c r="C771" s="835" t="s">
        <v>618</v>
      </c>
      <c r="D771" s="863" t="s">
        <v>619</v>
      </c>
      <c r="E771" s="835" t="s">
        <v>4671</v>
      </c>
      <c r="F771" s="863" t="s">
        <v>4672</v>
      </c>
      <c r="G771" s="835" t="s">
        <v>5162</v>
      </c>
      <c r="H771" s="835" t="s">
        <v>5163</v>
      </c>
      <c r="I771" s="849">
        <v>23000</v>
      </c>
      <c r="J771" s="849">
        <v>1</v>
      </c>
      <c r="K771" s="850">
        <v>23000</v>
      </c>
    </row>
    <row r="772" spans="1:11" ht="14.4" customHeight="1" x14ac:dyDescent="0.3">
      <c r="A772" s="831" t="s">
        <v>588</v>
      </c>
      <c r="B772" s="832" t="s">
        <v>589</v>
      </c>
      <c r="C772" s="835" t="s">
        <v>618</v>
      </c>
      <c r="D772" s="863" t="s">
        <v>619</v>
      </c>
      <c r="E772" s="835" t="s">
        <v>4671</v>
      </c>
      <c r="F772" s="863" t="s">
        <v>4672</v>
      </c>
      <c r="G772" s="835" t="s">
        <v>5164</v>
      </c>
      <c r="H772" s="835" t="s">
        <v>5165</v>
      </c>
      <c r="I772" s="849">
        <v>23000</v>
      </c>
      <c r="J772" s="849">
        <v>1</v>
      </c>
      <c r="K772" s="850">
        <v>23000</v>
      </c>
    </row>
    <row r="773" spans="1:11" ht="14.4" customHeight="1" x14ac:dyDescent="0.3">
      <c r="A773" s="831" t="s">
        <v>588</v>
      </c>
      <c r="B773" s="832" t="s">
        <v>589</v>
      </c>
      <c r="C773" s="835" t="s">
        <v>618</v>
      </c>
      <c r="D773" s="863" t="s">
        <v>619</v>
      </c>
      <c r="E773" s="835" t="s">
        <v>4671</v>
      </c>
      <c r="F773" s="863" t="s">
        <v>4672</v>
      </c>
      <c r="G773" s="835" t="s">
        <v>5166</v>
      </c>
      <c r="H773" s="835" t="s">
        <v>5167</v>
      </c>
      <c r="I773" s="849">
        <v>23000</v>
      </c>
      <c r="J773" s="849">
        <v>1</v>
      </c>
      <c r="K773" s="850">
        <v>23000</v>
      </c>
    </row>
    <row r="774" spans="1:11" ht="14.4" customHeight="1" x14ac:dyDescent="0.3">
      <c r="A774" s="831" t="s">
        <v>588</v>
      </c>
      <c r="B774" s="832" t="s">
        <v>589</v>
      </c>
      <c r="C774" s="835" t="s">
        <v>618</v>
      </c>
      <c r="D774" s="863" t="s">
        <v>619</v>
      </c>
      <c r="E774" s="835" t="s">
        <v>4671</v>
      </c>
      <c r="F774" s="863" t="s">
        <v>4672</v>
      </c>
      <c r="G774" s="835" t="s">
        <v>5168</v>
      </c>
      <c r="H774" s="835" t="s">
        <v>5169</v>
      </c>
      <c r="I774" s="849">
        <v>16100</v>
      </c>
      <c r="J774" s="849">
        <v>5</v>
      </c>
      <c r="K774" s="850">
        <v>80500</v>
      </c>
    </row>
    <row r="775" spans="1:11" ht="14.4" customHeight="1" x14ac:dyDescent="0.3">
      <c r="A775" s="831" t="s">
        <v>588</v>
      </c>
      <c r="B775" s="832" t="s">
        <v>589</v>
      </c>
      <c r="C775" s="835" t="s">
        <v>618</v>
      </c>
      <c r="D775" s="863" t="s">
        <v>619</v>
      </c>
      <c r="E775" s="835" t="s">
        <v>4671</v>
      </c>
      <c r="F775" s="863" t="s">
        <v>4672</v>
      </c>
      <c r="G775" s="835" t="s">
        <v>5170</v>
      </c>
      <c r="H775" s="835" t="s">
        <v>5171</v>
      </c>
      <c r="I775" s="849">
        <v>16100</v>
      </c>
      <c r="J775" s="849">
        <v>19</v>
      </c>
      <c r="K775" s="850">
        <v>305900</v>
      </c>
    </row>
    <row r="776" spans="1:11" ht="14.4" customHeight="1" x14ac:dyDescent="0.3">
      <c r="A776" s="831" t="s">
        <v>588</v>
      </c>
      <c r="B776" s="832" t="s">
        <v>589</v>
      </c>
      <c r="C776" s="835" t="s">
        <v>618</v>
      </c>
      <c r="D776" s="863" t="s">
        <v>619</v>
      </c>
      <c r="E776" s="835" t="s">
        <v>4671</v>
      </c>
      <c r="F776" s="863" t="s">
        <v>4672</v>
      </c>
      <c r="G776" s="835" t="s">
        <v>5172</v>
      </c>
      <c r="H776" s="835" t="s">
        <v>5173</v>
      </c>
      <c r="I776" s="849">
        <v>16100</v>
      </c>
      <c r="J776" s="849">
        <v>22</v>
      </c>
      <c r="K776" s="850">
        <v>354200</v>
      </c>
    </row>
    <row r="777" spans="1:11" ht="14.4" customHeight="1" x14ac:dyDescent="0.3">
      <c r="A777" s="831" t="s">
        <v>588</v>
      </c>
      <c r="B777" s="832" t="s">
        <v>589</v>
      </c>
      <c r="C777" s="835" t="s">
        <v>618</v>
      </c>
      <c r="D777" s="863" t="s">
        <v>619</v>
      </c>
      <c r="E777" s="835" t="s">
        <v>4671</v>
      </c>
      <c r="F777" s="863" t="s">
        <v>4672</v>
      </c>
      <c r="G777" s="835" t="s">
        <v>5174</v>
      </c>
      <c r="H777" s="835" t="s">
        <v>5175</v>
      </c>
      <c r="I777" s="849">
        <v>16100</v>
      </c>
      <c r="J777" s="849">
        <v>4</v>
      </c>
      <c r="K777" s="850">
        <v>64400</v>
      </c>
    </row>
    <row r="778" spans="1:11" ht="14.4" customHeight="1" x14ac:dyDescent="0.3">
      <c r="A778" s="831" t="s">
        <v>588</v>
      </c>
      <c r="B778" s="832" t="s">
        <v>589</v>
      </c>
      <c r="C778" s="835" t="s">
        <v>618</v>
      </c>
      <c r="D778" s="863" t="s">
        <v>619</v>
      </c>
      <c r="E778" s="835" t="s">
        <v>4671</v>
      </c>
      <c r="F778" s="863" t="s">
        <v>4672</v>
      </c>
      <c r="G778" s="835" t="s">
        <v>5176</v>
      </c>
      <c r="H778" s="835" t="s">
        <v>5177</v>
      </c>
      <c r="I778" s="849">
        <v>16100</v>
      </c>
      <c r="J778" s="849">
        <v>4</v>
      </c>
      <c r="K778" s="850">
        <v>64400</v>
      </c>
    </row>
    <row r="779" spans="1:11" ht="14.4" customHeight="1" x14ac:dyDescent="0.3">
      <c r="A779" s="831" t="s">
        <v>588</v>
      </c>
      <c r="B779" s="832" t="s">
        <v>589</v>
      </c>
      <c r="C779" s="835" t="s">
        <v>618</v>
      </c>
      <c r="D779" s="863" t="s">
        <v>619</v>
      </c>
      <c r="E779" s="835" t="s">
        <v>4671</v>
      </c>
      <c r="F779" s="863" t="s">
        <v>4672</v>
      </c>
      <c r="G779" s="835" t="s">
        <v>5178</v>
      </c>
      <c r="H779" s="835" t="s">
        <v>5179</v>
      </c>
      <c r="I779" s="849">
        <v>8050</v>
      </c>
      <c r="J779" s="849">
        <v>7</v>
      </c>
      <c r="K779" s="850">
        <v>56350</v>
      </c>
    </row>
    <row r="780" spans="1:11" ht="14.4" customHeight="1" x14ac:dyDescent="0.3">
      <c r="A780" s="831" t="s">
        <v>588</v>
      </c>
      <c r="B780" s="832" t="s">
        <v>589</v>
      </c>
      <c r="C780" s="835" t="s">
        <v>618</v>
      </c>
      <c r="D780" s="863" t="s">
        <v>619</v>
      </c>
      <c r="E780" s="835" t="s">
        <v>4671</v>
      </c>
      <c r="F780" s="863" t="s">
        <v>4672</v>
      </c>
      <c r="G780" s="835" t="s">
        <v>5180</v>
      </c>
      <c r="H780" s="835" t="s">
        <v>5181</v>
      </c>
      <c r="I780" s="849">
        <v>14950</v>
      </c>
      <c r="J780" s="849">
        <v>1</v>
      </c>
      <c r="K780" s="850">
        <v>14950</v>
      </c>
    </row>
    <row r="781" spans="1:11" ht="14.4" customHeight="1" x14ac:dyDescent="0.3">
      <c r="A781" s="831" t="s">
        <v>588</v>
      </c>
      <c r="B781" s="832" t="s">
        <v>589</v>
      </c>
      <c r="C781" s="835" t="s">
        <v>618</v>
      </c>
      <c r="D781" s="863" t="s">
        <v>619</v>
      </c>
      <c r="E781" s="835" t="s">
        <v>4671</v>
      </c>
      <c r="F781" s="863" t="s">
        <v>4672</v>
      </c>
      <c r="G781" s="835" t="s">
        <v>5182</v>
      </c>
      <c r="H781" s="835" t="s">
        <v>5183</v>
      </c>
      <c r="I781" s="849">
        <v>14950</v>
      </c>
      <c r="J781" s="849">
        <v>1</v>
      </c>
      <c r="K781" s="850">
        <v>14950</v>
      </c>
    </row>
    <row r="782" spans="1:11" ht="14.4" customHeight="1" x14ac:dyDescent="0.3">
      <c r="A782" s="831" t="s">
        <v>588</v>
      </c>
      <c r="B782" s="832" t="s">
        <v>589</v>
      </c>
      <c r="C782" s="835" t="s">
        <v>618</v>
      </c>
      <c r="D782" s="863" t="s">
        <v>619</v>
      </c>
      <c r="E782" s="835" t="s">
        <v>4671</v>
      </c>
      <c r="F782" s="863" t="s">
        <v>4672</v>
      </c>
      <c r="G782" s="835" t="s">
        <v>5184</v>
      </c>
      <c r="H782" s="835" t="s">
        <v>5185</v>
      </c>
      <c r="I782" s="849">
        <v>14950</v>
      </c>
      <c r="J782" s="849">
        <v>1</v>
      </c>
      <c r="K782" s="850">
        <v>14950</v>
      </c>
    </row>
    <row r="783" spans="1:11" ht="14.4" customHeight="1" x14ac:dyDescent="0.3">
      <c r="A783" s="831" t="s">
        <v>588</v>
      </c>
      <c r="B783" s="832" t="s">
        <v>589</v>
      </c>
      <c r="C783" s="835" t="s">
        <v>618</v>
      </c>
      <c r="D783" s="863" t="s">
        <v>619</v>
      </c>
      <c r="E783" s="835" t="s">
        <v>4671</v>
      </c>
      <c r="F783" s="863" t="s">
        <v>4672</v>
      </c>
      <c r="G783" s="835" t="s">
        <v>5186</v>
      </c>
      <c r="H783" s="835" t="s">
        <v>5187</v>
      </c>
      <c r="I783" s="849">
        <v>5750</v>
      </c>
      <c r="J783" s="849">
        <v>1</v>
      </c>
      <c r="K783" s="850">
        <v>5750</v>
      </c>
    </row>
    <row r="784" spans="1:11" ht="14.4" customHeight="1" x14ac:dyDescent="0.3">
      <c r="A784" s="831" t="s">
        <v>588</v>
      </c>
      <c r="B784" s="832" t="s">
        <v>589</v>
      </c>
      <c r="C784" s="835" t="s">
        <v>618</v>
      </c>
      <c r="D784" s="863" t="s">
        <v>619</v>
      </c>
      <c r="E784" s="835" t="s">
        <v>4671</v>
      </c>
      <c r="F784" s="863" t="s">
        <v>4672</v>
      </c>
      <c r="G784" s="835" t="s">
        <v>5188</v>
      </c>
      <c r="H784" s="835" t="s">
        <v>5189</v>
      </c>
      <c r="I784" s="849">
        <v>5750</v>
      </c>
      <c r="J784" s="849">
        <v>1</v>
      </c>
      <c r="K784" s="850">
        <v>5750</v>
      </c>
    </row>
    <row r="785" spans="1:11" ht="14.4" customHeight="1" x14ac:dyDescent="0.3">
      <c r="A785" s="831" t="s">
        <v>588</v>
      </c>
      <c r="B785" s="832" t="s">
        <v>589</v>
      </c>
      <c r="C785" s="835" t="s">
        <v>618</v>
      </c>
      <c r="D785" s="863" t="s">
        <v>619</v>
      </c>
      <c r="E785" s="835" t="s">
        <v>4671</v>
      </c>
      <c r="F785" s="863" t="s">
        <v>4672</v>
      </c>
      <c r="G785" s="835" t="s">
        <v>5190</v>
      </c>
      <c r="H785" s="835" t="s">
        <v>5191</v>
      </c>
      <c r="I785" s="849">
        <v>5750</v>
      </c>
      <c r="J785" s="849">
        <v>1</v>
      </c>
      <c r="K785" s="850">
        <v>5750</v>
      </c>
    </row>
    <row r="786" spans="1:11" ht="14.4" customHeight="1" x14ac:dyDescent="0.3">
      <c r="A786" s="831" t="s">
        <v>588</v>
      </c>
      <c r="B786" s="832" t="s">
        <v>589</v>
      </c>
      <c r="C786" s="835" t="s">
        <v>618</v>
      </c>
      <c r="D786" s="863" t="s">
        <v>619</v>
      </c>
      <c r="E786" s="835" t="s">
        <v>4671</v>
      </c>
      <c r="F786" s="863" t="s">
        <v>4672</v>
      </c>
      <c r="G786" s="835" t="s">
        <v>5192</v>
      </c>
      <c r="H786" s="835" t="s">
        <v>5193</v>
      </c>
      <c r="I786" s="849">
        <v>5750</v>
      </c>
      <c r="J786" s="849">
        <v>1</v>
      </c>
      <c r="K786" s="850">
        <v>5750</v>
      </c>
    </row>
    <row r="787" spans="1:11" ht="14.4" customHeight="1" x14ac:dyDescent="0.3">
      <c r="A787" s="831" t="s">
        <v>588</v>
      </c>
      <c r="B787" s="832" t="s">
        <v>589</v>
      </c>
      <c r="C787" s="835" t="s">
        <v>618</v>
      </c>
      <c r="D787" s="863" t="s">
        <v>619</v>
      </c>
      <c r="E787" s="835" t="s">
        <v>4671</v>
      </c>
      <c r="F787" s="863" t="s">
        <v>4672</v>
      </c>
      <c r="G787" s="835" t="s">
        <v>5194</v>
      </c>
      <c r="H787" s="835" t="s">
        <v>5195</v>
      </c>
      <c r="I787" s="849">
        <v>5750</v>
      </c>
      <c r="J787" s="849">
        <v>1</v>
      </c>
      <c r="K787" s="850">
        <v>5750</v>
      </c>
    </row>
    <row r="788" spans="1:11" ht="14.4" customHeight="1" x14ac:dyDescent="0.3">
      <c r="A788" s="831" t="s">
        <v>588</v>
      </c>
      <c r="B788" s="832" t="s">
        <v>589</v>
      </c>
      <c r="C788" s="835" t="s">
        <v>618</v>
      </c>
      <c r="D788" s="863" t="s">
        <v>619</v>
      </c>
      <c r="E788" s="835" t="s">
        <v>4671</v>
      </c>
      <c r="F788" s="863" t="s">
        <v>4672</v>
      </c>
      <c r="G788" s="835" t="s">
        <v>5196</v>
      </c>
      <c r="H788" s="835" t="s">
        <v>5197</v>
      </c>
      <c r="I788" s="849">
        <v>5750</v>
      </c>
      <c r="J788" s="849">
        <v>1</v>
      </c>
      <c r="K788" s="850">
        <v>5750</v>
      </c>
    </row>
    <row r="789" spans="1:11" ht="14.4" customHeight="1" x14ac:dyDescent="0.3">
      <c r="A789" s="831" t="s">
        <v>588</v>
      </c>
      <c r="B789" s="832" t="s">
        <v>589</v>
      </c>
      <c r="C789" s="835" t="s">
        <v>618</v>
      </c>
      <c r="D789" s="863" t="s">
        <v>619</v>
      </c>
      <c r="E789" s="835" t="s">
        <v>4671</v>
      </c>
      <c r="F789" s="863" t="s">
        <v>4672</v>
      </c>
      <c r="G789" s="835" t="s">
        <v>5198</v>
      </c>
      <c r="H789" s="835" t="s">
        <v>5199</v>
      </c>
      <c r="I789" s="849">
        <v>5750</v>
      </c>
      <c r="J789" s="849">
        <v>1</v>
      </c>
      <c r="K789" s="850">
        <v>5750</v>
      </c>
    </row>
    <row r="790" spans="1:11" ht="14.4" customHeight="1" x14ac:dyDescent="0.3">
      <c r="A790" s="831" t="s">
        <v>588</v>
      </c>
      <c r="B790" s="832" t="s">
        <v>589</v>
      </c>
      <c r="C790" s="835" t="s">
        <v>618</v>
      </c>
      <c r="D790" s="863" t="s">
        <v>619</v>
      </c>
      <c r="E790" s="835" t="s">
        <v>4671</v>
      </c>
      <c r="F790" s="863" t="s">
        <v>4672</v>
      </c>
      <c r="G790" s="835" t="s">
        <v>5200</v>
      </c>
      <c r="H790" s="835" t="s">
        <v>5201</v>
      </c>
      <c r="I790" s="849">
        <v>5750</v>
      </c>
      <c r="J790" s="849">
        <v>1</v>
      </c>
      <c r="K790" s="850">
        <v>5750</v>
      </c>
    </row>
    <row r="791" spans="1:11" ht="14.4" customHeight="1" x14ac:dyDescent="0.3">
      <c r="A791" s="831" t="s">
        <v>588</v>
      </c>
      <c r="B791" s="832" t="s">
        <v>589</v>
      </c>
      <c r="C791" s="835" t="s">
        <v>618</v>
      </c>
      <c r="D791" s="863" t="s">
        <v>619</v>
      </c>
      <c r="E791" s="835" t="s">
        <v>4671</v>
      </c>
      <c r="F791" s="863" t="s">
        <v>4672</v>
      </c>
      <c r="G791" s="835" t="s">
        <v>5202</v>
      </c>
      <c r="H791" s="835" t="s">
        <v>5203</v>
      </c>
      <c r="I791" s="849">
        <v>5750</v>
      </c>
      <c r="J791" s="849">
        <v>1</v>
      </c>
      <c r="K791" s="850">
        <v>5750</v>
      </c>
    </row>
    <row r="792" spans="1:11" ht="14.4" customHeight="1" x14ac:dyDescent="0.3">
      <c r="A792" s="831" t="s">
        <v>588</v>
      </c>
      <c r="B792" s="832" t="s">
        <v>589</v>
      </c>
      <c r="C792" s="835" t="s">
        <v>618</v>
      </c>
      <c r="D792" s="863" t="s">
        <v>619</v>
      </c>
      <c r="E792" s="835" t="s">
        <v>4671</v>
      </c>
      <c r="F792" s="863" t="s">
        <v>4672</v>
      </c>
      <c r="G792" s="835" t="s">
        <v>5204</v>
      </c>
      <c r="H792" s="835" t="s">
        <v>5205</v>
      </c>
      <c r="I792" s="849">
        <v>8050</v>
      </c>
      <c r="J792" s="849">
        <v>2</v>
      </c>
      <c r="K792" s="850">
        <v>16100</v>
      </c>
    </row>
    <row r="793" spans="1:11" ht="14.4" customHeight="1" x14ac:dyDescent="0.3">
      <c r="A793" s="831" t="s">
        <v>588</v>
      </c>
      <c r="B793" s="832" t="s">
        <v>589</v>
      </c>
      <c r="C793" s="835" t="s">
        <v>618</v>
      </c>
      <c r="D793" s="863" t="s">
        <v>619</v>
      </c>
      <c r="E793" s="835" t="s">
        <v>4671</v>
      </c>
      <c r="F793" s="863" t="s">
        <v>4672</v>
      </c>
      <c r="G793" s="835" t="s">
        <v>5206</v>
      </c>
      <c r="H793" s="835" t="s">
        <v>5207</v>
      </c>
      <c r="I793" s="849">
        <v>8050</v>
      </c>
      <c r="J793" s="849">
        <v>3</v>
      </c>
      <c r="K793" s="850">
        <v>24150</v>
      </c>
    </row>
    <row r="794" spans="1:11" ht="14.4" customHeight="1" x14ac:dyDescent="0.3">
      <c r="A794" s="831" t="s">
        <v>588</v>
      </c>
      <c r="B794" s="832" t="s">
        <v>589</v>
      </c>
      <c r="C794" s="835" t="s">
        <v>618</v>
      </c>
      <c r="D794" s="863" t="s">
        <v>619</v>
      </c>
      <c r="E794" s="835" t="s">
        <v>4671</v>
      </c>
      <c r="F794" s="863" t="s">
        <v>4672</v>
      </c>
      <c r="G794" s="835" t="s">
        <v>5208</v>
      </c>
      <c r="H794" s="835" t="s">
        <v>5209</v>
      </c>
      <c r="I794" s="849">
        <v>5750</v>
      </c>
      <c r="J794" s="849">
        <v>1</v>
      </c>
      <c r="K794" s="850">
        <v>5750</v>
      </c>
    </row>
    <row r="795" spans="1:11" ht="14.4" customHeight="1" x14ac:dyDescent="0.3">
      <c r="A795" s="831" t="s">
        <v>588</v>
      </c>
      <c r="B795" s="832" t="s">
        <v>589</v>
      </c>
      <c r="C795" s="835" t="s">
        <v>618</v>
      </c>
      <c r="D795" s="863" t="s">
        <v>619</v>
      </c>
      <c r="E795" s="835" t="s">
        <v>4671</v>
      </c>
      <c r="F795" s="863" t="s">
        <v>4672</v>
      </c>
      <c r="G795" s="835" t="s">
        <v>5210</v>
      </c>
      <c r="H795" s="835" t="s">
        <v>5211</v>
      </c>
      <c r="I795" s="849">
        <v>5750</v>
      </c>
      <c r="J795" s="849">
        <v>1</v>
      </c>
      <c r="K795" s="850">
        <v>5750</v>
      </c>
    </row>
    <row r="796" spans="1:11" ht="14.4" customHeight="1" x14ac:dyDescent="0.3">
      <c r="A796" s="831" t="s">
        <v>588</v>
      </c>
      <c r="B796" s="832" t="s">
        <v>589</v>
      </c>
      <c r="C796" s="835" t="s">
        <v>618</v>
      </c>
      <c r="D796" s="863" t="s">
        <v>619</v>
      </c>
      <c r="E796" s="835" t="s">
        <v>4671</v>
      </c>
      <c r="F796" s="863" t="s">
        <v>4672</v>
      </c>
      <c r="G796" s="835" t="s">
        <v>5212</v>
      </c>
      <c r="H796" s="835" t="s">
        <v>5213</v>
      </c>
      <c r="I796" s="849">
        <v>5750</v>
      </c>
      <c r="J796" s="849">
        <v>2</v>
      </c>
      <c r="K796" s="850">
        <v>11500</v>
      </c>
    </row>
    <row r="797" spans="1:11" ht="14.4" customHeight="1" x14ac:dyDescent="0.3">
      <c r="A797" s="831" t="s">
        <v>588</v>
      </c>
      <c r="B797" s="832" t="s">
        <v>589</v>
      </c>
      <c r="C797" s="835" t="s">
        <v>618</v>
      </c>
      <c r="D797" s="863" t="s">
        <v>619</v>
      </c>
      <c r="E797" s="835" t="s">
        <v>4671</v>
      </c>
      <c r="F797" s="863" t="s">
        <v>4672</v>
      </c>
      <c r="G797" s="835" t="s">
        <v>5214</v>
      </c>
      <c r="H797" s="835" t="s">
        <v>5215</v>
      </c>
      <c r="I797" s="849">
        <v>12650</v>
      </c>
      <c r="J797" s="849">
        <v>1</v>
      </c>
      <c r="K797" s="850">
        <v>12650</v>
      </c>
    </row>
    <row r="798" spans="1:11" ht="14.4" customHeight="1" x14ac:dyDescent="0.3">
      <c r="A798" s="831" t="s">
        <v>588</v>
      </c>
      <c r="B798" s="832" t="s">
        <v>589</v>
      </c>
      <c r="C798" s="835" t="s">
        <v>618</v>
      </c>
      <c r="D798" s="863" t="s">
        <v>619</v>
      </c>
      <c r="E798" s="835" t="s">
        <v>4671</v>
      </c>
      <c r="F798" s="863" t="s">
        <v>4672</v>
      </c>
      <c r="G798" s="835" t="s">
        <v>5216</v>
      </c>
      <c r="H798" s="835" t="s">
        <v>5217</v>
      </c>
      <c r="I798" s="849">
        <v>8050</v>
      </c>
      <c r="J798" s="849">
        <v>3</v>
      </c>
      <c r="K798" s="850">
        <v>24150</v>
      </c>
    </row>
    <row r="799" spans="1:11" ht="14.4" customHeight="1" x14ac:dyDescent="0.3">
      <c r="A799" s="831" t="s">
        <v>588</v>
      </c>
      <c r="B799" s="832" t="s">
        <v>589</v>
      </c>
      <c r="C799" s="835" t="s">
        <v>618</v>
      </c>
      <c r="D799" s="863" t="s">
        <v>619</v>
      </c>
      <c r="E799" s="835" t="s">
        <v>4671</v>
      </c>
      <c r="F799" s="863" t="s">
        <v>4672</v>
      </c>
      <c r="G799" s="835" t="s">
        <v>5218</v>
      </c>
      <c r="H799" s="835" t="s">
        <v>5219</v>
      </c>
      <c r="I799" s="849">
        <v>5750</v>
      </c>
      <c r="J799" s="849">
        <v>2</v>
      </c>
      <c r="K799" s="850">
        <v>11500</v>
      </c>
    </row>
    <row r="800" spans="1:11" ht="14.4" customHeight="1" x14ac:dyDescent="0.3">
      <c r="A800" s="831" t="s">
        <v>588</v>
      </c>
      <c r="B800" s="832" t="s">
        <v>589</v>
      </c>
      <c r="C800" s="835" t="s">
        <v>618</v>
      </c>
      <c r="D800" s="863" t="s">
        <v>619</v>
      </c>
      <c r="E800" s="835" t="s">
        <v>4671</v>
      </c>
      <c r="F800" s="863" t="s">
        <v>4672</v>
      </c>
      <c r="G800" s="835" t="s">
        <v>5220</v>
      </c>
      <c r="H800" s="835" t="s">
        <v>5221</v>
      </c>
      <c r="I800" s="849">
        <v>8050</v>
      </c>
      <c r="J800" s="849">
        <v>24</v>
      </c>
      <c r="K800" s="850">
        <v>193200</v>
      </c>
    </row>
    <row r="801" spans="1:11" ht="14.4" customHeight="1" x14ac:dyDescent="0.3">
      <c r="A801" s="831" t="s">
        <v>588</v>
      </c>
      <c r="B801" s="832" t="s">
        <v>589</v>
      </c>
      <c r="C801" s="835" t="s">
        <v>618</v>
      </c>
      <c r="D801" s="863" t="s">
        <v>619</v>
      </c>
      <c r="E801" s="835" t="s">
        <v>4671</v>
      </c>
      <c r="F801" s="863" t="s">
        <v>4672</v>
      </c>
      <c r="G801" s="835" t="s">
        <v>5222</v>
      </c>
      <c r="H801" s="835" t="s">
        <v>5223</v>
      </c>
      <c r="I801" s="849">
        <v>8050</v>
      </c>
      <c r="J801" s="849">
        <v>15</v>
      </c>
      <c r="K801" s="850">
        <v>120750</v>
      </c>
    </row>
    <row r="802" spans="1:11" ht="14.4" customHeight="1" x14ac:dyDescent="0.3">
      <c r="A802" s="831" t="s">
        <v>588</v>
      </c>
      <c r="B802" s="832" t="s">
        <v>589</v>
      </c>
      <c r="C802" s="835" t="s">
        <v>618</v>
      </c>
      <c r="D802" s="863" t="s">
        <v>619</v>
      </c>
      <c r="E802" s="835" t="s">
        <v>4671</v>
      </c>
      <c r="F802" s="863" t="s">
        <v>4672</v>
      </c>
      <c r="G802" s="835" t="s">
        <v>5224</v>
      </c>
      <c r="H802" s="835" t="s">
        <v>5225</v>
      </c>
      <c r="I802" s="849">
        <v>8050</v>
      </c>
      <c r="J802" s="849">
        <v>8</v>
      </c>
      <c r="K802" s="850">
        <v>64400</v>
      </c>
    </row>
    <row r="803" spans="1:11" ht="14.4" customHeight="1" x14ac:dyDescent="0.3">
      <c r="A803" s="831" t="s">
        <v>588</v>
      </c>
      <c r="B803" s="832" t="s">
        <v>589</v>
      </c>
      <c r="C803" s="835" t="s">
        <v>618</v>
      </c>
      <c r="D803" s="863" t="s">
        <v>619</v>
      </c>
      <c r="E803" s="835" t="s">
        <v>4671</v>
      </c>
      <c r="F803" s="863" t="s">
        <v>4672</v>
      </c>
      <c r="G803" s="835" t="s">
        <v>5226</v>
      </c>
      <c r="H803" s="835" t="s">
        <v>5227</v>
      </c>
      <c r="I803" s="849">
        <v>8050</v>
      </c>
      <c r="J803" s="849">
        <v>9</v>
      </c>
      <c r="K803" s="850">
        <v>72450</v>
      </c>
    </row>
    <row r="804" spans="1:11" ht="14.4" customHeight="1" x14ac:dyDescent="0.3">
      <c r="A804" s="831" t="s">
        <v>588</v>
      </c>
      <c r="B804" s="832" t="s">
        <v>589</v>
      </c>
      <c r="C804" s="835" t="s">
        <v>618</v>
      </c>
      <c r="D804" s="863" t="s">
        <v>619</v>
      </c>
      <c r="E804" s="835" t="s">
        <v>4671</v>
      </c>
      <c r="F804" s="863" t="s">
        <v>4672</v>
      </c>
      <c r="G804" s="835" t="s">
        <v>5228</v>
      </c>
      <c r="H804" s="835" t="s">
        <v>5229</v>
      </c>
      <c r="I804" s="849">
        <v>8050</v>
      </c>
      <c r="J804" s="849">
        <v>12</v>
      </c>
      <c r="K804" s="850">
        <v>96600</v>
      </c>
    </row>
    <row r="805" spans="1:11" ht="14.4" customHeight="1" x14ac:dyDescent="0.3">
      <c r="A805" s="831" t="s">
        <v>588</v>
      </c>
      <c r="B805" s="832" t="s">
        <v>589</v>
      </c>
      <c r="C805" s="835" t="s">
        <v>618</v>
      </c>
      <c r="D805" s="863" t="s">
        <v>619</v>
      </c>
      <c r="E805" s="835" t="s">
        <v>4671</v>
      </c>
      <c r="F805" s="863" t="s">
        <v>4672</v>
      </c>
      <c r="G805" s="835" t="s">
        <v>5230</v>
      </c>
      <c r="H805" s="835" t="s">
        <v>5231</v>
      </c>
      <c r="I805" s="849">
        <v>5750</v>
      </c>
      <c r="J805" s="849">
        <v>4</v>
      </c>
      <c r="K805" s="850">
        <v>23000</v>
      </c>
    </row>
    <row r="806" spans="1:11" ht="14.4" customHeight="1" x14ac:dyDescent="0.3">
      <c r="A806" s="831" t="s">
        <v>588</v>
      </c>
      <c r="B806" s="832" t="s">
        <v>589</v>
      </c>
      <c r="C806" s="835" t="s">
        <v>618</v>
      </c>
      <c r="D806" s="863" t="s">
        <v>619</v>
      </c>
      <c r="E806" s="835" t="s">
        <v>4671</v>
      </c>
      <c r="F806" s="863" t="s">
        <v>4672</v>
      </c>
      <c r="G806" s="835" t="s">
        <v>5232</v>
      </c>
      <c r="H806" s="835" t="s">
        <v>5233</v>
      </c>
      <c r="I806" s="849">
        <v>8050</v>
      </c>
      <c r="J806" s="849">
        <v>8</v>
      </c>
      <c r="K806" s="850">
        <v>64400</v>
      </c>
    </row>
    <row r="807" spans="1:11" ht="14.4" customHeight="1" x14ac:dyDescent="0.3">
      <c r="A807" s="831" t="s">
        <v>588</v>
      </c>
      <c r="B807" s="832" t="s">
        <v>589</v>
      </c>
      <c r="C807" s="835" t="s">
        <v>618</v>
      </c>
      <c r="D807" s="863" t="s">
        <v>619</v>
      </c>
      <c r="E807" s="835" t="s">
        <v>4671</v>
      </c>
      <c r="F807" s="863" t="s">
        <v>4672</v>
      </c>
      <c r="G807" s="835" t="s">
        <v>5234</v>
      </c>
      <c r="H807" s="835" t="s">
        <v>5235</v>
      </c>
      <c r="I807" s="849">
        <v>5750</v>
      </c>
      <c r="J807" s="849">
        <v>2</v>
      </c>
      <c r="K807" s="850">
        <v>11500</v>
      </c>
    </row>
    <row r="808" spans="1:11" ht="14.4" customHeight="1" x14ac:dyDescent="0.3">
      <c r="A808" s="831" t="s">
        <v>588</v>
      </c>
      <c r="B808" s="832" t="s">
        <v>589</v>
      </c>
      <c r="C808" s="835" t="s">
        <v>618</v>
      </c>
      <c r="D808" s="863" t="s">
        <v>619</v>
      </c>
      <c r="E808" s="835" t="s">
        <v>4671</v>
      </c>
      <c r="F808" s="863" t="s">
        <v>4672</v>
      </c>
      <c r="G808" s="835" t="s">
        <v>5236</v>
      </c>
      <c r="H808" s="835" t="s">
        <v>5237</v>
      </c>
      <c r="I808" s="849">
        <v>5750</v>
      </c>
      <c r="J808" s="849">
        <v>3</v>
      </c>
      <c r="K808" s="850">
        <v>17250</v>
      </c>
    </row>
    <row r="809" spans="1:11" ht="14.4" customHeight="1" x14ac:dyDescent="0.3">
      <c r="A809" s="831" t="s">
        <v>588</v>
      </c>
      <c r="B809" s="832" t="s">
        <v>589</v>
      </c>
      <c r="C809" s="835" t="s">
        <v>618</v>
      </c>
      <c r="D809" s="863" t="s">
        <v>619</v>
      </c>
      <c r="E809" s="835" t="s">
        <v>4671</v>
      </c>
      <c r="F809" s="863" t="s">
        <v>4672</v>
      </c>
      <c r="G809" s="835" t="s">
        <v>5238</v>
      </c>
      <c r="H809" s="835" t="s">
        <v>5239</v>
      </c>
      <c r="I809" s="849">
        <v>5750</v>
      </c>
      <c r="J809" s="849">
        <v>5</v>
      </c>
      <c r="K809" s="850">
        <v>28750</v>
      </c>
    </row>
    <row r="810" spans="1:11" ht="14.4" customHeight="1" x14ac:dyDescent="0.3">
      <c r="A810" s="831" t="s">
        <v>588</v>
      </c>
      <c r="B810" s="832" t="s">
        <v>589</v>
      </c>
      <c r="C810" s="835" t="s">
        <v>618</v>
      </c>
      <c r="D810" s="863" t="s">
        <v>619</v>
      </c>
      <c r="E810" s="835" t="s">
        <v>4671</v>
      </c>
      <c r="F810" s="863" t="s">
        <v>4672</v>
      </c>
      <c r="G810" s="835" t="s">
        <v>5240</v>
      </c>
      <c r="H810" s="835" t="s">
        <v>5241</v>
      </c>
      <c r="I810" s="849">
        <v>5750</v>
      </c>
      <c r="J810" s="849">
        <v>4</v>
      </c>
      <c r="K810" s="850">
        <v>23000</v>
      </c>
    </row>
    <row r="811" spans="1:11" ht="14.4" customHeight="1" x14ac:dyDescent="0.3">
      <c r="A811" s="831" t="s">
        <v>588</v>
      </c>
      <c r="B811" s="832" t="s">
        <v>589</v>
      </c>
      <c r="C811" s="835" t="s">
        <v>618</v>
      </c>
      <c r="D811" s="863" t="s">
        <v>619</v>
      </c>
      <c r="E811" s="835" t="s">
        <v>4671</v>
      </c>
      <c r="F811" s="863" t="s">
        <v>4672</v>
      </c>
      <c r="G811" s="835" t="s">
        <v>5242</v>
      </c>
      <c r="H811" s="835" t="s">
        <v>5243</v>
      </c>
      <c r="I811" s="849">
        <v>5750</v>
      </c>
      <c r="J811" s="849">
        <v>2</v>
      </c>
      <c r="K811" s="850">
        <v>11500</v>
      </c>
    </row>
    <row r="812" spans="1:11" ht="14.4" customHeight="1" x14ac:dyDescent="0.3">
      <c r="A812" s="831" t="s">
        <v>588</v>
      </c>
      <c r="B812" s="832" t="s">
        <v>589</v>
      </c>
      <c r="C812" s="835" t="s">
        <v>618</v>
      </c>
      <c r="D812" s="863" t="s">
        <v>619</v>
      </c>
      <c r="E812" s="835" t="s">
        <v>4671</v>
      </c>
      <c r="F812" s="863" t="s">
        <v>4672</v>
      </c>
      <c r="G812" s="835" t="s">
        <v>5244</v>
      </c>
      <c r="H812" s="835" t="s">
        <v>5245</v>
      </c>
      <c r="I812" s="849">
        <v>5750</v>
      </c>
      <c r="J812" s="849">
        <v>1</v>
      </c>
      <c r="K812" s="850">
        <v>5750</v>
      </c>
    </row>
    <row r="813" spans="1:11" ht="14.4" customHeight="1" x14ac:dyDescent="0.3">
      <c r="A813" s="831" t="s">
        <v>588</v>
      </c>
      <c r="B813" s="832" t="s">
        <v>589</v>
      </c>
      <c r="C813" s="835" t="s">
        <v>618</v>
      </c>
      <c r="D813" s="863" t="s">
        <v>619</v>
      </c>
      <c r="E813" s="835" t="s">
        <v>4671</v>
      </c>
      <c r="F813" s="863" t="s">
        <v>4672</v>
      </c>
      <c r="G813" s="835" t="s">
        <v>5246</v>
      </c>
      <c r="H813" s="835" t="s">
        <v>5247</v>
      </c>
      <c r="I813" s="849">
        <v>5750</v>
      </c>
      <c r="J813" s="849">
        <v>7</v>
      </c>
      <c r="K813" s="850">
        <v>40250</v>
      </c>
    </row>
    <row r="814" spans="1:11" ht="14.4" customHeight="1" x14ac:dyDescent="0.3">
      <c r="A814" s="831" t="s">
        <v>588</v>
      </c>
      <c r="B814" s="832" t="s">
        <v>589</v>
      </c>
      <c r="C814" s="835" t="s">
        <v>618</v>
      </c>
      <c r="D814" s="863" t="s">
        <v>619</v>
      </c>
      <c r="E814" s="835" t="s">
        <v>4671</v>
      </c>
      <c r="F814" s="863" t="s">
        <v>4672</v>
      </c>
      <c r="G814" s="835" t="s">
        <v>5248</v>
      </c>
      <c r="H814" s="835" t="s">
        <v>5249</v>
      </c>
      <c r="I814" s="849">
        <v>8050</v>
      </c>
      <c r="J814" s="849">
        <v>1</v>
      </c>
      <c r="K814" s="850">
        <v>8050</v>
      </c>
    </row>
    <row r="815" spans="1:11" ht="14.4" customHeight="1" x14ac:dyDescent="0.3">
      <c r="A815" s="831" t="s">
        <v>588</v>
      </c>
      <c r="B815" s="832" t="s">
        <v>589</v>
      </c>
      <c r="C815" s="835" t="s">
        <v>618</v>
      </c>
      <c r="D815" s="863" t="s">
        <v>619</v>
      </c>
      <c r="E815" s="835" t="s">
        <v>4671</v>
      </c>
      <c r="F815" s="863" t="s">
        <v>4672</v>
      </c>
      <c r="G815" s="835" t="s">
        <v>5250</v>
      </c>
      <c r="H815" s="835" t="s">
        <v>5251</v>
      </c>
      <c r="I815" s="849">
        <v>13299.9052734375</v>
      </c>
      <c r="J815" s="849">
        <v>2</v>
      </c>
      <c r="K815" s="850">
        <v>26599.810546875</v>
      </c>
    </row>
    <row r="816" spans="1:11" ht="14.4" customHeight="1" x14ac:dyDescent="0.3">
      <c r="A816" s="831" t="s">
        <v>588</v>
      </c>
      <c r="B816" s="832" t="s">
        <v>589</v>
      </c>
      <c r="C816" s="835" t="s">
        <v>618</v>
      </c>
      <c r="D816" s="863" t="s">
        <v>619</v>
      </c>
      <c r="E816" s="835" t="s">
        <v>4671</v>
      </c>
      <c r="F816" s="863" t="s">
        <v>4672</v>
      </c>
      <c r="G816" s="835" t="s">
        <v>5252</v>
      </c>
      <c r="H816" s="835" t="s">
        <v>5253</v>
      </c>
      <c r="I816" s="849">
        <v>8667.099609375</v>
      </c>
      <c r="J816" s="849">
        <v>1</v>
      </c>
      <c r="K816" s="850">
        <v>8667.099609375</v>
      </c>
    </row>
    <row r="817" spans="1:11" ht="14.4" customHeight="1" x14ac:dyDescent="0.3">
      <c r="A817" s="831" t="s">
        <v>588</v>
      </c>
      <c r="B817" s="832" t="s">
        <v>589</v>
      </c>
      <c r="C817" s="835" t="s">
        <v>618</v>
      </c>
      <c r="D817" s="863" t="s">
        <v>619</v>
      </c>
      <c r="E817" s="835" t="s">
        <v>4671</v>
      </c>
      <c r="F817" s="863" t="s">
        <v>4672</v>
      </c>
      <c r="G817" s="835" t="s">
        <v>5254</v>
      </c>
      <c r="H817" s="835" t="s">
        <v>5255</v>
      </c>
      <c r="I817" s="849">
        <v>19580</v>
      </c>
      <c r="J817" s="849">
        <v>2</v>
      </c>
      <c r="K817" s="850">
        <v>39160</v>
      </c>
    </row>
    <row r="818" spans="1:11" ht="14.4" customHeight="1" x14ac:dyDescent="0.3">
      <c r="A818" s="831" t="s">
        <v>588</v>
      </c>
      <c r="B818" s="832" t="s">
        <v>589</v>
      </c>
      <c r="C818" s="835" t="s">
        <v>618</v>
      </c>
      <c r="D818" s="863" t="s">
        <v>619</v>
      </c>
      <c r="E818" s="835" t="s">
        <v>4671</v>
      </c>
      <c r="F818" s="863" t="s">
        <v>4672</v>
      </c>
      <c r="G818" s="835" t="s">
        <v>5256</v>
      </c>
      <c r="H818" s="835" t="s">
        <v>5257</v>
      </c>
      <c r="I818" s="849">
        <v>19580</v>
      </c>
      <c r="J818" s="849">
        <v>2</v>
      </c>
      <c r="K818" s="850">
        <v>39160</v>
      </c>
    </row>
    <row r="819" spans="1:11" ht="14.4" customHeight="1" x14ac:dyDescent="0.3">
      <c r="A819" s="831" t="s">
        <v>588</v>
      </c>
      <c r="B819" s="832" t="s">
        <v>589</v>
      </c>
      <c r="C819" s="835" t="s">
        <v>618</v>
      </c>
      <c r="D819" s="863" t="s">
        <v>619</v>
      </c>
      <c r="E819" s="835" t="s">
        <v>4671</v>
      </c>
      <c r="F819" s="863" t="s">
        <v>4672</v>
      </c>
      <c r="G819" s="835" t="s">
        <v>5258</v>
      </c>
      <c r="H819" s="835" t="s">
        <v>5259</v>
      </c>
      <c r="I819" s="849">
        <v>19580</v>
      </c>
      <c r="J819" s="849">
        <v>2</v>
      </c>
      <c r="K819" s="850">
        <v>39160</v>
      </c>
    </row>
    <row r="820" spans="1:11" ht="14.4" customHeight="1" x14ac:dyDescent="0.3">
      <c r="A820" s="831" t="s">
        <v>588</v>
      </c>
      <c r="B820" s="832" t="s">
        <v>589</v>
      </c>
      <c r="C820" s="835" t="s">
        <v>618</v>
      </c>
      <c r="D820" s="863" t="s">
        <v>619</v>
      </c>
      <c r="E820" s="835" t="s">
        <v>4671</v>
      </c>
      <c r="F820" s="863" t="s">
        <v>4672</v>
      </c>
      <c r="G820" s="835" t="s">
        <v>5260</v>
      </c>
      <c r="H820" s="835" t="s">
        <v>5261</v>
      </c>
      <c r="I820" s="849">
        <v>13299.900390625</v>
      </c>
      <c r="J820" s="849">
        <v>1</v>
      </c>
      <c r="K820" s="850">
        <v>13299.900390625</v>
      </c>
    </row>
    <row r="821" spans="1:11" ht="14.4" customHeight="1" x14ac:dyDescent="0.3">
      <c r="A821" s="831" t="s">
        <v>588</v>
      </c>
      <c r="B821" s="832" t="s">
        <v>589</v>
      </c>
      <c r="C821" s="835" t="s">
        <v>618</v>
      </c>
      <c r="D821" s="863" t="s">
        <v>619</v>
      </c>
      <c r="E821" s="835" t="s">
        <v>4671</v>
      </c>
      <c r="F821" s="863" t="s">
        <v>4672</v>
      </c>
      <c r="G821" s="835" t="s">
        <v>5262</v>
      </c>
      <c r="H821" s="835" t="s">
        <v>5263</v>
      </c>
      <c r="I821" s="849">
        <v>13299.900390625</v>
      </c>
      <c r="J821" s="849">
        <v>1</v>
      </c>
      <c r="K821" s="850">
        <v>13299.900390625</v>
      </c>
    </row>
    <row r="822" spans="1:11" ht="14.4" customHeight="1" x14ac:dyDescent="0.3">
      <c r="A822" s="831" t="s">
        <v>588</v>
      </c>
      <c r="B822" s="832" t="s">
        <v>589</v>
      </c>
      <c r="C822" s="835" t="s">
        <v>618</v>
      </c>
      <c r="D822" s="863" t="s">
        <v>619</v>
      </c>
      <c r="E822" s="835" t="s">
        <v>4671</v>
      </c>
      <c r="F822" s="863" t="s">
        <v>4672</v>
      </c>
      <c r="G822" s="835" t="s">
        <v>5264</v>
      </c>
      <c r="H822" s="835" t="s">
        <v>5265</v>
      </c>
      <c r="I822" s="849">
        <v>13299.900390625</v>
      </c>
      <c r="J822" s="849">
        <v>1</v>
      </c>
      <c r="K822" s="850">
        <v>13299.900390625</v>
      </c>
    </row>
    <row r="823" spans="1:11" ht="14.4" customHeight="1" x14ac:dyDescent="0.3">
      <c r="A823" s="831" t="s">
        <v>588</v>
      </c>
      <c r="B823" s="832" t="s">
        <v>589</v>
      </c>
      <c r="C823" s="835" t="s">
        <v>618</v>
      </c>
      <c r="D823" s="863" t="s">
        <v>619</v>
      </c>
      <c r="E823" s="835" t="s">
        <v>4671</v>
      </c>
      <c r="F823" s="863" t="s">
        <v>4672</v>
      </c>
      <c r="G823" s="835" t="s">
        <v>5266</v>
      </c>
      <c r="H823" s="835" t="s">
        <v>5267</v>
      </c>
      <c r="I823" s="849">
        <v>13299.900390625</v>
      </c>
      <c r="J823" s="849">
        <v>1</v>
      </c>
      <c r="K823" s="850">
        <v>13299.900390625</v>
      </c>
    </row>
    <row r="824" spans="1:11" ht="14.4" customHeight="1" x14ac:dyDescent="0.3">
      <c r="A824" s="831" t="s">
        <v>588</v>
      </c>
      <c r="B824" s="832" t="s">
        <v>589</v>
      </c>
      <c r="C824" s="835" t="s">
        <v>618</v>
      </c>
      <c r="D824" s="863" t="s">
        <v>619</v>
      </c>
      <c r="E824" s="835" t="s">
        <v>4671</v>
      </c>
      <c r="F824" s="863" t="s">
        <v>4672</v>
      </c>
      <c r="G824" s="835" t="s">
        <v>5268</v>
      </c>
      <c r="H824" s="835" t="s">
        <v>5269</v>
      </c>
      <c r="I824" s="849">
        <v>8743.0302734375</v>
      </c>
      <c r="J824" s="849">
        <v>1</v>
      </c>
      <c r="K824" s="850">
        <v>8743.0302734375</v>
      </c>
    </row>
    <row r="825" spans="1:11" ht="14.4" customHeight="1" x14ac:dyDescent="0.3">
      <c r="A825" s="831" t="s">
        <v>588</v>
      </c>
      <c r="B825" s="832" t="s">
        <v>589</v>
      </c>
      <c r="C825" s="835" t="s">
        <v>618</v>
      </c>
      <c r="D825" s="863" t="s">
        <v>619</v>
      </c>
      <c r="E825" s="835" t="s">
        <v>4671</v>
      </c>
      <c r="F825" s="863" t="s">
        <v>4672</v>
      </c>
      <c r="G825" s="835" t="s">
        <v>5270</v>
      </c>
      <c r="H825" s="835" t="s">
        <v>5271</v>
      </c>
      <c r="I825" s="849">
        <v>8743.0302734375</v>
      </c>
      <c r="J825" s="849">
        <v>2</v>
      </c>
      <c r="K825" s="850">
        <v>17486.060546875</v>
      </c>
    </row>
    <row r="826" spans="1:11" ht="14.4" customHeight="1" x14ac:dyDescent="0.3">
      <c r="A826" s="831" t="s">
        <v>588</v>
      </c>
      <c r="B826" s="832" t="s">
        <v>589</v>
      </c>
      <c r="C826" s="835" t="s">
        <v>618</v>
      </c>
      <c r="D826" s="863" t="s">
        <v>619</v>
      </c>
      <c r="E826" s="835" t="s">
        <v>4671</v>
      </c>
      <c r="F826" s="863" t="s">
        <v>4672</v>
      </c>
      <c r="G826" s="835" t="s">
        <v>5272</v>
      </c>
      <c r="H826" s="835" t="s">
        <v>5273</v>
      </c>
      <c r="I826" s="849">
        <v>8743.01953125</v>
      </c>
      <c r="J826" s="849">
        <v>1</v>
      </c>
      <c r="K826" s="850">
        <v>8743.01953125</v>
      </c>
    </row>
    <row r="827" spans="1:11" ht="14.4" customHeight="1" x14ac:dyDescent="0.3">
      <c r="A827" s="831" t="s">
        <v>588</v>
      </c>
      <c r="B827" s="832" t="s">
        <v>589</v>
      </c>
      <c r="C827" s="835" t="s">
        <v>618</v>
      </c>
      <c r="D827" s="863" t="s">
        <v>619</v>
      </c>
      <c r="E827" s="835" t="s">
        <v>4671</v>
      </c>
      <c r="F827" s="863" t="s">
        <v>4672</v>
      </c>
      <c r="G827" s="835" t="s">
        <v>5274</v>
      </c>
      <c r="H827" s="835" t="s">
        <v>5275</v>
      </c>
      <c r="I827" s="849">
        <v>8667.099609375</v>
      </c>
      <c r="J827" s="849">
        <v>1</v>
      </c>
      <c r="K827" s="850">
        <v>8667.099609375</v>
      </c>
    </row>
    <row r="828" spans="1:11" ht="14.4" customHeight="1" x14ac:dyDescent="0.3">
      <c r="A828" s="831" t="s">
        <v>588</v>
      </c>
      <c r="B828" s="832" t="s">
        <v>589</v>
      </c>
      <c r="C828" s="835" t="s">
        <v>618</v>
      </c>
      <c r="D828" s="863" t="s">
        <v>619</v>
      </c>
      <c r="E828" s="835" t="s">
        <v>4671</v>
      </c>
      <c r="F828" s="863" t="s">
        <v>4672</v>
      </c>
      <c r="G828" s="835" t="s">
        <v>5276</v>
      </c>
      <c r="H828" s="835" t="s">
        <v>5277</v>
      </c>
      <c r="I828" s="849">
        <v>11500</v>
      </c>
      <c r="J828" s="849">
        <v>1</v>
      </c>
      <c r="K828" s="850">
        <v>11500</v>
      </c>
    </row>
    <row r="829" spans="1:11" ht="14.4" customHeight="1" x14ac:dyDescent="0.3">
      <c r="A829" s="831" t="s">
        <v>588</v>
      </c>
      <c r="B829" s="832" t="s">
        <v>589</v>
      </c>
      <c r="C829" s="835" t="s">
        <v>618</v>
      </c>
      <c r="D829" s="863" t="s">
        <v>619</v>
      </c>
      <c r="E829" s="835" t="s">
        <v>4671</v>
      </c>
      <c r="F829" s="863" t="s">
        <v>4672</v>
      </c>
      <c r="G829" s="835" t="s">
        <v>5278</v>
      </c>
      <c r="H829" s="835" t="s">
        <v>5279</v>
      </c>
      <c r="I829" s="849">
        <v>11500</v>
      </c>
      <c r="J829" s="849">
        <v>2</v>
      </c>
      <c r="K829" s="850">
        <v>23000</v>
      </c>
    </row>
    <row r="830" spans="1:11" ht="14.4" customHeight="1" x14ac:dyDescent="0.3">
      <c r="A830" s="831" t="s">
        <v>588</v>
      </c>
      <c r="B830" s="832" t="s">
        <v>589</v>
      </c>
      <c r="C830" s="835" t="s">
        <v>618</v>
      </c>
      <c r="D830" s="863" t="s">
        <v>619</v>
      </c>
      <c r="E830" s="835" t="s">
        <v>4671</v>
      </c>
      <c r="F830" s="863" t="s">
        <v>4672</v>
      </c>
      <c r="G830" s="835" t="s">
        <v>5280</v>
      </c>
      <c r="H830" s="835" t="s">
        <v>5281</v>
      </c>
      <c r="I830" s="849">
        <v>11500</v>
      </c>
      <c r="J830" s="849">
        <v>4</v>
      </c>
      <c r="K830" s="850">
        <v>46000</v>
      </c>
    </row>
    <row r="831" spans="1:11" ht="14.4" customHeight="1" x14ac:dyDescent="0.3">
      <c r="A831" s="831" t="s">
        <v>588</v>
      </c>
      <c r="B831" s="832" t="s">
        <v>589</v>
      </c>
      <c r="C831" s="835" t="s">
        <v>618</v>
      </c>
      <c r="D831" s="863" t="s">
        <v>619</v>
      </c>
      <c r="E831" s="835" t="s">
        <v>4671</v>
      </c>
      <c r="F831" s="863" t="s">
        <v>4672</v>
      </c>
      <c r="G831" s="835" t="s">
        <v>5282</v>
      </c>
      <c r="H831" s="835" t="s">
        <v>5283</v>
      </c>
      <c r="I831" s="849">
        <v>11500</v>
      </c>
      <c r="J831" s="849">
        <v>3</v>
      </c>
      <c r="K831" s="850">
        <v>34500</v>
      </c>
    </row>
    <row r="832" spans="1:11" ht="14.4" customHeight="1" x14ac:dyDescent="0.3">
      <c r="A832" s="831" t="s">
        <v>588</v>
      </c>
      <c r="B832" s="832" t="s">
        <v>589</v>
      </c>
      <c r="C832" s="835" t="s">
        <v>618</v>
      </c>
      <c r="D832" s="863" t="s">
        <v>619</v>
      </c>
      <c r="E832" s="835" t="s">
        <v>4671</v>
      </c>
      <c r="F832" s="863" t="s">
        <v>4672</v>
      </c>
      <c r="G832" s="835" t="s">
        <v>5284</v>
      </c>
      <c r="H832" s="835" t="s">
        <v>5285</v>
      </c>
      <c r="I832" s="849">
        <v>11500</v>
      </c>
      <c r="J832" s="849">
        <v>1</v>
      </c>
      <c r="K832" s="850">
        <v>11500</v>
      </c>
    </row>
    <row r="833" spans="1:11" ht="14.4" customHeight="1" x14ac:dyDescent="0.3">
      <c r="A833" s="831" t="s">
        <v>588</v>
      </c>
      <c r="B833" s="832" t="s">
        <v>589</v>
      </c>
      <c r="C833" s="835" t="s">
        <v>618</v>
      </c>
      <c r="D833" s="863" t="s">
        <v>619</v>
      </c>
      <c r="E833" s="835" t="s">
        <v>4671</v>
      </c>
      <c r="F833" s="863" t="s">
        <v>4672</v>
      </c>
      <c r="G833" s="835" t="s">
        <v>5286</v>
      </c>
      <c r="H833" s="835" t="s">
        <v>5287</v>
      </c>
      <c r="I833" s="849">
        <v>11500</v>
      </c>
      <c r="J833" s="849">
        <v>2</v>
      </c>
      <c r="K833" s="850">
        <v>23000</v>
      </c>
    </row>
    <row r="834" spans="1:11" ht="14.4" customHeight="1" x14ac:dyDescent="0.3">
      <c r="A834" s="831" t="s">
        <v>588</v>
      </c>
      <c r="B834" s="832" t="s">
        <v>589</v>
      </c>
      <c r="C834" s="835" t="s">
        <v>618</v>
      </c>
      <c r="D834" s="863" t="s">
        <v>619</v>
      </c>
      <c r="E834" s="835" t="s">
        <v>4671</v>
      </c>
      <c r="F834" s="863" t="s">
        <v>4672</v>
      </c>
      <c r="G834" s="835" t="s">
        <v>5288</v>
      </c>
      <c r="H834" s="835" t="s">
        <v>5289</v>
      </c>
      <c r="I834" s="849">
        <v>11500</v>
      </c>
      <c r="J834" s="849">
        <v>1</v>
      </c>
      <c r="K834" s="850">
        <v>11500</v>
      </c>
    </row>
    <row r="835" spans="1:11" ht="14.4" customHeight="1" x14ac:dyDescent="0.3">
      <c r="A835" s="831" t="s">
        <v>588</v>
      </c>
      <c r="B835" s="832" t="s">
        <v>589</v>
      </c>
      <c r="C835" s="835" t="s">
        <v>618</v>
      </c>
      <c r="D835" s="863" t="s">
        <v>619</v>
      </c>
      <c r="E835" s="835" t="s">
        <v>4671</v>
      </c>
      <c r="F835" s="863" t="s">
        <v>4672</v>
      </c>
      <c r="G835" s="835" t="s">
        <v>5290</v>
      </c>
      <c r="H835" s="835" t="s">
        <v>5291</v>
      </c>
      <c r="I835" s="849">
        <v>11500</v>
      </c>
      <c r="J835" s="849">
        <v>1</v>
      </c>
      <c r="K835" s="850">
        <v>11500</v>
      </c>
    </row>
    <row r="836" spans="1:11" ht="14.4" customHeight="1" x14ac:dyDescent="0.3">
      <c r="A836" s="831" t="s">
        <v>588</v>
      </c>
      <c r="B836" s="832" t="s">
        <v>589</v>
      </c>
      <c r="C836" s="835" t="s">
        <v>618</v>
      </c>
      <c r="D836" s="863" t="s">
        <v>619</v>
      </c>
      <c r="E836" s="835" t="s">
        <v>4671</v>
      </c>
      <c r="F836" s="863" t="s">
        <v>4672</v>
      </c>
      <c r="G836" s="835" t="s">
        <v>5292</v>
      </c>
      <c r="H836" s="835" t="s">
        <v>5293</v>
      </c>
      <c r="I836" s="849">
        <v>5750</v>
      </c>
      <c r="J836" s="849">
        <v>1</v>
      </c>
      <c r="K836" s="850">
        <v>5750</v>
      </c>
    </row>
    <row r="837" spans="1:11" ht="14.4" customHeight="1" x14ac:dyDescent="0.3">
      <c r="A837" s="831" t="s">
        <v>588</v>
      </c>
      <c r="B837" s="832" t="s">
        <v>589</v>
      </c>
      <c r="C837" s="835" t="s">
        <v>618</v>
      </c>
      <c r="D837" s="863" t="s">
        <v>619</v>
      </c>
      <c r="E837" s="835" t="s">
        <v>4671</v>
      </c>
      <c r="F837" s="863" t="s">
        <v>4672</v>
      </c>
      <c r="G837" s="835" t="s">
        <v>5294</v>
      </c>
      <c r="H837" s="835" t="s">
        <v>5295</v>
      </c>
      <c r="I837" s="849">
        <v>5750</v>
      </c>
      <c r="J837" s="849">
        <v>1</v>
      </c>
      <c r="K837" s="850">
        <v>5750</v>
      </c>
    </row>
    <row r="838" spans="1:11" ht="14.4" customHeight="1" x14ac:dyDescent="0.3">
      <c r="A838" s="831" t="s">
        <v>588</v>
      </c>
      <c r="B838" s="832" t="s">
        <v>589</v>
      </c>
      <c r="C838" s="835" t="s">
        <v>618</v>
      </c>
      <c r="D838" s="863" t="s">
        <v>619</v>
      </c>
      <c r="E838" s="835" t="s">
        <v>4671</v>
      </c>
      <c r="F838" s="863" t="s">
        <v>4672</v>
      </c>
      <c r="G838" s="835" t="s">
        <v>5296</v>
      </c>
      <c r="H838" s="835" t="s">
        <v>5297</v>
      </c>
      <c r="I838" s="849">
        <v>5750</v>
      </c>
      <c r="J838" s="849">
        <v>9</v>
      </c>
      <c r="K838" s="850">
        <v>51750</v>
      </c>
    </row>
    <row r="839" spans="1:11" ht="14.4" customHeight="1" x14ac:dyDescent="0.3">
      <c r="A839" s="831" t="s">
        <v>588</v>
      </c>
      <c r="B839" s="832" t="s">
        <v>589</v>
      </c>
      <c r="C839" s="835" t="s">
        <v>618</v>
      </c>
      <c r="D839" s="863" t="s">
        <v>619</v>
      </c>
      <c r="E839" s="835" t="s">
        <v>4671</v>
      </c>
      <c r="F839" s="863" t="s">
        <v>4672</v>
      </c>
      <c r="G839" s="835" t="s">
        <v>5298</v>
      </c>
      <c r="H839" s="835" t="s">
        <v>5299</v>
      </c>
      <c r="I839" s="849">
        <v>5750</v>
      </c>
      <c r="J839" s="849">
        <v>1</v>
      </c>
      <c r="K839" s="850">
        <v>5750</v>
      </c>
    </row>
    <row r="840" spans="1:11" ht="14.4" customHeight="1" x14ac:dyDescent="0.3">
      <c r="A840" s="831" t="s">
        <v>588</v>
      </c>
      <c r="B840" s="832" t="s">
        <v>589</v>
      </c>
      <c r="C840" s="835" t="s">
        <v>618</v>
      </c>
      <c r="D840" s="863" t="s">
        <v>619</v>
      </c>
      <c r="E840" s="835" t="s">
        <v>4671</v>
      </c>
      <c r="F840" s="863" t="s">
        <v>4672</v>
      </c>
      <c r="G840" s="835" t="s">
        <v>5300</v>
      </c>
      <c r="H840" s="835" t="s">
        <v>5301</v>
      </c>
      <c r="I840" s="849">
        <v>5750</v>
      </c>
      <c r="J840" s="849">
        <v>2</v>
      </c>
      <c r="K840" s="850">
        <v>11500</v>
      </c>
    </row>
    <row r="841" spans="1:11" ht="14.4" customHeight="1" x14ac:dyDescent="0.3">
      <c r="A841" s="831" t="s">
        <v>588</v>
      </c>
      <c r="B841" s="832" t="s">
        <v>589</v>
      </c>
      <c r="C841" s="835" t="s">
        <v>618</v>
      </c>
      <c r="D841" s="863" t="s">
        <v>619</v>
      </c>
      <c r="E841" s="835" t="s">
        <v>4671</v>
      </c>
      <c r="F841" s="863" t="s">
        <v>4672</v>
      </c>
      <c r="G841" s="835" t="s">
        <v>5302</v>
      </c>
      <c r="H841" s="835" t="s">
        <v>5303</v>
      </c>
      <c r="I841" s="849">
        <v>5750</v>
      </c>
      <c r="J841" s="849">
        <v>1</v>
      </c>
      <c r="K841" s="850">
        <v>5750</v>
      </c>
    </row>
    <row r="842" spans="1:11" ht="14.4" customHeight="1" x14ac:dyDescent="0.3">
      <c r="A842" s="831" t="s">
        <v>588</v>
      </c>
      <c r="B842" s="832" t="s">
        <v>589</v>
      </c>
      <c r="C842" s="835" t="s">
        <v>618</v>
      </c>
      <c r="D842" s="863" t="s">
        <v>619</v>
      </c>
      <c r="E842" s="835" t="s">
        <v>4671</v>
      </c>
      <c r="F842" s="863" t="s">
        <v>4672</v>
      </c>
      <c r="G842" s="835" t="s">
        <v>5304</v>
      </c>
      <c r="H842" s="835" t="s">
        <v>5305</v>
      </c>
      <c r="I842" s="849">
        <v>5750</v>
      </c>
      <c r="J842" s="849">
        <v>2</v>
      </c>
      <c r="K842" s="850">
        <v>11500</v>
      </c>
    </row>
    <row r="843" spans="1:11" ht="14.4" customHeight="1" x14ac:dyDescent="0.3">
      <c r="A843" s="831" t="s">
        <v>588</v>
      </c>
      <c r="B843" s="832" t="s">
        <v>589</v>
      </c>
      <c r="C843" s="835" t="s">
        <v>618</v>
      </c>
      <c r="D843" s="863" t="s">
        <v>619</v>
      </c>
      <c r="E843" s="835" t="s">
        <v>4671</v>
      </c>
      <c r="F843" s="863" t="s">
        <v>4672</v>
      </c>
      <c r="G843" s="835" t="s">
        <v>5306</v>
      </c>
      <c r="H843" s="835" t="s">
        <v>5307</v>
      </c>
      <c r="I843" s="849">
        <v>5750</v>
      </c>
      <c r="J843" s="849">
        <v>1</v>
      </c>
      <c r="K843" s="850">
        <v>5750</v>
      </c>
    </row>
    <row r="844" spans="1:11" ht="14.4" customHeight="1" x14ac:dyDescent="0.3">
      <c r="A844" s="831" t="s">
        <v>588</v>
      </c>
      <c r="B844" s="832" t="s">
        <v>589</v>
      </c>
      <c r="C844" s="835" t="s">
        <v>618</v>
      </c>
      <c r="D844" s="863" t="s">
        <v>619</v>
      </c>
      <c r="E844" s="835" t="s">
        <v>4671</v>
      </c>
      <c r="F844" s="863" t="s">
        <v>4672</v>
      </c>
      <c r="G844" s="835" t="s">
        <v>5308</v>
      </c>
      <c r="H844" s="835" t="s">
        <v>5309</v>
      </c>
      <c r="I844" s="849">
        <v>5750</v>
      </c>
      <c r="J844" s="849">
        <v>1</v>
      </c>
      <c r="K844" s="850">
        <v>5750</v>
      </c>
    </row>
    <row r="845" spans="1:11" ht="14.4" customHeight="1" x14ac:dyDescent="0.3">
      <c r="A845" s="831" t="s">
        <v>588</v>
      </c>
      <c r="B845" s="832" t="s">
        <v>589</v>
      </c>
      <c r="C845" s="835" t="s">
        <v>618</v>
      </c>
      <c r="D845" s="863" t="s">
        <v>619</v>
      </c>
      <c r="E845" s="835" t="s">
        <v>4671</v>
      </c>
      <c r="F845" s="863" t="s">
        <v>4672</v>
      </c>
      <c r="G845" s="835" t="s">
        <v>5310</v>
      </c>
      <c r="H845" s="835" t="s">
        <v>5311</v>
      </c>
      <c r="I845" s="849">
        <v>5750</v>
      </c>
      <c r="J845" s="849">
        <v>1</v>
      </c>
      <c r="K845" s="850">
        <v>5750</v>
      </c>
    </row>
    <row r="846" spans="1:11" ht="14.4" customHeight="1" x14ac:dyDescent="0.3">
      <c r="A846" s="831" t="s">
        <v>588</v>
      </c>
      <c r="B846" s="832" t="s">
        <v>589</v>
      </c>
      <c r="C846" s="835" t="s">
        <v>618</v>
      </c>
      <c r="D846" s="863" t="s">
        <v>619</v>
      </c>
      <c r="E846" s="835" t="s">
        <v>4671</v>
      </c>
      <c r="F846" s="863" t="s">
        <v>4672</v>
      </c>
      <c r="G846" s="835" t="s">
        <v>5312</v>
      </c>
      <c r="H846" s="835" t="s">
        <v>5313</v>
      </c>
      <c r="I846" s="849">
        <v>5750</v>
      </c>
      <c r="J846" s="849">
        <v>1</v>
      </c>
      <c r="K846" s="850">
        <v>5750</v>
      </c>
    </row>
    <row r="847" spans="1:11" ht="14.4" customHeight="1" x14ac:dyDescent="0.3">
      <c r="A847" s="831" t="s">
        <v>588</v>
      </c>
      <c r="B847" s="832" t="s">
        <v>589</v>
      </c>
      <c r="C847" s="835" t="s">
        <v>618</v>
      </c>
      <c r="D847" s="863" t="s">
        <v>619</v>
      </c>
      <c r="E847" s="835" t="s">
        <v>4671</v>
      </c>
      <c r="F847" s="863" t="s">
        <v>4672</v>
      </c>
      <c r="G847" s="835" t="s">
        <v>5314</v>
      </c>
      <c r="H847" s="835" t="s">
        <v>5315</v>
      </c>
      <c r="I847" s="849">
        <v>5750</v>
      </c>
      <c r="J847" s="849">
        <v>2</v>
      </c>
      <c r="K847" s="850">
        <v>11500</v>
      </c>
    </row>
    <row r="848" spans="1:11" ht="14.4" customHeight="1" x14ac:dyDescent="0.3">
      <c r="A848" s="831" t="s">
        <v>588</v>
      </c>
      <c r="B848" s="832" t="s">
        <v>589</v>
      </c>
      <c r="C848" s="835" t="s">
        <v>618</v>
      </c>
      <c r="D848" s="863" t="s">
        <v>619</v>
      </c>
      <c r="E848" s="835" t="s">
        <v>4671</v>
      </c>
      <c r="F848" s="863" t="s">
        <v>4672</v>
      </c>
      <c r="G848" s="835" t="s">
        <v>5316</v>
      </c>
      <c r="H848" s="835" t="s">
        <v>5317</v>
      </c>
      <c r="I848" s="849">
        <v>5750</v>
      </c>
      <c r="J848" s="849">
        <v>1</v>
      </c>
      <c r="K848" s="850">
        <v>5750</v>
      </c>
    </row>
    <row r="849" spans="1:11" ht="14.4" customHeight="1" x14ac:dyDescent="0.3">
      <c r="A849" s="831" t="s">
        <v>588</v>
      </c>
      <c r="B849" s="832" t="s">
        <v>589</v>
      </c>
      <c r="C849" s="835" t="s">
        <v>618</v>
      </c>
      <c r="D849" s="863" t="s">
        <v>619</v>
      </c>
      <c r="E849" s="835" t="s">
        <v>4671</v>
      </c>
      <c r="F849" s="863" t="s">
        <v>4672</v>
      </c>
      <c r="G849" s="835" t="s">
        <v>5318</v>
      </c>
      <c r="H849" s="835" t="s">
        <v>5319</v>
      </c>
      <c r="I849" s="849">
        <v>5750</v>
      </c>
      <c r="J849" s="849">
        <v>4</v>
      </c>
      <c r="K849" s="850">
        <v>23000</v>
      </c>
    </row>
    <row r="850" spans="1:11" ht="14.4" customHeight="1" x14ac:dyDescent="0.3">
      <c r="A850" s="831" t="s">
        <v>588</v>
      </c>
      <c r="B850" s="832" t="s">
        <v>589</v>
      </c>
      <c r="C850" s="835" t="s">
        <v>618</v>
      </c>
      <c r="D850" s="863" t="s">
        <v>619</v>
      </c>
      <c r="E850" s="835" t="s">
        <v>4671</v>
      </c>
      <c r="F850" s="863" t="s">
        <v>4672</v>
      </c>
      <c r="G850" s="835" t="s">
        <v>5320</v>
      </c>
      <c r="H850" s="835" t="s">
        <v>5321</v>
      </c>
      <c r="I850" s="849">
        <v>5750</v>
      </c>
      <c r="J850" s="849">
        <v>1</v>
      </c>
      <c r="K850" s="850">
        <v>5750</v>
      </c>
    </row>
    <row r="851" spans="1:11" ht="14.4" customHeight="1" x14ac:dyDescent="0.3">
      <c r="A851" s="831" t="s">
        <v>588</v>
      </c>
      <c r="B851" s="832" t="s">
        <v>589</v>
      </c>
      <c r="C851" s="835" t="s">
        <v>618</v>
      </c>
      <c r="D851" s="863" t="s">
        <v>619</v>
      </c>
      <c r="E851" s="835" t="s">
        <v>4671</v>
      </c>
      <c r="F851" s="863" t="s">
        <v>4672</v>
      </c>
      <c r="G851" s="835" t="s">
        <v>5322</v>
      </c>
      <c r="H851" s="835" t="s">
        <v>5323</v>
      </c>
      <c r="I851" s="849">
        <v>5750</v>
      </c>
      <c r="J851" s="849">
        <v>1</v>
      </c>
      <c r="K851" s="850">
        <v>5750</v>
      </c>
    </row>
    <row r="852" spans="1:11" ht="14.4" customHeight="1" x14ac:dyDescent="0.3">
      <c r="A852" s="831" t="s">
        <v>588</v>
      </c>
      <c r="B852" s="832" t="s">
        <v>589</v>
      </c>
      <c r="C852" s="835" t="s">
        <v>618</v>
      </c>
      <c r="D852" s="863" t="s">
        <v>619</v>
      </c>
      <c r="E852" s="835" t="s">
        <v>4671</v>
      </c>
      <c r="F852" s="863" t="s">
        <v>4672</v>
      </c>
      <c r="G852" s="835" t="s">
        <v>5324</v>
      </c>
      <c r="H852" s="835" t="s">
        <v>5325</v>
      </c>
      <c r="I852" s="849">
        <v>38326.94140625</v>
      </c>
      <c r="J852" s="849">
        <v>1</v>
      </c>
      <c r="K852" s="850">
        <v>38326.94140625</v>
      </c>
    </row>
    <row r="853" spans="1:11" ht="14.4" customHeight="1" x14ac:dyDescent="0.3">
      <c r="A853" s="831" t="s">
        <v>588</v>
      </c>
      <c r="B853" s="832" t="s">
        <v>589</v>
      </c>
      <c r="C853" s="835" t="s">
        <v>618</v>
      </c>
      <c r="D853" s="863" t="s">
        <v>619</v>
      </c>
      <c r="E853" s="835" t="s">
        <v>4671</v>
      </c>
      <c r="F853" s="863" t="s">
        <v>4672</v>
      </c>
      <c r="G853" s="835" t="s">
        <v>5326</v>
      </c>
      <c r="H853" s="835" t="s">
        <v>5327</v>
      </c>
      <c r="I853" s="849">
        <v>19899.599609375</v>
      </c>
      <c r="J853" s="849">
        <v>1</v>
      </c>
      <c r="K853" s="850">
        <v>19899.599609375</v>
      </c>
    </row>
    <row r="854" spans="1:11" ht="14.4" customHeight="1" x14ac:dyDescent="0.3">
      <c r="A854" s="831" t="s">
        <v>588</v>
      </c>
      <c r="B854" s="832" t="s">
        <v>589</v>
      </c>
      <c r="C854" s="835" t="s">
        <v>618</v>
      </c>
      <c r="D854" s="863" t="s">
        <v>619</v>
      </c>
      <c r="E854" s="835" t="s">
        <v>4671</v>
      </c>
      <c r="F854" s="863" t="s">
        <v>4672</v>
      </c>
      <c r="G854" s="835" t="s">
        <v>5328</v>
      </c>
      <c r="H854" s="835" t="s">
        <v>5329</v>
      </c>
      <c r="I854" s="849">
        <v>26227.529296875</v>
      </c>
      <c r="J854" s="849">
        <v>1</v>
      </c>
      <c r="K854" s="850">
        <v>26227.529296875</v>
      </c>
    </row>
    <row r="855" spans="1:11" ht="14.4" customHeight="1" x14ac:dyDescent="0.3">
      <c r="A855" s="831" t="s">
        <v>588</v>
      </c>
      <c r="B855" s="832" t="s">
        <v>589</v>
      </c>
      <c r="C855" s="835" t="s">
        <v>618</v>
      </c>
      <c r="D855" s="863" t="s">
        <v>619</v>
      </c>
      <c r="E855" s="835" t="s">
        <v>4671</v>
      </c>
      <c r="F855" s="863" t="s">
        <v>4672</v>
      </c>
      <c r="G855" s="835" t="s">
        <v>5330</v>
      </c>
      <c r="H855" s="835" t="s">
        <v>5331</v>
      </c>
      <c r="I855" s="849">
        <v>26780.51953125</v>
      </c>
      <c r="J855" s="849">
        <v>1</v>
      </c>
      <c r="K855" s="850">
        <v>26780.51953125</v>
      </c>
    </row>
    <row r="856" spans="1:11" ht="14.4" customHeight="1" x14ac:dyDescent="0.3">
      <c r="A856" s="831" t="s">
        <v>588</v>
      </c>
      <c r="B856" s="832" t="s">
        <v>589</v>
      </c>
      <c r="C856" s="835" t="s">
        <v>618</v>
      </c>
      <c r="D856" s="863" t="s">
        <v>619</v>
      </c>
      <c r="E856" s="835" t="s">
        <v>4671</v>
      </c>
      <c r="F856" s="863" t="s">
        <v>4672</v>
      </c>
      <c r="G856" s="835" t="s">
        <v>5332</v>
      </c>
      <c r="H856" s="835" t="s">
        <v>5333</v>
      </c>
      <c r="I856" s="849">
        <v>19187.1796875</v>
      </c>
      <c r="J856" s="849">
        <v>1</v>
      </c>
      <c r="K856" s="850">
        <v>19187.1796875</v>
      </c>
    </row>
    <row r="857" spans="1:11" ht="14.4" customHeight="1" x14ac:dyDescent="0.3">
      <c r="A857" s="831" t="s">
        <v>588</v>
      </c>
      <c r="B857" s="832" t="s">
        <v>589</v>
      </c>
      <c r="C857" s="835" t="s">
        <v>618</v>
      </c>
      <c r="D857" s="863" t="s">
        <v>619</v>
      </c>
      <c r="E857" s="835" t="s">
        <v>4671</v>
      </c>
      <c r="F857" s="863" t="s">
        <v>4672</v>
      </c>
      <c r="G857" s="835" t="s">
        <v>5334</v>
      </c>
      <c r="H857" s="835" t="s">
        <v>5335</v>
      </c>
      <c r="I857" s="849">
        <v>9210.5</v>
      </c>
      <c r="J857" s="849">
        <v>1</v>
      </c>
      <c r="K857" s="850">
        <v>9210.5</v>
      </c>
    </row>
    <row r="858" spans="1:11" ht="14.4" customHeight="1" x14ac:dyDescent="0.3">
      <c r="A858" s="831" t="s">
        <v>588</v>
      </c>
      <c r="B858" s="832" t="s">
        <v>589</v>
      </c>
      <c r="C858" s="835" t="s">
        <v>618</v>
      </c>
      <c r="D858" s="863" t="s">
        <v>619</v>
      </c>
      <c r="E858" s="835" t="s">
        <v>4671</v>
      </c>
      <c r="F858" s="863" t="s">
        <v>4672</v>
      </c>
      <c r="G858" s="835" t="s">
        <v>5336</v>
      </c>
      <c r="H858" s="835" t="s">
        <v>5337</v>
      </c>
      <c r="I858" s="849">
        <v>13815.75</v>
      </c>
      <c r="J858" s="849">
        <v>1</v>
      </c>
      <c r="K858" s="850">
        <v>13815.75</v>
      </c>
    </row>
    <row r="859" spans="1:11" ht="14.4" customHeight="1" x14ac:dyDescent="0.3">
      <c r="A859" s="831" t="s">
        <v>588</v>
      </c>
      <c r="B859" s="832" t="s">
        <v>589</v>
      </c>
      <c r="C859" s="835" t="s">
        <v>618</v>
      </c>
      <c r="D859" s="863" t="s">
        <v>619</v>
      </c>
      <c r="E859" s="835" t="s">
        <v>4671</v>
      </c>
      <c r="F859" s="863" t="s">
        <v>4672</v>
      </c>
      <c r="G859" s="835" t="s">
        <v>5338</v>
      </c>
      <c r="H859" s="835" t="s">
        <v>5339</v>
      </c>
      <c r="I859" s="849">
        <v>13530.3896484375</v>
      </c>
      <c r="J859" s="849">
        <v>1</v>
      </c>
      <c r="K859" s="850">
        <v>13530.3896484375</v>
      </c>
    </row>
    <row r="860" spans="1:11" ht="14.4" customHeight="1" x14ac:dyDescent="0.3">
      <c r="A860" s="831" t="s">
        <v>588</v>
      </c>
      <c r="B860" s="832" t="s">
        <v>589</v>
      </c>
      <c r="C860" s="835" t="s">
        <v>618</v>
      </c>
      <c r="D860" s="863" t="s">
        <v>619</v>
      </c>
      <c r="E860" s="835" t="s">
        <v>4671</v>
      </c>
      <c r="F860" s="863" t="s">
        <v>4672</v>
      </c>
      <c r="G860" s="835" t="s">
        <v>5340</v>
      </c>
      <c r="H860" s="835" t="s">
        <v>5341</v>
      </c>
      <c r="I860" s="849">
        <v>9637</v>
      </c>
      <c r="J860" s="849">
        <v>1</v>
      </c>
      <c r="K860" s="850">
        <v>9637</v>
      </c>
    </row>
    <row r="861" spans="1:11" ht="14.4" customHeight="1" x14ac:dyDescent="0.3">
      <c r="A861" s="831" t="s">
        <v>588</v>
      </c>
      <c r="B861" s="832" t="s">
        <v>589</v>
      </c>
      <c r="C861" s="835" t="s">
        <v>618</v>
      </c>
      <c r="D861" s="863" t="s">
        <v>619</v>
      </c>
      <c r="E861" s="835" t="s">
        <v>4671</v>
      </c>
      <c r="F861" s="863" t="s">
        <v>4672</v>
      </c>
      <c r="G861" s="835" t="s">
        <v>5342</v>
      </c>
      <c r="H861" s="835" t="s">
        <v>5343</v>
      </c>
      <c r="I861" s="849">
        <v>6900</v>
      </c>
      <c r="J861" s="849">
        <v>5</v>
      </c>
      <c r="K861" s="850">
        <v>34500</v>
      </c>
    </row>
    <row r="862" spans="1:11" ht="14.4" customHeight="1" x14ac:dyDescent="0.3">
      <c r="A862" s="831" t="s">
        <v>588</v>
      </c>
      <c r="B862" s="832" t="s">
        <v>589</v>
      </c>
      <c r="C862" s="835" t="s">
        <v>618</v>
      </c>
      <c r="D862" s="863" t="s">
        <v>619</v>
      </c>
      <c r="E862" s="835" t="s">
        <v>4671</v>
      </c>
      <c r="F862" s="863" t="s">
        <v>4672</v>
      </c>
      <c r="G862" s="835" t="s">
        <v>5344</v>
      </c>
      <c r="H862" s="835" t="s">
        <v>5345</v>
      </c>
      <c r="I862" s="849">
        <v>12999.990234375</v>
      </c>
      <c r="J862" s="849">
        <v>1</v>
      </c>
      <c r="K862" s="850">
        <v>12999.990234375</v>
      </c>
    </row>
    <row r="863" spans="1:11" ht="14.4" customHeight="1" x14ac:dyDescent="0.3">
      <c r="A863" s="831" t="s">
        <v>588</v>
      </c>
      <c r="B863" s="832" t="s">
        <v>589</v>
      </c>
      <c r="C863" s="835" t="s">
        <v>618</v>
      </c>
      <c r="D863" s="863" t="s">
        <v>619</v>
      </c>
      <c r="E863" s="835" t="s">
        <v>4671</v>
      </c>
      <c r="F863" s="863" t="s">
        <v>4672</v>
      </c>
      <c r="G863" s="835" t="s">
        <v>5346</v>
      </c>
      <c r="H863" s="835" t="s">
        <v>5347</v>
      </c>
      <c r="I863" s="849">
        <v>18000</v>
      </c>
      <c r="J863" s="849">
        <v>1</v>
      </c>
      <c r="K863" s="850">
        <v>18000</v>
      </c>
    </row>
    <row r="864" spans="1:11" ht="14.4" customHeight="1" x14ac:dyDescent="0.3">
      <c r="A864" s="831" t="s">
        <v>588</v>
      </c>
      <c r="B864" s="832" t="s">
        <v>589</v>
      </c>
      <c r="C864" s="835" t="s">
        <v>618</v>
      </c>
      <c r="D864" s="863" t="s">
        <v>619</v>
      </c>
      <c r="E864" s="835" t="s">
        <v>4671</v>
      </c>
      <c r="F864" s="863" t="s">
        <v>4672</v>
      </c>
      <c r="G864" s="835" t="s">
        <v>5348</v>
      </c>
      <c r="H864" s="835" t="s">
        <v>5349</v>
      </c>
      <c r="I864" s="849">
        <v>18000</v>
      </c>
      <c r="J864" s="849">
        <v>3</v>
      </c>
      <c r="K864" s="850">
        <v>54000</v>
      </c>
    </row>
    <row r="865" spans="1:11" ht="14.4" customHeight="1" x14ac:dyDescent="0.3">
      <c r="A865" s="831" t="s">
        <v>588</v>
      </c>
      <c r="B865" s="832" t="s">
        <v>589</v>
      </c>
      <c r="C865" s="835" t="s">
        <v>618</v>
      </c>
      <c r="D865" s="863" t="s">
        <v>619</v>
      </c>
      <c r="E865" s="835" t="s">
        <v>4671</v>
      </c>
      <c r="F865" s="863" t="s">
        <v>4672</v>
      </c>
      <c r="G865" s="835" t="s">
        <v>5350</v>
      </c>
      <c r="H865" s="835" t="s">
        <v>5351</v>
      </c>
      <c r="I865" s="849">
        <v>18000</v>
      </c>
      <c r="J865" s="849">
        <v>5</v>
      </c>
      <c r="K865" s="850">
        <v>90000</v>
      </c>
    </row>
    <row r="866" spans="1:11" ht="14.4" customHeight="1" x14ac:dyDescent="0.3">
      <c r="A866" s="831" t="s">
        <v>588</v>
      </c>
      <c r="B866" s="832" t="s">
        <v>589</v>
      </c>
      <c r="C866" s="835" t="s">
        <v>618</v>
      </c>
      <c r="D866" s="863" t="s">
        <v>619</v>
      </c>
      <c r="E866" s="835" t="s">
        <v>4671</v>
      </c>
      <c r="F866" s="863" t="s">
        <v>4672</v>
      </c>
      <c r="G866" s="835" t="s">
        <v>5352</v>
      </c>
      <c r="H866" s="835" t="s">
        <v>5353</v>
      </c>
      <c r="I866" s="849">
        <v>18000</v>
      </c>
      <c r="J866" s="849">
        <v>2</v>
      </c>
      <c r="K866" s="850">
        <v>36000</v>
      </c>
    </row>
    <row r="867" spans="1:11" ht="14.4" customHeight="1" x14ac:dyDescent="0.3">
      <c r="A867" s="831" t="s">
        <v>588</v>
      </c>
      <c r="B867" s="832" t="s">
        <v>589</v>
      </c>
      <c r="C867" s="835" t="s">
        <v>618</v>
      </c>
      <c r="D867" s="863" t="s">
        <v>619</v>
      </c>
      <c r="E867" s="835" t="s">
        <v>4671</v>
      </c>
      <c r="F867" s="863" t="s">
        <v>4672</v>
      </c>
      <c r="G867" s="835" t="s">
        <v>5354</v>
      </c>
      <c r="H867" s="835" t="s">
        <v>5355</v>
      </c>
      <c r="I867" s="849">
        <v>17999.998604910714</v>
      </c>
      <c r="J867" s="849">
        <v>7</v>
      </c>
      <c r="K867" s="850">
        <v>125999.990234375</v>
      </c>
    </row>
    <row r="868" spans="1:11" ht="14.4" customHeight="1" x14ac:dyDescent="0.3">
      <c r="A868" s="831" t="s">
        <v>588</v>
      </c>
      <c r="B868" s="832" t="s">
        <v>589</v>
      </c>
      <c r="C868" s="835" t="s">
        <v>618</v>
      </c>
      <c r="D868" s="863" t="s">
        <v>619</v>
      </c>
      <c r="E868" s="835" t="s">
        <v>4671</v>
      </c>
      <c r="F868" s="863" t="s">
        <v>4672</v>
      </c>
      <c r="G868" s="835" t="s">
        <v>5356</v>
      </c>
      <c r="H868" s="835" t="s">
        <v>5357</v>
      </c>
      <c r="I868" s="849">
        <v>6900</v>
      </c>
      <c r="J868" s="849">
        <v>1</v>
      </c>
      <c r="K868" s="850">
        <v>6900</v>
      </c>
    </row>
    <row r="869" spans="1:11" ht="14.4" customHeight="1" x14ac:dyDescent="0.3">
      <c r="A869" s="831" t="s">
        <v>588</v>
      </c>
      <c r="B869" s="832" t="s">
        <v>589</v>
      </c>
      <c r="C869" s="835" t="s">
        <v>618</v>
      </c>
      <c r="D869" s="863" t="s">
        <v>619</v>
      </c>
      <c r="E869" s="835" t="s">
        <v>4671</v>
      </c>
      <c r="F869" s="863" t="s">
        <v>4672</v>
      </c>
      <c r="G869" s="835" t="s">
        <v>5358</v>
      </c>
      <c r="H869" s="835" t="s">
        <v>5359</v>
      </c>
      <c r="I869" s="849">
        <v>6900</v>
      </c>
      <c r="J869" s="849">
        <v>1</v>
      </c>
      <c r="K869" s="850">
        <v>6900</v>
      </c>
    </row>
    <row r="870" spans="1:11" ht="14.4" customHeight="1" x14ac:dyDescent="0.3">
      <c r="A870" s="831" t="s">
        <v>588</v>
      </c>
      <c r="B870" s="832" t="s">
        <v>589</v>
      </c>
      <c r="C870" s="835" t="s">
        <v>618</v>
      </c>
      <c r="D870" s="863" t="s">
        <v>619</v>
      </c>
      <c r="E870" s="835" t="s">
        <v>4671</v>
      </c>
      <c r="F870" s="863" t="s">
        <v>4672</v>
      </c>
      <c r="G870" s="835" t="s">
        <v>5360</v>
      </c>
      <c r="H870" s="835" t="s">
        <v>5361</v>
      </c>
      <c r="I870" s="849">
        <v>6900</v>
      </c>
      <c r="J870" s="849">
        <v>1</v>
      </c>
      <c r="K870" s="850">
        <v>6900</v>
      </c>
    </row>
    <row r="871" spans="1:11" ht="14.4" customHeight="1" x14ac:dyDescent="0.3">
      <c r="A871" s="831" t="s">
        <v>588</v>
      </c>
      <c r="B871" s="832" t="s">
        <v>589</v>
      </c>
      <c r="C871" s="835" t="s">
        <v>618</v>
      </c>
      <c r="D871" s="863" t="s">
        <v>619</v>
      </c>
      <c r="E871" s="835" t="s">
        <v>4671</v>
      </c>
      <c r="F871" s="863" t="s">
        <v>4672</v>
      </c>
      <c r="G871" s="835" t="s">
        <v>5362</v>
      </c>
      <c r="H871" s="835" t="s">
        <v>5363</v>
      </c>
      <c r="I871" s="849">
        <v>6900</v>
      </c>
      <c r="J871" s="849">
        <v>4</v>
      </c>
      <c r="K871" s="850">
        <v>27600</v>
      </c>
    </row>
    <row r="872" spans="1:11" ht="14.4" customHeight="1" x14ac:dyDescent="0.3">
      <c r="A872" s="831" t="s">
        <v>588</v>
      </c>
      <c r="B872" s="832" t="s">
        <v>589</v>
      </c>
      <c r="C872" s="835" t="s">
        <v>618</v>
      </c>
      <c r="D872" s="863" t="s">
        <v>619</v>
      </c>
      <c r="E872" s="835" t="s">
        <v>4671</v>
      </c>
      <c r="F872" s="863" t="s">
        <v>4672</v>
      </c>
      <c r="G872" s="835" t="s">
        <v>5364</v>
      </c>
      <c r="H872" s="835" t="s">
        <v>5365</v>
      </c>
      <c r="I872" s="849">
        <v>6900</v>
      </c>
      <c r="J872" s="849">
        <v>2</v>
      </c>
      <c r="K872" s="850">
        <v>13800</v>
      </c>
    </row>
    <row r="873" spans="1:11" ht="14.4" customHeight="1" x14ac:dyDescent="0.3">
      <c r="A873" s="831" t="s">
        <v>588</v>
      </c>
      <c r="B873" s="832" t="s">
        <v>589</v>
      </c>
      <c r="C873" s="835" t="s">
        <v>618</v>
      </c>
      <c r="D873" s="863" t="s">
        <v>619</v>
      </c>
      <c r="E873" s="835" t="s">
        <v>4671</v>
      </c>
      <c r="F873" s="863" t="s">
        <v>4672</v>
      </c>
      <c r="G873" s="835" t="s">
        <v>5366</v>
      </c>
      <c r="H873" s="835" t="s">
        <v>5367</v>
      </c>
      <c r="I873" s="849">
        <v>6900</v>
      </c>
      <c r="J873" s="849">
        <v>3</v>
      </c>
      <c r="K873" s="850">
        <v>20700</v>
      </c>
    </row>
    <row r="874" spans="1:11" ht="14.4" customHeight="1" x14ac:dyDescent="0.3">
      <c r="A874" s="831" t="s">
        <v>588</v>
      </c>
      <c r="B874" s="832" t="s">
        <v>589</v>
      </c>
      <c r="C874" s="835" t="s">
        <v>618</v>
      </c>
      <c r="D874" s="863" t="s">
        <v>619</v>
      </c>
      <c r="E874" s="835" t="s">
        <v>4671</v>
      </c>
      <c r="F874" s="863" t="s">
        <v>4672</v>
      </c>
      <c r="G874" s="835" t="s">
        <v>5368</v>
      </c>
      <c r="H874" s="835" t="s">
        <v>5369</v>
      </c>
      <c r="I874" s="849">
        <v>6900</v>
      </c>
      <c r="J874" s="849">
        <v>2</v>
      </c>
      <c r="K874" s="850">
        <v>13800</v>
      </c>
    </row>
    <row r="875" spans="1:11" ht="14.4" customHeight="1" x14ac:dyDescent="0.3">
      <c r="A875" s="831" t="s">
        <v>588</v>
      </c>
      <c r="B875" s="832" t="s">
        <v>589</v>
      </c>
      <c r="C875" s="835" t="s">
        <v>618</v>
      </c>
      <c r="D875" s="863" t="s">
        <v>619</v>
      </c>
      <c r="E875" s="835" t="s">
        <v>4671</v>
      </c>
      <c r="F875" s="863" t="s">
        <v>4672</v>
      </c>
      <c r="G875" s="835" t="s">
        <v>5370</v>
      </c>
      <c r="H875" s="835" t="s">
        <v>5371</v>
      </c>
      <c r="I875" s="849">
        <v>6900.0400390625</v>
      </c>
      <c r="J875" s="849">
        <v>1</v>
      </c>
      <c r="K875" s="850">
        <v>6900.0400390625</v>
      </c>
    </row>
    <row r="876" spans="1:11" ht="14.4" customHeight="1" x14ac:dyDescent="0.3">
      <c r="A876" s="831" t="s">
        <v>588</v>
      </c>
      <c r="B876" s="832" t="s">
        <v>589</v>
      </c>
      <c r="C876" s="835" t="s">
        <v>618</v>
      </c>
      <c r="D876" s="863" t="s">
        <v>619</v>
      </c>
      <c r="E876" s="835" t="s">
        <v>4671</v>
      </c>
      <c r="F876" s="863" t="s">
        <v>4672</v>
      </c>
      <c r="G876" s="835" t="s">
        <v>5372</v>
      </c>
      <c r="H876" s="835" t="s">
        <v>5373</v>
      </c>
      <c r="I876" s="849">
        <v>12000</v>
      </c>
      <c r="J876" s="849">
        <v>1</v>
      </c>
      <c r="K876" s="850">
        <v>12000</v>
      </c>
    </row>
    <row r="877" spans="1:11" ht="14.4" customHeight="1" x14ac:dyDescent="0.3">
      <c r="A877" s="831" t="s">
        <v>588</v>
      </c>
      <c r="B877" s="832" t="s">
        <v>589</v>
      </c>
      <c r="C877" s="835" t="s">
        <v>618</v>
      </c>
      <c r="D877" s="863" t="s">
        <v>619</v>
      </c>
      <c r="E877" s="835" t="s">
        <v>4671</v>
      </c>
      <c r="F877" s="863" t="s">
        <v>4672</v>
      </c>
      <c r="G877" s="835" t="s">
        <v>5374</v>
      </c>
      <c r="H877" s="835" t="s">
        <v>5375</v>
      </c>
      <c r="I877" s="849">
        <v>6555</v>
      </c>
      <c r="J877" s="849">
        <v>1</v>
      </c>
      <c r="K877" s="850">
        <v>6555</v>
      </c>
    </row>
    <row r="878" spans="1:11" ht="14.4" customHeight="1" x14ac:dyDescent="0.3">
      <c r="A878" s="831" t="s">
        <v>588</v>
      </c>
      <c r="B878" s="832" t="s">
        <v>589</v>
      </c>
      <c r="C878" s="835" t="s">
        <v>618</v>
      </c>
      <c r="D878" s="863" t="s">
        <v>619</v>
      </c>
      <c r="E878" s="835" t="s">
        <v>4671</v>
      </c>
      <c r="F878" s="863" t="s">
        <v>4672</v>
      </c>
      <c r="G878" s="835" t="s">
        <v>5376</v>
      </c>
      <c r="H878" s="835" t="s">
        <v>5377</v>
      </c>
      <c r="I878" s="849">
        <v>10841.2099609375</v>
      </c>
      <c r="J878" s="849">
        <v>1</v>
      </c>
      <c r="K878" s="850">
        <v>10841.2099609375</v>
      </c>
    </row>
    <row r="879" spans="1:11" ht="14.4" customHeight="1" x14ac:dyDescent="0.3">
      <c r="A879" s="831" t="s">
        <v>588</v>
      </c>
      <c r="B879" s="832" t="s">
        <v>589</v>
      </c>
      <c r="C879" s="835" t="s">
        <v>618</v>
      </c>
      <c r="D879" s="863" t="s">
        <v>619</v>
      </c>
      <c r="E879" s="835" t="s">
        <v>4671</v>
      </c>
      <c r="F879" s="863" t="s">
        <v>4672</v>
      </c>
      <c r="G879" s="835" t="s">
        <v>5378</v>
      </c>
      <c r="H879" s="835" t="s">
        <v>5379</v>
      </c>
      <c r="I879" s="849">
        <v>11258.24462890625</v>
      </c>
      <c r="J879" s="849">
        <v>2</v>
      </c>
      <c r="K879" s="850">
        <v>22516.4892578125</v>
      </c>
    </row>
    <row r="880" spans="1:11" ht="14.4" customHeight="1" x14ac:dyDescent="0.3">
      <c r="A880" s="831" t="s">
        <v>588</v>
      </c>
      <c r="B880" s="832" t="s">
        <v>589</v>
      </c>
      <c r="C880" s="835" t="s">
        <v>618</v>
      </c>
      <c r="D880" s="863" t="s">
        <v>619</v>
      </c>
      <c r="E880" s="835" t="s">
        <v>4671</v>
      </c>
      <c r="F880" s="863" t="s">
        <v>4672</v>
      </c>
      <c r="G880" s="835" t="s">
        <v>5380</v>
      </c>
      <c r="H880" s="835" t="s">
        <v>5381</v>
      </c>
      <c r="I880" s="849">
        <v>11258.23046875</v>
      </c>
      <c r="J880" s="849">
        <v>1</v>
      </c>
      <c r="K880" s="850">
        <v>11258.23046875</v>
      </c>
    </row>
    <row r="881" spans="1:11" ht="14.4" customHeight="1" x14ac:dyDescent="0.3">
      <c r="A881" s="831" t="s">
        <v>588</v>
      </c>
      <c r="B881" s="832" t="s">
        <v>589</v>
      </c>
      <c r="C881" s="835" t="s">
        <v>618</v>
      </c>
      <c r="D881" s="863" t="s">
        <v>619</v>
      </c>
      <c r="E881" s="835" t="s">
        <v>4671</v>
      </c>
      <c r="F881" s="863" t="s">
        <v>4672</v>
      </c>
      <c r="G881" s="835" t="s">
        <v>5382</v>
      </c>
      <c r="H881" s="835" t="s">
        <v>5383</v>
      </c>
      <c r="I881" s="849">
        <v>11258.23046875</v>
      </c>
      <c r="J881" s="849">
        <v>1</v>
      </c>
      <c r="K881" s="850">
        <v>11258.23046875</v>
      </c>
    </row>
    <row r="882" spans="1:11" ht="14.4" customHeight="1" x14ac:dyDescent="0.3">
      <c r="A882" s="831" t="s">
        <v>588</v>
      </c>
      <c r="B882" s="832" t="s">
        <v>589</v>
      </c>
      <c r="C882" s="835" t="s">
        <v>618</v>
      </c>
      <c r="D882" s="863" t="s">
        <v>619</v>
      </c>
      <c r="E882" s="835" t="s">
        <v>4671</v>
      </c>
      <c r="F882" s="863" t="s">
        <v>4672</v>
      </c>
      <c r="G882" s="835" t="s">
        <v>5384</v>
      </c>
      <c r="H882" s="835" t="s">
        <v>5385</v>
      </c>
      <c r="I882" s="849">
        <v>15975.6904296875</v>
      </c>
      <c r="J882" s="849">
        <v>1</v>
      </c>
      <c r="K882" s="850">
        <v>15975.6904296875</v>
      </c>
    </row>
    <row r="883" spans="1:11" ht="14.4" customHeight="1" x14ac:dyDescent="0.3">
      <c r="A883" s="831" t="s">
        <v>588</v>
      </c>
      <c r="B883" s="832" t="s">
        <v>589</v>
      </c>
      <c r="C883" s="835" t="s">
        <v>618</v>
      </c>
      <c r="D883" s="863" t="s">
        <v>619</v>
      </c>
      <c r="E883" s="835" t="s">
        <v>4671</v>
      </c>
      <c r="F883" s="863" t="s">
        <v>4672</v>
      </c>
      <c r="G883" s="835" t="s">
        <v>5386</v>
      </c>
      <c r="H883" s="835" t="s">
        <v>5387</v>
      </c>
      <c r="I883" s="849">
        <v>15975.6904296875</v>
      </c>
      <c r="J883" s="849">
        <v>1</v>
      </c>
      <c r="K883" s="850">
        <v>15975.6904296875</v>
      </c>
    </row>
    <row r="884" spans="1:11" ht="14.4" customHeight="1" x14ac:dyDescent="0.3">
      <c r="A884" s="831" t="s">
        <v>588</v>
      </c>
      <c r="B884" s="832" t="s">
        <v>589</v>
      </c>
      <c r="C884" s="835" t="s">
        <v>618</v>
      </c>
      <c r="D884" s="863" t="s">
        <v>619</v>
      </c>
      <c r="E884" s="835" t="s">
        <v>4671</v>
      </c>
      <c r="F884" s="863" t="s">
        <v>4672</v>
      </c>
      <c r="G884" s="835" t="s">
        <v>5388</v>
      </c>
      <c r="H884" s="835" t="s">
        <v>5389</v>
      </c>
      <c r="I884" s="849">
        <v>12866.35498046875</v>
      </c>
      <c r="J884" s="849">
        <v>2</v>
      </c>
      <c r="K884" s="850">
        <v>25732.7099609375</v>
      </c>
    </row>
    <row r="885" spans="1:11" ht="14.4" customHeight="1" x14ac:dyDescent="0.3">
      <c r="A885" s="831" t="s">
        <v>588</v>
      </c>
      <c r="B885" s="832" t="s">
        <v>589</v>
      </c>
      <c r="C885" s="835" t="s">
        <v>618</v>
      </c>
      <c r="D885" s="863" t="s">
        <v>619</v>
      </c>
      <c r="E885" s="835" t="s">
        <v>4671</v>
      </c>
      <c r="F885" s="863" t="s">
        <v>4672</v>
      </c>
      <c r="G885" s="835" t="s">
        <v>5390</v>
      </c>
      <c r="H885" s="835" t="s">
        <v>5391</v>
      </c>
      <c r="I885" s="849">
        <v>5220.10009765625</v>
      </c>
      <c r="J885" s="849">
        <v>1</v>
      </c>
      <c r="K885" s="850">
        <v>5220.10009765625</v>
      </c>
    </row>
    <row r="886" spans="1:11" ht="14.4" customHeight="1" x14ac:dyDescent="0.3">
      <c r="A886" s="831" t="s">
        <v>588</v>
      </c>
      <c r="B886" s="832" t="s">
        <v>589</v>
      </c>
      <c r="C886" s="835" t="s">
        <v>618</v>
      </c>
      <c r="D886" s="863" t="s">
        <v>619</v>
      </c>
      <c r="E886" s="835" t="s">
        <v>4671</v>
      </c>
      <c r="F886" s="863" t="s">
        <v>4672</v>
      </c>
      <c r="G886" s="835" t="s">
        <v>5392</v>
      </c>
      <c r="H886" s="835" t="s">
        <v>5393</v>
      </c>
      <c r="I886" s="849">
        <v>5220.10009765625</v>
      </c>
      <c r="J886" s="849">
        <v>2</v>
      </c>
      <c r="K886" s="850">
        <v>10440.2001953125</v>
      </c>
    </row>
    <row r="887" spans="1:11" ht="14.4" customHeight="1" x14ac:dyDescent="0.3">
      <c r="A887" s="831" t="s">
        <v>588</v>
      </c>
      <c r="B887" s="832" t="s">
        <v>589</v>
      </c>
      <c r="C887" s="835" t="s">
        <v>618</v>
      </c>
      <c r="D887" s="863" t="s">
        <v>619</v>
      </c>
      <c r="E887" s="835" t="s">
        <v>4671</v>
      </c>
      <c r="F887" s="863" t="s">
        <v>4672</v>
      </c>
      <c r="G887" s="835" t="s">
        <v>5394</v>
      </c>
      <c r="H887" s="835" t="s">
        <v>5395</v>
      </c>
      <c r="I887" s="849">
        <v>5220.10009765625</v>
      </c>
      <c r="J887" s="849">
        <v>1</v>
      </c>
      <c r="K887" s="850">
        <v>5220.10009765625</v>
      </c>
    </row>
    <row r="888" spans="1:11" ht="14.4" customHeight="1" x14ac:dyDescent="0.3">
      <c r="A888" s="831" t="s">
        <v>588</v>
      </c>
      <c r="B888" s="832" t="s">
        <v>589</v>
      </c>
      <c r="C888" s="835" t="s">
        <v>618</v>
      </c>
      <c r="D888" s="863" t="s">
        <v>619</v>
      </c>
      <c r="E888" s="835" t="s">
        <v>4671</v>
      </c>
      <c r="F888" s="863" t="s">
        <v>4672</v>
      </c>
      <c r="G888" s="835" t="s">
        <v>5396</v>
      </c>
      <c r="H888" s="835" t="s">
        <v>5397</v>
      </c>
      <c r="I888" s="849">
        <v>5405.9501953125</v>
      </c>
      <c r="J888" s="849">
        <v>1</v>
      </c>
      <c r="K888" s="850">
        <v>5405.9501953125</v>
      </c>
    </row>
    <row r="889" spans="1:11" ht="14.4" customHeight="1" x14ac:dyDescent="0.3">
      <c r="A889" s="831" t="s">
        <v>588</v>
      </c>
      <c r="B889" s="832" t="s">
        <v>589</v>
      </c>
      <c r="C889" s="835" t="s">
        <v>618</v>
      </c>
      <c r="D889" s="863" t="s">
        <v>619</v>
      </c>
      <c r="E889" s="835" t="s">
        <v>4671</v>
      </c>
      <c r="F889" s="863" t="s">
        <v>4672</v>
      </c>
      <c r="G889" s="835" t="s">
        <v>5398</v>
      </c>
      <c r="H889" s="835" t="s">
        <v>5399</v>
      </c>
      <c r="I889" s="849">
        <v>25589.80078125</v>
      </c>
      <c r="J889" s="849">
        <v>1</v>
      </c>
      <c r="K889" s="850">
        <v>25589.80078125</v>
      </c>
    </row>
    <row r="890" spans="1:11" ht="14.4" customHeight="1" x14ac:dyDescent="0.3">
      <c r="A890" s="831" t="s">
        <v>588</v>
      </c>
      <c r="B890" s="832" t="s">
        <v>589</v>
      </c>
      <c r="C890" s="835" t="s">
        <v>618</v>
      </c>
      <c r="D890" s="863" t="s">
        <v>619</v>
      </c>
      <c r="E890" s="835" t="s">
        <v>4671</v>
      </c>
      <c r="F890" s="863" t="s">
        <v>4672</v>
      </c>
      <c r="G890" s="835" t="s">
        <v>5400</v>
      </c>
      <c r="H890" s="835" t="s">
        <v>5401</v>
      </c>
      <c r="I890" s="849">
        <v>23660.30078125</v>
      </c>
      <c r="J890" s="849">
        <v>2</v>
      </c>
      <c r="K890" s="850">
        <v>47320.6015625</v>
      </c>
    </row>
    <row r="891" spans="1:11" ht="14.4" customHeight="1" x14ac:dyDescent="0.3">
      <c r="A891" s="831" t="s">
        <v>588</v>
      </c>
      <c r="B891" s="832" t="s">
        <v>589</v>
      </c>
      <c r="C891" s="835" t="s">
        <v>618</v>
      </c>
      <c r="D891" s="863" t="s">
        <v>619</v>
      </c>
      <c r="E891" s="835" t="s">
        <v>4671</v>
      </c>
      <c r="F891" s="863" t="s">
        <v>4672</v>
      </c>
      <c r="G891" s="835" t="s">
        <v>5402</v>
      </c>
      <c r="H891" s="835" t="s">
        <v>5403</v>
      </c>
      <c r="I891" s="849">
        <v>23660.2890625</v>
      </c>
      <c r="J891" s="849">
        <v>1</v>
      </c>
      <c r="K891" s="850">
        <v>23660.2890625</v>
      </c>
    </row>
    <row r="892" spans="1:11" ht="14.4" customHeight="1" x14ac:dyDescent="0.3">
      <c r="A892" s="831" t="s">
        <v>588</v>
      </c>
      <c r="B892" s="832" t="s">
        <v>589</v>
      </c>
      <c r="C892" s="835" t="s">
        <v>618</v>
      </c>
      <c r="D892" s="863" t="s">
        <v>619</v>
      </c>
      <c r="E892" s="835" t="s">
        <v>4671</v>
      </c>
      <c r="F892" s="863" t="s">
        <v>4672</v>
      </c>
      <c r="G892" s="835" t="s">
        <v>5404</v>
      </c>
      <c r="H892" s="835" t="s">
        <v>5405</v>
      </c>
      <c r="I892" s="849">
        <v>23660.294921875</v>
      </c>
      <c r="J892" s="849">
        <v>2</v>
      </c>
      <c r="K892" s="850">
        <v>47320.58984375</v>
      </c>
    </row>
    <row r="893" spans="1:11" ht="14.4" customHeight="1" x14ac:dyDescent="0.3">
      <c r="A893" s="831" t="s">
        <v>588</v>
      </c>
      <c r="B893" s="832" t="s">
        <v>589</v>
      </c>
      <c r="C893" s="835" t="s">
        <v>618</v>
      </c>
      <c r="D893" s="863" t="s">
        <v>619</v>
      </c>
      <c r="E893" s="835" t="s">
        <v>4671</v>
      </c>
      <c r="F893" s="863" t="s">
        <v>4672</v>
      </c>
      <c r="G893" s="835" t="s">
        <v>5406</v>
      </c>
      <c r="H893" s="835" t="s">
        <v>5407</v>
      </c>
      <c r="I893" s="849">
        <v>17745.2255859375</v>
      </c>
      <c r="J893" s="849">
        <v>3</v>
      </c>
      <c r="K893" s="850">
        <v>70980.912343749776</v>
      </c>
    </row>
    <row r="894" spans="1:11" ht="14.4" customHeight="1" x14ac:dyDescent="0.3">
      <c r="A894" s="831" t="s">
        <v>588</v>
      </c>
      <c r="B894" s="832" t="s">
        <v>589</v>
      </c>
      <c r="C894" s="835" t="s">
        <v>618</v>
      </c>
      <c r="D894" s="863" t="s">
        <v>619</v>
      </c>
      <c r="E894" s="835" t="s">
        <v>4671</v>
      </c>
      <c r="F894" s="863" t="s">
        <v>4672</v>
      </c>
      <c r="G894" s="835" t="s">
        <v>5408</v>
      </c>
      <c r="H894" s="835" t="s">
        <v>5409</v>
      </c>
      <c r="I894" s="849">
        <v>23660.30078125</v>
      </c>
      <c r="J894" s="849">
        <v>1</v>
      </c>
      <c r="K894" s="850">
        <v>23660.30078125</v>
      </c>
    </row>
    <row r="895" spans="1:11" ht="14.4" customHeight="1" x14ac:dyDescent="0.3">
      <c r="A895" s="831" t="s">
        <v>588</v>
      </c>
      <c r="B895" s="832" t="s">
        <v>589</v>
      </c>
      <c r="C895" s="835" t="s">
        <v>618</v>
      </c>
      <c r="D895" s="863" t="s">
        <v>619</v>
      </c>
      <c r="E895" s="835" t="s">
        <v>4671</v>
      </c>
      <c r="F895" s="863" t="s">
        <v>4672</v>
      </c>
      <c r="G895" s="835" t="s">
        <v>5410</v>
      </c>
      <c r="H895" s="835" t="s">
        <v>5411</v>
      </c>
      <c r="I895" s="849">
        <v>23660.30078125</v>
      </c>
      <c r="J895" s="849">
        <v>1</v>
      </c>
      <c r="K895" s="850">
        <v>23660.30078125</v>
      </c>
    </row>
    <row r="896" spans="1:11" ht="14.4" customHeight="1" x14ac:dyDescent="0.3">
      <c r="A896" s="831" t="s">
        <v>588</v>
      </c>
      <c r="B896" s="832" t="s">
        <v>589</v>
      </c>
      <c r="C896" s="835" t="s">
        <v>618</v>
      </c>
      <c r="D896" s="863" t="s">
        <v>619</v>
      </c>
      <c r="E896" s="835" t="s">
        <v>4671</v>
      </c>
      <c r="F896" s="863" t="s">
        <v>4672</v>
      </c>
      <c r="G896" s="835" t="s">
        <v>5412</v>
      </c>
      <c r="H896" s="835" t="s">
        <v>5413</v>
      </c>
      <c r="I896" s="849">
        <v>8273.2001953125</v>
      </c>
      <c r="J896" s="849">
        <v>1</v>
      </c>
      <c r="K896" s="850">
        <v>8273.2001953125</v>
      </c>
    </row>
    <row r="897" spans="1:11" ht="14.4" customHeight="1" x14ac:dyDescent="0.3">
      <c r="A897" s="831" t="s">
        <v>588</v>
      </c>
      <c r="B897" s="832" t="s">
        <v>589</v>
      </c>
      <c r="C897" s="835" t="s">
        <v>618</v>
      </c>
      <c r="D897" s="863" t="s">
        <v>619</v>
      </c>
      <c r="E897" s="835" t="s">
        <v>4671</v>
      </c>
      <c r="F897" s="863" t="s">
        <v>4672</v>
      </c>
      <c r="G897" s="835" t="s">
        <v>5414</v>
      </c>
      <c r="H897" s="835" t="s">
        <v>5415</v>
      </c>
      <c r="I897" s="849">
        <v>8027.686848958333</v>
      </c>
      <c r="J897" s="849">
        <v>3</v>
      </c>
      <c r="K897" s="850">
        <v>24083.060546875</v>
      </c>
    </row>
    <row r="898" spans="1:11" ht="14.4" customHeight="1" x14ac:dyDescent="0.3">
      <c r="A898" s="831" t="s">
        <v>588</v>
      </c>
      <c r="B898" s="832" t="s">
        <v>589</v>
      </c>
      <c r="C898" s="835" t="s">
        <v>618</v>
      </c>
      <c r="D898" s="863" t="s">
        <v>619</v>
      </c>
      <c r="E898" s="835" t="s">
        <v>4671</v>
      </c>
      <c r="F898" s="863" t="s">
        <v>4672</v>
      </c>
      <c r="G898" s="835" t="s">
        <v>5416</v>
      </c>
      <c r="H898" s="835" t="s">
        <v>5417</v>
      </c>
      <c r="I898" s="849">
        <v>8027.68017578125</v>
      </c>
      <c r="J898" s="849">
        <v>1</v>
      </c>
      <c r="K898" s="850">
        <v>8027.68017578125</v>
      </c>
    </row>
    <row r="899" spans="1:11" ht="14.4" customHeight="1" x14ac:dyDescent="0.3">
      <c r="A899" s="831" t="s">
        <v>588</v>
      </c>
      <c r="B899" s="832" t="s">
        <v>589</v>
      </c>
      <c r="C899" s="835" t="s">
        <v>618</v>
      </c>
      <c r="D899" s="863" t="s">
        <v>619</v>
      </c>
      <c r="E899" s="835" t="s">
        <v>4671</v>
      </c>
      <c r="F899" s="863" t="s">
        <v>4672</v>
      </c>
      <c r="G899" s="835" t="s">
        <v>5418</v>
      </c>
      <c r="H899" s="835" t="s">
        <v>5419</v>
      </c>
      <c r="I899" s="849">
        <v>8027.68017578125</v>
      </c>
      <c r="J899" s="849">
        <v>1</v>
      </c>
      <c r="K899" s="850">
        <v>8027.68017578125</v>
      </c>
    </row>
    <row r="900" spans="1:11" ht="14.4" customHeight="1" x14ac:dyDescent="0.3">
      <c r="A900" s="831" t="s">
        <v>588</v>
      </c>
      <c r="B900" s="832" t="s">
        <v>589</v>
      </c>
      <c r="C900" s="835" t="s">
        <v>618</v>
      </c>
      <c r="D900" s="863" t="s">
        <v>619</v>
      </c>
      <c r="E900" s="835" t="s">
        <v>4671</v>
      </c>
      <c r="F900" s="863" t="s">
        <v>4672</v>
      </c>
      <c r="G900" s="835" t="s">
        <v>5420</v>
      </c>
      <c r="H900" s="835" t="s">
        <v>5421</v>
      </c>
      <c r="I900" s="849">
        <v>8027.68017578125</v>
      </c>
      <c r="J900" s="849">
        <v>1</v>
      </c>
      <c r="K900" s="850">
        <v>8027.68017578125</v>
      </c>
    </row>
    <row r="901" spans="1:11" ht="14.4" customHeight="1" x14ac:dyDescent="0.3">
      <c r="A901" s="831" t="s">
        <v>588</v>
      </c>
      <c r="B901" s="832" t="s">
        <v>589</v>
      </c>
      <c r="C901" s="835" t="s">
        <v>618</v>
      </c>
      <c r="D901" s="863" t="s">
        <v>619</v>
      </c>
      <c r="E901" s="835" t="s">
        <v>4671</v>
      </c>
      <c r="F901" s="863" t="s">
        <v>4672</v>
      </c>
      <c r="G901" s="835" t="s">
        <v>5422</v>
      </c>
      <c r="H901" s="835" t="s">
        <v>5423</v>
      </c>
      <c r="I901" s="849">
        <v>8027.68017578125</v>
      </c>
      <c r="J901" s="849">
        <v>1</v>
      </c>
      <c r="K901" s="850">
        <v>8027.68017578125</v>
      </c>
    </row>
    <row r="902" spans="1:11" ht="14.4" customHeight="1" x14ac:dyDescent="0.3">
      <c r="A902" s="831" t="s">
        <v>588</v>
      </c>
      <c r="B902" s="832" t="s">
        <v>589</v>
      </c>
      <c r="C902" s="835" t="s">
        <v>618</v>
      </c>
      <c r="D902" s="863" t="s">
        <v>619</v>
      </c>
      <c r="E902" s="835" t="s">
        <v>4671</v>
      </c>
      <c r="F902" s="863" t="s">
        <v>4672</v>
      </c>
      <c r="G902" s="835" t="s">
        <v>5424</v>
      </c>
      <c r="H902" s="835" t="s">
        <v>5425</v>
      </c>
      <c r="I902" s="849">
        <v>8027.68017578125</v>
      </c>
      <c r="J902" s="849">
        <v>2</v>
      </c>
      <c r="K902" s="850">
        <v>16055.3603515625</v>
      </c>
    </row>
    <row r="903" spans="1:11" ht="14.4" customHeight="1" x14ac:dyDescent="0.3">
      <c r="A903" s="831" t="s">
        <v>588</v>
      </c>
      <c r="B903" s="832" t="s">
        <v>589</v>
      </c>
      <c r="C903" s="835" t="s">
        <v>618</v>
      </c>
      <c r="D903" s="863" t="s">
        <v>619</v>
      </c>
      <c r="E903" s="835" t="s">
        <v>4671</v>
      </c>
      <c r="F903" s="863" t="s">
        <v>4672</v>
      </c>
      <c r="G903" s="835" t="s">
        <v>5426</v>
      </c>
      <c r="H903" s="835" t="s">
        <v>5427</v>
      </c>
      <c r="I903" s="849">
        <v>17499.55078125</v>
      </c>
      <c r="J903" s="849">
        <v>1</v>
      </c>
      <c r="K903" s="850">
        <v>17499.55078125</v>
      </c>
    </row>
    <row r="904" spans="1:11" ht="14.4" customHeight="1" x14ac:dyDescent="0.3">
      <c r="A904" s="831" t="s">
        <v>588</v>
      </c>
      <c r="B904" s="832" t="s">
        <v>589</v>
      </c>
      <c r="C904" s="835" t="s">
        <v>618</v>
      </c>
      <c r="D904" s="863" t="s">
        <v>619</v>
      </c>
      <c r="E904" s="835" t="s">
        <v>4671</v>
      </c>
      <c r="F904" s="863" t="s">
        <v>4672</v>
      </c>
      <c r="G904" s="835" t="s">
        <v>5428</v>
      </c>
      <c r="H904" s="835" t="s">
        <v>5429</v>
      </c>
      <c r="I904" s="849">
        <v>7737.2001953125</v>
      </c>
      <c r="J904" s="849">
        <v>1</v>
      </c>
      <c r="K904" s="850">
        <v>7737.2001953125</v>
      </c>
    </row>
    <row r="905" spans="1:11" ht="14.4" customHeight="1" x14ac:dyDescent="0.3">
      <c r="A905" s="831" t="s">
        <v>588</v>
      </c>
      <c r="B905" s="832" t="s">
        <v>589</v>
      </c>
      <c r="C905" s="835" t="s">
        <v>618</v>
      </c>
      <c r="D905" s="863" t="s">
        <v>619</v>
      </c>
      <c r="E905" s="835" t="s">
        <v>4671</v>
      </c>
      <c r="F905" s="863" t="s">
        <v>4672</v>
      </c>
      <c r="G905" s="835" t="s">
        <v>5430</v>
      </c>
      <c r="H905" s="835" t="s">
        <v>5431</v>
      </c>
      <c r="I905" s="849">
        <v>4785.14990234375</v>
      </c>
      <c r="J905" s="849">
        <v>1</v>
      </c>
      <c r="K905" s="850">
        <v>4785.14990234375</v>
      </c>
    </row>
    <row r="906" spans="1:11" ht="14.4" customHeight="1" x14ac:dyDescent="0.3">
      <c r="A906" s="831" t="s">
        <v>588</v>
      </c>
      <c r="B906" s="832" t="s">
        <v>589</v>
      </c>
      <c r="C906" s="835" t="s">
        <v>618</v>
      </c>
      <c r="D906" s="863" t="s">
        <v>619</v>
      </c>
      <c r="E906" s="835" t="s">
        <v>4671</v>
      </c>
      <c r="F906" s="863" t="s">
        <v>4672</v>
      </c>
      <c r="G906" s="835" t="s">
        <v>5432</v>
      </c>
      <c r="H906" s="835" t="s">
        <v>5433</v>
      </c>
      <c r="I906" s="849">
        <v>30867.150390625</v>
      </c>
      <c r="J906" s="849">
        <v>1</v>
      </c>
      <c r="K906" s="850">
        <v>30867.150390625</v>
      </c>
    </row>
    <row r="907" spans="1:11" ht="14.4" customHeight="1" x14ac:dyDescent="0.3">
      <c r="A907" s="831" t="s">
        <v>588</v>
      </c>
      <c r="B907" s="832" t="s">
        <v>589</v>
      </c>
      <c r="C907" s="835" t="s">
        <v>618</v>
      </c>
      <c r="D907" s="863" t="s">
        <v>619</v>
      </c>
      <c r="E907" s="835" t="s">
        <v>4671</v>
      </c>
      <c r="F907" s="863" t="s">
        <v>4672</v>
      </c>
      <c r="G907" s="835" t="s">
        <v>5434</v>
      </c>
      <c r="H907" s="835" t="s">
        <v>5435</v>
      </c>
      <c r="I907" s="849">
        <v>26082</v>
      </c>
      <c r="J907" s="849">
        <v>1</v>
      </c>
      <c r="K907" s="850">
        <v>26082</v>
      </c>
    </row>
    <row r="908" spans="1:11" ht="14.4" customHeight="1" x14ac:dyDescent="0.3">
      <c r="A908" s="831" t="s">
        <v>588</v>
      </c>
      <c r="B908" s="832" t="s">
        <v>589</v>
      </c>
      <c r="C908" s="835" t="s">
        <v>618</v>
      </c>
      <c r="D908" s="863" t="s">
        <v>619</v>
      </c>
      <c r="E908" s="835" t="s">
        <v>4671</v>
      </c>
      <c r="F908" s="863" t="s">
        <v>4672</v>
      </c>
      <c r="G908" s="835" t="s">
        <v>5436</v>
      </c>
      <c r="H908" s="835" t="s">
        <v>5437</v>
      </c>
      <c r="I908" s="849">
        <v>30867.150390625</v>
      </c>
      <c r="J908" s="849">
        <v>1</v>
      </c>
      <c r="K908" s="850">
        <v>30867.150390625</v>
      </c>
    </row>
    <row r="909" spans="1:11" ht="14.4" customHeight="1" x14ac:dyDescent="0.3">
      <c r="A909" s="831" t="s">
        <v>588</v>
      </c>
      <c r="B909" s="832" t="s">
        <v>589</v>
      </c>
      <c r="C909" s="835" t="s">
        <v>618</v>
      </c>
      <c r="D909" s="863" t="s">
        <v>619</v>
      </c>
      <c r="E909" s="835" t="s">
        <v>4671</v>
      </c>
      <c r="F909" s="863" t="s">
        <v>4672</v>
      </c>
      <c r="G909" s="835" t="s">
        <v>5438</v>
      </c>
      <c r="H909" s="835" t="s">
        <v>5439</v>
      </c>
      <c r="I909" s="849">
        <v>30867.150390625</v>
      </c>
      <c r="J909" s="849">
        <v>1</v>
      </c>
      <c r="K909" s="850">
        <v>30867.150390625</v>
      </c>
    </row>
    <row r="910" spans="1:11" ht="14.4" customHeight="1" x14ac:dyDescent="0.3">
      <c r="A910" s="831" t="s">
        <v>588</v>
      </c>
      <c r="B910" s="832" t="s">
        <v>589</v>
      </c>
      <c r="C910" s="835" t="s">
        <v>618</v>
      </c>
      <c r="D910" s="863" t="s">
        <v>619</v>
      </c>
      <c r="E910" s="835" t="s">
        <v>4671</v>
      </c>
      <c r="F910" s="863" t="s">
        <v>4672</v>
      </c>
      <c r="G910" s="835" t="s">
        <v>5440</v>
      </c>
      <c r="H910" s="835" t="s">
        <v>5441</v>
      </c>
      <c r="I910" s="849">
        <v>26082</v>
      </c>
      <c r="J910" s="849">
        <v>1</v>
      </c>
      <c r="K910" s="850">
        <v>26082</v>
      </c>
    </row>
    <row r="911" spans="1:11" ht="14.4" customHeight="1" x14ac:dyDescent="0.3">
      <c r="A911" s="831" t="s">
        <v>588</v>
      </c>
      <c r="B911" s="832" t="s">
        <v>589</v>
      </c>
      <c r="C911" s="835" t="s">
        <v>618</v>
      </c>
      <c r="D911" s="863" t="s">
        <v>619</v>
      </c>
      <c r="E911" s="835" t="s">
        <v>4671</v>
      </c>
      <c r="F911" s="863" t="s">
        <v>4672</v>
      </c>
      <c r="G911" s="835" t="s">
        <v>5442</v>
      </c>
      <c r="H911" s="835" t="s">
        <v>5443</v>
      </c>
      <c r="I911" s="849">
        <v>19312.640625</v>
      </c>
      <c r="J911" s="849">
        <v>1</v>
      </c>
      <c r="K911" s="850">
        <v>19312.640625</v>
      </c>
    </row>
    <row r="912" spans="1:11" ht="14.4" customHeight="1" x14ac:dyDescent="0.3">
      <c r="A912" s="831" t="s">
        <v>588</v>
      </c>
      <c r="B912" s="832" t="s">
        <v>589</v>
      </c>
      <c r="C912" s="835" t="s">
        <v>618</v>
      </c>
      <c r="D912" s="863" t="s">
        <v>619</v>
      </c>
      <c r="E912" s="835" t="s">
        <v>4671</v>
      </c>
      <c r="F912" s="863" t="s">
        <v>4672</v>
      </c>
      <c r="G912" s="835" t="s">
        <v>5444</v>
      </c>
      <c r="H912" s="835" t="s">
        <v>5445</v>
      </c>
      <c r="I912" s="849">
        <v>19312.630859375</v>
      </c>
      <c r="J912" s="849">
        <v>1</v>
      </c>
      <c r="K912" s="850">
        <v>19312.630859375</v>
      </c>
    </row>
    <row r="913" spans="1:11" ht="14.4" customHeight="1" x14ac:dyDescent="0.3">
      <c r="A913" s="831" t="s">
        <v>588</v>
      </c>
      <c r="B913" s="832" t="s">
        <v>589</v>
      </c>
      <c r="C913" s="835" t="s">
        <v>618</v>
      </c>
      <c r="D913" s="863" t="s">
        <v>619</v>
      </c>
      <c r="E913" s="835" t="s">
        <v>4671</v>
      </c>
      <c r="F913" s="863" t="s">
        <v>4672</v>
      </c>
      <c r="G913" s="835" t="s">
        <v>5446</v>
      </c>
      <c r="H913" s="835" t="s">
        <v>5447</v>
      </c>
      <c r="I913" s="849">
        <v>12000</v>
      </c>
      <c r="J913" s="849">
        <v>2</v>
      </c>
      <c r="K913" s="850">
        <v>24000</v>
      </c>
    </row>
    <row r="914" spans="1:11" ht="14.4" customHeight="1" x14ac:dyDescent="0.3">
      <c r="A914" s="831" t="s">
        <v>588</v>
      </c>
      <c r="B914" s="832" t="s">
        <v>589</v>
      </c>
      <c r="C914" s="835" t="s">
        <v>618</v>
      </c>
      <c r="D914" s="863" t="s">
        <v>619</v>
      </c>
      <c r="E914" s="835" t="s">
        <v>4671</v>
      </c>
      <c r="F914" s="863" t="s">
        <v>4672</v>
      </c>
      <c r="G914" s="835" t="s">
        <v>5448</v>
      </c>
      <c r="H914" s="835" t="s">
        <v>5449</v>
      </c>
      <c r="I914" s="849">
        <v>23660.30078125</v>
      </c>
      <c r="J914" s="849">
        <v>2</v>
      </c>
      <c r="K914" s="850">
        <v>47320.6015625</v>
      </c>
    </row>
    <row r="915" spans="1:11" ht="14.4" customHeight="1" x14ac:dyDescent="0.3">
      <c r="A915" s="831" t="s">
        <v>588</v>
      </c>
      <c r="B915" s="832" t="s">
        <v>589</v>
      </c>
      <c r="C915" s="835" t="s">
        <v>618</v>
      </c>
      <c r="D915" s="863" t="s">
        <v>619</v>
      </c>
      <c r="E915" s="835" t="s">
        <v>4671</v>
      </c>
      <c r="F915" s="863" t="s">
        <v>4672</v>
      </c>
      <c r="G915" s="835" t="s">
        <v>5450</v>
      </c>
      <c r="H915" s="835" t="s">
        <v>5451</v>
      </c>
      <c r="I915" s="849">
        <v>23660.119140625</v>
      </c>
      <c r="J915" s="849">
        <v>1</v>
      </c>
      <c r="K915" s="850">
        <v>23660.119140625</v>
      </c>
    </row>
    <row r="916" spans="1:11" ht="14.4" customHeight="1" x14ac:dyDescent="0.3">
      <c r="A916" s="831" t="s">
        <v>588</v>
      </c>
      <c r="B916" s="832" t="s">
        <v>589</v>
      </c>
      <c r="C916" s="835" t="s">
        <v>618</v>
      </c>
      <c r="D916" s="863" t="s">
        <v>619</v>
      </c>
      <c r="E916" s="835" t="s">
        <v>4671</v>
      </c>
      <c r="F916" s="863" t="s">
        <v>4672</v>
      </c>
      <c r="G916" s="835" t="s">
        <v>5452</v>
      </c>
      <c r="H916" s="835" t="s">
        <v>5453</v>
      </c>
      <c r="I916" s="849">
        <v>8865.349609375</v>
      </c>
      <c r="J916" s="849">
        <v>1</v>
      </c>
      <c r="K916" s="850">
        <v>8865.349609375</v>
      </c>
    </row>
    <row r="917" spans="1:11" ht="14.4" customHeight="1" x14ac:dyDescent="0.3">
      <c r="A917" s="831" t="s">
        <v>588</v>
      </c>
      <c r="B917" s="832" t="s">
        <v>589</v>
      </c>
      <c r="C917" s="835" t="s">
        <v>618</v>
      </c>
      <c r="D917" s="863" t="s">
        <v>619</v>
      </c>
      <c r="E917" s="835" t="s">
        <v>4671</v>
      </c>
      <c r="F917" s="863" t="s">
        <v>4672</v>
      </c>
      <c r="G917" s="835" t="s">
        <v>5454</v>
      </c>
      <c r="H917" s="835" t="s">
        <v>5455</v>
      </c>
      <c r="I917" s="849">
        <v>11274.599609375</v>
      </c>
      <c r="J917" s="849">
        <v>1</v>
      </c>
      <c r="K917" s="850">
        <v>11274.599609375</v>
      </c>
    </row>
    <row r="918" spans="1:11" ht="14.4" customHeight="1" x14ac:dyDescent="0.3">
      <c r="A918" s="831" t="s">
        <v>588</v>
      </c>
      <c r="B918" s="832" t="s">
        <v>589</v>
      </c>
      <c r="C918" s="835" t="s">
        <v>618</v>
      </c>
      <c r="D918" s="863" t="s">
        <v>619</v>
      </c>
      <c r="E918" s="835" t="s">
        <v>4671</v>
      </c>
      <c r="F918" s="863" t="s">
        <v>4672</v>
      </c>
      <c r="G918" s="835" t="s">
        <v>5456</v>
      </c>
      <c r="H918" s="835" t="s">
        <v>5457</v>
      </c>
      <c r="I918" s="849">
        <v>12011.599609375</v>
      </c>
      <c r="J918" s="849">
        <v>1</v>
      </c>
      <c r="K918" s="850">
        <v>12011.599609375</v>
      </c>
    </row>
    <row r="919" spans="1:11" ht="14.4" customHeight="1" x14ac:dyDescent="0.3">
      <c r="A919" s="831" t="s">
        <v>588</v>
      </c>
      <c r="B919" s="832" t="s">
        <v>589</v>
      </c>
      <c r="C919" s="835" t="s">
        <v>618</v>
      </c>
      <c r="D919" s="863" t="s">
        <v>619</v>
      </c>
      <c r="E919" s="835" t="s">
        <v>4671</v>
      </c>
      <c r="F919" s="863" t="s">
        <v>4672</v>
      </c>
      <c r="G919" s="835" t="s">
        <v>5458</v>
      </c>
      <c r="H919" s="835" t="s">
        <v>5459</v>
      </c>
      <c r="I919" s="849">
        <v>10729.5</v>
      </c>
      <c r="J919" s="849">
        <v>1</v>
      </c>
      <c r="K919" s="850">
        <v>10729.5</v>
      </c>
    </row>
    <row r="920" spans="1:11" ht="14.4" customHeight="1" x14ac:dyDescent="0.3">
      <c r="A920" s="831" t="s">
        <v>588</v>
      </c>
      <c r="B920" s="832" t="s">
        <v>589</v>
      </c>
      <c r="C920" s="835" t="s">
        <v>618</v>
      </c>
      <c r="D920" s="863" t="s">
        <v>619</v>
      </c>
      <c r="E920" s="835" t="s">
        <v>4671</v>
      </c>
      <c r="F920" s="863" t="s">
        <v>4672</v>
      </c>
      <c r="G920" s="835" t="s">
        <v>5460</v>
      </c>
      <c r="H920" s="835" t="s">
        <v>5461</v>
      </c>
      <c r="I920" s="849">
        <v>14110.292791193182</v>
      </c>
      <c r="J920" s="849">
        <v>11</v>
      </c>
      <c r="K920" s="850">
        <v>155213.220703125</v>
      </c>
    </row>
    <row r="921" spans="1:11" ht="14.4" customHeight="1" x14ac:dyDescent="0.3">
      <c r="A921" s="831" t="s">
        <v>588</v>
      </c>
      <c r="B921" s="832" t="s">
        <v>589</v>
      </c>
      <c r="C921" s="835" t="s">
        <v>618</v>
      </c>
      <c r="D921" s="863" t="s">
        <v>619</v>
      </c>
      <c r="E921" s="835" t="s">
        <v>4671</v>
      </c>
      <c r="F921" s="863" t="s">
        <v>4672</v>
      </c>
      <c r="G921" s="835" t="s">
        <v>5462</v>
      </c>
      <c r="H921" s="835" t="s">
        <v>5463</v>
      </c>
      <c r="I921" s="849">
        <v>15396.2171875</v>
      </c>
      <c r="J921" s="849">
        <v>10</v>
      </c>
      <c r="K921" s="850">
        <v>153962.171875</v>
      </c>
    </row>
    <row r="922" spans="1:11" ht="14.4" customHeight="1" x14ac:dyDescent="0.3">
      <c r="A922" s="831" t="s">
        <v>588</v>
      </c>
      <c r="B922" s="832" t="s">
        <v>589</v>
      </c>
      <c r="C922" s="835" t="s">
        <v>618</v>
      </c>
      <c r="D922" s="863" t="s">
        <v>619</v>
      </c>
      <c r="E922" s="835" t="s">
        <v>4671</v>
      </c>
      <c r="F922" s="863" t="s">
        <v>4672</v>
      </c>
      <c r="G922" s="835" t="s">
        <v>5464</v>
      </c>
      <c r="H922" s="835" t="s">
        <v>5465</v>
      </c>
      <c r="I922" s="849">
        <v>31694</v>
      </c>
      <c r="J922" s="849">
        <v>1</v>
      </c>
      <c r="K922" s="850">
        <v>31694</v>
      </c>
    </row>
    <row r="923" spans="1:11" ht="14.4" customHeight="1" x14ac:dyDescent="0.3">
      <c r="A923" s="831" t="s">
        <v>588</v>
      </c>
      <c r="B923" s="832" t="s">
        <v>589</v>
      </c>
      <c r="C923" s="835" t="s">
        <v>618</v>
      </c>
      <c r="D923" s="863" t="s">
        <v>619</v>
      </c>
      <c r="E923" s="835" t="s">
        <v>4671</v>
      </c>
      <c r="F923" s="863" t="s">
        <v>4672</v>
      </c>
      <c r="G923" s="835" t="s">
        <v>5466</v>
      </c>
      <c r="H923" s="835" t="s">
        <v>5467</v>
      </c>
      <c r="I923" s="849">
        <v>31694</v>
      </c>
      <c r="J923" s="849">
        <v>1</v>
      </c>
      <c r="K923" s="850">
        <v>31694</v>
      </c>
    </row>
    <row r="924" spans="1:11" ht="14.4" customHeight="1" x14ac:dyDescent="0.3">
      <c r="A924" s="831" t="s">
        <v>588</v>
      </c>
      <c r="B924" s="832" t="s">
        <v>589</v>
      </c>
      <c r="C924" s="835" t="s">
        <v>618</v>
      </c>
      <c r="D924" s="863" t="s">
        <v>619</v>
      </c>
      <c r="E924" s="835" t="s">
        <v>4671</v>
      </c>
      <c r="F924" s="863" t="s">
        <v>4672</v>
      </c>
      <c r="G924" s="835" t="s">
        <v>5468</v>
      </c>
      <c r="H924" s="835" t="s">
        <v>5469</v>
      </c>
      <c r="I924" s="849">
        <v>5355.5573120117187</v>
      </c>
      <c r="J924" s="849">
        <v>8</v>
      </c>
      <c r="K924" s="850">
        <v>42844.45849609375</v>
      </c>
    </row>
    <row r="925" spans="1:11" ht="14.4" customHeight="1" x14ac:dyDescent="0.3">
      <c r="A925" s="831" t="s">
        <v>588</v>
      </c>
      <c r="B925" s="832" t="s">
        <v>589</v>
      </c>
      <c r="C925" s="835" t="s">
        <v>618</v>
      </c>
      <c r="D925" s="863" t="s">
        <v>619</v>
      </c>
      <c r="E925" s="835" t="s">
        <v>4671</v>
      </c>
      <c r="F925" s="863" t="s">
        <v>4672</v>
      </c>
      <c r="G925" s="835" t="s">
        <v>5470</v>
      </c>
      <c r="H925" s="835" t="s">
        <v>5471</v>
      </c>
      <c r="I925" s="849">
        <v>22735.5</v>
      </c>
      <c r="J925" s="849">
        <v>1</v>
      </c>
      <c r="K925" s="850">
        <v>22735.5</v>
      </c>
    </row>
    <row r="926" spans="1:11" ht="14.4" customHeight="1" x14ac:dyDescent="0.3">
      <c r="A926" s="831" t="s">
        <v>588</v>
      </c>
      <c r="B926" s="832" t="s">
        <v>589</v>
      </c>
      <c r="C926" s="835" t="s">
        <v>618</v>
      </c>
      <c r="D926" s="863" t="s">
        <v>619</v>
      </c>
      <c r="E926" s="835" t="s">
        <v>4671</v>
      </c>
      <c r="F926" s="863" t="s">
        <v>4672</v>
      </c>
      <c r="G926" s="835" t="s">
        <v>5472</v>
      </c>
      <c r="H926" s="835" t="s">
        <v>5473</v>
      </c>
      <c r="I926" s="849">
        <v>13090.4501953125</v>
      </c>
      <c r="J926" s="849">
        <v>1</v>
      </c>
      <c r="K926" s="850">
        <v>13090.4501953125</v>
      </c>
    </row>
    <row r="927" spans="1:11" ht="14.4" customHeight="1" x14ac:dyDescent="0.3">
      <c r="A927" s="831" t="s">
        <v>588</v>
      </c>
      <c r="B927" s="832" t="s">
        <v>589</v>
      </c>
      <c r="C927" s="835" t="s">
        <v>618</v>
      </c>
      <c r="D927" s="863" t="s">
        <v>619</v>
      </c>
      <c r="E927" s="835" t="s">
        <v>4671</v>
      </c>
      <c r="F927" s="863" t="s">
        <v>4672</v>
      </c>
      <c r="G927" s="835" t="s">
        <v>5474</v>
      </c>
      <c r="H927" s="835" t="s">
        <v>5475</v>
      </c>
      <c r="I927" s="849">
        <v>13090.4501953125</v>
      </c>
      <c r="J927" s="849">
        <v>2</v>
      </c>
      <c r="K927" s="850">
        <v>26180.900390625</v>
      </c>
    </row>
    <row r="928" spans="1:11" ht="14.4" customHeight="1" x14ac:dyDescent="0.3">
      <c r="A928" s="831" t="s">
        <v>588</v>
      </c>
      <c r="B928" s="832" t="s">
        <v>589</v>
      </c>
      <c r="C928" s="835" t="s">
        <v>618</v>
      </c>
      <c r="D928" s="863" t="s">
        <v>619</v>
      </c>
      <c r="E928" s="835" t="s">
        <v>4671</v>
      </c>
      <c r="F928" s="863" t="s">
        <v>4672</v>
      </c>
      <c r="G928" s="835" t="s">
        <v>5476</v>
      </c>
      <c r="H928" s="835" t="s">
        <v>5477</v>
      </c>
      <c r="I928" s="849">
        <v>13119.38671875</v>
      </c>
      <c r="J928" s="849">
        <v>3</v>
      </c>
      <c r="K928" s="850">
        <v>39358.16015625</v>
      </c>
    </row>
    <row r="929" spans="1:11" ht="14.4" customHeight="1" x14ac:dyDescent="0.3">
      <c r="A929" s="831" t="s">
        <v>588</v>
      </c>
      <c r="B929" s="832" t="s">
        <v>589</v>
      </c>
      <c r="C929" s="835" t="s">
        <v>618</v>
      </c>
      <c r="D929" s="863" t="s">
        <v>619</v>
      </c>
      <c r="E929" s="835" t="s">
        <v>4671</v>
      </c>
      <c r="F929" s="863" t="s">
        <v>4672</v>
      </c>
      <c r="G929" s="835" t="s">
        <v>5478</v>
      </c>
      <c r="H929" s="835" t="s">
        <v>5479</v>
      </c>
      <c r="I929" s="849">
        <v>13090.4501953125</v>
      </c>
      <c r="J929" s="849">
        <v>1</v>
      </c>
      <c r="K929" s="850">
        <v>13090.4501953125</v>
      </c>
    </row>
    <row r="930" spans="1:11" ht="14.4" customHeight="1" x14ac:dyDescent="0.3">
      <c r="A930" s="831" t="s">
        <v>588</v>
      </c>
      <c r="B930" s="832" t="s">
        <v>589</v>
      </c>
      <c r="C930" s="835" t="s">
        <v>618</v>
      </c>
      <c r="D930" s="863" t="s">
        <v>619</v>
      </c>
      <c r="E930" s="835" t="s">
        <v>4671</v>
      </c>
      <c r="F930" s="863" t="s">
        <v>4672</v>
      </c>
      <c r="G930" s="835" t="s">
        <v>5480</v>
      </c>
      <c r="H930" s="835" t="s">
        <v>5481</v>
      </c>
      <c r="I930" s="849">
        <v>13090.58984375</v>
      </c>
      <c r="J930" s="849">
        <v>1</v>
      </c>
      <c r="K930" s="850">
        <v>13090.58984375</v>
      </c>
    </row>
    <row r="931" spans="1:11" ht="14.4" customHeight="1" x14ac:dyDescent="0.3">
      <c r="A931" s="831" t="s">
        <v>588</v>
      </c>
      <c r="B931" s="832" t="s">
        <v>589</v>
      </c>
      <c r="C931" s="835" t="s">
        <v>618</v>
      </c>
      <c r="D931" s="863" t="s">
        <v>619</v>
      </c>
      <c r="E931" s="835" t="s">
        <v>4671</v>
      </c>
      <c r="F931" s="863" t="s">
        <v>4672</v>
      </c>
      <c r="G931" s="835" t="s">
        <v>5482</v>
      </c>
      <c r="H931" s="835" t="s">
        <v>5483</v>
      </c>
      <c r="I931" s="849">
        <v>13090.4501953125</v>
      </c>
      <c r="J931" s="849">
        <v>1</v>
      </c>
      <c r="K931" s="850">
        <v>13090.4501953125</v>
      </c>
    </row>
    <row r="932" spans="1:11" ht="14.4" customHeight="1" x14ac:dyDescent="0.3">
      <c r="A932" s="831" t="s">
        <v>588</v>
      </c>
      <c r="B932" s="832" t="s">
        <v>589</v>
      </c>
      <c r="C932" s="835" t="s">
        <v>618</v>
      </c>
      <c r="D932" s="863" t="s">
        <v>619</v>
      </c>
      <c r="E932" s="835" t="s">
        <v>4671</v>
      </c>
      <c r="F932" s="863" t="s">
        <v>4672</v>
      </c>
      <c r="G932" s="835" t="s">
        <v>5484</v>
      </c>
      <c r="H932" s="835" t="s">
        <v>5485</v>
      </c>
      <c r="I932" s="849">
        <v>14093.25</v>
      </c>
      <c r="J932" s="849">
        <v>1</v>
      </c>
      <c r="K932" s="850">
        <v>14093.25</v>
      </c>
    </row>
    <row r="933" spans="1:11" ht="14.4" customHeight="1" x14ac:dyDescent="0.3">
      <c r="A933" s="831" t="s">
        <v>588</v>
      </c>
      <c r="B933" s="832" t="s">
        <v>589</v>
      </c>
      <c r="C933" s="835" t="s">
        <v>618</v>
      </c>
      <c r="D933" s="863" t="s">
        <v>619</v>
      </c>
      <c r="E933" s="835" t="s">
        <v>4671</v>
      </c>
      <c r="F933" s="863" t="s">
        <v>4672</v>
      </c>
      <c r="G933" s="835" t="s">
        <v>5486</v>
      </c>
      <c r="H933" s="835" t="s">
        <v>5487</v>
      </c>
      <c r="I933" s="849">
        <v>11274.599609375</v>
      </c>
      <c r="J933" s="849">
        <v>1</v>
      </c>
      <c r="K933" s="850">
        <v>11274.599609375</v>
      </c>
    </row>
    <row r="934" spans="1:11" ht="14.4" customHeight="1" x14ac:dyDescent="0.3">
      <c r="A934" s="831" t="s">
        <v>588</v>
      </c>
      <c r="B934" s="832" t="s">
        <v>589</v>
      </c>
      <c r="C934" s="835" t="s">
        <v>618</v>
      </c>
      <c r="D934" s="863" t="s">
        <v>619</v>
      </c>
      <c r="E934" s="835" t="s">
        <v>4671</v>
      </c>
      <c r="F934" s="863" t="s">
        <v>4672</v>
      </c>
      <c r="G934" s="835" t="s">
        <v>5488</v>
      </c>
      <c r="H934" s="835" t="s">
        <v>5489</v>
      </c>
      <c r="I934" s="849">
        <v>6400.89990234375</v>
      </c>
      <c r="J934" s="849">
        <v>1</v>
      </c>
      <c r="K934" s="850">
        <v>6400.89990234375</v>
      </c>
    </row>
    <row r="935" spans="1:11" ht="14.4" customHeight="1" x14ac:dyDescent="0.3">
      <c r="A935" s="831" t="s">
        <v>588</v>
      </c>
      <c r="B935" s="832" t="s">
        <v>589</v>
      </c>
      <c r="C935" s="835" t="s">
        <v>618</v>
      </c>
      <c r="D935" s="863" t="s">
        <v>619</v>
      </c>
      <c r="E935" s="835" t="s">
        <v>4671</v>
      </c>
      <c r="F935" s="863" t="s">
        <v>4672</v>
      </c>
      <c r="G935" s="835" t="s">
        <v>5490</v>
      </c>
      <c r="H935" s="835" t="s">
        <v>5491</v>
      </c>
      <c r="I935" s="849">
        <v>5856.27001953125</v>
      </c>
      <c r="J935" s="849">
        <v>1</v>
      </c>
      <c r="K935" s="850">
        <v>5856.27001953125</v>
      </c>
    </row>
    <row r="936" spans="1:11" ht="14.4" customHeight="1" x14ac:dyDescent="0.3">
      <c r="A936" s="831" t="s">
        <v>588</v>
      </c>
      <c r="B936" s="832" t="s">
        <v>589</v>
      </c>
      <c r="C936" s="835" t="s">
        <v>618</v>
      </c>
      <c r="D936" s="863" t="s">
        <v>619</v>
      </c>
      <c r="E936" s="835" t="s">
        <v>4671</v>
      </c>
      <c r="F936" s="863" t="s">
        <v>4672</v>
      </c>
      <c r="G936" s="835" t="s">
        <v>5492</v>
      </c>
      <c r="H936" s="835" t="s">
        <v>5493</v>
      </c>
      <c r="I936" s="849">
        <v>3248.989990234375</v>
      </c>
      <c r="J936" s="849">
        <v>2</v>
      </c>
      <c r="K936" s="850">
        <v>6497.97998046875</v>
      </c>
    </row>
    <row r="937" spans="1:11" ht="14.4" customHeight="1" x14ac:dyDescent="0.3">
      <c r="A937" s="831" t="s">
        <v>588</v>
      </c>
      <c r="B937" s="832" t="s">
        <v>589</v>
      </c>
      <c r="C937" s="835" t="s">
        <v>618</v>
      </c>
      <c r="D937" s="863" t="s">
        <v>619</v>
      </c>
      <c r="E937" s="835" t="s">
        <v>4671</v>
      </c>
      <c r="F937" s="863" t="s">
        <v>4672</v>
      </c>
      <c r="G937" s="835" t="s">
        <v>5494</v>
      </c>
      <c r="H937" s="835" t="s">
        <v>5495</v>
      </c>
      <c r="I937" s="849">
        <v>3248.989990234375</v>
      </c>
      <c r="J937" s="849">
        <v>15</v>
      </c>
      <c r="K937" s="850">
        <v>48734.849853515625</v>
      </c>
    </row>
    <row r="938" spans="1:11" ht="14.4" customHeight="1" x14ac:dyDescent="0.3">
      <c r="A938" s="831" t="s">
        <v>588</v>
      </c>
      <c r="B938" s="832" t="s">
        <v>589</v>
      </c>
      <c r="C938" s="835" t="s">
        <v>618</v>
      </c>
      <c r="D938" s="863" t="s">
        <v>619</v>
      </c>
      <c r="E938" s="835" t="s">
        <v>4671</v>
      </c>
      <c r="F938" s="863" t="s">
        <v>4672</v>
      </c>
      <c r="G938" s="835" t="s">
        <v>5496</v>
      </c>
      <c r="H938" s="835" t="s">
        <v>5497</v>
      </c>
      <c r="I938" s="849">
        <v>3248.989990234375</v>
      </c>
      <c r="J938" s="849">
        <v>46</v>
      </c>
      <c r="K938" s="850">
        <v>149453.53955078125</v>
      </c>
    </row>
    <row r="939" spans="1:11" ht="14.4" customHeight="1" x14ac:dyDescent="0.3">
      <c r="A939" s="831" t="s">
        <v>588</v>
      </c>
      <c r="B939" s="832" t="s">
        <v>589</v>
      </c>
      <c r="C939" s="835" t="s">
        <v>618</v>
      </c>
      <c r="D939" s="863" t="s">
        <v>619</v>
      </c>
      <c r="E939" s="835" t="s">
        <v>4671</v>
      </c>
      <c r="F939" s="863" t="s">
        <v>4672</v>
      </c>
      <c r="G939" s="835" t="s">
        <v>5498</v>
      </c>
      <c r="H939" s="835" t="s">
        <v>5499</v>
      </c>
      <c r="I939" s="849">
        <v>4798.8701171875</v>
      </c>
      <c r="J939" s="849">
        <v>1</v>
      </c>
      <c r="K939" s="850">
        <v>4798.8701171875</v>
      </c>
    </row>
    <row r="940" spans="1:11" ht="14.4" customHeight="1" x14ac:dyDescent="0.3">
      <c r="A940" s="831" t="s">
        <v>588</v>
      </c>
      <c r="B940" s="832" t="s">
        <v>589</v>
      </c>
      <c r="C940" s="835" t="s">
        <v>618</v>
      </c>
      <c r="D940" s="863" t="s">
        <v>619</v>
      </c>
      <c r="E940" s="835" t="s">
        <v>4671</v>
      </c>
      <c r="F940" s="863" t="s">
        <v>4672</v>
      </c>
      <c r="G940" s="835" t="s">
        <v>5500</v>
      </c>
      <c r="H940" s="835" t="s">
        <v>5501</v>
      </c>
      <c r="I940" s="849">
        <v>4798.8701171875</v>
      </c>
      <c r="J940" s="849">
        <v>1</v>
      </c>
      <c r="K940" s="850">
        <v>4798.8701171875</v>
      </c>
    </row>
    <row r="941" spans="1:11" ht="14.4" customHeight="1" x14ac:dyDescent="0.3">
      <c r="A941" s="831" t="s">
        <v>588</v>
      </c>
      <c r="B941" s="832" t="s">
        <v>589</v>
      </c>
      <c r="C941" s="835" t="s">
        <v>618</v>
      </c>
      <c r="D941" s="863" t="s">
        <v>619</v>
      </c>
      <c r="E941" s="835" t="s">
        <v>4671</v>
      </c>
      <c r="F941" s="863" t="s">
        <v>4672</v>
      </c>
      <c r="G941" s="835" t="s">
        <v>5502</v>
      </c>
      <c r="H941" s="835" t="s">
        <v>5503</v>
      </c>
      <c r="I941" s="849">
        <v>4798.8701171875</v>
      </c>
      <c r="J941" s="849">
        <v>1</v>
      </c>
      <c r="K941" s="850">
        <v>4798.8701171875</v>
      </c>
    </row>
    <row r="942" spans="1:11" ht="14.4" customHeight="1" x14ac:dyDescent="0.3">
      <c r="A942" s="831" t="s">
        <v>588</v>
      </c>
      <c r="B942" s="832" t="s">
        <v>589</v>
      </c>
      <c r="C942" s="835" t="s">
        <v>618</v>
      </c>
      <c r="D942" s="863" t="s">
        <v>619</v>
      </c>
      <c r="E942" s="835" t="s">
        <v>4671</v>
      </c>
      <c r="F942" s="863" t="s">
        <v>4672</v>
      </c>
      <c r="G942" s="835" t="s">
        <v>5504</v>
      </c>
      <c r="H942" s="835" t="s">
        <v>5505</v>
      </c>
      <c r="I942" s="849">
        <v>4798.8701171875</v>
      </c>
      <c r="J942" s="849">
        <v>1</v>
      </c>
      <c r="K942" s="850">
        <v>4798.8701171875</v>
      </c>
    </row>
    <row r="943" spans="1:11" ht="14.4" customHeight="1" x14ac:dyDescent="0.3">
      <c r="A943" s="831" t="s">
        <v>588</v>
      </c>
      <c r="B943" s="832" t="s">
        <v>589</v>
      </c>
      <c r="C943" s="835" t="s">
        <v>618</v>
      </c>
      <c r="D943" s="863" t="s">
        <v>619</v>
      </c>
      <c r="E943" s="835" t="s">
        <v>4671</v>
      </c>
      <c r="F943" s="863" t="s">
        <v>4672</v>
      </c>
      <c r="G943" s="835" t="s">
        <v>5506</v>
      </c>
      <c r="H943" s="835" t="s">
        <v>5507</v>
      </c>
      <c r="I943" s="849">
        <v>4798.8701171875</v>
      </c>
      <c r="J943" s="849">
        <v>1</v>
      </c>
      <c r="K943" s="850">
        <v>4798.8701171875</v>
      </c>
    </row>
    <row r="944" spans="1:11" ht="14.4" customHeight="1" x14ac:dyDescent="0.3">
      <c r="A944" s="831" t="s">
        <v>588</v>
      </c>
      <c r="B944" s="832" t="s">
        <v>589</v>
      </c>
      <c r="C944" s="835" t="s">
        <v>618</v>
      </c>
      <c r="D944" s="863" t="s">
        <v>619</v>
      </c>
      <c r="E944" s="835" t="s">
        <v>4671</v>
      </c>
      <c r="F944" s="863" t="s">
        <v>4672</v>
      </c>
      <c r="G944" s="835" t="s">
        <v>5508</v>
      </c>
      <c r="H944" s="835" t="s">
        <v>5509</v>
      </c>
      <c r="I944" s="849">
        <v>4798.8701171875</v>
      </c>
      <c r="J944" s="849">
        <v>1</v>
      </c>
      <c r="K944" s="850">
        <v>4798.8701171875</v>
      </c>
    </row>
    <row r="945" spans="1:11" ht="14.4" customHeight="1" x14ac:dyDescent="0.3">
      <c r="A945" s="831" t="s">
        <v>588</v>
      </c>
      <c r="B945" s="832" t="s">
        <v>589</v>
      </c>
      <c r="C945" s="835" t="s">
        <v>618</v>
      </c>
      <c r="D945" s="863" t="s">
        <v>619</v>
      </c>
      <c r="E945" s="835" t="s">
        <v>4671</v>
      </c>
      <c r="F945" s="863" t="s">
        <v>4672</v>
      </c>
      <c r="G945" s="835" t="s">
        <v>5510</v>
      </c>
      <c r="H945" s="835" t="s">
        <v>5511</v>
      </c>
      <c r="I945" s="849">
        <v>4798.8701171875</v>
      </c>
      <c r="J945" s="849">
        <v>1</v>
      </c>
      <c r="K945" s="850">
        <v>4798.8701171875</v>
      </c>
    </row>
    <row r="946" spans="1:11" ht="14.4" customHeight="1" x14ac:dyDescent="0.3">
      <c r="A946" s="831" t="s">
        <v>588</v>
      </c>
      <c r="B946" s="832" t="s">
        <v>589</v>
      </c>
      <c r="C946" s="835" t="s">
        <v>618</v>
      </c>
      <c r="D946" s="863" t="s">
        <v>619</v>
      </c>
      <c r="E946" s="835" t="s">
        <v>4671</v>
      </c>
      <c r="F946" s="863" t="s">
        <v>4672</v>
      </c>
      <c r="G946" s="835" t="s">
        <v>5512</v>
      </c>
      <c r="H946" s="835" t="s">
        <v>5513</v>
      </c>
      <c r="I946" s="849">
        <v>4798.8701171875</v>
      </c>
      <c r="J946" s="849">
        <v>1</v>
      </c>
      <c r="K946" s="850">
        <v>4798.8701171875</v>
      </c>
    </row>
    <row r="947" spans="1:11" ht="14.4" customHeight="1" x14ac:dyDescent="0.3">
      <c r="A947" s="831" t="s">
        <v>588</v>
      </c>
      <c r="B947" s="832" t="s">
        <v>589</v>
      </c>
      <c r="C947" s="835" t="s">
        <v>618</v>
      </c>
      <c r="D947" s="863" t="s">
        <v>619</v>
      </c>
      <c r="E947" s="835" t="s">
        <v>4671</v>
      </c>
      <c r="F947" s="863" t="s">
        <v>4672</v>
      </c>
      <c r="G947" s="835" t="s">
        <v>5514</v>
      </c>
      <c r="H947" s="835" t="s">
        <v>5515</v>
      </c>
      <c r="I947" s="849">
        <v>19091.19921875</v>
      </c>
      <c r="J947" s="849">
        <v>1</v>
      </c>
      <c r="K947" s="850">
        <v>19091.19921875</v>
      </c>
    </row>
    <row r="948" spans="1:11" ht="14.4" customHeight="1" x14ac:dyDescent="0.3">
      <c r="A948" s="831" t="s">
        <v>588</v>
      </c>
      <c r="B948" s="832" t="s">
        <v>589</v>
      </c>
      <c r="C948" s="835" t="s">
        <v>618</v>
      </c>
      <c r="D948" s="863" t="s">
        <v>619</v>
      </c>
      <c r="E948" s="835" t="s">
        <v>4671</v>
      </c>
      <c r="F948" s="863" t="s">
        <v>4672</v>
      </c>
      <c r="G948" s="835" t="s">
        <v>5516</v>
      </c>
      <c r="H948" s="835" t="s">
        <v>5517</v>
      </c>
      <c r="I948" s="849">
        <v>4798.8701171875</v>
      </c>
      <c r="J948" s="849">
        <v>2</v>
      </c>
      <c r="K948" s="850">
        <v>9597.740234375</v>
      </c>
    </row>
    <row r="949" spans="1:11" ht="14.4" customHeight="1" x14ac:dyDescent="0.3">
      <c r="A949" s="831" t="s">
        <v>588</v>
      </c>
      <c r="B949" s="832" t="s">
        <v>589</v>
      </c>
      <c r="C949" s="835" t="s">
        <v>618</v>
      </c>
      <c r="D949" s="863" t="s">
        <v>619</v>
      </c>
      <c r="E949" s="835" t="s">
        <v>4671</v>
      </c>
      <c r="F949" s="863" t="s">
        <v>4672</v>
      </c>
      <c r="G949" s="835" t="s">
        <v>5518</v>
      </c>
      <c r="H949" s="835" t="s">
        <v>5519</v>
      </c>
      <c r="I949" s="849">
        <v>4798.8701171875</v>
      </c>
      <c r="J949" s="849">
        <v>2</v>
      </c>
      <c r="K949" s="850">
        <v>9597.740234375</v>
      </c>
    </row>
    <row r="950" spans="1:11" ht="14.4" customHeight="1" x14ac:dyDescent="0.3">
      <c r="A950" s="831" t="s">
        <v>588</v>
      </c>
      <c r="B950" s="832" t="s">
        <v>589</v>
      </c>
      <c r="C950" s="835" t="s">
        <v>618</v>
      </c>
      <c r="D950" s="863" t="s">
        <v>619</v>
      </c>
      <c r="E950" s="835" t="s">
        <v>4671</v>
      </c>
      <c r="F950" s="863" t="s">
        <v>4672</v>
      </c>
      <c r="G950" s="835" t="s">
        <v>5520</v>
      </c>
      <c r="H950" s="835" t="s">
        <v>5521</v>
      </c>
      <c r="I950" s="849">
        <v>4798.8701171875</v>
      </c>
      <c r="J950" s="849">
        <v>11</v>
      </c>
      <c r="K950" s="850">
        <v>52787.5712890625</v>
      </c>
    </row>
    <row r="951" spans="1:11" ht="14.4" customHeight="1" x14ac:dyDescent="0.3">
      <c r="A951" s="831" t="s">
        <v>588</v>
      </c>
      <c r="B951" s="832" t="s">
        <v>589</v>
      </c>
      <c r="C951" s="835" t="s">
        <v>618</v>
      </c>
      <c r="D951" s="863" t="s">
        <v>619</v>
      </c>
      <c r="E951" s="835" t="s">
        <v>4671</v>
      </c>
      <c r="F951" s="863" t="s">
        <v>4672</v>
      </c>
      <c r="G951" s="835" t="s">
        <v>5522</v>
      </c>
      <c r="H951" s="835" t="s">
        <v>5523</v>
      </c>
      <c r="I951" s="849">
        <v>4798.8701171875</v>
      </c>
      <c r="J951" s="849">
        <v>5</v>
      </c>
      <c r="K951" s="850">
        <v>23994.3505859375</v>
      </c>
    </row>
    <row r="952" spans="1:11" ht="14.4" customHeight="1" x14ac:dyDescent="0.3">
      <c r="A952" s="831" t="s">
        <v>588</v>
      </c>
      <c r="B952" s="832" t="s">
        <v>589</v>
      </c>
      <c r="C952" s="835" t="s">
        <v>618</v>
      </c>
      <c r="D952" s="863" t="s">
        <v>619</v>
      </c>
      <c r="E952" s="835" t="s">
        <v>4671</v>
      </c>
      <c r="F952" s="863" t="s">
        <v>4672</v>
      </c>
      <c r="G952" s="835" t="s">
        <v>5524</v>
      </c>
      <c r="H952" s="835" t="s">
        <v>5525</v>
      </c>
      <c r="I952" s="849">
        <v>4798.8701171875</v>
      </c>
      <c r="J952" s="849">
        <v>3</v>
      </c>
      <c r="K952" s="850">
        <v>14396.6103515625</v>
      </c>
    </row>
    <row r="953" spans="1:11" ht="14.4" customHeight="1" x14ac:dyDescent="0.3">
      <c r="A953" s="831" t="s">
        <v>588</v>
      </c>
      <c r="B953" s="832" t="s">
        <v>589</v>
      </c>
      <c r="C953" s="835" t="s">
        <v>618</v>
      </c>
      <c r="D953" s="863" t="s">
        <v>619</v>
      </c>
      <c r="E953" s="835" t="s">
        <v>4671</v>
      </c>
      <c r="F953" s="863" t="s">
        <v>4672</v>
      </c>
      <c r="G953" s="835" t="s">
        <v>5526</v>
      </c>
      <c r="H953" s="835" t="s">
        <v>5527</v>
      </c>
      <c r="I953" s="849">
        <v>4798.8701171875</v>
      </c>
      <c r="J953" s="849">
        <v>2</v>
      </c>
      <c r="K953" s="850">
        <v>9597.740234375</v>
      </c>
    </row>
    <row r="954" spans="1:11" ht="14.4" customHeight="1" x14ac:dyDescent="0.3">
      <c r="A954" s="831" t="s">
        <v>588</v>
      </c>
      <c r="B954" s="832" t="s">
        <v>589</v>
      </c>
      <c r="C954" s="835" t="s">
        <v>618</v>
      </c>
      <c r="D954" s="863" t="s">
        <v>619</v>
      </c>
      <c r="E954" s="835" t="s">
        <v>4671</v>
      </c>
      <c r="F954" s="863" t="s">
        <v>4672</v>
      </c>
      <c r="G954" s="835" t="s">
        <v>5528</v>
      </c>
      <c r="H954" s="835" t="s">
        <v>5529</v>
      </c>
      <c r="I954" s="849">
        <v>4798.8701171875</v>
      </c>
      <c r="J954" s="849">
        <v>7</v>
      </c>
      <c r="K954" s="850">
        <v>33592.0908203125</v>
      </c>
    </row>
    <row r="955" spans="1:11" ht="14.4" customHeight="1" x14ac:dyDescent="0.3">
      <c r="A955" s="831" t="s">
        <v>588</v>
      </c>
      <c r="B955" s="832" t="s">
        <v>589</v>
      </c>
      <c r="C955" s="835" t="s">
        <v>618</v>
      </c>
      <c r="D955" s="863" t="s">
        <v>619</v>
      </c>
      <c r="E955" s="835" t="s">
        <v>4671</v>
      </c>
      <c r="F955" s="863" t="s">
        <v>4672</v>
      </c>
      <c r="G955" s="835" t="s">
        <v>5530</v>
      </c>
      <c r="H955" s="835" t="s">
        <v>5531</v>
      </c>
      <c r="I955" s="849">
        <v>4798.8701171875</v>
      </c>
      <c r="J955" s="849">
        <v>5</v>
      </c>
      <c r="K955" s="850">
        <v>23994.3505859375</v>
      </c>
    </row>
    <row r="956" spans="1:11" ht="14.4" customHeight="1" x14ac:dyDescent="0.3">
      <c r="A956" s="831" t="s">
        <v>588</v>
      </c>
      <c r="B956" s="832" t="s">
        <v>589</v>
      </c>
      <c r="C956" s="835" t="s">
        <v>618</v>
      </c>
      <c r="D956" s="863" t="s">
        <v>619</v>
      </c>
      <c r="E956" s="835" t="s">
        <v>4671</v>
      </c>
      <c r="F956" s="863" t="s">
        <v>4672</v>
      </c>
      <c r="G956" s="835" t="s">
        <v>5532</v>
      </c>
      <c r="H956" s="835" t="s">
        <v>5533</v>
      </c>
      <c r="I956" s="849">
        <v>4798.8701171875</v>
      </c>
      <c r="J956" s="849">
        <v>4</v>
      </c>
      <c r="K956" s="850">
        <v>19195.48046875</v>
      </c>
    </row>
    <row r="957" spans="1:11" ht="14.4" customHeight="1" x14ac:dyDescent="0.3">
      <c r="A957" s="831" t="s">
        <v>588</v>
      </c>
      <c r="B957" s="832" t="s">
        <v>589</v>
      </c>
      <c r="C957" s="835" t="s">
        <v>618</v>
      </c>
      <c r="D957" s="863" t="s">
        <v>619</v>
      </c>
      <c r="E957" s="835" t="s">
        <v>4671</v>
      </c>
      <c r="F957" s="863" t="s">
        <v>4672</v>
      </c>
      <c r="G957" s="835" t="s">
        <v>5534</v>
      </c>
      <c r="H957" s="835" t="s">
        <v>5535</v>
      </c>
      <c r="I957" s="849">
        <v>4798.8701171875</v>
      </c>
      <c r="J957" s="849">
        <v>1</v>
      </c>
      <c r="K957" s="850">
        <v>4798.8701171875</v>
      </c>
    </row>
    <row r="958" spans="1:11" ht="14.4" customHeight="1" x14ac:dyDescent="0.3">
      <c r="A958" s="831" t="s">
        <v>588</v>
      </c>
      <c r="B958" s="832" t="s">
        <v>589</v>
      </c>
      <c r="C958" s="835" t="s">
        <v>618</v>
      </c>
      <c r="D958" s="863" t="s">
        <v>619</v>
      </c>
      <c r="E958" s="835" t="s">
        <v>4671</v>
      </c>
      <c r="F958" s="863" t="s">
        <v>4672</v>
      </c>
      <c r="G958" s="835" t="s">
        <v>5536</v>
      </c>
      <c r="H958" s="835" t="s">
        <v>5537</v>
      </c>
      <c r="I958" s="849">
        <v>4798.8701171875</v>
      </c>
      <c r="J958" s="849">
        <v>4</v>
      </c>
      <c r="K958" s="850">
        <v>19195.48046875</v>
      </c>
    </row>
    <row r="959" spans="1:11" ht="14.4" customHeight="1" x14ac:dyDescent="0.3">
      <c r="A959" s="831" t="s">
        <v>588</v>
      </c>
      <c r="B959" s="832" t="s">
        <v>589</v>
      </c>
      <c r="C959" s="835" t="s">
        <v>618</v>
      </c>
      <c r="D959" s="863" t="s">
        <v>619</v>
      </c>
      <c r="E959" s="835" t="s">
        <v>4671</v>
      </c>
      <c r="F959" s="863" t="s">
        <v>4672</v>
      </c>
      <c r="G959" s="835" t="s">
        <v>5538</v>
      </c>
      <c r="H959" s="835" t="s">
        <v>5539</v>
      </c>
      <c r="I959" s="849">
        <v>4741.6560546874998</v>
      </c>
      <c r="J959" s="849">
        <v>5</v>
      </c>
      <c r="K959" s="850">
        <v>23708.2802734375</v>
      </c>
    </row>
    <row r="960" spans="1:11" ht="14.4" customHeight="1" x14ac:dyDescent="0.3">
      <c r="A960" s="831" t="s">
        <v>588</v>
      </c>
      <c r="B960" s="832" t="s">
        <v>589</v>
      </c>
      <c r="C960" s="835" t="s">
        <v>618</v>
      </c>
      <c r="D960" s="863" t="s">
        <v>619</v>
      </c>
      <c r="E960" s="835" t="s">
        <v>4671</v>
      </c>
      <c r="F960" s="863" t="s">
        <v>4672</v>
      </c>
      <c r="G960" s="835" t="s">
        <v>5540</v>
      </c>
      <c r="H960" s="835" t="s">
        <v>5541</v>
      </c>
      <c r="I960" s="849">
        <v>5000.875</v>
      </c>
      <c r="J960" s="849">
        <v>2</v>
      </c>
      <c r="K960" s="850">
        <v>10001.75</v>
      </c>
    </row>
    <row r="961" spans="1:11" ht="14.4" customHeight="1" x14ac:dyDescent="0.3">
      <c r="A961" s="831" t="s">
        <v>588</v>
      </c>
      <c r="B961" s="832" t="s">
        <v>589</v>
      </c>
      <c r="C961" s="835" t="s">
        <v>618</v>
      </c>
      <c r="D961" s="863" t="s">
        <v>619</v>
      </c>
      <c r="E961" s="835" t="s">
        <v>4671</v>
      </c>
      <c r="F961" s="863" t="s">
        <v>4672</v>
      </c>
      <c r="G961" s="835" t="s">
        <v>5542</v>
      </c>
      <c r="H961" s="835" t="s">
        <v>5543</v>
      </c>
      <c r="I961" s="849">
        <v>4798.8701171875</v>
      </c>
      <c r="J961" s="849">
        <v>1</v>
      </c>
      <c r="K961" s="850">
        <v>4798.8701171875</v>
      </c>
    </row>
    <row r="962" spans="1:11" ht="14.4" customHeight="1" x14ac:dyDescent="0.3">
      <c r="A962" s="831" t="s">
        <v>588</v>
      </c>
      <c r="B962" s="832" t="s">
        <v>589</v>
      </c>
      <c r="C962" s="835" t="s">
        <v>618</v>
      </c>
      <c r="D962" s="863" t="s">
        <v>619</v>
      </c>
      <c r="E962" s="835" t="s">
        <v>4671</v>
      </c>
      <c r="F962" s="863" t="s">
        <v>4672</v>
      </c>
      <c r="G962" s="835" t="s">
        <v>5544</v>
      </c>
      <c r="H962" s="835" t="s">
        <v>5545</v>
      </c>
      <c r="I962" s="849">
        <v>4798.8701171875</v>
      </c>
      <c r="J962" s="849">
        <v>2</v>
      </c>
      <c r="K962" s="850">
        <v>9597.740234375</v>
      </c>
    </row>
    <row r="963" spans="1:11" ht="14.4" customHeight="1" x14ac:dyDescent="0.3">
      <c r="A963" s="831" t="s">
        <v>588</v>
      </c>
      <c r="B963" s="832" t="s">
        <v>589</v>
      </c>
      <c r="C963" s="835" t="s">
        <v>618</v>
      </c>
      <c r="D963" s="863" t="s">
        <v>619</v>
      </c>
      <c r="E963" s="835" t="s">
        <v>4671</v>
      </c>
      <c r="F963" s="863" t="s">
        <v>4672</v>
      </c>
      <c r="G963" s="835" t="s">
        <v>5546</v>
      </c>
      <c r="H963" s="835" t="s">
        <v>5547</v>
      </c>
      <c r="I963" s="849">
        <v>4798.8701171875</v>
      </c>
      <c r="J963" s="849">
        <v>1</v>
      </c>
      <c r="K963" s="850">
        <v>4798.8701171875</v>
      </c>
    </row>
    <row r="964" spans="1:11" ht="14.4" customHeight="1" x14ac:dyDescent="0.3">
      <c r="A964" s="831" t="s">
        <v>588</v>
      </c>
      <c r="B964" s="832" t="s">
        <v>589</v>
      </c>
      <c r="C964" s="835" t="s">
        <v>618</v>
      </c>
      <c r="D964" s="863" t="s">
        <v>619</v>
      </c>
      <c r="E964" s="835" t="s">
        <v>4671</v>
      </c>
      <c r="F964" s="863" t="s">
        <v>4672</v>
      </c>
      <c r="G964" s="835" t="s">
        <v>5548</v>
      </c>
      <c r="H964" s="835" t="s">
        <v>5549</v>
      </c>
      <c r="I964" s="849">
        <v>4798.8701171875</v>
      </c>
      <c r="J964" s="849">
        <v>1</v>
      </c>
      <c r="K964" s="850">
        <v>4798.8701171875</v>
      </c>
    </row>
    <row r="965" spans="1:11" ht="14.4" customHeight="1" x14ac:dyDescent="0.3">
      <c r="A965" s="831" t="s">
        <v>588</v>
      </c>
      <c r="B965" s="832" t="s">
        <v>589</v>
      </c>
      <c r="C965" s="835" t="s">
        <v>618</v>
      </c>
      <c r="D965" s="863" t="s">
        <v>619</v>
      </c>
      <c r="E965" s="835" t="s">
        <v>4671</v>
      </c>
      <c r="F965" s="863" t="s">
        <v>4672</v>
      </c>
      <c r="G965" s="835" t="s">
        <v>5550</v>
      </c>
      <c r="H965" s="835" t="s">
        <v>5551</v>
      </c>
      <c r="I965" s="849">
        <v>5750</v>
      </c>
      <c r="J965" s="849">
        <v>4</v>
      </c>
      <c r="K965" s="850">
        <v>23000</v>
      </c>
    </row>
    <row r="966" spans="1:11" ht="14.4" customHeight="1" x14ac:dyDescent="0.3">
      <c r="A966" s="831" t="s">
        <v>588</v>
      </c>
      <c r="B966" s="832" t="s">
        <v>589</v>
      </c>
      <c r="C966" s="835" t="s">
        <v>618</v>
      </c>
      <c r="D966" s="863" t="s">
        <v>619</v>
      </c>
      <c r="E966" s="835" t="s">
        <v>4671</v>
      </c>
      <c r="F966" s="863" t="s">
        <v>4672</v>
      </c>
      <c r="G966" s="835" t="s">
        <v>5552</v>
      </c>
      <c r="H966" s="835" t="s">
        <v>5553</v>
      </c>
      <c r="I966" s="849">
        <v>5750</v>
      </c>
      <c r="J966" s="849">
        <v>6</v>
      </c>
      <c r="K966" s="850">
        <v>34500</v>
      </c>
    </row>
    <row r="967" spans="1:11" ht="14.4" customHeight="1" x14ac:dyDescent="0.3">
      <c r="A967" s="831" t="s">
        <v>588</v>
      </c>
      <c r="B967" s="832" t="s">
        <v>589</v>
      </c>
      <c r="C967" s="835" t="s">
        <v>618</v>
      </c>
      <c r="D967" s="863" t="s">
        <v>619</v>
      </c>
      <c r="E967" s="835" t="s">
        <v>4671</v>
      </c>
      <c r="F967" s="863" t="s">
        <v>4672</v>
      </c>
      <c r="G967" s="835" t="s">
        <v>5554</v>
      </c>
      <c r="H967" s="835" t="s">
        <v>5555</v>
      </c>
      <c r="I967" s="849">
        <v>19899.599609375</v>
      </c>
      <c r="J967" s="849">
        <v>1</v>
      </c>
      <c r="K967" s="850">
        <v>19899.599609375</v>
      </c>
    </row>
    <row r="968" spans="1:11" ht="14.4" customHeight="1" x14ac:dyDescent="0.3">
      <c r="A968" s="831" t="s">
        <v>588</v>
      </c>
      <c r="B968" s="832" t="s">
        <v>589</v>
      </c>
      <c r="C968" s="835" t="s">
        <v>618</v>
      </c>
      <c r="D968" s="863" t="s">
        <v>619</v>
      </c>
      <c r="E968" s="835" t="s">
        <v>4671</v>
      </c>
      <c r="F968" s="863" t="s">
        <v>4672</v>
      </c>
      <c r="G968" s="835" t="s">
        <v>5556</v>
      </c>
      <c r="H968" s="835" t="s">
        <v>5557</v>
      </c>
      <c r="I968" s="849">
        <v>6418.22998046875</v>
      </c>
      <c r="J968" s="849">
        <v>2</v>
      </c>
      <c r="K968" s="850">
        <v>12836.4599609375</v>
      </c>
    </row>
    <row r="969" spans="1:11" ht="14.4" customHeight="1" x14ac:dyDescent="0.3">
      <c r="A969" s="831" t="s">
        <v>588</v>
      </c>
      <c r="B969" s="832" t="s">
        <v>589</v>
      </c>
      <c r="C969" s="835" t="s">
        <v>618</v>
      </c>
      <c r="D969" s="863" t="s">
        <v>619</v>
      </c>
      <c r="E969" s="835" t="s">
        <v>4671</v>
      </c>
      <c r="F969" s="863" t="s">
        <v>4672</v>
      </c>
      <c r="G969" s="835" t="s">
        <v>5558</v>
      </c>
      <c r="H969" s="835" t="s">
        <v>5559</v>
      </c>
      <c r="I969" s="849">
        <v>12836.4697265625</v>
      </c>
      <c r="J969" s="849">
        <v>1</v>
      </c>
      <c r="K969" s="850">
        <v>12836.4697265625</v>
      </c>
    </row>
    <row r="970" spans="1:11" ht="14.4" customHeight="1" x14ac:dyDescent="0.3">
      <c r="A970" s="831" t="s">
        <v>588</v>
      </c>
      <c r="B970" s="832" t="s">
        <v>589</v>
      </c>
      <c r="C970" s="835" t="s">
        <v>618</v>
      </c>
      <c r="D970" s="863" t="s">
        <v>619</v>
      </c>
      <c r="E970" s="835" t="s">
        <v>4671</v>
      </c>
      <c r="F970" s="863" t="s">
        <v>4672</v>
      </c>
      <c r="G970" s="835" t="s">
        <v>5560</v>
      </c>
      <c r="H970" s="835" t="s">
        <v>5561</v>
      </c>
      <c r="I970" s="849">
        <v>13840.580078125</v>
      </c>
      <c r="J970" s="849">
        <v>3</v>
      </c>
      <c r="K970" s="850">
        <v>41521.740234375</v>
      </c>
    </row>
    <row r="971" spans="1:11" ht="14.4" customHeight="1" x14ac:dyDescent="0.3">
      <c r="A971" s="831" t="s">
        <v>588</v>
      </c>
      <c r="B971" s="832" t="s">
        <v>589</v>
      </c>
      <c r="C971" s="835" t="s">
        <v>618</v>
      </c>
      <c r="D971" s="863" t="s">
        <v>619</v>
      </c>
      <c r="E971" s="835" t="s">
        <v>4671</v>
      </c>
      <c r="F971" s="863" t="s">
        <v>4672</v>
      </c>
      <c r="G971" s="835" t="s">
        <v>5562</v>
      </c>
      <c r="H971" s="835" t="s">
        <v>5563</v>
      </c>
      <c r="I971" s="849">
        <v>13840.580078125</v>
      </c>
      <c r="J971" s="849">
        <v>8</v>
      </c>
      <c r="K971" s="850">
        <v>110724.640625</v>
      </c>
    </row>
    <row r="972" spans="1:11" ht="14.4" customHeight="1" x14ac:dyDescent="0.3">
      <c r="A972" s="831" t="s">
        <v>588</v>
      </c>
      <c r="B972" s="832" t="s">
        <v>589</v>
      </c>
      <c r="C972" s="835" t="s">
        <v>618</v>
      </c>
      <c r="D972" s="863" t="s">
        <v>619</v>
      </c>
      <c r="E972" s="835" t="s">
        <v>4671</v>
      </c>
      <c r="F972" s="863" t="s">
        <v>4672</v>
      </c>
      <c r="G972" s="835" t="s">
        <v>5564</v>
      </c>
      <c r="H972" s="835" t="s">
        <v>5565</v>
      </c>
      <c r="I972" s="849">
        <v>13840.581909179688</v>
      </c>
      <c r="J972" s="849">
        <v>16</v>
      </c>
      <c r="K972" s="850">
        <v>221449.310546875</v>
      </c>
    </row>
    <row r="973" spans="1:11" ht="14.4" customHeight="1" x14ac:dyDescent="0.3">
      <c r="A973" s="831" t="s">
        <v>588</v>
      </c>
      <c r="B973" s="832" t="s">
        <v>589</v>
      </c>
      <c r="C973" s="835" t="s">
        <v>618</v>
      </c>
      <c r="D973" s="863" t="s">
        <v>619</v>
      </c>
      <c r="E973" s="835" t="s">
        <v>4671</v>
      </c>
      <c r="F973" s="863" t="s">
        <v>4672</v>
      </c>
      <c r="G973" s="835" t="s">
        <v>5566</v>
      </c>
      <c r="H973" s="835" t="s">
        <v>5567</v>
      </c>
      <c r="I973" s="849">
        <v>13840.58154296875</v>
      </c>
      <c r="J973" s="849">
        <v>20</v>
      </c>
      <c r="K973" s="850">
        <v>276811.630859375</v>
      </c>
    </row>
    <row r="974" spans="1:11" ht="14.4" customHeight="1" x14ac:dyDescent="0.3">
      <c r="A974" s="831" t="s">
        <v>588</v>
      </c>
      <c r="B974" s="832" t="s">
        <v>589</v>
      </c>
      <c r="C974" s="835" t="s">
        <v>618</v>
      </c>
      <c r="D974" s="863" t="s">
        <v>619</v>
      </c>
      <c r="E974" s="835" t="s">
        <v>4671</v>
      </c>
      <c r="F974" s="863" t="s">
        <v>4672</v>
      </c>
      <c r="G974" s="835" t="s">
        <v>5568</v>
      </c>
      <c r="H974" s="835" t="s">
        <v>5569</v>
      </c>
      <c r="I974" s="849">
        <v>13840.580851236979</v>
      </c>
      <c r="J974" s="849">
        <v>24</v>
      </c>
      <c r="K974" s="850">
        <v>332173.9404296875</v>
      </c>
    </row>
    <row r="975" spans="1:11" ht="14.4" customHeight="1" x14ac:dyDescent="0.3">
      <c r="A975" s="831" t="s">
        <v>588</v>
      </c>
      <c r="B975" s="832" t="s">
        <v>589</v>
      </c>
      <c r="C975" s="835" t="s">
        <v>618</v>
      </c>
      <c r="D975" s="863" t="s">
        <v>619</v>
      </c>
      <c r="E975" s="835" t="s">
        <v>4671</v>
      </c>
      <c r="F975" s="863" t="s">
        <v>4672</v>
      </c>
      <c r="G975" s="835" t="s">
        <v>5570</v>
      </c>
      <c r="H975" s="835" t="s">
        <v>5571</v>
      </c>
      <c r="I975" s="849">
        <v>13807.670390625</v>
      </c>
      <c r="J975" s="849">
        <v>25</v>
      </c>
      <c r="K975" s="850">
        <v>345191.759765625</v>
      </c>
    </row>
    <row r="976" spans="1:11" ht="14.4" customHeight="1" x14ac:dyDescent="0.3">
      <c r="A976" s="831" t="s">
        <v>588</v>
      </c>
      <c r="B976" s="832" t="s">
        <v>589</v>
      </c>
      <c r="C976" s="835" t="s">
        <v>618</v>
      </c>
      <c r="D976" s="863" t="s">
        <v>619</v>
      </c>
      <c r="E976" s="835" t="s">
        <v>4671</v>
      </c>
      <c r="F976" s="863" t="s">
        <v>4672</v>
      </c>
      <c r="G976" s="835" t="s">
        <v>5572</v>
      </c>
      <c r="H976" s="835" t="s">
        <v>5573</v>
      </c>
      <c r="I976" s="849">
        <v>13840.58233173077</v>
      </c>
      <c r="J976" s="849">
        <v>13</v>
      </c>
      <c r="K976" s="850">
        <v>179927.5703125</v>
      </c>
    </row>
    <row r="977" spans="1:11" ht="14.4" customHeight="1" x14ac:dyDescent="0.3">
      <c r="A977" s="831" t="s">
        <v>588</v>
      </c>
      <c r="B977" s="832" t="s">
        <v>589</v>
      </c>
      <c r="C977" s="835" t="s">
        <v>618</v>
      </c>
      <c r="D977" s="863" t="s">
        <v>619</v>
      </c>
      <c r="E977" s="835" t="s">
        <v>4671</v>
      </c>
      <c r="F977" s="863" t="s">
        <v>4672</v>
      </c>
      <c r="G977" s="835" t="s">
        <v>5574</v>
      </c>
      <c r="H977" s="835" t="s">
        <v>5575</v>
      </c>
      <c r="I977" s="849">
        <v>13840.580078125</v>
      </c>
      <c r="J977" s="849">
        <v>7</v>
      </c>
      <c r="K977" s="850">
        <v>96884.060546875</v>
      </c>
    </row>
    <row r="978" spans="1:11" ht="14.4" customHeight="1" x14ac:dyDescent="0.3">
      <c r="A978" s="831" t="s">
        <v>588</v>
      </c>
      <c r="B978" s="832" t="s">
        <v>589</v>
      </c>
      <c r="C978" s="835" t="s">
        <v>618</v>
      </c>
      <c r="D978" s="863" t="s">
        <v>619</v>
      </c>
      <c r="E978" s="835" t="s">
        <v>4671</v>
      </c>
      <c r="F978" s="863" t="s">
        <v>4672</v>
      </c>
      <c r="G978" s="835" t="s">
        <v>5576</v>
      </c>
      <c r="H978" s="835" t="s">
        <v>5577</v>
      </c>
      <c r="I978" s="849">
        <v>13840.580078125</v>
      </c>
      <c r="J978" s="849">
        <v>1</v>
      </c>
      <c r="K978" s="850">
        <v>13840.580078125</v>
      </c>
    </row>
    <row r="979" spans="1:11" ht="14.4" customHeight="1" x14ac:dyDescent="0.3">
      <c r="A979" s="831" t="s">
        <v>588</v>
      </c>
      <c r="B979" s="832" t="s">
        <v>589</v>
      </c>
      <c r="C979" s="835" t="s">
        <v>618</v>
      </c>
      <c r="D979" s="863" t="s">
        <v>619</v>
      </c>
      <c r="E979" s="835" t="s">
        <v>4671</v>
      </c>
      <c r="F979" s="863" t="s">
        <v>4672</v>
      </c>
      <c r="G979" s="835" t="s">
        <v>5578</v>
      </c>
      <c r="H979" s="835" t="s">
        <v>5579</v>
      </c>
      <c r="I979" s="849">
        <v>17991.100260416668</v>
      </c>
      <c r="J979" s="849">
        <v>3</v>
      </c>
      <c r="K979" s="850">
        <v>53973.30078125</v>
      </c>
    </row>
    <row r="980" spans="1:11" ht="14.4" customHeight="1" x14ac:dyDescent="0.3">
      <c r="A980" s="831" t="s">
        <v>588</v>
      </c>
      <c r="B980" s="832" t="s">
        <v>589</v>
      </c>
      <c r="C980" s="835" t="s">
        <v>618</v>
      </c>
      <c r="D980" s="863" t="s">
        <v>619</v>
      </c>
      <c r="E980" s="835" t="s">
        <v>4671</v>
      </c>
      <c r="F980" s="863" t="s">
        <v>4672</v>
      </c>
      <c r="G980" s="835" t="s">
        <v>5580</v>
      </c>
      <c r="H980" s="835" t="s">
        <v>5581</v>
      </c>
      <c r="I980" s="849">
        <v>13500</v>
      </c>
      <c r="J980" s="849">
        <v>3</v>
      </c>
      <c r="K980" s="850">
        <v>53999.990000000224</v>
      </c>
    </row>
    <row r="981" spans="1:11" ht="14.4" customHeight="1" x14ac:dyDescent="0.3">
      <c r="A981" s="831" t="s">
        <v>588</v>
      </c>
      <c r="B981" s="832" t="s">
        <v>589</v>
      </c>
      <c r="C981" s="835" t="s">
        <v>618</v>
      </c>
      <c r="D981" s="863" t="s">
        <v>619</v>
      </c>
      <c r="E981" s="835" t="s">
        <v>4671</v>
      </c>
      <c r="F981" s="863" t="s">
        <v>4672</v>
      </c>
      <c r="G981" s="835" t="s">
        <v>5582</v>
      </c>
      <c r="H981" s="835" t="s">
        <v>5583</v>
      </c>
      <c r="I981" s="849">
        <v>18000</v>
      </c>
      <c r="J981" s="849">
        <v>1</v>
      </c>
      <c r="K981" s="850">
        <v>18000</v>
      </c>
    </row>
    <row r="982" spans="1:11" ht="14.4" customHeight="1" x14ac:dyDescent="0.3">
      <c r="A982" s="831" t="s">
        <v>588</v>
      </c>
      <c r="B982" s="832" t="s">
        <v>589</v>
      </c>
      <c r="C982" s="835" t="s">
        <v>618</v>
      </c>
      <c r="D982" s="863" t="s">
        <v>619</v>
      </c>
      <c r="E982" s="835" t="s">
        <v>4671</v>
      </c>
      <c r="F982" s="863" t="s">
        <v>4672</v>
      </c>
      <c r="G982" s="835" t="s">
        <v>5584</v>
      </c>
      <c r="H982" s="835" t="s">
        <v>5585</v>
      </c>
      <c r="I982" s="849">
        <v>14916.3095703125</v>
      </c>
      <c r="J982" s="849">
        <v>1</v>
      </c>
      <c r="K982" s="850">
        <v>14916.3095703125</v>
      </c>
    </row>
    <row r="983" spans="1:11" ht="14.4" customHeight="1" x14ac:dyDescent="0.3">
      <c r="A983" s="831" t="s">
        <v>588</v>
      </c>
      <c r="B983" s="832" t="s">
        <v>589</v>
      </c>
      <c r="C983" s="835" t="s">
        <v>618</v>
      </c>
      <c r="D983" s="863" t="s">
        <v>619</v>
      </c>
      <c r="E983" s="835" t="s">
        <v>4671</v>
      </c>
      <c r="F983" s="863" t="s">
        <v>4672</v>
      </c>
      <c r="G983" s="835" t="s">
        <v>5586</v>
      </c>
      <c r="H983" s="835" t="s">
        <v>5587</v>
      </c>
      <c r="I983" s="849">
        <v>17037</v>
      </c>
      <c r="J983" s="849">
        <v>1</v>
      </c>
      <c r="K983" s="850">
        <v>17037</v>
      </c>
    </row>
    <row r="984" spans="1:11" ht="14.4" customHeight="1" x14ac:dyDescent="0.3">
      <c r="A984" s="831" t="s">
        <v>588</v>
      </c>
      <c r="B984" s="832" t="s">
        <v>589</v>
      </c>
      <c r="C984" s="835" t="s">
        <v>618</v>
      </c>
      <c r="D984" s="863" t="s">
        <v>619</v>
      </c>
      <c r="E984" s="835" t="s">
        <v>4671</v>
      </c>
      <c r="F984" s="863" t="s">
        <v>4672</v>
      </c>
      <c r="G984" s="835" t="s">
        <v>5588</v>
      </c>
      <c r="H984" s="835" t="s">
        <v>5589</v>
      </c>
      <c r="I984" s="849">
        <v>12650</v>
      </c>
      <c r="J984" s="849">
        <v>1</v>
      </c>
      <c r="K984" s="850">
        <v>12650</v>
      </c>
    </row>
    <row r="985" spans="1:11" ht="14.4" customHeight="1" x14ac:dyDescent="0.3">
      <c r="A985" s="831" t="s">
        <v>588</v>
      </c>
      <c r="B985" s="832" t="s">
        <v>589</v>
      </c>
      <c r="C985" s="835" t="s">
        <v>618</v>
      </c>
      <c r="D985" s="863" t="s">
        <v>619</v>
      </c>
      <c r="E985" s="835" t="s">
        <v>4671</v>
      </c>
      <c r="F985" s="863" t="s">
        <v>4672</v>
      </c>
      <c r="G985" s="835" t="s">
        <v>5590</v>
      </c>
      <c r="H985" s="835" t="s">
        <v>5591</v>
      </c>
      <c r="I985" s="849">
        <v>12650</v>
      </c>
      <c r="J985" s="849">
        <v>1</v>
      </c>
      <c r="K985" s="850">
        <v>12650</v>
      </c>
    </row>
    <row r="986" spans="1:11" ht="14.4" customHeight="1" x14ac:dyDescent="0.3">
      <c r="A986" s="831" t="s">
        <v>588</v>
      </c>
      <c r="B986" s="832" t="s">
        <v>589</v>
      </c>
      <c r="C986" s="835" t="s">
        <v>618</v>
      </c>
      <c r="D986" s="863" t="s">
        <v>619</v>
      </c>
      <c r="E986" s="835" t="s">
        <v>4671</v>
      </c>
      <c r="F986" s="863" t="s">
        <v>4672</v>
      </c>
      <c r="G986" s="835" t="s">
        <v>5592</v>
      </c>
      <c r="H986" s="835" t="s">
        <v>5593</v>
      </c>
      <c r="I986" s="849">
        <v>12650</v>
      </c>
      <c r="J986" s="849">
        <v>1</v>
      </c>
      <c r="K986" s="850">
        <v>12650</v>
      </c>
    </row>
    <row r="987" spans="1:11" ht="14.4" customHeight="1" x14ac:dyDescent="0.3">
      <c r="A987" s="831" t="s">
        <v>588</v>
      </c>
      <c r="B987" s="832" t="s">
        <v>589</v>
      </c>
      <c r="C987" s="835" t="s">
        <v>618</v>
      </c>
      <c r="D987" s="863" t="s">
        <v>619</v>
      </c>
      <c r="E987" s="835" t="s">
        <v>4671</v>
      </c>
      <c r="F987" s="863" t="s">
        <v>4672</v>
      </c>
      <c r="G987" s="835" t="s">
        <v>5594</v>
      </c>
      <c r="H987" s="835" t="s">
        <v>5595</v>
      </c>
      <c r="I987" s="849">
        <v>8108.240234375</v>
      </c>
      <c r="J987" s="849">
        <v>1</v>
      </c>
      <c r="K987" s="850">
        <v>8108.240234375</v>
      </c>
    </row>
    <row r="988" spans="1:11" ht="14.4" customHeight="1" x14ac:dyDescent="0.3">
      <c r="A988" s="831" t="s">
        <v>588</v>
      </c>
      <c r="B988" s="832" t="s">
        <v>589</v>
      </c>
      <c r="C988" s="835" t="s">
        <v>618</v>
      </c>
      <c r="D988" s="863" t="s">
        <v>619</v>
      </c>
      <c r="E988" s="835" t="s">
        <v>4671</v>
      </c>
      <c r="F988" s="863" t="s">
        <v>4672</v>
      </c>
      <c r="G988" s="835" t="s">
        <v>5596</v>
      </c>
      <c r="H988" s="835" t="s">
        <v>5597</v>
      </c>
      <c r="I988" s="849">
        <v>985.54998779296875</v>
      </c>
      <c r="J988" s="849">
        <v>1</v>
      </c>
      <c r="K988" s="850">
        <v>985.54998779296875</v>
      </c>
    </row>
    <row r="989" spans="1:11" ht="14.4" customHeight="1" x14ac:dyDescent="0.3">
      <c r="A989" s="831" t="s">
        <v>588</v>
      </c>
      <c r="B989" s="832" t="s">
        <v>589</v>
      </c>
      <c r="C989" s="835" t="s">
        <v>618</v>
      </c>
      <c r="D989" s="863" t="s">
        <v>619</v>
      </c>
      <c r="E989" s="835" t="s">
        <v>4671</v>
      </c>
      <c r="F989" s="863" t="s">
        <v>4672</v>
      </c>
      <c r="G989" s="835" t="s">
        <v>5598</v>
      </c>
      <c r="H989" s="835" t="s">
        <v>5599</v>
      </c>
      <c r="I989" s="849">
        <v>985.54998779296875</v>
      </c>
      <c r="J989" s="849">
        <v>5</v>
      </c>
      <c r="K989" s="850">
        <v>4927.7499389648437</v>
      </c>
    </row>
    <row r="990" spans="1:11" ht="14.4" customHeight="1" x14ac:dyDescent="0.3">
      <c r="A990" s="831" t="s">
        <v>588</v>
      </c>
      <c r="B990" s="832" t="s">
        <v>589</v>
      </c>
      <c r="C990" s="835" t="s">
        <v>618</v>
      </c>
      <c r="D990" s="863" t="s">
        <v>619</v>
      </c>
      <c r="E990" s="835" t="s">
        <v>4671</v>
      </c>
      <c r="F990" s="863" t="s">
        <v>4672</v>
      </c>
      <c r="G990" s="835" t="s">
        <v>5600</v>
      </c>
      <c r="H990" s="835" t="s">
        <v>5601</v>
      </c>
      <c r="I990" s="849">
        <v>987.00998942057288</v>
      </c>
      <c r="J990" s="849">
        <v>10</v>
      </c>
      <c r="K990" s="850">
        <v>9875.2098999023437</v>
      </c>
    </row>
    <row r="991" spans="1:11" ht="14.4" customHeight="1" x14ac:dyDescent="0.3">
      <c r="A991" s="831" t="s">
        <v>588</v>
      </c>
      <c r="B991" s="832" t="s">
        <v>589</v>
      </c>
      <c r="C991" s="835" t="s">
        <v>618</v>
      </c>
      <c r="D991" s="863" t="s">
        <v>619</v>
      </c>
      <c r="E991" s="835" t="s">
        <v>4671</v>
      </c>
      <c r="F991" s="863" t="s">
        <v>4672</v>
      </c>
      <c r="G991" s="835" t="s">
        <v>5602</v>
      </c>
      <c r="H991" s="835" t="s">
        <v>5603</v>
      </c>
      <c r="I991" s="849">
        <v>3438.5</v>
      </c>
      <c r="J991" s="849">
        <v>17</v>
      </c>
      <c r="K991" s="850">
        <v>58454.5</v>
      </c>
    </row>
    <row r="992" spans="1:11" ht="14.4" customHeight="1" x14ac:dyDescent="0.3">
      <c r="A992" s="831" t="s">
        <v>588</v>
      </c>
      <c r="B992" s="832" t="s">
        <v>589</v>
      </c>
      <c r="C992" s="835" t="s">
        <v>618</v>
      </c>
      <c r="D992" s="863" t="s">
        <v>619</v>
      </c>
      <c r="E992" s="835" t="s">
        <v>4671</v>
      </c>
      <c r="F992" s="863" t="s">
        <v>4672</v>
      </c>
      <c r="G992" s="835" t="s">
        <v>5604</v>
      </c>
      <c r="H992" s="835" t="s">
        <v>5605</v>
      </c>
      <c r="I992" s="849">
        <v>986.86398925781248</v>
      </c>
      <c r="J992" s="849">
        <v>5</v>
      </c>
      <c r="K992" s="850">
        <v>4934.3199462890625</v>
      </c>
    </row>
    <row r="993" spans="1:11" ht="14.4" customHeight="1" x14ac:dyDescent="0.3">
      <c r="A993" s="831" t="s">
        <v>588</v>
      </c>
      <c r="B993" s="832" t="s">
        <v>589</v>
      </c>
      <c r="C993" s="835" t="s">
        <v>618</v>
      </c>
      <c r="D993" s="863" t="s">
        <v>619</v>
      </c>
      <c r="E993" s="835" t="s">
        <v>4671</v>
      </c>
      <c r="F993" s="863" t="s">
        <v>4672</v>
      </c>
      <c r="G993" s="835" t="s">
        <v>5606</v>
      </c>
      <c r="H993" s="835" t="s">
        <v>5607</v>
      </c>
      <c r="I993" s="849">
        <v>985.54998779296875</v>
      </c>
      <c r="J993" s="849">
        <v>3</v>
      </c>
      <c r="K993" s="850">
        <v>2956.6499633789062</v>
      </c>
    </row>
    <row r="994" spans="1:11" ht="14.4" customHeight="1" x14ac:dyDescent="0.3">
      <c r="A994" s="831" t="s">
        <v>588</v>
      </c>
      <c r="B994" s="832" t="s">
        <v>589</v>
      </c>
      <c r="C994" s="835" t="s">
        <v>618</v>
      </c>
      <c r="D994" s="863" t="s">
        <v>619</v>
      </c>
      <c r="E994" s="835" t="s">
        <v>4671</v>
      </c>
      <c r="F994" s="863" t="s">
        <v>4672</v>
      </c>
      <c r="G994" s="835" t="s">
        <v>5608</v>
      </c>
      <c r="H994" s="835" t="s">
        <v>5609</v>
      </c>
      <c r="I994" s="849">
        <v>5355.5498046875</v>
      </c>
      <c r="J994" s="849">
        <v>1</v>
      </c>
      <c r="K994" s="850">
        <v>5355.5498046875</v>
      </c>
    </row>
    <row r="995" spans="1:11" ht="14.4" customHeight="1" x14ac:dyDescent="0.3">
      <c r="A995" s="831" t="s">
        <v>588</v>
      </c>
      <c r="B995" s="832" t="s">
        <v>589</v>
      </c>
      <c r="C995" s="835" t="s">
        <v>618</v>
      </c>
      <c r="D995" s="863" t="s">
        <v>619</v>
      </c>
      <c r="E995" s="835" t="s">
        <v>4671</v>
      </c>
      <c r="F995" s="863" t="s">
        <v>4672</v>
      </c>
      <c r="G995" s="835" t="s">
        <v>5610</v>
      </c>
      <c r="H995" s="835" t="s">
        <v>5611</v>
      </c>
      <c r="I995" s="849">
        <v>5257.77001953125</v>
      </c>
      <c r="J995" s="849">
        <v>3</v>
      </c>
      <c r="K995" s="850">
        <v>15773.31005859375</v>
      </c>
    </row>
    <row r="996" spans="1:11" ht="14.4" customHeight="1" x14ac:dyDescent="0.3">
      <c r="A996" s="831" t="s">
        <v>588</v>
      </c>
      <c r="B996" s="832" t="s">
        <v>589</v>
      </c>
      <c r="C996" s="835" t="s">
        <v>618</v>
      </c>
      <c r="D996" s="863" t="s">
        <v>619</v>
      </c>
      <c r="E996" s="835" t="s">
        <v>4671</v>
      </c>
      <c r="F996" s="863" t="s">
        <v>4672</v>
      </c>
      <c r="G996" s="835" t="s">
        <v>5612</v>
      </c>
      <c r="H996" s="835" t="s">
        <v>5613</v>
      </c>
      <c r="I996" s="849">
        <v>28134.140625</v>
      </c>
      <c r="J996" s="849">
        <v>1</v>
      </c>
      <c r="K996" s="850">
        <v>28134.140625</v>
      </c>
    </row>
    <row r="997" spans="1:11" ht="14.4" customHeight="1" x14ac:dyDescent="0.3">
      <c r="A997" s="831" t="s">
        <v>588</v>
      </c>
      <c r="B997" s="832" t="s">
        <v>589</v>
      </c>
      <c r="C997" s="835" t="s">
        <v>618</v>
      </c>
      <c r="D997" s="863" t="s">
        <v>619</v>
      </c>
      <c r="E997" s="835" t="s">
        <v>4671</v>
      </c>
      <c r="F997" s="863" t="s">
        <v>4672</v>
      </c>
      <c r="G997" s="835" t="s">
        <v>5614</v>
      </c>
      <c r="H997" s="835" t="s">
        <v>5615</v>
      </c>
      <c r="I997" s="849">
        <v>29783.11505681818</v>
      </c>
      <c r="J997" s="849">
        <v>11</v>
      </c>
      <c r="K997" s="850">
        <v>327614.265625</v>
      </c>
    </row>
    <row r="998" spans="1:11" ht="14.4" customHeight="1" x14ac:dyDescent="0.3">
      <c r="A998" s="831" t="s">
        <v>588</v>
      </c>
      <c r="B998" s="832" t="s">
        <v>589</v>
      </c>
      <c r="C998" s="835" t="s">
        <v>618</v>
      </c>
      <c r="D998" s="863" t="s">
        <v>619</v>
      </c>
      <c r="E998" s="835" t="s">
        <v>4671</v>
      </c>
      <c r="F998" s="863" t="s">
        <v>4672</v>
      </c>
      <c r="G998" s="835" t="s">
        <v>5616</v>
      </c>
      <c r="H998" s="835" t="s">
        <v>5617</v>
      </c>
      <c r="I998" s="849">
        <v>26406.30078125</v>
      </c>
      <c r="J998" s="849">
        <v>1</v>
      </c>
      <c r="K998" s="850">
        <v>26406.30078125</v>
      </c>
    </row>
    <row r="999" spans="1:11" ht="14.4" customHeight="1" x14ac:dyDescent="0.3">
      <c r="A999" s="831" t="s">
        <v>588</v>
      </c>
      <c r="B999" s="832" t="s">
        <v>589</v>
      </c>
      <c r="C999" s="835" t="s">
        <v>618</v>
      </c>
      <c r="D999" s="863" t="s">
        <v>619</v>
      </c>
      <c r="E999" s="835" t="s">
        <v>4671</v>
      </c>
      <c r="F999" s="863" t="s">
        <v>4672</v>
      </c>
      <c r="G999" s="835" t="s">
        <v>5618</v>
      </c>
      <c r="H999" s="835" t="s">
        <v>5619</v>
      </c>
      <c r="I999" s="849">
        <v>11866.2998046875</v>
      </c>
      <c r="J999" s="849">
        <v>3</v>
      </c>
      <c r="K999" s="850">
        <v>35598.8994140625</v>
      </c>
    </row>
    <row r="1000" spans="1:11" ht="14.4" customHeight="1" x14ac:dyDescent="0.3">
      <c r="A1000" s="831" t="s">
        <v>588</v>
      </c>
      <c r="B1000" s="832" t="s">
        <v>589</v>
      </c>
      <c r="C1000" s="835" t="s">
        <v>618</v>
      </c>
      <c r="D1000" s="863" t="s">
        <v>619</v>
      </c>
      <c r="E1000" s="835" t="s">
        <v>4671</v>
      </c>
      <c r="F1000" s="863" t="s">
        <v>4672</v>
      </c>
      <c r="G1000" s="835" t="s">
        <v>5620</v>
      </c>
      <c r="H1000" s="835" t="s">
        <v>5621</v>
      </c>
      <c r="I1000" s="849">
        <v>11866.2998046875</v>
      </c>
      <c r="J1000" s="849">
        <v>15</v>
      </c>
      <c r="K1000" s="850">
        <v>177994.4970703125</v>
      </c>
    </row>
    <row r="1001" spans="1:11" ht="14.4" customHeight="1" x14ac:dyDescent="0.3">
      <c r="A1001" s="831" t="s">
        <v>588</v>
      </c>
      <c r="B1001" s="832" t="s">
        <v>589</v>
      </c>
      <c r="C1001" s="835" t="s">
        <v>618</v>
      </c>
      <c r="D1001" s="863" t="s">
        <v>619</v>
      </c>
      <c r="E1001" s="835" t="s">
        <v>4671</v>
      </c>
      <c r="F1001" s="863" t="s">
        <v>4672</v>
      </c>
      <c r="G1001" s="835" t="s">
        <v>5622</v>
      </c>
      <c r="H1001" s="835" t="s">
        <v>5623</v>
      </c>
      <c r="I1001" s="849">
        <v>11866.2998046875</v>
      </c>
      <c r="J1001" s="849">
        <v>14</v>
      </c>
      <c r="K1001" s="850">
        <v>166128.197265625</v>
      </c>
    </row>
    <row r="1002" spans="1:11" ht="14.4" customHeight="1" x14ac:dyDescent="0.3">
      <c r="A1002" s="831" t="s">
        <v>588</v>
      </c>
      <c r="B1002" s="832" t="s">
        <v>589</v>
      </c>
      <c r="C1002" s="835" t="s">
        <v>618</v>
      </c>
      <c r="D1002" s="863" t="s">
        <v>619</v>
      </c>
      <c r="E1002" s="835" t="s">
        <v>4671</v>
      </c>
      <c r="F1002" s="863" t="s">
        <v>4672</v>
      </c>
      <c r="G1002" s="835" t="s">
        <v>5624</v>
      </c>
      <c r="H1002" s="835" t="s">
        <v>5625</v>
      </c>
      <c r="I1002" s="849">
        <v>11866.2998046875</v>
      </c>
      <c r="J1002" s="849">
        <v>9</v>
      </c>
      <c r="K1002" s="850">
        <v>106796.6982421875</v>
      </c>
    </row>
    <row r="1003" spans="1:11" ht="14.4" customHeight="1" x14ac:dyDescent="0.3">
      <c r="A1003" s="831" t="s">
        <v>588</v>
      </c>
      <c r="B1003" s="832" t="s">
        <v>589</v>
      </c>
      <c r="C1003" s="835" t="s">
        <v>618</v>
      </c>
      <c r="D1003" s="863" t="s">
        <v>619</v>
      </c>
      <c r="E1003" s="835" t="s">
        <v>4671</v>
      </c>
      <c r="F1003" s="863" t="s">
        <v>4672</v>
      </c>
      <c r="G1003" s="835" t="s">
        <v>5626</v>
      </c>
      <c r="H1003" s="835" t="s">
        <v>5627</v>
      </c>
      <c r="I1003" s="849">
        <v>11866.2998046875</v>
      </c>
      <c r="J1003" s="849">
        <v>4</v>
      </c>
      <c r="K1003" s="850">
        <v>47465.19921875</v>
      </c>
    </row>
    <row r="1004" spans="1:11" ht="14.4" customHeight="1" x14ac:dyDescent="0.3">
      <c r="A1004" s="831" t="s">
        <v>588</v>
      </c>
      <c r="B1004" s="832" t="s">
        <v>589</v>
      </c>
      <c r="C1004" s="835" t="s">
        <v>618</v>
      </c>
      <c r="D1004" s="863" t="s">
        <v>619</v>
      </c>
      <c r="E1004" s="835" t="s">
        <v>4671</v>
      </c>
      <c r="F1004" s="863" t="s">
        <v>4672</v>
      </c>
      <c r="G1004" s="835" t="s">
        <v>5628</v>
      </c>
      <c r="H1004" s="835" t="s">
        <v>5629</v>
      </c>
      <c r="I1004" s="849">
        <v>27767.1904296875</v>
      </c>
      <c r="J1004" s="849">
        <v>2</v>
      </c>
      <c r="K1004" s="850">
        <v>55534.380859375</v>
      </c>
    </row>
    <row r="1005" spans="1:11" ht="14.4" customHeight="1" x14ac:dyDescent="0.3">
      <c r="A1005" s="831" t="s">
        <v>588</v>
      </c>
      <c r="B1005" s="832" t="s">
        <v>589</v>
      </c>
      <c r="C1005" s="835" t="s">
        <v>618</v>
      </c>
      <c r="D1005" s="863" t="s">
        <v>619</v>
      </c>
      <c r="E1005" s="835" t="s">
        <v>4671</v>
      </c>
      <c r="F1005" s="863" t="s">
        <v>4672</v>
      </c>
      <c r="G1005" s="835" t="s">
        <v>5630</v>
      </c>
      <c r="H1005" s="835" t="s">
        <v>5631</v>
      </c>
      <c r="I1005" s="849">
        <v>26622.5</v>
      </c>
      <c r="J1005" s="849">
        <v>1</v>
      </c>
      <c r="K1005" s="850">
        <v>26622.5</v>
      </c>
    </row>
    <row r="1006" spans="1:11" ht="14.4" customHeight="1" x14ac:dyDescent="0.3">
      <c r="A1006" s="831" t="s">
        <v>588</v>
      </c>
      <c r="B1006" s="832" t="s">
        <v>589</v>
      </c>
      <c r="C1006" s="835" t="s">
        <v>618</v>
      </c>
      <c r="D1006" s="863" t="s">
        <v>619</v>
      </c>
      <c r="E1006" s="835" t="s">
        <v>4671</v>
      </c>
      <c r="F1006" s="863" t="s">
        <v>4672</v>
      </c>
      <c r="G1006" s="835" t="s">
        <v>5632</v>
      </c>
      <c r="H1006" s="835" t="s">
        <v>5633</v>
      </c>
      <c r="I1006" s="849">
        <v>24112.560546875</v>
      </c>
      <c r="J1006" s="849">
        <v>2</v>
      </c>
      <c r="K1006" s="850">
        <v>48225.12109375</v>
      </c>
    </row>
    <row r="1007" spans="1:11" ht="14.4" customHeight="1" x14ac:dyDescent="0.3">
      <c r="A1007" s="831" t="s">
        <v>588</v>
      </c>
      <c r="B1007" s="832" t="s">
        <v>589</v>
      </c>
      <c r="C1007" s="835" t="s">
        <v>618</v>
      </c>
      <c r="D1007" s="863" t="s">
        <v>619</v>
      </c>
      <c r="E1007" s="835" t="s">
        <v>4671</v>
      </c>
      <c r="F1007" s="863" t="s">
        <v>4672</v>
      </c>
      <c r="G1007" s="835" t="s">
        <v>5634</v>
      </c>
      <c r="H1007" s="835" t="s">
        <v>5635</v>
      </c>
      <c r="I1007" s="849">
        <v>32992.5390625</v>
      </c>
      <c r="J1007" s="849">
        <v>1</v>
      </c>
      <c r="K1007" s="850">
        <v>32992.5390625</v>
      </c>
    </row>
    <row r="1008" spans="1:11" ht="14.4" customHeight="1" x14ac:dyDescent="0.3">
      <c r="A1008" s="831" t="s">
        <v>588</v>
      </c>
      <c r="B1008" s="832" t="s">
        <v>589</v>
      </c>
      <c r="C1008" s="835" t="s">
        <v>618</v>
      </c>
      <c r="D1008" s="863" t="s">
        <v>619</v>
      </c>
      <c r="E1008" s="835" t="s">
        <v>4671</v>
      </c>
      <c r="F1008" s="863" t="s">
        <v>4672</v>
      </c>
      <c r="G1008" s="835" t="s">
        <v>5636</v>
      </c>
      <c r="H1008" s="835" t="s">
        <v>5637</v>
      </c>
      <c r="I1008" s="849">
        <v>32966.6494140625</v>
      </c>
      <c r="J1008" s="849">
        <v>2</v>
      </c>
      <c r="K1008" s="850">
        <v>65933.298828125</v>
      </c>
    </row>
    <row r="1009" spans="1:11" ht="14.4" customHeight="1" x14ac:dyDescent="0.3">
      <c r="A1009" s="831" t="s">
        <v>588</v>
      </c>
      <c r="B1009" s="832" t="s">
        <v>589</v>
      </c>
      <c r="C1009" s="835" t="s">
        <v>618</v>
      </c>
      <c r="D1009" s="863" t="s">
        <v>619</v>
      </c>
      <c r="E1009" s="835" t="s">
        <v>4671</v>
      </c>
      <c r="F1009" s="863" t="s">
        <v>4672</v>
      </c>
      <c r="G1009" s="835" t="s">
        <v>5638</v>
      </c>
      <c r="H1009" s="835" t="s">
        <v>5639</v>
      </c>
      <c r="I1009" s="849">
        <v>33650.1484375</v>
      </c>
      <c r="J1009" s="849">
        <v>2</v>
      </c>
      <c r="K1009" s="850">
        <v>67300.296875</v>
      </c>
    </row>
    <row r="1010" spans="1:11" ht="14.4" customHeight="1" x14ac:dyDescent="0.3">
      <c r="A1010" s="831" t="s">
        <v>588</v>
      </c>
      <c r="B1010" s="832" t="s">
        <v>589</v>
      </c>
      <c r="C1010" s="835" t="s">
        <v>618</v>
      </c>
      <c r="D1010" s="863" t="s">
        <v>619</v>
      </c>
      <c r="E1010" s="835" t="s">
        <v>4671</v>
      </c>
      <c r="F1010" s="863" t="s">
        <v>4672</v>
      </c>
      <c r="G1010" s="835" t="s">
        <v>5640</v>
      </c>
      <c r="H1010" s="835" t="s">
        <v>5641</v>
      </c>
      <c r="I1010" s="849">
        <v>33688.30859375</v>
      </c>
      <c r="J1010" s="849">
        <v>1</v>
      </c>
      <c r="K1010" s="850">
        <v>33688.30859375</v>
      </c>
    </row>
    <row r="1011" spans="1:11" ht="14.4" customHeight="1" x14ac:dyDescent="0.3">
      <c r="A1011" s="831" t="s">
        <v>588</v>
      </c>
      <c r="B1011" s="832" t="s">
        <v>589</v>
      </c>
      <c r="C1011" s="835" t="s">
        <v>618</v>
      </c>
      <c r="D1011" s="863" t="s">
        <v>619</v>
      </c>
      <c r="E1011" s="835" t="s">
        <v>4671</v>
      </c>
      <c r="F1011" s="863" t="s">
        <v>4672</v>
      </c>
      <c r="G1011" s="835" t="s">
        <v>5642</v>
      </c>
      <c r="H1011" s="835" t="s">
        <v>5643</v>
      </c>
      <c r="I1011" s="849">
        <v>19999.650390625</v>
      </c>
      <c r="J1011" s="849">
        <v>1</v>
      </c>
      <c r="K1011" s="850">
        <v>19999.650390625</v>
      </c>
    </row>
    <row r="1012" spans="1:11" ht="14.4" customHeight="1" x14ac:dyDescent="0.3">
      <c r="A1012" s="831" t="s">
        <v>588</v>
      </c>
      <c r="B1012" s="832" t="s">
        <v>589</v>
      </c>
      <c r="C1012" s="835" t="s">
        <v>618</v>
      </c>
      <c r="D1012" s="863" t="s">
        <v>619</v>
      </c>
      <c r="E1012" s="835" t="s">
        <v>4671</v>
      </c>
      <c r="F1012" s="863" t="s">
        <v>4672</v>
      </c>
      <c r="G1012" s="835" t="s">
        <v>5644</v>
      </c>
      <c r="H1012" s="835" t="s">
        <v>5645</v>
      </c>
      <c r="I1012" s="849">
        <v>11999.990234375</v>
      </c>
      <c r="J1012" s="849">
        <v>1</v>
      </c>
      <c r="K1012" s="850">
        <v>11999.990234375</v>
      </c>
    </row>
    <row r="1013" spans="1:11" ht="14.4" customHeight="1" x14ac:dyDescent="0.3">
      <c r="A1013" s="831" t="s">
        <v>588</v>
      </c>
      <c r="B1013" s="832" t="s">
        <v>589</v>
      </c>
      <c r="C1013" s="835" t="s">
        <v>618</v>
      </c>
      <c r="D1013" s="863" t="s">
        <v>619</v>
      </c>
      <c r="E1013" s="835" t="s">
        <v>4671</v>
      </c>
      <c r="F1013" s="863" t="s">
        <v>4672</v>
      </c>
      <c r="G1013" s="835" t="s">
        <v>5646</v>
      </c>
      <c r="H1013" s="835" t="s">
        <v>5647</v>
      </c>
      <c r="I1013" s="849">
        <v>279.29998779296875</v>
      </c>
      <c r="J1013" s="849">
        <v>3</v>
      </c>
      <c r="K1013" s="850">
        <v>837.89996337890625</v>
      </c>
    </row>
    <row r="1014" spans="1:11" ht="14.4" customHeight="1" x14ac:dyDescent="0.3">
      <c r="A1014" s="831" t="s">
        <v>588</v>
      </c>
      <c r="B1014" s="832" t="s">
        <v>589</v>
      </c>
      <c r="C1014" s="835" t="s">
        <v>618</v>
      </c>
      <c r="D1014" s="863" t="s">
        <v>619</v>
      </c>
      <c r="E1014" s="835" t="s">
        <v>4671</v>
      </c>
      <c r="F1014" s="863" t="s">
        <v>4672</v>
      </c>
      <c r="G1014" s="835" t="s">
        <v>5648</v>
      </c>
      <c r="H1014" s="835" t="s">
        <v>5649</v>
      </c>
      <c r="I1014" s="849">
        <v>279.30123901367187</v>
      </c>
      <c r="J1014" s="849">
        <v>8</v>
      </c>
      <c r="K1014" s="850">
        <v>2234.409912109375</v>
      </c>
    </row>
    <row r="1015" spans="1:11" ht="14.4" customHeight="1" x14ac:dyDescent="0.3">
      <c r="A1015" s="831" t="s">
        <v>588</v>
      </c>
      <c r="B1015" s="832" t="s">
        <v>589</v>
      </c>
      <c r="C1015" s="835" t="s">
        <v>618</v>
      </c>
      <c r="D1015" s="863" t="s">
        <v>619</v>
      </c>
      <c r="E1015" s="835" t="s">
        <v>4671</v>
      </c>
      <c r="F1015" s="863" t="s">
        <v>4672</v>
      </c>
      <c r="G1015" s="835" t="s">
        <v>5650</v>
      </c>
      <c r="H1015" s="835" t="s">
        <v>5651</v>
      </c>
      <c r="I1015" s="849">
        <v>248.26776801215277</v>
      </c>
      <c r="J1015" s="849">
        <v>8</v>
      </c>
      <c r="K1015" s="850">
        <v>2234.4199121091515</v>
      </c>
    </row>
    <row r="1016" spans="1:11" ht="14.4" customHeight="1" x14ac:dyDescent="0.3">
      <c r="A1016" s="831" t="s">
        <v>588</v>
      </c>
      <c r="B1016" s="832" t="s">
        <v>589</v>
      </c>
      <c r="C1016" s="835" t="s">
        <v>618</v>
      </c>
      <c r="D1016" s="863" t="s">
        <v>619</v>
      </c>
      <c r="E1016" s="835" t="s">
        <v>4671</v>
      </c>
      <c r="F1016" s="863" t="s">
        <v>4672</v>
      </c>
      <c r="G1016" s="835" t="s">
        <v>5652</v>
      </c>
      <c r="H1016" s="835" t="s">
        <v>5653</v>
      </c>
      <c r="I1016" s="849">
        <v>279.30499267578125</v>
      </c>
      <c r="J1016" s="849">
        <v>2</v>
      </c>
      <c r="K1016" s="850">
        <v>558.6099853515625</v>
      </c>
    </row>
    <row r="1017" spans="1:11" ht="14.4" customHeight="1" x14ac:dyDescent="0.3">
      <c r="A1017" s="831" t="s">
        <v>588</v>
      </c>
      <c r="B1017" s="832" t="s">
        <v>589</v>
      </c>
      <c r="C1017" s="835" t="s">
        <v>618</v>
      </c>
      <c r="D1017" s="863" t="s">
        <v>619</v>
      </c>
      <c r="E1017" s="835" t="s">
        <v>4671</v>
      </c>
      <c r="F1017" s="863" t="s">
        <v>4672</v>
      </c>
      <c r="G1017" s="835" t="s">
        <v>5654</v>
      </c>
      <c r="H1017" s="835" t="s">
        <v>5655</v>
      </c>
      <c r="I1017" s="849">
        <v>279.29998779296875</v>
      </c>
      <c r="J1017" s="849">
        <v>1</v>
      </c>
      <c r="K1017" s="850">
        <v>279.29998779296875</v>
      </c>
    </row>
    <row r="1018" spans="1:11" ht="14.4" customHeight="1" x14ac:dyDescent="0.3">
      <c r="A1018" s="831" t="s">
        <v>588</v>
      </c>
      <c r="B1018" s="832" t="s">
        <v>589</v>
      </c>
      <c r="C1018" s="835" t="s">
        <v>618</v>
      </c>
      <c r="D1018" s="863" t="s">
        <v>619</v>
      </c>
      <c r="E1018" s="835" t="s">
        <v>4671</v>
      </c>
      <c r="F1018" s="863" t="s">
        <v>4672</v>
      </c>
      <c r="G1018" s="835" t="s">
        <v>5656</v>
      </c>
      <c r="H1018" s="835" t="s">
        <v>5657</v>
      </c>
      <c r="I1018" s="849">
        <v>279.29998779296875</v>
      </c>
      <c r="J1018" s="849">
        <v>1</v>
      </c>
      <c r="K1018" s="850">
        <v>279.29998779296875</v>
      </c>
    </row>
    <row r="1019" spans="1:11" ht="14.4" customHeight="1" x14ac:dyDescent="0.3">
      <c r="A1019" s="831" t="s">
        <v>588</v>
      </c>
      <c r="B1019" s="832" t="s">
        <v>589</v>
      </c>
      <c r="C1019" s="835" t="s">
        <v>618</v>
      </c>
      <c r="D1019" s="863" t="s">
        <v>619</v>
      </c>
      <c r="E1019" s="835" t="s">
        <v>4671</v>
      </c>
      <c r="F1019" s="863" t="s">
        <v>4672</v>
      </c>
      <c r="G1019" s="835" t="s">
        <v>5658</v>
      </c>
      <c r="H1019" s="835" t="s">
        <v>5659</v>
      </c>
      <c r="I1019" s="849">
        <v>279.29998779296875</v>
      </c>
      <c r="J1019" s="849">
        <v>5</v>
      </c>
      <c r="K1019" s="850">
        <v>1396.4999389648437</v>
      </c>
    </row>
    <row r="1020" spans="1:11" ht="14.4" customHeight="1" x14ac:dyDescent="0.3">
      <c r="A1020" s="831" t="s">
        <v>588</v>
      </c>
      <c r="B1020" s="832" t="s">
        <v>589</v>
      </c>
      <c r="C1020" s="835" t="s">
        <v>618</v>
      </c>
      <c r="D1020" s="863" t="s">
        <v>619</v>
      </c>
      <c r="E1020" s="835" t="s">
        <v>4671</v>
      </c>
      <c r="F1020" s="863" t="s">
        <v>4672</v>
      </c>
      <c r="G1020" s="835" t="s">
        <v>5660</v>
      </c>
      <c r="H1020" s="835" t="s">
        <v>5661</v>
      </c>
      <c r="I1020" s="849">
        <v>279.29998779296875</v>
      </c>
      <c r="J1020" s="849">
        <v>7</v>
      </c>
      <c r="K1020" s="850">
        <v>1955.0999145507812</v>
      </c>
    </row>
    <row r="1021" spans="1:11" ht="14.4" customHeight="1" x14ac:dyDescent="0.3">
      <c r="A1021" s="831" t="s">
        <v>588</v>
      </c>
      <c r="B1021" s="832" t="s">
        <v>589</v>
      </c>
      <c r="C1021" s="835" t="s">
        <v>618</v>
      </c>
      <c r="D1021" s="863" t="s">
        <v>619</v>
      </c>
      <c r="E1021" s="835" t="s">
        <v>4671</v>
      </c>
      <c r="F1021" s="863" t="s">
        <v>4672</v>
      </c>
      <c r="G1021" s="835" t="s">
        <v>5662</v>
      </c>
      <c r="H1021" s="835" t="s">
        <v>5663</v>
      </c>
      <c r="I1021" s="849">
        <v>6616.68994140625</v>
      </c>
      <c r="J1021" s="849">
        <v>1</v>
      </c>
      <c r="K1021" s="850">
        <v>6616.68994140625</v>
      </c>
    </row>
    <row r="1022" spans="1:11" ht="14.4" customHeight="1" x14ac:dyDescent="0.3">
      <c r="A1022" s="831" t="s">
        <v>588</v>
      </c>
      <c r="B1022" s="832" t="s">
        <v>589</v>
      </c>
      <c r="C1022" s="835" t="s">
        <v>618</v>
      </c>
      <c r="D1022" s="863" t="s">
        <v>619</v>
      </c>
      <c r="E1022" s="835" t="s">
        <v>4671</v>
      </c>
      <c r="F1022" s="863" t="s">
        <v>4672</v>
      </c>
      <c r="G1022" s="835" t="s">
        <v>5664</v>
      </c>
      <c r="H1022" s="835" t="s">
        <v>5663</v>
      </c>
      <c r="I1022" s="849">
        <v>5313</v>
      </c>
      <c r="J1022" s="849">
        <v>1</v>
      </c>
      <c r="K1022" s="850">
        <v>5313</v>
      </c>
    </row>
    <row r="1023" spans="1:11" ht="14.4" customHeight="1" x14ac:dyDescent="0.3">
      <c r="A1023" s="831" t="s">
        <v>588</v>
      </c>
      <c r="B1023" s="832" t="s">
        <v>589</v>
      </c>
      <c r="C1023" s="835" t="s">
        <v>618</v>
      </c>
      <c r="D1023" s="863" t="s">
        <v>619</v>
      </c>
      <c r="E1023" s="835" t="s">
        <v>4671</v>
      </c>
      <c r="F1023" s="863" t="s">
        <v>4672</v>
      </c>
      <c r="G1023" s="835" t="s">
        <v>5665</v>
      </c>
      <c r="H1023" s="835" t="s">
        <v>5666</v>
      </c>
      <c r="I1023" s="849">
        <v>5313</v>
      </c>
      <c r="J1023" s="849">
        <v>1</v>
      </c>
      <c r="K1023" s="850">
        <v>5313</v>
      </c>
    </row>
    <row r="1024" spans="1:11" ht="14.4" customHeight="1" x14ac:dyDescent="0.3">
      <c r="A1024" s="831" t="s">
        <v>588</v>
      </c>
      <c r="B1024" s="832" t="s">
        <v>589</v>
      </c>
      <c r="C1024" s="835" t="s">
        <v>618</v>
      </c>
      <c r="D1024" s="863" t="s">
        <v>619</v>
      </c>
      <c r="E1024" s="835" t="s">
        <v>4671</v>
      </c>
      <c r="F1024" s="863" t="s">
        <v>4672</v>
      </c>
      <c r="G1024" s="835" t="s">
        <v>5667</v>
      </c>
      <c r="H1024" s="835" t="s">
        <v>5666</v>
      </c>
      <c r="I1024" s="849">
        <v>5313</v>
      </c>
      <c r="J1024" s="849">
        <v>2</v>
      </c>
      <c r="K1024" s="850">
        <v>10626</v>
      </c>
    </row>
    <row r="1025" spans="1:11" ht="14.4" customHeight="1" x14ac:dyDescent="0.3">
      <c r="A1025" s="831" t="s">
        <v>588</v>
      </c>
      <c r="B1025" s="832" t="s">
        <v>589</v>
      </c>
      <c r="C1025" s="835" t="s">
        <v>618</v>
      </c>
      <c r="D1025" s="863" t="s">
        <v>619</v>
      </c>
      <c r="E1025" s="835" t="s">
        <v>4671</v>
      </c>
      <c r="F1025" s="863" t="s">
        <v>4672</v>
      </c>
      <c r="G1025" s="835" t="s">
        <v>5668</v>
      </c>
      <c r="H1025" s="835" t="s">
        <v>5669</v>
      </c>
      <c r="I1025" s="849">
        <v>4589.896647135417</v>
      </c>
      <c r="J1025" s="849">
        <v>2</v>
      </c>
      <c r="K1025" s="850">
        <v>13233.379943847656</v>
      </c>
    </row>
    <row r="1026" spans="1:11" ht="14.4" customHeight="1" x14ac:dyDescent="0.3">
      <c r="A1026" s="831" t="s">
        <v>588</v>
      </c>
      <c r="B1026" s="832" t="s">
        <v>589</v>
      </c>
      <c r="C1026" s="835" t="s">
        <v>618</v>
      </c>
      <c r="D1026" s="863" t="s">
        <v>619</v>
      </c>
      <c r="E1026" s="835" t="s">
        <v>4671</v>
      </c>
      <c r="F1026" s="863" t="s">
        <v>4672</v>
      </c>
      <c r="G1026" s="835" t="s">
        <v>5670</v>
      </c>
      <c r="H1026" s="835" t="s">
        <v>5671</v>
      </c>
      <c r="I1026" s="849">
        <v>6616.68994140625</v>
      </c>
      <c r="J1026" s="849">
        <v>1</v>
      </c>
      <c r="K1026" s="850">
        <v>6616.68994140625</v>
      </c>
    </row>
    <row r="1027" spans="1:11" ht="14.4" customHeight="1" x14ac:dyDescent="0.3">
      <c r="A1027" s="831" t="s">
        <v>588</v>
      </c>
      <c r="B1027" s="832" t="s">
        <v>589</v>
      </c>
      <c r="C1027" s="835" t="s">
        <v>618</v>
      </c>
      <c r="D1027" s="863" t="s">
        <v>619</v>
      </c>
      <c r="E1027" s="835" t="s">
        <v>4671</v>
      </c>
      <c r="F1027" s="863" t="s">
        <v>4672</v>
      </c>
      <c r="G1027" s="835" t="s">
        <v>5672</v>
      </c>
      <c r="H1027" s="835" t="s">
        <v>5673</v>
      </c>
      <c r="I1027" s="849">
        <v>7020.75</v>
      </c>
      <c r="J1027" s="849">
        <v>1</v>
      </c>
      <c r="K1027" s="850">
        <v>7020.75</v>
      </c>
    </row>
    <row r="1028" spans="1:11" ht="14.4" customHeight="1" x14ac:dyDescent="0.3">
      <c r="A1028" s="831" t="s">
        <v>588</v>
      </c>
      <c r="B1028" s="832" t="s">
        <v>589</v>
      </c>
      <c r="C1028" s="835" t="s">
        <v>618</v>
      </c>
      <c r="D1028" s="863" t="s">
        <v>619</v>
      </c>
      <c r="E1028" s="835" t="s">
        <v>4671</v>
      </c>
      <c r="F1028" s="863" t="s">
        <v>4672</v>
      </c>
      <c r="G1028" s="835" t="s">
        <v>5674</v>
      </c>
      <c r="H1028" s="835" t="s">
        <v>5675</v>
      </c>
      <c r="I1028" s="849">
        <v>10173.8896484375</v>
      </c>
      <c r="J1028" s="849">
        <v>2</v>
      </c>
      <c r="K1028" s="850">
        <v>20347.779296875</v>
      </c>
    </row>
    <row r="1029" spans="1:11" ht="14.4" customHeight="1" x14ac:dyDescent="0.3">
      <c r="A1029" s="831" t="s">
        <v>588</v>
      </c>
      <c r="B1029" s="832" t="s">
        <v>589</v>
      </c>
      <c r="C1029" s="835" t="s">
        <v>618</v>
      </c>
      <c r="D1029" s="863" t="s">
        <v>619</v>
      </c>
      <c r="E1029" s="835" t="s">
        <v>4671</v>
      </c>
      <c r="F1029" s="863" t="s">
        <v>4672</v>
      </c>
      <c r="G1029" s="835" t="s">
        <v>5676</v>
      </c>
      <c r="H1029" s="835" t="s">
        <v>5677</v>
      </c>
      <c r="I1029" s="849">
        <v>10216.772216796875</v>
      </c>
      <c r="J1029" s="849">
        <v>4</v>
      </c>
      <c r="K1029" s="850">
        <v>40867.0888671875</v>
      </c>
    </row>
    <row r="1030" spans="1:11" ht="14.4" customHeight="1" x14ac:dyDescent="0.3">
      <c r="A1030" s="831" t="s">
        <v>588</v>
      </c>
      <c r="B1030" s="832" t="s">
        <v>589</v>
      </c>
      <c r="C1030" s="835" t="s">
        <v>618</v>
      </c>
      <c r="D1030" s="863" t="s">
        <v>619</v>
      </c>
      <c r="E1030" s="835" t="s">
        <v>4671</v>
      </c>
      <c r="F1030" s="863" t="s">
        <v>4672</v>
      </c>
      <c r="G1030" s="835" t="s">
        <v>5678</v>
      </c>
      <c r="H1030" s="835" t="s">
        <v>5679</v>
      </c>
      <c r="I1030" s="849">
        <v>10216.76953125</v>
      </c>
      <c r="J1030" s="849">
        <v>3</v>
      </c>
      <c r="K1030" s="850">
        <v>30650.30859375</v>
      </c>
    </row>
    <row r="1031" spans="1:11" ht="14.4" customHeight="1" x14ac:dyDescent="0.3">
      <c r="A1031" s="831" t="s">
        <v>588</v>
      </c>
      <c r="B1031" s="832" t="s">
        <v>589</v>
      </c>
      <c r="C1031" s="835" t="s">
        <v>618</v>
      </c>
      <c r="D1031" s="863" t="s">
        <v>619</v>
      </c>
      <c r="E1031" s="835" t="s">
        <v>4671</v>
      </c>
      <c r="F1031" s="863" t="s">
        <v>4672</v>
      </c>
      <c r="G1031" s="835" t="s">
        <v>5680</v>
      </c>
      <c r="H1031" s="835" t="s">
        <v>5681</v>
      </c>
      <c r="I1031" s="849">
        <v>10216.77490234375</v>
      </c>
      <c r="J1031" s="849">
        <v>4</v>
      </c>
      <c r="K1031" s="850">
        <v>40867.099609375</v>
      </c>
    </row>
    <row r="1032" spans="1:11" ht="14.4" customHeight="1" x14ac:dyDescent="0.3">
      <c r="A1032" s="831" t="s">
        <v>588</v>
      </c>
      <c r="B1032" s="832" t="s">
        <v>589</v>
      </c>
      <c r="C1032" s="835" t="s">
        <v>618</v>
      </c>
      <c r="D1032" s="863" t="s">
        <v>619</v>
      </c>
      <c r="E1032" s="835" t="s">
        <v>4671</v>
      </c>
      <c r="F1032" s="863" t="s">
        <v>4672</v>
      </c>
      <c r="G1032" s="835" t="s">
        <v>5682</v>
      </c>
      <c r="H1032" s="835" t="s">
        <v>5683</v>
      </c>
      <c r="I1032" s="849">
        <v>10216.773111979166</v>
      </c>
      <c r="J1032" s="849">
        <v>3</v>
      </c>
      <c r="K1032" s="850">
        <v>30650.3193359375</v>
      </c>
    </row>
    <row r="1033" spans="1:11" ht="14.4" customHeight="1" x14ac:dyDescent="0.3">
      <c r="A1033" s="831" t="s">
        <v>588</v>
      </c>
      <c r="B1033" s="832" t="s">
        <v>589</v>
      </c>
      <c r="C1033" s="835" t="s">
        <v>618</v>
      </c>
      <c r="D1033" s="863" t="s">
        <v>619</v>
      </c>
      <c r="E1033" s="835" t="s">
        <v>4671</v>
      </c>
      <c r="F1033" s="863" t="s">
        <v>4672</v>
      </c>
      <c r="G1033" s="835" t="s">
        <v>5684</v>
      </c>
      <c r="H1033" s="835" t="s">
        <v>5685</v>
      </c>
      <c r="I1033" s="849">
        <v>10997.8896484375</v>
      </c>
      <c r="J1033" s="849">
        <v>3</v>
      </c>
      <c r="K1033" s="850">
        <v>32993.6689453125</v>
      </c>
    </row>
    <row r="1034" spans="1:11" ht="14.4" customHeight="1" x14ac:dyDescent="0.3">
      <c r="A1034" s="831" t="s">
        <v>588</v>
      </c>
      <c r="B1034" s="832" t="s">
        <v>589</v>
      </c>
      <c r="C1034" s="835" t="s">
        <v>618</v>
      </c>
      <c r="D1034" s="863" t="s">
        <v>619</v>
      </c>
      <c r="E1034" s="835" t="s">
        <v>4671</v>
      </c>
      <c r="F1034" s="863" t="s">
        <v>4672</v>
      </c>
      <c r="G1034" s="835" t="s">
        <v>5686</v>
      </c>
      <c r="H1034" s="835" t="s">
        <v>5687</v>
      </c>
      <c r="I1034" s="849">
        <v>10997.8896484375</v>
      </c>
      <c r="J1034" s="849">
        <v>4</v>
      </c>
      <c r="K1034" s="850">
        <v>43991.55859375</v>
      </c>
    </row>
    <row r="1035" spans="1:11" ht="14.4" customHeight="1" x14ac:dyDescent="0.3">
      <c r="A1035" s="831" t="s">
        <v>588</v>
      </c>
      <c r="B1035" s="832" t="s">
        <v>589</v>
      </c>
      <c r="C1035" s="835" t="s">
        <v>618</v>
      </c>
      <c r="D1035" s="863" t="s">
        <v>619</v>
      </c>
      <c r="E1035" s="835" t="s">
        <v>4671</v>
      </c>
      <c r="F1035" s="863" t="s">
        <v>4672</v>
      </c>
      <c r="G1035" s="835" t="s">
        <v>5688</v>
      </c>
      <c r="H1035" s="835" t="s">
        <v>5689</v>
      </c>
      <c r="I1035" s="849">
        <v>10997.8896484375</v>
      </c>
      <c r="J1035" s="849">
        <v>3</v>
      </c>
      <c r="K1035" s="850">
        <v>32993.6689453125</v>
      </c>
    </row>
    <row r="1036" spans="1:11" ht="14.4" customHeight="1" x14ac:dyDescent="0.3">
      <c r="A1036" s="831" t="s">
        <v>588</v>
      </c>
      <c r="B1036" s="832" t="s">
        <v>589</v>
      </c>
      <c r="C1036" s="835" t="s">
        <v>618</v>
      </c>
      <c r="D1036" s="863" t="s">
        <v>619</v>
      </c>
      <c r="E1036" s="835" t="s">
        <v>4671</v>
      </c>
      <c r="F1036" s="863" t="s">
        <v>4672</v>
      </c>
      <c r="G1036" s="835" t="s">
        <v>5690</v>
      </c>
      <c r="H1036" s="835" t="s">
        <v>5691</v>
      </c>
      <c r="I1036" s="849">
        <v>10997.8896484375</v>
      </c>
      <c r="J1036" s="849">
        <v>9</v>
      </c>
      <c r="K1036" s="850">
        <v>98981.0068359375</v>
      </c>
    </row>
    <row r="1037" spans="1:11" ht="14.4" customHeight="1" x14ac:dyDescent="0.3">
      <c r="A1037" s="831" t="s">
        <v>588</v>
      </c>
      <c r="B1037" s="832" t="s">
        <v>589</v>
      </c>
      <c r="C1037" s="835" t="s">
        <v>618</v>
      </c>
      <c r="D1037" s="863" t="s">
        <v>619</v>
      </c>
      <c r="E1037" s="835" t="s">
        <v>4671</v>
      </c>
      <c r="F1037" s="863" t="s">
        <v>4672</v>
      </c>
      <c r="G1037" s="835" t="s">
        <v>5692</v>
      </c>
      <c r="H1037" s="835" t="s">
        <v>5693</v>
      </c>
      <c r="I1037" s="849">
        <v>10947.596604567309</v>
      </c>
      <c r="J1037" s="849">
        <v>13</v>
      </c>
      <c r="K1037" s="850">
        <v>142318.755859375</v>
      </c>
    </row>
    <row r="1038" spans="1:11" ht="14.4" customHeight="1" x14ac:dyDescent="0.3">
      <c r="A1038" s="831" t="s">
        <v>588</v>
      </c>
      <c r="B1038" s="832" t="s">
        <v>589</v>
      </c>
      <c r="C1038" s="835" t="s">
        <v>618</v>
      </c>
      <c r="D1038" s="863" t="s">
        <v>619</v>
      </c>
      <c r="E1038" s="835" t="s">
        <v>4671</v>
      </c>
      <c r="F1038" s="863" t="s">
        <v>4672</v>
      </c>
      <c r="G1038" s="835" t="s">
        <v>5694</v>
      </c>
      <c r="H1038" s="835" t="s">
        <v>5695</v>
      </c>
      <c r="I1038" s="849">
        <v>10997.8896484375</v>
      </c>
      <c r="J1038" s="849">
        <v>7</v>
      </c>
      <c r="K1038" s="850">
        <v>76985.2275390625</v>
      </c>
    </row>
    <row r="1039" spans="1:11" ht="14.4" customHeight="1" x14ac:dyDescent="0.3">
      <c r="A1039" s="831" t="s">
        <v>588</v>
      </c>
      <c r="B1039" s="832" t="s">
        <v>589</v>
      </c>
      <c r="C1039" s="835" t="s">
        <v>618</v>
      </c>
      <c r="D1039" s="863" t="s">
        <v>619</v>
      </c>
      <c r="E1039" s="835" t="s">
        <v>4671</v>
      </c>
      <c r="F1039" s="863" t="s">
        <v>4672</v>
      </c>
      <c r="G1039" s="835" t="s">
        <v>5696</v>
      </c>
      <c r="H1039" s="835" t="s">
        <v>5697</v>
      </c>
      <c r="I1039" s="849">
        <v>10997.8896484375</v>
      </c>
      <c r="J1039" s="849">
        <v>3</v>
      </c>
      <c r="K1039" s="850">
        <v>32993.6689453125</v>
      </c>
    </row>
    <row r="1040" spans="1:11" ht="14.4" customHeight="1" x14ac:dyDescent="0.3">
      <c r="A1040" s="831" t="s">
        <v>588</v>
      </c>
      <c r="B1040" s="832" t="s">
        <v>589</v>
      </c>
      <c r="C1040" s="835" t="s">
        <v>618</v>
      </c>
      <c r="D1040" s="863" t="s">
        <v>619</v>
      </c>
      <c r="E1040" s="835" t="s">
        <v>4671</v>
      </c>
      <c r="F1040" s="863" t="s">
        <v>4672</v>
      </c>
      <c r="G1040" s="835" t="s">
        <v>5698</v>
      </c>
      <c r="H1040" s="835" t="s">
        <v>5699</v>
      </c>
      <c r="I1040" s="849">
        <v>10216.76953125</v>
      </c>
      <c r="J1040" s="849">
        <v>10</v>
      </c>
      <c r="K1040" s="850">
        <v>102167.6953125</v>
      </c>
    </row>
    <row r="1041" spans="1:11" ht="14.4" customHeight="1" x14ac:dyDescent="0.3">
      <c r="A1041" s="831" t="s">
        <v>588</v>
      </c>
      <c r="B1041" s="832" t="s">
        <v>589</v>
      </c>
      <c r="C1041" s="835" t="s">
        <v>618</v>
      </c>
      <c r="D1041" s="863" t="s">
        <v>619</v>
      </c>
      <c r="E1041" s="835" t="s">
        <v>4671</v>
      </c>
      <c r="F1041" s="863" t="s">
        <v>4672</v>
      </c>
      <c r="G1041" s="835" t="s">
        <v>5700</v>
      </c>
      <c r="H1041" s="835" t="s">
        <v>5701</v>
      </c>
      <c r="I1041" s="849">
        <v>10216.76953125</v>
      </c>
      <c r="J1041" s="849">
        <v>4</v>
      </c>
      <c r="K1041" s="850">
        <v>40867.078125</v>
      </c>
    </row>
    <row r="1042" spans="1:11" ht="14.4" customHeight="1" x14ac:dyDescent="0.3">
      <c r="A1042" s="831" t="s">
        <v>588</v>
      </c>
      <c r="B1042" s="832" t="s">
        <v>589</v>
      </c>
      <c r="C1042" s="835" t="s">
        <v>618</v>
      </c>
      <c r="D1042" s="863" t="s">
        <v>619</v>
      </c>
      <c r="E1042" s="835" t="s">
        <v>4671</v>
      </c>
      <c r="F1042" s="863" t="s">
        <v>4672</v>
      </c>
      <c r="G1042" s="835" t="s">
        <v>5702</v>
      </c>
      <c r="H1042" s="835" t="s">
        <v>5703</v>
      </c>
      <c r="I1042" s="849">
        <v>10216.76953125</v>
      </c>
      <c r="J1042" s="849">
        <v>1</v>
      </c>
      <c r="K1042" s="850">
        <v>10216.76953125</v>
      </c>
    </row>
    <row r="1043" spans="1:11" ht="14.4" customHeight="1" x14ac:dyDescent="0.3">
      <c r="A1043" s="831" t="s">
        <v>588</v>
      </c>
      <c r="B1043" s="832" t="s">
        <v>589</v>
      </c>
      <c r="C1043" s="835" t="s">
        <v>618</v>
      </c>
      <c r="D1043" s="863" t="s">
        <v>619</v>
      </c>
      <c r="E1043" s="835" t="s">
        <v>4671</v>
      </c>
      <c r="F1043" s="863" t="s">
        <v>4672</v>
      </c>
      <c r="G1043" s="835" t="s">
        <v>5704</v>
      </c>
      <c r="H1043" s="835" t="s">
        <v>5705</v>
      </c>
      <c r="I1043" s="849">
        <v>10216.76953125</v>
      </c>
      <c r="J1043" s="849">
        <v>1</v>
      </c>
      <c r="K1043" s="850">
        <v>10216.76953125</v>
      </c>
    </row>
    <row r="1044" spans="1:11" ht="14.4" customHeight="1" x14ac:dyDescent="0.3">
      <c r="A1044" s="831" t="s">
        <v>588</v>
      </c>
      <c r="B1044" s="832" t="s">
        <v>589</v>
      </c>
      <c r="C1044" s="835" t="s">
        <v>618</v>
      </c>
      <c r="D1044" s="863" t="s">
        <v>619</v>
      </c>
      <c r="E1044" s="835" t="s">
        <v>4671</v>
      </c>
      <c r="F1044" s="863" t="s">
        <v>4672</v>
      </c>
      <c r="G1044" s="835" t="s">
        <v>5706</v>
      </c>
      <c r="H1044" s="835" t="s">
        <v>5707</v>
      </c>
      <c r="I1044" s="849">
        <v>10216.76953125</v>
      </c>
      <c r="J1044" s="849">
        <v>3</v>
      </c>
      <c r="K1044" s="850">
        <v>30650.30859375</v>
      </c>
    </row>
    <row r="1045" spans="1:11" ht="14.4" customHeight="1" x14ac:dyDescent="0.3">
      <c r="A1045" s="831" t="s">
        <v>588</v>
      </c>
      <c r="B1045" s="832" t="s">
        <v>589</v>
      </c>
      <c r="C1045" s="835" t="s">
        <v>618</v>
      </c>
      <c r="D1045" s="863" t="s">
        <v>619</v>
      </c>
      <c r="E1045" s="835" t="s">
        <v>4671</v>
      </c>
      <c r="F1045" s="863" t="s">
        <v>4672</v>
      </c>
      <c r="G1045" s="835" t="s">
        <v>5708</v>
      </c>
      <c r="H1045" s="835" t="s">
        <v>5709</v>
      </c>
      <c r="I1045" s="849">
        <v>10216.76953125</v>
      </c>
      <c r="J1045" s="849">
        <v>2</v>
      </c>
      <c r="K1045" s="850">
        <v>20433.5390625</v>
      </c>
    </row>
    <row r="1046" spans="1:11" ht="14.4" customHeight="1" x14ac:dyDescent="0.3">
      <c r="A1046" s="831" t="s">
        <v>588</v>
      </c>
      <c r="B1046" s="832" t="s">
        <v>589</v>
      </c>
      <c r="C1046" s="835" t="s">
        <v>618</v>
      </c>
      <c r="D1046" s="863" t="s">
        <v>619</v>
      </c>
      <c r="E1046" s="835" t="s">
        <v>4671</v>
      </c>
      <c r="F1046" s="863" t="s">
        <v>4672</v>
      </c>
      <c r="G1046" s="835" t="s">
        <v>5710</v>
      </c>
      <c r="H1046" s="835" t="s">
        <v>5711</v>
      </c>
      <c r="I1046" s="849">
        <v>10216.76953125</v>
      </c>
      <c r="J1046" s="849">
        <v>7</v>
      </c>
      <c r="K1046" s="850">
        <v>71517.38671875</v>
      </c>
    </row>
    <row r="1047" spans="1:11" ht="14.4" customHeight="1" x14ac:dyDescent="0.3">
      <c r="A1047" s="831" t="s">
        <v>588</v>
      </c>
      <c r="B1047" s="832" t="s">
        <v>589</v>
      </c>
      <c r="C1047" s="835" t="s">
        <v>618</v>
      </c>
      <c r="D1047" s="863" t="s">
        <v>619</v>
      </c>
      <c r="E1047" s="835" t="s">
        <v>4671</v>
      </c>
      <c r="F1047" s="863" t="s">
        <v>4672</v>
      </c>
      <c r="G1047" s="835" t="s">
        <v>5712</v>
      </c>
      <c r="H1047" s="835" t="s">
        <v>5713</v>
      </c>
      <c r="I1047" s="849">
        <v>3854.919921875</v>
      </c>
      <c r="J1047" s="849">
        <v>2</v>
      </c>
      <c r="K1047" s="850">
        <v>7709.83984375</v>
      </c>
    </row>
    <row r="1048" spans="1:11" ht="14.4" customHeight="1" x14ac:dyDescent="0.3">
      <c r="A1048" s="831" t="s">
        <v>588</v>
      </c>
      <c r="B1048" s="832" t="s">
        <v>589</v>
      </c>
      <c r="C1048" s="835" t="s">
        <v>618</v>
      </c>
      <c r="D1048" s="863" t="s">
        <v>619</v>
      </c>
      <c r="E1048" s="835" t="s">
        <v>4671</v>
      </c>
      <c r="F1048" s="863" t="s">
        <v>4672</v>
      </c>
      <c r="G1048" s="835" t="s">
        <v>5714</v>
      </c>
      <c r="H1048" s="835" t="s">
        <v>5715</v>
      </c>
      <c r="I1048" s="849">
        <v>3854.9139160156251</v>
      </c>
      <c r="J1048" s="849">
        <v>5</v>
      </c>
      <c r="K1048" s="850">
        <v>19274.569580078125</v>
      </c>
    </row>
    <row r="1049" spans="1:11" ht="14.4" customHeight="1" x14ac:dyDescent="0.3">
      <c r="A1049" s="831" t="s">
        <v>588</v>
      </c>
      <c r="B1049" s="832" t="s">
        <v>589</v>
      </c>
      <c r="C1049" s="835" t="s">
        <v>618</v>
      </c>
      <c r="D1049" s="863" t="s">
        <v>619</v>
      </c>
      <c r="E1049" s="835" t="s">
        <v>4671</v>
      </c>
      <c r="F1049" s="863" t="s">
        <v>4672</v>
      </c>
      <c r="G1049" s="835" t="s">
        <v>5716</v>
      </c>
      <c r="H1049" s="835" t="s">
        <v>5717</v>
      </c>
      <c r="I1049" s="849">
        <v>3854.919921875</v>
      </c>
      <c r="J1049" s="849">
        <v>4</v>
      </c>
      <c r="K1049" s="850">
        <v>15419.6796875</v>
      </c>
    </row>
    <row r="1050" spans="1:11" ht="14.4" customHeight="1" x14ac:dyDescent="0.3">
      <c r="A1050" s="831" t="s">
        <v>588</v>
      </c>
      <c r="B1050" s="832" t="s">
        <v>589</v>
      </c>
      <c r="C1050" s="835" t="s">
        <v>618</v>
      </c>
      <c r="D1050" s="863" t="s">
        <v>619</v>
      </c>
      <c r="E1050" s="835" t="s">
        <v>4671</v>
      </c>
      <c r="F1050" s="863" t="s">
        <v>4672</v>
      </c>
      <c r="G1050" s="835" t="s">
        <v>5718</v>
      </c>
      <c r="H1050" s="835" t="s">
        <v>5719</v>
      </c>
      <c r="I1050" s="849">
        <v>3854.919921875</v>
      </c>
      <c r="J1050" s="849">
        <v>1</v>
      </c>
      <c r="K1050" s="850">
        <v>3854.919921875</v>
      </c>
    </row>
    <row r="1051" spans="1:11" ht="14.4" customHeight="1" x14ac:dyDescent="0.3">
      <c r="A1051" s="831" t="s">
        <v>588</v>
      </c>
      <c r="B1051" s="832" t="s">
        <v>589</v>
      </c>
      <c r="C1051" s="835" t="s">
        <v>618</v>
      </c>
      <c r="D1051" s="863" t="s">
        <v>619</v>
      </c>
      <c r="E1051" s="835" t="s">
        <v>4671</v>
      </c>
      <c r="F1051" s="863" t="s">
        <v>4672</v>
      </c>
      <c r="G1051" s="835" t="s">
        <v>5720</v>
      </c>
      <c r="H1051" s="835" t="s">
        <v>5721</v>
      </c>
      <c r="I1051" s="849">
        <v>12632.039916992188</v>
      </c>
      <c r="J1051" s="849">
        <v>8</v>
      </c>
      <c r="K1051" s="850">
        <v>101056.3193359375</v>
      </c>
    </row>
    <row r="1052" spans="1:11" ht="14.4" customHeight="1" x14ac:dyDescent="0.3">
      <c r="A1052" s="831" t="s">
        <v>588</v>
      </c>
      <c r="B1052" s="832" t="s">
        <v>589</v>
      </c>
      <c r="C1052" s="835" t="s">
        <v>618</v>
      </c>
      <c r="D1052" s="863" t="s">
        <v>619</v>
      </c>
      <c r="E1052" s="835" t="s">
        <v>4671</v>
      </c>
      <c r="F1052" s="863" t="s">
        <v>4672</v>
      </c>
      <c r="G1052" s="835" t="s">
        <v>5722</v>
      </c>
      <c r="H1052" s="835" t="s">
        <v>5723</v>
      </c>
      <c r="I1052" s="849">
        <v>12719</v>
      </c>
      <c r="J1052" s="849">
        <v>3</v>
      </c>
      <c r="K1052" s="850">
        <v>38157</v>
      </c>
    </row>
    <row r="1053" spans="1:11" ht="14.4" customHeight="1" x14ac:dyDescent="0.3">
      <c r="A1053" s="831" t="s">
        <v>588</v>
      </c>
      <c r="B1053" s="832" t="s">
        <v>589</v>
      </c>
      <c r="C1053" s="835" t="s">
        <v>618</v>
      </c>
      <c r="D1053" s="863" t="s">
        <v>619</v>
      </c>
      <c r="E1053" s="835" t="s">
        <v>4671</v>
      </c>
      <c r="F1053" s="863" t="s">
        <v>4672</v>
      </c>
      <c r="G1053" s="835" t="s">
        <v>5724</v>
      </c>
      <c r="H1053" s="835" t="s">
        <v>5725</v>
      </c>
      <c r="I1053" s="849">
        <v>6900</v>
      </c>
      <c r="J1053" s="849">
        <v>1</v>
      </c>
      <c r="K1053" s="850">
        <v>6900</v>
      </c>
    </row>
    <row r="1054" spans="1:11" ht="14.4" customHeight="1" x14ac:dyDescent="0.3">
      <c r="A1054" s="831" t="s">
        <v>588</v>
      </c>
      <c r="B1054" s="832" t="s">
        <v>589</v>
      </c>
      <c r="C1054" s="835" t="s">
        <v>618</v>
      </c>
      <c r="D1054" s="863" t="s">
        <v>619</v>
      </c>
      <c r="E1054" s="835" t="s">
        <v>4671</v>
      </c>
      <c r="F1054" s="863" t="s">
        <v>4672</v>
      </c>
      <c r="G1054" s="835" t="s">
        <v>5726</v>
      </c>
      <c r="H1054" s="835" t="s">
        <v>5727</v>
      </c>
      <c r="I1054" s="849">
        <v>236.41999816894531</v>
      </c>
      <c r="J1054" s="849">
        <v>1</v>
      </c>
      <c r="K1054" s="850">
        <v>236.41999816894531</v>
      </c>
    </row>
    <row r="1055" spans="1:11" ht="14.4" customHeight="1" x14ac:dyDescent="0.3">
      <c r="A1055" s="831" t="s">
        <v>588</v>
      </c>
      <c r="B1055" s="832" t="s">
        <v>589</v>
      </c>
      <c r="C1055" s="835" t="s">
        <v>618</v>
      </c>
      <c r="D1055" s="863" t="s">
        <v>619</v>
      </c>
      <c r="E1055" s="835" t="s">
        <v>4671</v>
      </c>
      <c r="F1055" s="863" t="s">
        <v>4672</v>
      </c>
      <c r="G1055" s="835" t="s">
        <v>5728</v>
      </c>
      <c r="H1055" s="835" t="s">
        <v>5729</v>
      </c>
      <c r="I1055" s="849">
        <v>236.41999816894531</v>
      </c>
      <c r="J1055" s="849">
        <v>1</v>
      </c>
      <c r="K1055" s="850">
        <v>236.41999816894531</v>
      </c>
    </row>
    <row r="1056" spans="1:11" ht="14.4" customHeight="1" x14ac:dyDescent="0.3">
      <c r="A1056" s="831" t="s">
        <v>588</v>
      </c>
      <c r="B1056" s="832" t="s">
        <v>589</v>
      </c>
      <c r="C1056" s="835" t="s">
        <v>618</v>
      </c>
      <c r="D1056" s="863" t="s">
        <v>619</v>
      </c>
      <c r="E1056" s="835" t="s">
        <v>4671</v>
      </c>
      <c r="F1056" s="863" t="s">
        <v>4672</v>
      </c>
      <c r="G1056" s="835" t="s">
        <v>5730</v>
      </c>
      <c r="H1056" s="835" t="s">
        <v>5731</v>
      </c>
      <c r="I1056" s="849">
        <v>236.41999816894531</v>
      </c>
      <c r="J1056" s="849">
        <v>3</v>
      </c>
      <c r="K1056" s="850">
        <v>709.25999450683594</v>
      </c>
    </row>
    <row r="1057" spans="1:11" ht="14.4" customHeight="1" x14ac:dyDescent="0.3">
      <c r="A1057" s="831" t="s">
        <v>588</v>
      </c>
      <c r="B1057" s="832" t="s">
        <v>589</v>
      </c>
      <c r="C1057" s="835" t="s">
        <v>618</v>
      </c>
      <c r="D1057" s="863" t="s">
        <v>619</v>
      </c>
      <c r="E1057" s="835" t="s">
        <v>4671</v>
      </c>
      <c r="F1057" s="863" t="s">
        <v>4672</v>
      </c>
      <c r="G1057" s="835" t="s">
        <v>5732</v>
      </c>
      <c r="H1057" s="835" t="s">
        <v>5733</v>
      </c>
      <c r="I1057" s="849">
        <v>236.41999816894531</v>
      </c>
      <c r="J1057" s="849">
        <v>4</v>
      </c>
      <c r="K1057" s="850">
        <v>945.67999267578125</v>
      </c>
    </row>
    <row r="1058" spans="1:11" ht="14.4" customHeight="1" x14ac:dyDescent="0.3">
      <c r="A1058" s="831" t="s">
        <v>588</v>
      </c>
      <c r="B1058" s="832" t="s">
        <v>589</v>
      </c>
      <c r="C1058" s="835" t="s">
        <v>618</v>
      </c>
      <c r="D1058" s="863" t="s">
        <v>619</v>
      </c>
      <c r="E1058" s="835" t="s">
        <v>4671</v>
      </c>
      <c r="F1058" s="863" t="s">
        <v>4672</v>
      </c>
      <c r="G1058" s="835" t="s">
        <v>5734</v>
      </c>
      <c r="H1058" s="835" t="s">
        <v>5735</v>
      </c>
      <c r="I1058" s="849">
        <v>236.41999816894531</v>
      </c>
      <c r="J1058" s="849">
        <v>2</v>
      </c>
      <c r="K1058" s="850">
        <v>472.83999633789062</v>
      </c>
    </row>
    <row r="1059" spans="1:11" ht="14.4" customHeight="1" x14ac:dyDescent="0.3">
      <c r="A1059" s="831" t="s">
        <v>588</v>
      </c>
      <c r="B1059" s="832" t="s">
        <v>589</v>
      </c>
      <c r="C1059" s="835" t="s">
        <v>618</v>
      </c>
      <c r="D1059" s="863" t="s">
        <v>619</v>
      </c>
      <c r="E1059" s="835" t="s">
        <v>4671</v>
      </c>
      <c r="F1059" s="863" t="s">
        <v>4672</v>
      </c>
      <c r="G1059" s="835" t="s">
        <v>5736</v>
      </c>
      <c r="H1059" s="835" t="s">
        <v>5737</v>
      </c>
      <c r="I1059" s="849">
        <v>236.41500091552734</v>
      </c>
      <c r="J1059" s="849">
        <v>2</v>
      </c>
      <c r="K1059" s="850">
        <v>472.83000183105469</v>
      </c>
    </row>
    <row r="1060" spans="1:11" ht="14.4" customHeight="1" x14ac:dyDescent="0.3">
      <c r="A1060" s="831" t="s">
        <v>588</v>
      </c>
      <c r="B1060" s="832" t="s">
        <v>589</v>
      </c>
      <c r="C1060" s="835" t="s">
        <v>618</v>
      </c>
      <c r="D1060" s="863" t="s">
        <v>619</v>
      </c>
      <c r="E1060" s="835" t="s">
        <v>4671</v>
      </c>
      <c r="F1060" s="863" t="s">
        <v>4672</v>
      </c>
      <c r="G1060" s="835" t="s">
        <v>5738</v>
      </c>
      <c r="H1060" s="835" t="s">
        <v>5739</v>
      </c>
      <c r="I1060" s="849">
        <v>236.41999816894531</v>
      </c>
      <c r="J1060" s="849">
        <v>1</v>
      </c>
      <c r="K1060" s="850">
        <v>236.41999816894531</v>
      </c>
    </row>
    <row r="1061" spans="1:11" ht="14.4" customHeight="1" x14ac:dyDescent="0.3">
      <c r="A1061" s="831" t="s">
        <v>588</v>
      </c>
      <c r="B1061" s="832" t="s">
        <v>589</v>
      </c>
      <c r="C1061" s="835" t="s">
        <v>618</v>
      </c>
      <c r="D1061" s="863" t="s">
        <v>619</v>
      </c>
      <c r="E1061" s="835" t="s">
        <v>4671</v>
      </c>
      <c r="F1061" s="863" t="s">
        <v>4672</v>
      </c>
      <c r="G1061" s="835" t="s">
        <v>5740</v>
      </c>
      <c r="H1061" s="835" t="s">
        <v>5741</v>
      </c>
      <c r="I1061" s="849">
        <v>10173.8896484375</v>
      </c>
      <c r="J1061" s="849">
        <v>1</v>
      </c>
      <c r="K1061" s="850">
        <v>10173.8896484375</v>
      </c>
    </row>
    <row r="1062" spans="1:11" ht="14.4" customHeight="1" x14ac:dyDescent="0.3">
      <c r="A1062" s="831" t="s">
        <v>588</v>
      </c>
      <c r="B1062" s="832" t="s">
        <v>589</v>
      </c>
      <c r="C1062" s="835" t="s">
        <v>618</v>
      </c>
      <c r="D1062" s="863" t="s">
        <v>619</v>
      </c>
      <c r="E1062" s="835" t="s">
        <v>4671</v>
      </c>
      <c r="F1062" s="863" t="s">
        <v>4672</v>
      </c>
      <c r="G1062" s="835" t="s">
        <v>5742</v>
      </c>
      <c r="H1062" s="835" t="s">
        <v>5743</v>
      </c>
      <c r="I1062" s="849">
        <v>10173.8896484375</v>
      </c>
      <c r="J1062" s="849">
        <v>5</v>
      </c>
      <c r="K1062" s="850">
        <v>50869.4482421875</v>
      </c>
    </row>
    <row r="1063" spans="1:11" ht="14.4" customHeight="1" x14ac:dyDescent="0.3">
      <c r="A1063" s="831" t="s">
        <v>588</v>
      </c>
      <c r="B1063" s="832" t="s">
        <v>589</v>
      </c>
      <c r="C1063" s="835" t="s">
        <v>618</v>
      </c>
      <c r="D1063" s="863" t="s">
        <v>619</v>
      </c>
      <c r="E1063" s="835" t="s">
        <v>4671</v>
      </c>
      <c r="F1063" s="863" t="s">
        <v>4672</v>
      </c>
      <c r="G1063" s="835" t="s">
        <v>5744</v>
      </c>
      <c r="H1063" s="835" t="s">
        <v>5745</v>
      </c>
      <c r="I1063" s="849">
        <v>10173.8896484375</v>
      </c>
      <c r="J1063" s="849">
        <v>5</v>
      </c>
      <c r="K1063" s="850">
        <v>50869.4482421875</v>
      </c>
    </row>
    <row r="1064" spans="1:11" ht="14.4" customHeight="1" x14ac:dyDescent="0.3">
      <c r="A1064" s="831" t="s">
        <v>588</v>
      </c>
      <c r="B1064" s="832" t="s">
        <v>589</v>
      </c>
      <c r="C1064" s="835" t="s">
        <v>618</v>
      </c>
      <c r="D1064" s="863" t="s">
        <v>619</v>
      </c>
      <c r="E1064" s="835" t="s">
        <v>4671</v>
      </c>
      <c r="F1064" s="863" t="s">
        <v>4672</v>
      </c>
      <c r="G1064" s="835" t="s">
        <v>5746</v>
      </c>
      <c r="H1064" s="835" t="s">
        <v>5747</v>
      </c>
      <c r="I1064" s="849">
        <v>1644.989990234375</v>
      </c>
      <c r="J1064" s="849">
        <v>45</v>
      </c>
      <c r="K1064" s="850">
        <v>74024.549560546875</v>
      </c>
    </row>
    <row r="1065" spans="1:11" ht="14.4" customHeight="1" x14ac:dyDescent="0.3">
      <c r="A1065" s="831" t="s">
        <v>588</v>
      </c>
      <c r="B1065" s="832" t="s">
        <v>589</v>
      </c>
      <c r="C1065" s="835" t="s">
        <v>618</v>
      </c>
      <c r="D1065" s="863" t="s">
        <v>619</v>
      </c>
      <c r="E1065" s="835" t="s">
        <v>4671</v>
      </c>
      <c r="F1065" s="863" t="s">
        <v>4672</v>
      </c>
      <c r="G1065" s="835" t="s">
        <v>5748</v>
      </c>
      <c r="H1065" s="835" t="s">
        <v>5749</v>
      </c>
      <c r="I1065" s="849">
        <v>1645.8148489815849</v>
      </c>
      <c r="J1065" s="849">
        <v>70</v>
      </c>
      <c r="K1065" s="850">
        <v>115207.03942871094</v>
      </c>
    </row>
    <row r="1066" spans="1:11" ht="14.4" customHeight="1" x14ac:dyDescent="0.3">
      <c r="A1066" s="831" t="s">
        <v>588</v>
      </c>
      <c r="B1066" s="832" t="s">
        <v>589</v>
      </c>
      <c r="C1066" s="835" t="s">
        <v>618</v>
      </c>
      <c r="D1066" s="863" t="s">
        <v>619</v>
      </c>
      <c r="E1066" s="835" t="s">
        <v>4671</v>
      </c>
      <c r="F1066" s="863" t="s">
        <v>4672</v>
      </c>
      <c r="G1066" s="835" t="s">
        <v>5750</v>
      </c>
      <c r="H1066" s="835" t="s">
        <v>5751</v>
      </c>
      <c r="I1066" s="849">
        <v>1607.6043090820312</v>
      </c>
      <c r="J1066" s="849">
        <v>43</v>
      </c>
      <c r="K1066" s="850">
        <v>70734.629599608481</v>
      </c>
    </row>
    <row r="1067" spans="1:11" ht="14.4" customHeight="1" x14ac:dyDescent="0.3">
      <c r="A1067" s="831" t="s">
        <v>588</v>
      </c>
      <c r="B1067" s="832" t="s">
        <v>589</v>
      </c>
      <c r="C1067" s="835" t="s">
        <v>618</v>
      </c>
      <c r="D1067" s="863" t="s">
        <v>619</v>
      </c>
      <c r="E1067" s="835" t="s">
        <v>4671</v>
      </c>
      <c r="F1067" s="863" t="s">
        <v>4672</v>
      </c>
      <c r="G1067" s="835" t="s">
        <v>5752</v>
      </c>
      <c r="H1067" s="835" t="s">
        <v>5753</v>
      </c>
      <c r="I1067" s="849">
        <v>1644.989990234375</v>
      </c>
      <c r="J1067" s="849">
        <v>6</v>
      </c>
      <c r="K1067" s="850">
        <v>9869.93994140625</v>
      </c>
    </row>
    <row r="1068" spans="1:11" ht="14.4" customHeight="1" x14ac:dyDescent="0.3">
      <c r="A1068" s="831" t="s">
        <v>588</v>
      </c>
      <c r="B1068" s="832" t="s">
        <v>589</v>
      </c>
      <c r="C1068" s="835" t="s">
        <v>618</v>
      </c>
      <c r="D1068" s="863" t="s">
        <v>619</v>
      </c>
      <c r="E1068" s="835" t="s">
        <v>4671</v>
      </c>
      <c r="F1068" s="863" t="s">
        <v>4672</v>
      </c>
      <c r="G1068" s="835" t="s">
        <v>5754</v>
      </c>
      <c r="H1068" s="835" t="s">
        <v>5755</v>
      </c>
      <c r="I1068" s="849">
        <v>1644.989990234375</v>
      </c>
      <c r="J1068" s="849">
        <v>20</v>
      </c>
      <c r="K1068" s="850">
        <v>32899.7998046875</v>
      </c>
    </row>
    <row r="1069" spans="1:11" ht="14.4" customHeight="1" x14ac:dyDescent="0.3">
      <c r="A1069" s="831" t="s">
        <v>588</v>
      </c>
      <c r="B1069" s="832" t="s">
        <v>589</v>
      </c>
      <c r="C1069" s="835" t="s">
        <v>618</v>
      </c>
      <c r="D1069" s="863" t="s">
        <v>619</v>
      </c>
      <c r="E1069" s="835" t="s">
        <v>5756</v>
      </c>
      <c r="F1069" s="863" t="s">
        <v>5757</v>
      </c>
      <c r="G1069" s="835" t="s">
        <v>5758</v>
      </c>
      <c r="H1069" s="835" t="s">
        <v>5759</v>
      </c>
      <c r="I1069" s="849">
        <v>8540.533203125</v>
      </c>
      <c r="J1069" s="849">
        <v>10</v>
      </c>
      <c r="K1069" s="850">
        <v>102487.99843752384</v>
      </c>
    </row>
    <row r="1070" spans="1:11" ht="14.4" customHeight="1" x14ac:dyDescent="0.3">
      <c r="A1070" s="831" t="s">
        <v>588</v>
      </c>
      <c r="B1070" s="832" t="s">
        <v>589</v>
      </c>
      <c r="C1070" s="835" t="s">
        <v>618</v>
      </c>
      <c r="D1070" s="863" t="s">
        <v>619</v>
      </c>
      <c r="E1070" s="835" t="s">
        <v>5756</v>
      </c>
      <c r="F1070" s="863" t="s">
        <v>5757</v>
      </c>
      <c r="G1070" s="835" t="s">
        <v>5760</v>
      </c>
      <c r="H1070" s="835" t="s">
        <v>5761</v>
      </c>
      <c r="I1070" s="849">
        <v>10789.759765625</v>
      </c>
      <c r="J1070" s="849">
        <v>1</v>
      </c>
      <c r="K1070" s="850">
        <v>10789.759765625</v>
      </c>
    </row>
    <row r="1071" spans="1:11" ht="14.4" customHeight="1" x14ac:dyDescent="0.3">
      <c r="A1071" s="831" t="s">
        <v>588</v>
      </c>
      <c r="B1071" s="832" t="s">
        <v>589</v>
      </c>
      <c r="C1071" s="835" t="s">
        <v>618</v>
      </c>
      <c r="D1071" s="863" t="s">
        <v>619</v>
      </c>
      <c r="E1071" s="835" t="s">
        <v>5756</v>
      </c>
      <c r="F1071" s="863" t="s">
        <v>5757</v>
      </c>
      <c r="G1071" s="835" t="s">
        <v>5762</v>
      </c>
      <c r="H1071" s="835" t="s">
        <v>5763</v>
      </c>
      <c r="I1071" s="849">
        <v>8605.66015625</v>
      </c>
      <c r="J1071" s="849">
        <v>1</v>
      </c>
      <c r="K1071" s="850">
        <v>8605.66015625</v>
      </c>
    </row>
    <row r="1072" spans="1:11" ht="14.4" customHeight="1" x14ac:dyDescent="0.3">
      <c r="A1072" s="831" t="s">
        <v>588</v>
      </c>
      <c r="B1072" s="832" t="s">
        <v>589</v>
      </c>
      <c r="C1072" s="835" t="s">
        <v>618</v>
      </c>
      <c r="D1072" s="863" t="s">
        <v>619</v>
      </c>
      <c r="E1072" s="835" t="s">
        <v>5756</v>
      </c>
      <c r="F1072" s="863" t="s">
        <v>5757</v>
      </c>
      <c r="G1072" s="835" t="s">
        <v>5764</v>
      </c>
      <c r="H1072" s="835" t="s">
        <v>5765</v>
      </c>
      <c r="I1072" s="849">
        <v>3157.050048828125</v>
      </c>
      <c r="J1072" s="849">
        <v>1</v>
      </c>
      <c r="K1072" s="850">
        <v>3157.050048828125</v>
      </c>
    </row>
    <row r="1073" spans="1:11" ht="14.4" customHeight="1" x14ac:dyDescent="0.3">
      <c r="A1073" s="831" t="s">
        <v>588</v>
      </c>
      <c r="B1073" s="832" t="s">
        <v>589</v>
      </c>
      <c r="C1073" s="835" t="s">
        <v>618</v>
      </c>
      <c r="D1073" s="863" t="s">
        <v>619</v>
      </c>
      <c r="E1073" s="835" t="s">
        <v>5756</v>
      </c>
      <c r="F1073" s="863" t="s">
        <v>5757</v>
      </c>
      <c r="G1073" s="835" t="s">
        <v>5766</v>
      </c>
      <c r="H1073" s="835" t="s">
        <v>5767</v>
      </c>
      <c r="I1073" s="849">
        <v>3157.10009765625</v>
      </c>
      <c r="J1073" s="849">
        <v>1</v>
      </c>
      <c r="K1073" s="850">
        <v>3157.10009765625</v>
      </c>
    </row>
    <row r="1074" spans="1:11" ht="14.4" customHeight="1" x14ac:dyDescent="0.3">
      <c r="A1074" s="831" t="s">
        <v>588</v>
      </c>
      <c r="B1074" s="832" t="s">
        <v>589</v>
      </c>
      <c r="C1074" s="835" t="s">
        <v>618</v>
      </c>
      <c r="D1074" s="863" t="s">
        <v>619</v>
      </c>
      <c r="E1074" s="835" t="s">
        <v>5756</v>
      </c>
      <c r="F1074" s="863" t="s">
        <v>5757</v>
      </c>
      <c r="G1074" s="835" t="s">
        <v>5768</v>
      </c>
      <c r="H1074" s="835" t="s">
        <v>5769</v>
      </c>
      <c r="I1074" s="849">
        <v>3157.06005859375</v>
      </c>
      <c r="J1074" s="849">
        <v>1</v>
      </c>
      <c r="K1074" s="850">
        <v>3157.06005859375</v>
      </c>
    </row>
    <row r="1075" spans="1:11" ht="14.4" customHeight="1" x14ac:dyDescent="0.3">
      <c r="A1075" s="831" t="s">
        <v>588</v>
      </c>
      <c r="B1075" s="832" t="s">
        <v>589</v>
      </c>
      <c r="C1075" s="835" t="s">
        <v>618</v>
      </c>
      <c r="D1075" s="863" t="s">
        <v>619</v>
      </c>
      <c r="E1075" s="835" t="s">
        <v>5756</v>
      </c>
      <c r="F1075" s="863" t="s">
        <v>5757</v>
      </c>
      <c r="G1075" s="835" t="s">
        <v>5770</v>
      </c>
      <c r="H1075" s="835" t="s">
        <v>5771</v>
      </c>
      <c r="I1075" s="849">
        <v>3157.10009765625</v>
      </c>
      <c r="J1075" s="849">
        <v>1</v>
      </c>
      <c r="K1075" s="850">
        <v>3157.10009765625</v>
      </c>
    </row>
    <row r="1076" spans="1:11" ht="14.4" customHeight="1" x14ac:dyDescent="0.3">
      <c r="A1076" s="831" t="s">
        <v>588</v>
      </c>
      <c r="B1076" s="832" t="s">
        <v>589</v>
      </c>
      <c r="C1076" s="835" t="s">
        <v>618</v>
      </c>
      <c r="D1076" s="863" t="s">
        <v>619</v>
      </c>
      <c r="E1076" s="835" t="s">
        <v>5756</v>
      </c>
      <c r="F1076" s="863" t="s">
        <v>5757</v>
      </c>
      <c r="G1076" s="835" t="s">
        <v>5772</v>
      </c>
      <c r="H1076" s="835" t="s">
        <v>5773</v>
      </c>
      <c r="I1076" s="849">
        <v>3595.669921875</v>
      </c>
      <c r="J1076" s="849">
        <v>1</v>
      </c>
      <c r="K1076" s="850">
        <v>3595.669921875</v>
      </c>
    </row>
    <row r="1077" spans="1:11" ht="14.4" customHeight="1" x14ac:dyDescent="0.3">
      <c r="A1077" s="831" t="s">
        <v>588</v>
      </c>
      <c r="B1077" s="832" t="s">
        <v>589</v>
      </c>
      <c r="C1077" s="835" t="s">
        <v>618</v>
      </c>
      <c r="D1077" s="863" t="s">
        <v>619</v>
      </c>
      <c r="E1077" s="835" t="s">
        <v>5756</v>
      </c>
      <c r="F1077" s="863" t="s">
        <v>5757</v>
      </c>
      <c r="G1077" s="835" t="s">
        <v>5774</v>
      </c>
      <c r="H1077" s="835" t="s">
        <v>5775</v>
      </c>
      <c r="I1077" s="849">
        <v>4218.509765625</v>
      </c>
      <c r="J1077" s="849">
        <v>1</v>
      </c>
      <c r="K1077" s="850">
        <v>4218.509765625</v>
      </c>
    </row>
    <row r="1078" spans="1:11" ht="14.4" customHeight="1" x14ac:dyDescent="0.3">
      <c r="A1078" s="831" t="s">
        <v>588</v>
      </c>
      <c r="B1078" s="832" t="s">
        <v>589</v>
      </c>
      <c r="C1078" s="835" t="s">
        <v>618</v>
      </c>
      <c r="D1078" s="863" t="s">
        <v>619</v>
      </c>
      <c r="E1078" s="835" t="s">
        <v>5756</v>
      </c>
      <c r="F1078" s="863" t="s">
        <v>5757</v>
      </c>
      <c r="G1078" s="835" t="s">
        <v>5776</v>
      </c>
      <c r="H1078" s="835" t="s">
        <v>5777</v>
      </c>
      <c r="I1078" s="849">
        <v>4218.5</v>
      </c>
      <c r="J1078" s="849">
        <v>1</v>
      </c>
      <c r="K1078" s="850">
        <v>4218.5</v>
      </c>
    </row>
    <row r="1079" spans="1:11" ht="14.4" customHeight="1" x14ac:dyDescent="0.3">
      <c r="A1079" s="831" t="s">
        <v>588</v>
      </c>
      <c r="B1079" s="832" t="s">
        <v>589</v>
      </c>
      <c r="C1079" s="835" t="s">
        <v>618</v>
      </c>
      <c r="D1079" s="863" t="s">
        <v>619</v>
      </c>
      <c r="E1079" s="835" t="s">
        <v>5756</v>
      </c>
      <c r="F1079" s="863" t="s">
        <v>5757</v>
      </c>
      <c r="G1079" s="835" t="s">
        <v>5778</v>
      </c>
      <c r="H1079" s="835" t="s">
        <v>5779</v>
      </c>
      <c r="I1079" s="849">
        <v>6938.8701171875</v>
      </c>
      <c r="J1079" s="849">
        <v>1</v>
      </c>
      <c r="K1079" s="850">
        <v>6938.8701171875</v>
      </c>
    </row>
    <row r="1080" spans="1:11" ht="14.4" customHeight="1" x14ac:dyDescent="0.3">
      <c r="A1080" s="831" t="s">
        <v>588</v>
      </c>
      <c r="B1080" s="832" t="s">
        <v>589</v>
      </c>
      <c r="C1080" s="835" t="s">
        <v>618</v>
      </c>
      <c r="D1080" s="863" t="s">
        <v>619</v>
      </c>
      <c r="E1080" s="835" t="s">
        <v>5756</v>
      </c>
      <c r="F1080" s="863" t="s">
        <v>5757</v>
      </c>
      <c r="G1080" s="835" t="s">
        <v>5780</v>
      </c>
      <c r="H1080" s="835" t="s">
        <v>5781</v>
      </c>
      <c r="I1080" s="849">
        <v>4554.77978515625</v>
      </c>
      <c r="J1080" s="849">
        <v>1</v>
      </c>
      <c r="K1080" s="850">
        <v>4554.77978515625</v>
      </c>
    </row>
    <row r="1081" spans="1:11" ht="14.4" customHeight="1" x14ac:dyDescent="0.3">
      <c r="A1081" s="831" t="s">
        <v>588</v>
      </c>
      <c r="B1081" s="832" t="s">
        <v>589</v>
      </c>
      <c r="C1081" s="835" t="s">
        <v>618</v>
      </c>
      <c r="D1081" s="863" t="s">
        <v>619</v>
      </c>
      <c r="E1081" s="835" t="s">
        <v>5756</v>
      </c>
      <c r="F1081" s="863" t="s">
        <v>5757</v>
      </c>
      <c r="G1081" s="835" t="s">
        <v>5782</v>
      </c>
      <c r="H1081" s="835" t="s">
        <v>5783</v>
      </c>
      <c r="I1081" s="849">
        <v>7122.486653645833</v>
      </c>
      <c r="J1081" s="849">
        <v>2</v>
      </c>
      <c r="K1081" s="850">
        <v>19696.739990234375</v>
      </c>
    </row>
    <row r="1082" spans="1:11" ht="14.4" customHeight="1" x14ac:dyDescent="0.3">
      <c r="A1082" s="831" t="s">
        <v>588</v>
      </c>
      <c r="B1082" s="832" t="s">
        <v>589</v>
      </c>
      <c r="C1082" s="835" t="s">
        <v>618</v>
      </c>
      <c r="D1082" s="863" t="s">
        <v>619</v>
      </c>
      <c r="E1082" s="835" t="s">
        <v>5756</v>
      </c>
      <c r="F1082" s="863" t="s">
        <v>5757</v>
      </c>
      <c r="G1082" s="835" t="s">
        <v>5784</v>
      </c>
      <c r="H1082" s="835" t="s">
        <v>5785</v>
      </c>
      <c r="I1082" s="849">
        <v>11172.990234375</v>
      </c>
      <c r="J1082" s="849">
        <v>1</v>
      </c>
      <c r="K1082" s="850">
        <v>11172.990234375</v>
      </c>
    </row>
    <row r="1083" spans="1:11" ht="14.4" customHeight="1" x14ac:dyDescent="0.3">
      <c r="A1083" s="831" t="s">
        <v>588</v>
      </c>
      <c r="B1083" s="832" t="s">
        <v>589</v>
      </c>
      <c r="C1083" s="835" t="s">
        <v>618</v>
      </c>
      <c r="D1083" s="863" t="s">
        <v>619</v>
      </c>
      <c r="E1083" s="835" t="s">
        <v>5756</v>
      </c>
      <c r="F1083" s="863" t="s">
        <v>5757</v>
      </c>
      <c r="G1083" s="835" t="s">
        <v>5786</v>
      </c>
      <c r="H1083" s="835" t="s">
        <v>5787</v>
      </c>
      <c r="I1083" s="849">
        <v>9087.2001953125</v>
      </c>
      <c r="J1083" s="849">
        <v>1</v>
      </c>
      <c r="K1083" s="850">
        <v>9087.2001953125</v>
      </c>
    </row>
    <row r="1084" spans="1:11" ht="14.4" customHeight="1" x14ac:dyDescent="0.3">
      <c r="A1084" s="831" t="s">
        <v>588</v>
      </c>
      <c r="B1084" s="832" t="s">
        <v>589</v>
      </c>
      <c r="C1084" s="835" t="s">
        <v>618</v>
      </c>
      <c r="D1084" s="863" t="s">
        <v>619</v>
      </c>
      <c r="E1084" s="835" t="s">
        <v>5756</v>
      </c>
      <c r="F1084" s="863" t="s">
        <v>5757</v>
      </c>
      <c r="G1084" s="835" t="s">
        <v>5788</v>
      </c>
      <c r="H1084" s="835" t="s">
        <v>5789</v>
      </c>
      <c r="I1084" s="849">
        <v>6718.60986328125</v>
      </c>
      <c r="J1084" s="849">
        <v>2</v>
      </c>
      <c r="K1084" s="850">
        <v>13437.2197265625</v>
      </c>
    </row>
    <row r="1085" spans="1:11" ht="14.4" customHeight="1" x14ac:dyDescent="0.3">
      <c r="A1085" s="831" t="s">
        <v>588</v>
      </c>
      <c r="B1085" s="832" t="s">
        <v>589</v>
      </c>
      <c r="C1085" s="835" t="s">
        <v>618</v>
      </c>
      <c r="D1085" s="863" t="s">
        <v>619</v>
      </c>
      <c r="E1085" s="835" t="s">
        <v>5756</v>
      </c>
      <c r="F1085" s="863" t="s">
        <v>5757</v>
      </c>
      <c r="G1085" s="835" t="s">
        <v>5790</v>
      </c>
      <c r="H1085" s="835" t="s">
        <v>5791</v>
      </c>
      <c r="I1085" s="849">
        <v>10783.080078125</v>
      </c>
      <c r="J1085" s="849">
        <v>1</v>
      </c>
      <c r="K1085" s="850">
        <v>10783.080078125</v>
      </c>
    </row>
    <row r="1086" spans="1:11" ht="14.4" customHeight="1" x14ac:dyDescent="0.3">
      <c r="A1086" s="831" t="s">
        <v>588</v>
      </c>
      <c r="B1086" s="832" t="s">
        <v>589</v>
      </c>
      <c r="C1086" s="835" t="s">
        <v>618</v>
      </c>
      <c r="D1086" s="863" t="s">
        <v>619</v>
      </c>
      <c r="E1086" s="835" t="s">
        <v>5756</v>
      </c>
      <c r="F1086" s="863" t="s">
        <v>5757</v>
      </c>
      <c r="G1086" s="835" t="s">
        <v>5792</v>
      </c>
      <c r="H1086" s="835" t="s">
        <v>5793</v>
      </c>
      <c r="I1086" s="849">
        <v>10780</v>
      </c>
      <c r="J1086" s="849">
        <v>1</v>
      </c>
      <c r="K1086" s="850">
        <v>10780</v>
      </c>
    </row>
    <row r="1087" spans="1:11" ht="14.4" customHeight="1" x14ac:dyDescent="0.3">
      <c r="A1087" s="831" t="s">
        <v>588</v>
      </c>
      <c r="B1087" s="832" t="s">
        <v>589</v>
      </c>
      <c r="C1087" s="835" t="s">
        <v>618</v>
      </c>
      <c r="D1087" s="863" t="s">
        <v>619</v>
      </c>
      <c r="E1087" s="835" t="s">
        <v>5756</v>
      </c>
      <c r="F1087" s="863" t="s">
        <v>5757</v>
      </c>
      <c r="G1087" s="835" t="s">
        <v>5794</v>
      </c>
      <c r="H1087" s="835" t="s">
        <v>5795</v>
      </c>
      <c r="I1087" s="849">
        <v>10780</v>
      </c>
      <c r="J1087" s="849">
        <v>1</v>
      </c>
      <c r="K1087" s="850">
        <v>10780</v>
      </c>
    </row>
    <row r="1088" spans="1:11" ht="14.4" customHeight="1" x14ac:dyDescent="0.3">
      <c r="A1088" s="831" t="s">
        <v>588</v>
      </c>
      <c r="B1088" s="832" t="s">
        <v>589</v>
      </c>
      <c r="C1088" s="835" t="s">
        <v>618</v>
      </c>
      <c r="D1088" s="863" t="s">
        <v>619</v>
      </c>
      <c r="E1088" s="835" t="s">
        <v>5756</v>
      </c>
      <c r="F1088" s="863" t="s">
        <v>5757</v>
      </c>
      <c r="G1088" s="835" t="s">
        <v>5796</v>
      </c>
      <c r="H1088" s="835" t="s">
        <v>5797</v>
      </c>
      <c r="I1088" s="849">
        <v>10780</v>
      </c>
      <c r="J1088" s="849">
        <v>1</v>
      </c>
      <c r="K1088" s="850">
        <v>10780</v>
      </c>
    </row>
    <row r="1089" spans="1:11" ht="14.4" customHeight="1" x14ac:dyDescent="0.3">
      <c r="A1089" s="831" t="s">
        <v>588</v>
      </c>
      <c r="B1089" s="832" t="s">
        <v>589</v>
      </c>
      <c r="C1089" s="835" t="s">
        <v>618</v>
      </c>
      <c r="D1089" s="863" t="s">
        <v>619</v>
      </c>
      <c r="E1089" s="835" t="s">
        <v>5756</v>
      </c>
      <c r="F1089" s="863" t="s">
        <v>5757</v>
      </c>
      <c r="G1089" s="835" t="s">
        <v>5798</v>
      </c>
      <c r="H1089" s="835" t="s">
        <v>5799</v>
      </c>
      <c r="I1089" s="849">
        <v>10780</v>
      </c>
      <c r="J1089" s="849">
        <v>1</v>
      </c>
      <c r="K1089" s="850">
        <v>10780</v>
      </c>
    </row>
    <row r="1090" spans="1:11" ht="14.4" customHeight="1" x14ac:dyDescent="0.3">
      <c r="A1090" s="831" t="s">
        <v>588</v>
      </c>
      <c r="B1090" s="832" t="s">
        <v>589</v>
      </c>
      <c r="C1090" s="835" t="s">
        <v>618</v>
      </c>
      <c r="D1090" s="863" t="s">
        <v>619</v>
      </c>
      <c r="E1090" s="835" t="s">
        <v>5756</v>
      </c>
      <c r="F1090" s="863" t="s">
        <v>5757</v>
      </c>
      <c r="G1090" s="835" t="s">
        <v>5800</v>
      </c>
      <c r="H1090" s="835" t="s">
        <v>5801</v>
      </c>
      <c r="I1090" s="849">
        <v>10780</v>
      </c>
      <c r="J1090" s="849">
        <v>1</v>
      </c>
      <c r="K1090" s="850">
        <v>10780</v>
      </c>
    </row>
    <row r="1091" spans="1:11" ht="14.4" customHeight="1" x14ac:dyDescent="0.3">
      <c r="A1091" s="831" t="s">
        <v>588</v>
      </c>
      <c r="B1091" s="832" t="s">
        <v>589</v>
      </c>
      <c r="C1091" s="835" t="s">
        <v>618</v>
      </c>
      <c r="D1091" s="863" t="s">
        <v>619</v>
      </c>
      <c r="E1091" s="835" t="s">
        <v>5756</v>
      </c>
      <c r="F1091" s="863" t="s">
        <v>5757</v>
      </c>
      <c r="G1091" s="835" t="s">
        <v>5802</v>
      </c>
      <c r="H1091" s="835" t="s">
        <v>5803</v>
      </c>
      <c r="I1091" s="849">
        <v>10780</v>
      </c>
      <c r="J1091" s="849">
        <v>1</v>
      </c>
      <c r="K1091" s="850">
        <v>10780</v>
      </c>
    </row>
    <row r="1092" spans="1:11" ht="14.4" customHeight="1" x14ac:dyDescent="0.3">
      <c r="A1092" s="831" t="s">
        <v>588</v>
      </c>
      <c r="B1092" s="832" t="s">
        <v>589</v>
      </c>
      <c r="C1092" s="835" t="s">
        <v>618</v>
      </c>
      <c r="D1092" s="863" t="s">
        <v>619</v>
      </c>
      <c r="E1092" s="835" t="s">
        <v>5756</v>
      </c>
      <c r="F1092" s="863" t="s">
        <v>5757</v>
      </c>
      <c r="G1092" s="835" t="s">
        <v>5804</v>
      </c>
      <c r="H1092" s="835" t="s">
        <v>5805</v>
      </c>
      <c r="I1092" s="849">
        <v>10780</v>
      </c>
      <c r="J1092" s="849">
        <v>1</v>
      </c>
      <c r="K1092" s="850">
        <v>10780</v>
      </c>
    </row>
    <row r="1093" spans="1:11" ht="14.4" customHeight="1" x14ac:dyDescent="0.3">
      <c r="A1093" s="831" t="s">
        <v>588</v>
      </c>
      <c r="B1093" s="832" t="s">
        <v>589</v>
      </c>
      <c r="C1093" s="835" t="s">
        <v>618</v>
      </c>
      <c r="D1093" s="863" t="s">
        <v>619</v>
      </c>
      <c r="E1093" s="835" t="s">
        <v>5756</v>
      </c>
      <c r="F1093" s="863" t="s">
        <v>5757</v>
      </c>
      <c r="G1093" s="835" t="s">
        <v>5806</v>
      </c>
      <c r="H1093" s="835" t="s">
        <v>5807</v>
      </c>
      <c r="I1093" s="849">
        <v>6159.1201171875</v>
      </c>
      <c r="J1093" s="849">
        <v>1</v>
      </c>
      <c r="K1093" s="850">
        <v>6159.1201171875</v>
      </c>
    </row>
    <row r="1094" spans="1:11" ht="14.4" customHeight="1" x14ac:dyDescent="0.3">
      <c r="A1094" s="831" t="s">
        <v>588</v>
      </c>
      <c r="B1094" s="832" t="s">
        <v>589</v>
      </c>
      <c r="C1094" s="835" t="s">
        <v>618</v>
      </c>
      <c r="D1094" s="863" t="s">
        <v>619</v>
      </c>
      <c r="E1094" s="835" t="s">
        <v>5756</v>
      </c>
      <c r="F1094" s="863" t="s">
        <v>5757</v>
      </c>
      <c r="G1094" s="835" t="s">
        <v>5808</v>
      </c>
      <c r="H1094" s="835" t="s">
        <v>5809</v>
      </c>
      <c r="I1094" s="849">
        <v>10066.7001953125</v>
      </c>
      <c r="J1094" s="849">
        <v>1</v>
      </c>
      <c r="K1094" s="850">
        <v>10066.7001953125</v>
      </c>
    </row>
    <row r="1095" spans="1:11" ht="14.4" customHeight="1" x14ac:dyDescent="0.3">
      <c r="A1095" s="831" t="s">
        <v>588</v>
      </c>
      <c r="B1095" s="832" t="s">
        <v>589</v>
      </c>
      <c r="C1095" s="835" t="s">
        <v>618</v>
      </c>
      <c r="D1095" s="863" t="s">
        <v>619</v>
      </c>
      <c r="E1095" s="835" t="s">
        <v>5756</v>
      </c>
      <c r="F1095" s="863" t="s">
        <v>5757</v>
      </c>
      <c r="G1095" s="835" t="s">
        <v>5810</v>
      </c>
      <c r="H1095" s="835" t="s">
        <v>5811</v>
      </c>
      <c r="I1095" s="849">
        <v>4344.97998046875</v>
      </c>
      <c r="J1095" s="849">
        <v>1</v>
      </c>
      <c r="K1095" s="850">
        <v>4344.97998046875</v>
      </c>
    </row>
    <row r="1096" spans="1:11" ht="14.4" customHeight="1" x14ac:dyDescent="0.3">
      <c r="A1096" s="831" t="s">
        <v>588</v>
      </c>
      <c r="B1096" s="832" t="s">
        <v>589</v>
      </c>
      <c r="C1096" s="835" t="s">
        <v>618</v>
      </c>
      <c r="D1096" s="863" t="s">
        <v>619</v>
      </c>
      <c r="E1096" s="835" t="s">
        <v>5756</v>
      </c>
      <c r="F1096" s="863" t="s">
        <v>5757</v>
      </c>
      <c r="G1096" s="835" t="s">
        <v>5812</v>
      </c>
      <c r="H1096" s="835" t="s">
        <v>5813</v>
      </c>
      <c r="I1096" s="849">
        <v>2422.1298828125</v>
      </c>
      <c r="J1096" s="849">
        <v>1</v>
      </c>
      <c r="K1096" s="850">
        <v>2422.1298828125</v>
      </c>
    </row>
    <row r="1097" spans="1:11" ht="14.4" customHeight="1" x14ac:dyDescent="0.3">
      <c r="A1097" s="831" t="s">
        <v>588</v>
      </c>
      <c r="B1097" s="832" t="s">
        <v>589</v>
      </c>
      <c r="C1097" s="835" t="s">
        <v>618</v>
      </c>
      <c r="D1097" s="863" t="s">
        <v>619</v>
      </c>
      <c r="E1097" s="835" t="s">
        <v>5756</v>
      </c>
      <c r="F1097" s="863" t="s">
        <v>5757</v>
      </c>
      <c r="G1097" s="835" t="s">
        <v>5814</v>
      </c>
      <c r="H1097" s="835" t="s">
        <v>5815</v>
      </c>
      <c r="I1097" s="849">
        <v>2422.1298828125</v>
      </c>
      <c r="J1097" s="849">
        <v>1</v>
      </c>
      <c r="K1097" s="850">
        <v>2422.1298828125</v>
      </c>
    </row>
    <row r="1098" spans="1:11" ht="14.4" customHeight="1" x14ac:dyDescent="0.3">
      <c r="A1098" s="831" t="s">
        <v>588</v>
      </c>
      <c r="B1098" s="832" t="s">
        <v>589</v>
      </c>
      <c r="C1098" s="835" t="s">
        <v>618</v>
      </c>
      <c r="D1098" s="863" t="s">
        <v>619</v>
      </c>
      <c r="E1098" s="835" t="s">
        <v>5756</v>
      </c>
      <c r="F1098" s="863" t="s">
        <v>5757</v>
      </c>
      <c r="G1098" s="835" t="s">
        <v>5816</v>
      </c>
      <c r="H1098" s="835" t="s">
        <v>5817</v>
      </c>
      <c r="I1098" s="849">
        <v>12919.099609375</v>
      </c>
      <c r="J1098" s="849">
        <v>1</v>
      </c>
      <c r="K1098" s="850">
        <v>12919.099609375</v>
      </c>
    </row>
    <row r="1099" spans="1:11" ht="14.4" customHeight="1" x14ac:dyDescent="0.3">
      <c r="A1099" s="831" t="s">
        <v>588</v>
      </c>
      <c r="B1099" s="832" t="s">
        <v>589</v>
      </c>
      <c r="C1099" s="835" t="s">
        <v>618</v>
      </c>
      <c r="D1099" s="863" t="s">
        <v>619</v>
      </c>
      <c r="E1099" s="835" t="s">
        <v>5756</v>
      </c>
      <c r="F1099" s="863" t="s">
        <v>5757</v>
      </c>
      <c r="G1099" s="835" t="s">
        <v>5818</v>
      </c>
      <c r="H1099" s="835" t="s">
        <v>5819</v>
      </c>
      <c r="I1099" s="849">
        <v>8480.5595703125</v>
      </c>
      <c r="J1099" s="849">
        <v>1</v>
      </c>
      <c r="K1099" s="850">
        <v>8480.5595703125</v>
      </c>
    </row>
    <row r="1100" spans="1:11" ht="14.4" customHeight="1" x14ac:dyDescent="0.3">
      <c r="A1100" s="831" t="s">
        <v>588</v>
      </c>
      <c r="B1100" s="832" t="s">
        <v>589</v>
      </c>
      <c r="C1100" s="835" t="s">
        <v>618</v>
      </c>
      <c r="D1100" s="863" t="s">
        <v>619</v>
      </c>
      <c r="E1100" s="835" t="s">
        <v>5756</v>
      </c>
      <c r="F1100" s="863" t="s">
        <v>5757</v>
      </c>
      <c r="G1100" s="835" t="s">
        <v>5820</v>
      </c>
      <c r="H1100" s="835" t="s">
        <v>5821</v>
      </c>
      <c r="I1100" s="849">
        <v>8605.6584743923613</v>
      </c>
      <c r="J1100" s="849">
        <v>18</v>
      </c>
      <c r="K1100" s="850">
        <v>154901.8525390625</v>
      </c>
    </row>
    <row r="1101" spans="1:11" ht="14.4" customHeight="1" x14ac:dyDescent="0.3">
      <c r="A1101" s="831" t="s">
        <v>588</v>
      </c>
      <c r="B1101" s="832" t="s">
        <v>589</v>
      </c>
      <c r="C1101" s="835" t="s">
        <v>618</v>
      </c>
      <c r="D1101" s="863" t="s">
        <v>619</v>
      </c>
      <c r="E1101" s="835" t="s">
        <v>5756</v>
      </c>
      <c r="F1101" s="863" t="s">
        <v>5757</v>
      </c>
      <c r="G1101" s="835" t="s">
        <v>5822</v>
      </c>
      <c r="H1101" s="835" t="s">
        <v>5823</v>
      </c>
      <c r="I1101" s="849">
        <v>8605.66015625</v>
      </c>
      <c r="J1101" s="849">
        <v>21</v>
      </c>
      <c r="K1101" s="850">
        <v>180718.86328125</v>
      </c>
    </row>
    <row r="1102" spans="1:11" ht="14.4" customHeight="1" x14ac:dyDescent="0.3">
      <c r="A1102" s="831" t="s">
        <v>588</v>
      </c>
      <c r="B1102" s="832" t="s">
        <v>589</v>
      </c>
      <c r="C1102" s="835" t="s">
        <v>618</v>
      </c>
      <c r="D1102" s="863" t="s">
        <v>619</v>
      </c>
      <c r="E1102" s="835" t="s">
        <v>5756</v>
      </c>
      <c r="F1102" s="863" t="s">
        <v>5757</v>
      </c>
      <c r="G1102" s="835" t="s">
        <v>5824</v>
      </c>
      <c r="H1102" s="835" t="s">
        <v>5825</v>
      </c>
      <c r="I1102" s="849">
        <v>9063.150390625</v>
      </c>
      <c r="J1102" s="849">
        <v>1</v>
      </c>
      <c r="K1102" s="850">
        <v>9063.150390625</v>
      </c>
    </row>
    <row r="1103" spans="1:11" ht="14.4" customHeight="1" x14ac:dyDescent="0.3">
      <c r="A1103" s="831" t="s">
        <v>588</v>
      </c>
      <c r="B1103" s="832" t="s">
        <v>589</v>
      </c>
      <c r="C1103" s="835" t="s">
        <v>618</v>
      </c>
      <c r="D1103" s="863" t="s">
        <v>619</v>
      </c>
      <c r="E1103" s="835" t="s">
        <v>5756</v>
      </c>
      <c r="F1103" s="863" t="s">
        <v>5757</v>
      </c>
      <c r="G1103" s="835" t="s">
        <v>5826</v>
      </c>
      <c r="H1103" s="835" t="s">
        <v>5827</v>
      </c>
      <c r="I1103" s="849">
        <v>60.389999389648437</v>
      </c>
      <c r="J1103" s="849">
        <v>100</v>
      </c>
      <c r="K1103" s="850">
        <v>6038.64990234375</v>
      </c>
    </row>
    <row r="1104" spans="1:11" ht="14.4" customHeight="1" x14ac:dyDescent="0.3">
      <c r="A1104" s="831" t="s">
        <v>588</v>
      </c>
      <c r="B1104" s="832" t="s">
        <v>589</v>
      </c>
      <c r="C1104" s="835" t="s">
        <v>618</v>
      </c>
      <c r="D1104" s="863" t="s">
        <v>619</v>
      </c>
      <c r="E1104" s="835" t="s">
        <v>5756</v>
      </c>
      <c r="F1104" s="863" t="s">
        <v>5757</v>
      </c>
      <c r="G1104" s="835" t="s">
        <v>5828</v>
      </c>
      <c r="H1104" s="835" t="s">
        <v>5829</v>
      </c>
      <c r="I1104" s="849">
        <v>60.400001525878906</v>
      </c>
      <c r="J1104" s="849">
        <v>20</v>
      </c>
      <c r="K1104" s="850">
        <v>1207.9100341796875</v>
      </c>
    </row>
    <row r="1105" spans="1:11" ht="14.4" customHeight="1" x14ac:dyDescent="0.3">
      <c r="A1105" s="831" t="s">
        <v>588</v>
      </c>
      <c r="B1105" s="832" t="s">
        <v>589</v>
      </c>
      <c r="C1105" s="835" t="s">
        <v>618</v>
      </c>
      <c r="D1105" s="863" t="s">
        <v>619</v>
      </c>
      <c r="E1105" s="835" t="s">
        <v>5756</v>
      </c>
      <c r="F1105" s="863" t="s">
        <v>5757</v>
      </c>
      <c r="G1105" s="835" t="s">
        <v>5830</v>
      </c>
      <c r="H1105" s="835" t="s">
        <v>5831</v>
      </c>
      <c r="I1105" s="849">
        <v>60.402500152587891</v>
      </c>
      <c r="J1105" s="849">
        <v>200</v>
      </c>
      <c r="K1105" s="850">
        <v>12078.260009765625</v>
      </c>
    </row>
    <row r="1106" spans="1:11" ht="14.4" customHeight="1" x14ac:dyDescent="0.3">
      <c r="A1106" s="831" t="s">
        <v>588</v>
      </c>
      <c r="B1106" s="832" t="s">
        <v>589</v>
      </c>
      <c r="C1106" s="835" t="s">
        <v>618</v>
      </c>
      <c r="D1106" s="863" t="s">
        <v>619</v>
      </c>
      <c r="E1106" s="835" t="s">
        <v>5756</v>
      </c>
      <c r="F1106" s="863" t="s">
        <v>5757</v>
      </c>
      <c r="G1106" s="835" t="s">
        <v>5832</v>
      </c>
      <c r="H1106" s="835" t="s">
        <v>5833</v>
      </c>
      <c r="I1106" s="849">
        <v>60.400001525878906</v>
      </c>
      <c r="J1106" s="849">
        <v>20</v>
      </c>
      <c r="K1106" s="850">
        <v>1207.9100341796875</v>
      </c>
    </row>
    <row r="1107" spans="1:11" ht="14.4" customHeight="1" x14ac:dyDescent="0.3">
      <c r="A1107" s="831" t="s">
        <v>588</v>
      </c>
      <c r="B1107" s="832" t="s">
        <v>589</v>
      </c>
      <c r="C1107" s="835" t="s">
        <v>618</v>
      </c>
      <c r="D1107" s="863" t="s">
        <v>619</v>
      </c>
      <c r="E1107" s="835" t="s">
        <v>5756</v>
      </c>
      <c r="F1107" s="863" t="s">
        <v>5757</v>
      </c>
      <c r="G1107" s="835" t="s">
        <v>5834</v>
      </c>
      <c r="H1107" s="835" t="s">
        <v>5835</v>
      </c>
      <c r="I1107" s="849">
        <v>60.400001525878906</v>
      </c>
      <c r="J1107" s="849">
        <v>30</v>
      </c>
      <c r="K1107" s="850">
        <v>1811.8699951171875</v>
      </c>
    </row>
    <row r="1108" spans="1:11" ht="14.4" customHeight="1" x14ac:dyDescent="0.3">
      <c r="A1108" s="831" t="s">
        <v>588</v>
      </c>
      <c r="B1108" s="832" t="s">
        <v>589</v>
      </c>
      <c r="C1108" s="835" t="s">
        <v>618</v>
      </c>
      <c r="D1108" s="863" t="s">
        <v>619</v>
      </c>
      <c r="E1108" s="835" t="s">
        <v>5756</v>
      </c>
      <c r="F1108" s="863" t="s">
        <v>5757</v>
      </c>
      <c r="G1108" s="835" t="s">
        <v>5836</v>
      </c>
      <c r="H1108" s="835" t="s">
        <v>5837</v>
      </c>
      <c r="I1108" s="849">
        <v>471.5</v>
      </c>
      <c r="J1108" s="849">
        <v>28</v>
      </c>
      <c r="K1108" s="850">
        <v>13202</v>
      </c>
    </row>
    <row r="1109" spans="1:11" ht="14.4" customHeight="1" x14ac:dyDescent="0.3">
      <c r="A1109" s="831" t="s">
        <v>588</v>
      </c>
      <c r="B1109" s="832" t="s">
        <v>589</v>
      </c>
      <c r="C1109" s="835" t="s">
        <v>618</v>
      </c>
      <c r="D1109" s="863" t="s">
        <v>619</v>
      </c>
      <c r="E1109" s="835" t="s">
        <v>5756</v>
      </c>
      <c r="F1109" s="863" t="s">
        <v>5757</v>
      </c>
      <c r="G1109" s="835" t="s">
        <v>5838</v>
      </c>
      <c r="H1109" s="835" t="s">
        <v>5839</v>
      </c>
      <c r="I1109" s="849">
        <v>287.5</v>
      </c>
      <c r="J1109" s="849">
        <v>1</v>
      </c>
      <c r="K1109" s="850">
        <v>287.5</v>
      </c>
    </row>
    <row r="1110" spans="1:11" ht="14.4" customHeight="1" x14ac:dyDescent="0.3">
      <c r="A1110" s="831" t="s">
        <v>588</v>
      </c>
      <c r="B1110" s="832" t="s">
        <v>589</v>
      </c>
      <c r="C1110" s="835" t="s">
        <v>618</v>
      </c>
      <c r="D1110" s="863" t="s">
        <v>619</v>
      </c>
      <c r="E1110" s="835" t="s">
        <v>5756</v>
      </c>
      <c r="F1110" s="863" t="s">
        <v>5757</v>
      </c>
      <c r="G1110" s="835" t="s">
        <v>5840</v>
      </c>
      <c r="H1110" s="835" t="s">
        <v>5841</v>
      </c>
      <c r="I1110" s="849">
        <v>287.5</v>
      </c>
      <c r="J1110" s="849">
        <v>5</v>
      </c>
      <c r="K1110" s="850">
        <v>1437.5</v>
      </c>
    </row>
    <row r="1111" spans="1:11" ht="14.4" customHeight="1" x14ac:dyDescent="0.3">
      <c r="A1111" s="831" t="s">
        <v>588</v>
      </c>
      <c r="B1111" s="832" t="s">
        <v>589</v>
      </c>
      <c r="C1111" s="835" t="s">
        <v>618</v>
      </c>
      <c r="D1111" s="863" t="s">
        <v>619</v>
      </c>
      <c r="E1111" s="835" t="s">
        <v>5756</v>
      </c>
      <c r="F1111" s="863" t="s">
        <v>5757</v>
      </c>
      <c r="G1111" s="835" t="s">
        <v>5842</v>
      </c>
      <c r="H1111" s="835" t="s">
        <v>5843</v>
      </c>
      <c r="I1111" s="849">
        <v>471.5</v>
      </c>
      <c r="J1111" s="849">
        <v>1</v>
      </c>
      <c r="K1111" s="850">
        <v>471.5</v>
      </c>
    </row>
    <row r="1112" spans="1:11" ht="14.4" customHeight="1" x14ac:dyDescent="0.3">
      <c r="A1112" s="831" t="s">
        <v>588</v>
      </c>
      <c r="B1112" s="832" t="s">
        <v>589</v>
      </c>
      <c r="C1112" s="835" t="s">
        <v>618</v>
      </c>
      <c r="D1112" s="863" t="s">
        <v>619</v>
      </c>
      <c r="E1112" s="835" t="s">
        <v>5756</v>
      </c>
      <c r="F1112" s="863" t="s">
        <v>5757</v>
      </c>
      <c r="G1112" s="835" t="s">
        <v>5844</v>
      </c>
      <c r="H1112" s="835" t="s">
        <v>5845</v>
      </c>
      <c r="I1112" s="849">
        <v>257.73001098632812</v>
      </c>
      <c r="J1112" s="849">
        <v>4</v>
      </c>
      <c r="K1112" s="850">
        <v>1030.9200439453125</v>
      </c>
    </row>
    <row r="1113" spans="1:11" ht="14.4" customHeight="1" x14ac:dyDescent="0.3">
      <c r="A1113" s="831" t="s">
        <v>588</v>
      </c>
      <c r="B1113" s="832" t="s">
        <v>589</v>
      </c>
      <c r="C1113" s="835" t="s">
        <v>618</v>
      </c>
      <c r="D1113" s="863" t="s">
        <v>619</v>
      </c>
      <c r="E1113" s="835" t="s">
        <v>5756</v>
      </c>
      <c r="F1113" s="863" t="s">
        <v>5757</v>
      </c>
      <c r="G1113" s="835" t="s">
        <v>5846</v>
      </c>
      <c r="H1113" s="835" t="s">
        <v>5847</v>
      </c>
      <c r="I1113" s="849">
        <v>211.05833307902017</v>
      </c>
      <c r="J1113" s="849">
        <v>29</v>
      </c>
      <c r="K1113" s="850">
        <v>6121.0900268554687</v>
      </c>
    </row>
    <row r="1114" spans="1:11" ht="14.4" customHeight="1" x14ac:dyDescent="0.3">
      <c r="A1114" s="831" t="s">
        <v>588</v>
      </c>
      <c r="B1114" s="832" t="s">
        <v>589</v>
      </c>
      <c r="C1114" s="835" t="s">
        <v>618</v>
      </c>
      <c r="D1114" s="863" t="s">
        <v>619</v>
      </c>
      <c r="E1114" s="835" t="s">
        <v>5756</v>
      </c>
      <c r="F1114" s="863" t="s">
        <v>5757</v>
      </c>
      <c r="G1114" s="835" t="s">
        <v>5848</v>
      </c>
      <c r="H1114" s="835" t="s">
        <v>5849</v>
      </c>
      <c r="I1114" s="849">
        <v>207.52999877929687</v>
      </c>
      <c r="J1114" s="849">
        <v>6</v>
      </c>
      <c r="K1114" s="850">
        <v>1234.760009765625</v>
      </c>
    </row>
    <row r="1115" spans="1:11" ht="14.4" customHeight="1" x14ac:dyDescent="0.3">
      <c r="A1115" s="831" t="s">
        <v>588</v>
      </c>
      <c r="B1115" s="832" t="s">
        <v>589</v>
      </c>
      <c r="C1115" s="835" t="s">
        <v>618</v>
      </c>
      <c r="D1115" s="863" t="s">
        <v>619</v>
      </c>
      <c r="E1115" s="835" t="s">
        <v>5756</v>
      </c>
      <c r="F1115" s="863" t="s">
        <v>5757</v>
      </c>
      <c r="G1115" s="835" t="s">
        <v>5850</v>
      </c>
      <c r="H1115" s="835" t="s">
        <v>5851</v>
      </c>
      <c r="I1115" s="849">
        <v>10618.419921875</v>
      </c>
      <c r="J1115" s="849">
        <v>2</v>
      </c>
      <c r="K1115" s="850">
        <v>21236.830078125</v>
      </c>
    </row>
    <row r="1116" spans="1:11" ht="14.4" customHeight="1" x14ac:dyDescent="0.3">
      <c r="A1116" s="831" t="s">
        <v>588</v>
      </c>
      <c r="B1116" s="832" t="s">
        <v>589</v>
      </c>
      <c r="C1116" s="835" t="s">
        <v>618</v>
      </c>
      <c r="D1116" s="863" t="s">
        <v>619</v>
      </c>
      <c r="E1116" s="835" t="s">
        <v>5756</v>
      </c>
      <c r="F1116" s="863" t="s">
        <v>5757</v>
      </c>
      <c r="G1116" s="835" t="s">
        <v>5852</v>
      </c>
      <c r="H1116" s="835" t="s">
        <v>5853</v>
      </c>
      <c r="I1116" s="849">
        <v>8099.4501953125</v>
      </c>
      <c r="J1116" s="849">
        <v>1</v>
      </c>
      <c r="K1116" s="850">
        <v>8099.4501953125</v>
      </c>
    </row>
    <row r="1117" spans="1:11" ht="14.4" customHeight="1" x14ac:dyDescent="0.3">
      <c r="A1117" s="831" t="s">
        <v>588</v>
      </c>
      <c r="B1117" s="832" t="s">
        <v>589</v>
      </c>
      <c r="C1117" s="835" t="s">
        <v>618</v>
      </c>
      <c r="D1117" s="863" t="s">
        <v>619</v>
      </c>
      <c r="E1117" s="835" t="s">
        <v>5756</v>
      </c>
      <c r="F1117" s="863" t="s">
        <v>5757</v>
      </c>
      <c r="G1117" s="835" t="s">
        <v>5854</v>
      </c>
      <c r="H1117" s="835" t="s">
        <v>5855</v>
      </c>
      <c r="I1117" s="849">
        <v>1185.239990234375</v>
      </c>
      <c r="J1117" s="849">
        <v>1</v>
      </c>
      <c r="K1117" s="850">
        <v>1185.239990234375</v>
      </c>
    </row>
    <row r="1118" spans="1:11" ht="14.4" customHeight="1" x14ac:dyDescent="0.3">
      <c r="A1118" s="831" t="s">
        <v>588</v>
      </c>
      <c r="B1118" s="832" t="s">
        <v>589</v>
      </c>
      <c r="C1118" s="835" t="s">
        <v>618</v>
      </c>
      <c r="D1118" s="863" t="s">
        <v>619</v>
      </c>
      <c r="E1118" s="835" t="s">
        <v>5756</v>
      </c>
      <c r="F1118" s="863" t="s">
        <v>5757</v>
      </c>
      <c r="G1118" s="835" t="s">
        <v>5856</v>
      </c>
      <c r="H1118" s="835" t="s">
        <v>5857</v>
      </c>
      <c r="I1118" s="849">
        <v>1185.239990234375</v>
      </c>
      <c r="J1118" s="849">
        <v>1</v>
      </c>
      <c r="K1118" s="850">
        <v>1185.239990234375</v>
      </c>
    </row>
    <row r="1119" spans="1:11" ht="14.4" customHeight="1" x14ac:dyDescent="0.3">
      <c r="A1119" s="831" t="s">
        <v>588</v>
      </c>
      <c r="B1119" s="832" t="s">
        <v>589</v>
      </c>
      <c r="C1119" s="835" t="s">
        <v>618</v>
      </c>
      <c r="D1119" s="863" t="s">
        <v>619</v>
      </c>
      <c r="E1119" s="835" t="s">
        <v>5756</v>
      </c>
      <c r="F1119" s="863" t="s">
        <v>5757</v>
      </c>
      <c r="G1119" s="835" t="s">
        <v>5858</v>
      </c>
      <c r="H1119" s="835" t="s">
        <v>5859</v>
      </c>
      <c r="I1119" s="849">
        <v>7814.10009765625</v>
      </c>
      <c r="J1119" s="849">
        <v>1</v>
      </c>
      <c r="K1119" s="850">
        <v>7814.10009765625</v>
      </c>
    </row>
    <row r="1120" spans="1:11" ht="14.4" customHeight="1" x14ac:dyDescent="0.3">
      <c r="A1120" s="831" t="s">
        <v>588</v>
      </c>
      <c r="B1120" s="832" t="s">
        <v>589</v>
      </c>
      <c r="C1120" s="835" t="s">
        <v>618</v>
      </c>
      <c r="D1120" s="863" t="s">
        <v>619</v>
      </c>
      <c r="E1120" s="835" t="s">
        <v>5756</v>
      </c>
      <c r="F1120" s="863" t="s">
        <v>5757</v>
      </c>
      <c r="G1120" s="835" t="s">
        <v>5860</v>
      </c>
      <c r="H1120" s="835" t="s">
        <v>5861</v>
      </c>
      <c r="I1120" s="849">
        <v>9158.2900390625</v>
      </c>
      <c r="J1120" s="849">
        <v>1</v>
      </c>
      <c r="K1120" s="850">
        <v>9158.2900390625</v>
      </c>
    </row>
    <row r="1121" spans="1:11" ht="14.4" customHeight="1" x14ac:dyDescent="0.3">
      <c r="A1121" s="831" t="s">
        <v>588</v>
      </c>
      <c r="B1121" s="832" t="s">
        <v>589</v>
      </c>
      <c r="C1121" s="835" t="s">
        <v>618</v>
      </c>
      <c r="D1121" s="863" t="s">
        <v>619</v>
      </c>
      <c r="E1121" s="835" t="s">
        <v>5756</v>
      </c>
      <c r="F1121" s="863" t="s">
        <v>5757</v>
      </c>
      <c r="G1121" s="835" t="s">
        <v>5862</v>
      </c>
      <c r="H1121" s="835" t="s">
        <v>5863</v>
      </c>
      <c r="I1121" s="849">
        <v>18722.58984375</v>
      </c>
      <c r="J1121" s="849">
        <v>1</v>
      </c>
      <c r="K1121" s="850">
        <v>18722.58984375</v>
      </c>
    </row>
    <row r="1122" spans="1:11" ht="14.4" customHeight="1" x14ac:dyDescent="0.3">
      <c r="A1122" s="831" t="s">
        <v>588</v>
      </c>
      <c r="B1122" s="832" t="s">
        <v>589</v>
      </c>
      <c r="C1122" s="835" t="s">
        <v>618</v>
      </c>
      <c r="D1122" s="863" t="s">
        <v>619</v>
      </c>
      <c r="E1122" s="835" t="s">
        <v>5756</v>
      </c>
      <c r="F1122" s="863" t="s">
        <v>5757</v>
      </c>
      <c r="G1122" s="835" t="s">
        <v>5864</v>
      </c>
      <c r="H1122" s="835" t="s">
        <v>5865</v>
      </c>
      <c r="I1122" s="849">
        <v>19279.75</v>
      </c>
      <c r="J1122" s="849">
        <v>1</v>
      </c>
      <c r="K1122" s="850">
        <v>19279.75</v>
      </c>
    </row>
    <row r="1123" spans="1:11" ht="14.4" customHeight="1" x14ac:dyDescent="0.3">
      <c r="A1123" s="831" t="s">
        <v>588</v>
      </c>
      <c r="B1123" s="832" t="s">
        <v>589</v>
      </c>
      <c r="C1123" s="835" t="s">
        <v>618</v>
      </c>
      <c r="D1123" s="863" t="s">
        <v>619</v>
      </c>
      <c r="E1123" s="835" t="s">
        <v>5756</v>
      </c>
      <c r="F1123" s="863" t="s">
        <v>5757</v>
      </c>
      <c r="G1123" s="835" t="s">
        <v>5866</v>
      </c>
      <c r="H1123" s="835" t="s">
        <v>5867</v>
      </c>
      <c r="I1123" s="849">
        <v>19279.75</v>
      </c>
      <c r="J1123" s="849">
        <v>2</v>
      </c>
      <c r="K1123" s="850">
        <v>38559.5</v>
      </c>
    </row>
    <row r="1124" spans="1:11" ht="14.4" customHeight="1" x14ac:dyDescent="0.3">
      <c r="A1124" s="831" t="s">
        <v>588</v>
      </c>
      <c r="B1124" s="832" t="s">
        <v>589</v>
      </c>
      <c r="C1124" s="835" t="s">
        <v>618</v>
      </c>
      <c r="D1124" s="863" t="s">
        <v>619</v>
      </c>
      <c r="E1124" s="835" t="s">
        <v>5756</v>
      </c>
      <c r="F1124" s="863" t="s">
        <v>5757</v>
      </c>
      <c r="G1124" s="835" t="s">
        <v>5868</v>
      </c>
      <c r="H1124" s="835" t="s">
        <v>5869</v>
      </c>
      <c r="I1124" s="849">
        <v>1081.9000244140625</v>
      </c>
      <c r="J1124" s="849">
        <v>1</v>
      </c>
      <c r="K1124" s="850">
        <v>1081.9000244140625</v>
      </c>
    </row>
    <row r="1125" spans="1:11" ht="14.4" customHeight="1" x14ac:dyDescent="0.3">
      <c r="A1125" s="831" t="s">
        <v>588</v>
      </c>
      <c r="B1125" s="832" t="s">
        <v>589</v>
      </c>
      <c r="C1125" s="835" t="s">
        <v>618</v>
      </c>
      <c r="D1125" s="863" t="s">
        <v>619</v>
      </c>
      <c r="E1125" s="835" t="s">
        <v>5756</v>
      </c>
      <c r="F1125" s="863" t="s">
        <v>5757</v>
      </c>
      <c r="G1125" s="835" t="s">
        <v>5870</v>
      </c>
      <c r="H1125" s="835" t="s">
        <v>5871</v>
      </c>
      <c r="I1125" s="849">
        <v>7512.9501953125</v>
      </c>
      <c r="J1125" s="849">
        <v>3</v>
      </c>
      <c r="K1125" s="850">
        <v>22538.849609375</v>
      </c>
    </row>
    <row r="1126" spans="1:11" ht="14.4" customHeight="1" x14ac:dyDescent="0.3">
      <c r="A1126" s="831" t="s">
        <v>588</v>
      </c>
      <c r="B1126" s="832" t="s">
        <v>589</v>
      </c>
      <c r="C1126" s="835" t="s">
        <v>618</v>
      </c>
      <c r="D1126" s="863" t="s">
        <v>619</v>
      </c>
      <c r="E1126" s="835" t="s">
        <v>5756</v>
      </c>
      <c r="F1126" s="863" t="s">
        <v>5757</v>
      </c>
      <c r="G1126" s="835" t="s">
        <v>5872</v>
      </c>
      <c r="H1126" s="835" t="s">
        <v>5873</v>
      </c>
      <c r="I1126" s="849">
        <v>4611.4683032746007</v>
      </c>
      <c r="J1126" s="849">
        <v>109</v>
      </c>
      <c r="K1126" s="850">
        <v>502478.0205078125</v>
      </c>
    </row>
    <row r="1127" spans="1:11" ht="14.4" customHeight="1" x14ac:dyDescent="0.3">
      <c r="A1127" s="831" t="s">
        <v>588</v>
      </c>
      <c r="B1127" s="832" t="s">
        <v>589</v>
      </c>
      <c r="C1127" s="835" t="s">
        <v>618</v>
      </c>
      <c r="D1127" s="863" t="s">
        <v>619</v>
      </c>
      <c r="E1127" s="835" t="s">
        <v>5756</v>
      </c>
      <c r="F1127" s="863" t="s">
        <v>5757</v>
      </c>
      <c r="G1127" s="835" t="s">
        <v>5874</v>
      </c>
      <c r="H1127" s="835" t="s">
        <v>5875</v>
      </c>
      <c r="I1127" s="849">
        <v>3450</v>
      </c>
      <c r="J1127" s="849">
        <v>11</v>
      </c>
      <c r="K1127" s="850">
        <v>37950</v>
      </c>
    </row>
    <row r="1128" spans="1:11" ht="14.4" customHeight="1" x14ac:dyDescent="0.3">
      <c r="A1128" s="831" t="s">
        <v>588</v>
      </c>
      <c r="B1128" s="832" t="s">
        <v>589</v>
      </c>
      <c r="C1128" s="835" t="s">
        <v>618</v>
      </c>
      <c r="D1128" s="863" t="s">
        <v>619</v>
      </c>
      <c r="E1128" s="835" t="s">
        <v>5756</v>
      </c>
      <c r="F1128" s="863" t="s">
        <v>5757</v>
      </c>
      <c r="G1128" s="835" t="s">
        <v>5876</v>
      </c>
      <c r="H1128" s="835" t="s">
        <v>5877</v>
      </c>
      <c r="I1128" s="849">
        <v>3421.6519019717261</v>
      </c>
      <c r="J1128" s="849">
        <v>29</v>
      </c>
      <c r="K1128" s="850">
        <v>98859.3798828125</v>
      </c>
    </row>
    <row r="1129" spans="1:11" ht="14.4" customHeight="1" x14ac:dyDescent="0.3">
      <c r="A1129" s="831" t="s">
        <v>588</v>
      </c>
      <c r="B1129" s="832" t="s">
        <v>589</v>
      </c>
      <c r="C1129" s="835" t="s">
        <v>618</v>
      </c>
      <c r="D1129" s="863" t="s">
        <v>619</v>
      </c>
      <c r="E1129" s="835" t="s">
        <v>5756</v>
      </c>
      <c r="F1129" s="863" t="s">
        <v>5757</v>
      </c>
      <c r="G1129" s="835" t="s">
        <v>5878</v>
      </c>
      <c r="H1129" s="835" t="s">
        <v>5879</v>
      </c>
      <c r="I1129" s="849">
        <v>3784.64990234375</v>
      </c>
      <c r="J1129" s="849">
        <v>43</v>
      </c>
      <c r="K1129" s="850">
        <v>162739.94580078125</v>
      </c>
    </row>
    <row r="1130" spans="1:11" ht="14.4" customHeight="1" x14ac:dyDescent="0.3">
      <c r="A1130" s="831" t="s">
        <v>588</v>
      </c>
      <c r="B1130" s="832" t="s">
        <v>589</v>
      </c>
      <c r="C1130" s="835" t="s">
        <v>618</v>
      </c>
      <c r="D1130" s="863" t="s">
        <v>619</v>
      </c>
      <c r="E1130" s="835" t="s">
        <v>5756</v>
      </c>
      <c r="F1130" s="863" t="s">
        <v>5757</v>
      </c>
      <c r="G1130" s="835" t="s">
        <v>5880</v>
      </c>
      <c r="H1130" s="835" t="s">
        <v>5881</v>
      </c>
      <c r="I1130" s="849">
        <v>6497.5</v>
      </c>
      <c r="J1130" s="849">
        <v>4</v>
      </c>
      <c r="K1130" s="850">
        <v>25990</v>
      </c>
    </row>
    <row r="1131" spans="1:11" ht="14.4" customHeight="1" x14ac:dyDescent="0.3">
      <c r="A1131" s="831" t="s">
        <v>588</v>
      </c>
      <c r="B1131" s="832" t="s">
        <v>589</v>
      </c>
      <c r="C1131" s="835" t="s">
        <v>618</v>
      </c>
      <c r="D1131" s="863" t="s">
        <v>619</v>
      </c>
      <c r="E1131" s="835" t="s">
        <v>5756</v>
      </c>
      <c r="F1131" s="863" t="s">
        <v>5757</v>
      </c>
      <c r="G1131" s="835" t="s">
        <v>5882</v>
      </c>
      <c r="H1131" s="835" t="s">
        <v>5883</v>
      </c>
      <c r="I1131" s="849">
        <v>4804.7001953125</v>
      </c>
      <c r="J1131" s="849">
        <v>1</v>
      </c>
      <c r="K1131" s="850">
        <v>4804.7001953125</v>
      </c>
    </row>
    <row r="1132" spans="1:11" ht="14.4" customHeight="1" x14ac:dyDescent="0.3">
      <c r="A1132" s="831" t="s">
        <v>588</v>
      </c>
      <c r="B1132" s="832" t="s">
        <v>589</v>
      </c>
      <c r="C1132" s="835" t="s">
        <v>618</v>
      </c>
      <c r="D1132" s="863" t="s">
        <v>619</v>
      </c>
      <c r="E1132" s="835" t="s">
        <v>5756</v>
      </c>
      <c r="F1132" s="863" t="s">
        <v>5757</v>
      </c>
      <c r="G1132" s="835" t="s">
        <v>5884</v>
      </c>
      <c r="H1132" s="835" t="s">
        <v>5885</v>
      </c>
      <c r="I1132" s="849">
        <v>2875</v>
      </c>
      <c r="J1132" s="849">
        <v>29</v>
      </c>
      <c r="K1132" s="850">
        <v>83375</v>
      </c>
    </row>
    <row r="1133" spans="1:11" ht="14.4" customHeight="1" x14ac:dyDescent="0.3">
      <c r="A1133" s="831" t="s">
        <v>588</v>
      </c>
      <c r="B1133" s="832" t="s">
        <v>589</v>
      </c>
      <c r="C1133" s="835" t="s">
        <v>618</v>
      </c>
      <c r="D1133" s="863" t="s">
        <v>619</v>
      </c>
      <c r="E1133" s="835" t="s">
        <v>5756</v>
      </c>
      <c r="F1133" s="863" t="s">
        <v>5757</v>
      </c>
      <c r="G1133" s="835" t="s">
        <v>5886</v>
      </c>
      <c r="H1133" s="835" t="s">
        <v>5887</v>
      </c>
      <c r="I1133" s="849">
        <v>5175</v>
      </c>
      <c r="J1133" s="849">
        <v>7</v>
      </c>
      <c r="K1133" s="850">
        <v>36225</v>
      </c>
    </row>
    <row r="1134" spans="1:11" ht="14.4" customHeight="1" x14ac:dyDescent="0.3">
      <c r="A1134" s="831" t="s">
        <v>588</v>
      </c>
      <c r="B1134" s="832" t="s">
        <v>589</v>
      </c>
      <c r="C1134" s="835" t="s">
        <v>618</v>
      </c>
      <c r="D1134" s="863" t="s">
        <v>619</v>
      </c>
      <c r="E1134" s="835" t="s">
        <v>5756</v>
      </c>
      <c r="F1134" s="863" t="s">
        <v>5757</v>
      </c>
      <c r="G1134" s="835" t="s">
        <v>5888</v>
      </c>
      <c r="H1134" s="835" t="s">
        <v>5889</v>
      </c>
      <c r="I1134" s="849">
        <v>5154.7059895833336</v>
      </c>
      <c r="J1134" s="849">
        <v>21</v>
      </c>
      <c r="K1134" s="850">
        <v>108066.1796875</v>
      </c>
    </row>
    <row r="1135" spans="1:11" ht="14.4" customHeight="1" x14ac:dyDescent="0.3">
      <c r="A1135" s="831" t="s">
        <v>588</v>
      </c>
      <c r="B1135" s="832" t="s">
        <v>589</v>
      </c>
      <c r="C1135" s="835" t="s">
        <v>618</v>
      </c>
      <c r="D1135" s="863" t="s">
        <v>619</v>
      </c>
      <c r="E1135" s="835" t="s">
        <v>5756</v>
      </c>
      <c r="F1135" s="863" t="s">
        <v>5757</v>
      </c>
      <c r="G1135" s="835" t="s">
        <v>5890</v>
      </c>
      <c r="H1135" s="835" t="s">
        <v>5891</v>
      </c>
      <c r="I1135" s="849">
        <v>4600</v>
      </c>
      <c r="J1135" s="849">
        <v>5</v>
      </c>
      <c r="K1135" s="850">
        <v>23000</v>
      </c>
    </row>
    <row r="1136" spans="1:11" ht="14.4" customHeight="1" x14ac:dyDescent="0.3">
      <c r="A1136" s="831" t="s">
        <v>588</v>
      </c>
      <c r="B1136" s="832" t="s">
        <v>589</v>
      </c>
      <c r="C1136" s="835" t="s">
        <v>618</v>
      </c>
      <c r="D1136" s="863" t="s">
        <v>619</v>
      </c>
      <c r="E1136" s="835" t="s">
        <v>5756</v>
      </c>
      <c r="F1136" s="863" t="s">
        <v>5757</v>
      </c>
      <c r="G1136" s="835" t="s">
        <v>5892</v>
      </c>
      <c r="H1136" s="835" t="s">
        <v>5893</v>
      </c>
      <c r="I1136" s="849">
        <v>4600</v>
      </c>
      <c r="J1136" s="849">
        <v>10</v>
      </c>
      <c r="K1136" s="850">
        <v>46000</v>
      </c>
    </row>
    <row r="1137" spans="1:11" ht="14.4" customHeight="1" x14ac:dyDescent="0.3">
      <c r="A1137" s="831" t="s">
        <v>588</v>
      </c>
      <c r="B1137" s="832" t="s">
        <v>589</v>
      </c>
      <c r="C1137" s="835" t="s">
        <v>618</v>
      </c>
      <c r="D1137" s="863" t="s">
        <v>619</v>
      </c>
      <c r="E1137" s="835" t="s">
        <v>5756</v>
      </c>
      <c r="F1137" s="863" t="s">
        <v>5757</v>
      </c>
      <c r="G1137" s="835" t="s">
        <v>5894</v>
      </c>
      <c r="H1137" s="835" t="s">
        <v>5895</v>
      </c>
      <c r="I1137" s="849">
        <v>4600</v>
      </c>
      <c r="J1137" s="849">
        <v>35</v>
      </c>
      <c r="K1137" s="850">
        <v>161000</v>
      </c>
    </row>
    <row r="1138" spans="1:11" ht="14.4" customHeight="1" x14ac:dyDescent="0.3">
      <c r="A1138" s="831" t="s">
        <v>588</v>
      </c>
      <c r="B1138" s="832" t="s">
        <v>589</v>
      </c>
      <c r="C1138" s="835" t="s">
        <v>618</v>
      </c>
      <c r="D1138" s="863" t="s">
        <v>619</v>
      </c>
      <c r="E1138" s="835" t="s">
        <v>5756</v>
      </c>
      <c r="F1138" s="863" t="s">
        <v>5757</v>
      </c>
      <c r="G1138" s="835" t="s">
        <v>5896</v>
      </c>
      <c r="H1138" s="835" t="s">
        <v>5897</v>
      </c>
      <c r="I1138" s="849">
        <v>1181.050048828125</v>
      </c>
      <c r="J1138" s="849">
        <v>11</v>
      </c>
      <c r="K1138" s="850">
        <v>12991.55029296875</v>
      </c>
    </row>
    <row r="1139" spans="1:11" ht="14.4" customHeight="1" x14ac:dyDescent="0.3">
      <c r="A1139" s="831" t="s">
        <v>588</v>
      </c>
      <c r="B1139" s="832" t="s">
        <v>589</v>
      </c>
      <c r="C1139" s="835" t="s">
        <v>618</v>
      </c>
      <c r="D1139" s="863" t="s">
        <v>619</v>
      </c>
      <c r="E1139" s="835" t="s">
        <v>5756</v>
      </c>
      <c r="F1139" s="863" t="s">
        <v>5757</v>
      </c>
      <c r="G1139" s="835" t="s">
        <v>5898</v>
      </c>
      <c r="H1139" s="835" t="s">
        <v>5899</v>
      </c>
      <c r="I1139" s="849">
        <v>138.03999328613281</v>
      </c>
      <c r="J1139" s="849">
        <v>2</v>
      </c>
      <c r="K1139" s="850">
        <v>276.07000732421875</v>
      </c>
    </row>
    <row r="1140" spans="1:11" ht="14.4" customHeight="1" x14ac:dyDescent="0.3">
      <c r="A1140" s="831" t="s">
        <v>588</v>
      </c>
      <c r="B1140" s="832" t="s">
        <v>589</v>
      </c>
      <c r="C1140" s="835" t="s">
        <v>618</v>
      </c>
      <c r="D1140" s="863" t="s">
        <v>619</v>
      </c>
      <c r="E1140" s="835" t="s">
        <v>5756</v>
      </c>
      <c r="F1140" s="863" t="s">
        <v>5757</v>
      </c>
      <c r="G1140" s="835" t="s">
        <v>5900</v>
      </c>
      <c r="H1140" s="835" t="s">
        <v>5901</v>
      </c>
      <c r="I1140" s="849">
        <v>4999.0498046875</v>
      </c>
      <c r="J1140" s="849">
        <v>1</v>
      </c>
      <c r="K1140" s="850">
        <v>4999.0498046875</v>
      </c>
    </row>
    <row r="1141" spans="1:11" ht="14.4" customHeight="1" x14ac:dyDescent="0.3">
      <c r="A1141" s="831" t="s">
        <v>588</v>
      </c>
      <c r="B1141" s="832" t="s">
        <v>589</v>
      </c>
      <c r="C1141" s="835" t="s">
        <v>618</v>
      </c>
      <c r="D1141" s="863" t="s">
        <v>619</v>
      </c>
      <c r="E1141" s="835" t="s">
        <v>5756</v>
      </c>
      <c r="F1141" s="863" t="s">
        <v>5757</v>
      </c>
      <c r="G1141" s="835" t="s">
        <v>5902</v>
      </c>
      <c r="H1141" s="835" t="s">
        <v>5903</v>
      </c>
      <c r="I1141" s="849">
        <v>1378.8499755859375</v>
      </c>
      <c r="J1141" s="849">
        <v>1</v>
      </c>
      <c r="K1141" s="850">
        <v>1378.8499755859375</v>
      </c>
    </row>
    <row r="1142" spans="1:11" ht="14.4" customHeight="1" x14ac:dyDescent="0.3">
      <c r="A1142" s="831" t="s">
        <v>588</v>
      </c>
      <c r="B1142" s="832" t="s">
        <v>589</v>
      </c>
      <c r="C1142" s="835" t="s">
        <v>618</v>
      </c>
      <c r="D1142" s="863" t="s">
        <v>619</v>
      </c>
      <c r="E1142" s="835" t="s">
        <v>5756</v>
      </c>
      <c r="F1142" s="863" t="s">
        <v>5757</v>
      </c>
      <c r="G1142" s="835" t="s">
        <v>5904</v>
      </c>
      <c r="H1142" s="835" t="s">
        <v>5905</v>
      </c>
      <c r="I1142" s="849">
        <v>2024.3399658203125</v>
      </c>
      <c r="J1142" s="849">
        <v>2</v>
      </c>
      <c r="K1142" s="850">
        <v>4048.669921875</v>
      </c>
    </row>
    <row r="1143" spans="1:11" ht="14.4" customHeight="1" x14ac:dyDescent="0.3">
      <c r="A1143" s="831" t="s">
        <v>588</v>
      </c>
      <c r="B1143" s="832" t="s">
        <v>589</v>
      </c>
      <c r="C1143" s="835" t="s">
        <v>618</v>
      </c>
      <c r="D1143" s="863" t="s">
        <v>619</v>
      </c>
      <c r="E1143" s="835" t="s">
        <v>5756</v>
      </c>
      <c r="F1143" s="863" t="s">
        <v>5757</v>
      </c>
      <c r="G1143" s="835" t="s">
        <v>5906</v>
      </c>
      <c r="H1143" s="835" t="s">
        <v>5907</v>
      </c>
      <c r="I1143" s="849">
        <v>3820.300048828125</v>
      </c>
      <c r="J1143" s="849">
        <v>26</v>
      </c>
      <c r="K1143" s="850">
        <v>99327.80126953125</v>
      </c>
    </row>
    <row r="1144" spans="1:11" ht="14.4" customHeight="1" x14ac:dyDescent="0.3">
      <c r="A1144" s="831" t="s">
        <v>588</v>
      </c>
      <c r="B1144" s="832" t="s">
        <v>589</v>
      </c>
      <c r="C1144" s="835" t="s">
        <v>618</v>
      </c>
      <c r="D1144" s="863" t="s">
        <v>619</v>
      </c>
      <c r="E1144" s="835" t="s">
        <v>5756</v>
      </c>
      <c r="F1144" s="863" t="s">
        <v>5757</v>
      </c>
      <c r="G1144" s="835" t="s">
        <v>5908</v>
      </c>
      <c r="H1144" s="835" t="s">
        <v>5909</v>
      </c>
      <c r="I1144" s="849">
        <v>5750</v>
      </c>
      <c r="J1144" s="849">
        <v>26</v>
      </c>
      <c r="K1144" s="850">
        <v>149500</v>
      </c>
    </row>
    <row r="1145" spans="1:11" ht="14.4" customHeight="1" x14ac:dyDescent="0.3">
      <c r="A1145" s="831" t="s">
        <v>588</v>
      </c>
      <c r="B1145" s="832" t="s">
        <v>589</v>
      </c>
      <c r="C1145" s="835" t="s">
        <v>618</v>
      </c>
      <c r="D1145" s="863" t="s">
        <v>619</v>
      </c>
      <c r="E1145" s="835" t="s">
        <v>5756</v>
      </c>
      <c r="F1145" s="863" t="s">
        <v>5757</v>
      </c>
      <c r="G1145" s="835" t="s">
        <v>5908</v>
      </c>
      <c r="H1145" s="835" t="s">
        <v>5910</v>
      </c>
      <c r="I1145" s="849">
        <v>5750</v>
      </c>
      <c r="J1145" s="849">
        <v>5</v>
      </c>
      <c r="K1145" s="850">
        <v>28750</v>
      </c>
    </row>
    <row r="1146" spans="1:11" ht="14.4" customHeight="1" x14ac:dyDescent="0.3">
      <c r="A1146" s="831" t="s">
        <v>588</v>
      </c>
      <c r="B1146" s="832" t="s">
        <v>589</v>
      </c>
      <c r="C1146" s="835" t="s">
        <v>618</v>
      </c>
      <c r="D1146" s="863" t="s">
        <v>619</v>
      </c>
      <c r="E1146" s="835" t="s">
        <v>5756</v>
      </c>
      <c r="F1146" s="863" t="s">
        <v>5757</v>
      </c>
      <c r="G1146" s="835" t="s">
        <v>5911</v>
      </c>
      <c r="H1146" s="835" t="s">
        <v>5912</v>
      </c>
      <c r="I1146" s="849">
        <v>4235</v>
      </c>
      <c r="J1146" s="849">
        <v>1</v>
      </c>
      <c r="K1146" s="850">
        <v>4235</v>
      </c>
    </row>
    <row r="1147" spans="1:11" ht="14.4" customHeight="1" x14ac:dyDescent="0.3">
      <c r="A1147" s="831" t="s">
        <v>588</v>
      </c>
      <c r="B1147" s="832" t="s">
        <v>589</v>
      </c>
      <c r="C1147" s="835" t="s">
        <v>618</v>
      </c>
      <c r="D1147" s="863" t="s">
        <v>619</v>
      </c>
      <c r="E1147" s="835" t="s">
        <v>5756</v>
      </c>
      <c r="F1147" s="863" t="s">
        <v>5757</v>
      </c>
      <c r="G1147" s="835" t="s">
        <v>5913</v>
      </c>
      <c r="H1147" s="835" t="s">
        <v>5914</v>
      </c>
      <c r="I1147" s="849">
        <v>3680</v>
      </c>
      <c r="J1147" s="849">
        <v>3</v>
      </c>
      <c r="K1147" s="850">
        <v>11040</v>
      </c>
    </row>
    <row r="1148" spans="1:11" ht="14.4" customHeight="1" x14ac:dyDescent="0.3">
      <c r="A1148" s="831" t="s">
        <v>588</v>
      </c>
      <c r="B1148" s="832" t="s">
        <v>589</v>
      </c>
      <c r="C1148" s="835" t="s">
        <v>618</v>
      </c>
      <c r="D1148" s="863" t="s">
        <v>619</v>
      </c>
      <c r="E1148" s="835" t="s">
        <v>5756</v>
      </c>
      <c r="F1148" s="863" t="s">
        <v>5757</v>
      </c>
      <c r="G1148" s="835" t="s">
        <v>5915</v>
      </c>
      <c r="H1148" s="835" t="s">
        <v>5916</v>
      </c>
      <c r="I1148" s="849">
        <v>444.45999145507812</v>
      </c>
      <c r="J1148" s="849">
        <v>1</v>
      </c>
      <c r="K1148" s="850">
        <v>444.45999145507812</v>
      </c>
    </row>
    <row r="1149" spans="1:11" ht="14.4" customHeight="1" x14ac:dyDescent="0.3">
      <c r="A1149" s="831" t="s">
        <v>588</v>
      </c>
      <c r="B1149" s="832" t="s">
        <v>589</v>
      </c>
      <c r="C1149" s="835" t="s">
        <v>618</v>
      </c>
      <c r="D1149" s="863" t="s">
        <v>619</v>
      </c>
      <c r="E1149" s="835" t="s">
        <v>5756</v>
      </c>
      <c r="F1149" s="863" t="s">
        <v>5757</v>
      </c>
      <c r="G1149" s="835" t="s">
        <v>5917</v>
      </c>
      <c r="H1149" s="835" t="s">
        <v>5918</v>
      </c>
      <c r="I1149" s="849">
        <v>4600</v>
      </c>
      <c r="J1149" s="849">
        <v>5</v>
      </c>
      <c r="K1149" s="850">
        <v>23000</v>
      </c>
    </row>
    <row r="1150" spans="1:11" ht="14.4" customHeight="1" x14ac:dyDescent="0.3">
      <c r="A1150" s="831" t="s">
        <v>588</v>
      </c>
      <c r="B1150" s="832" t="s">
        <v>589</v>
      </c>
      <c r="C1150" s="835" t="s">
        <v>618</v>
      </c>
      <c r="D1150" s="863" t="s">
        <v>619</v>
      </c>
      <c r="E1150" s="835" t="s">
        <v>5756</v>
      </c>
      <c r="F1150" s="863" t="s">
        <v>5757</v>
      </c>
      <c r="G1150" s="835" t="s">
        <v>5919</v>
      </c>
      <c r="H1150" s="835" t="s">
        <v>5920</v>
      </c>
      <c r="I1150" s="849">
        <v>2300</v>
      </c>
      <c r="J1150" s="849">
        <v>10</v>
      </c>
      <c r="K1150" s="850">
        <v>23000</v>
      </c>
    </row>
    <row r="1151" spans="1:11" ht="14.4" customHeight="1" x14ac:dyDescent="0.3">
      <c r="A1151" s="831" t="s">
        <v>588</v>
      </c>
      <c r="B1151" s="832" t="s">
        <v>589</v>
      </c>
      <c r="C1151" s="835" t="s">
        <v>618</v>
      </c>
      <c r="D1151" s="863" t="s">
        <v>619</v>
      </c>
      <c r="E1151" s="835" t="s">
        <v>5756</v>
      </c>
      <c r="F1151" s="863" t="s">
        <v>5757</v>
      </c>
      <c r="G1151" s="835" t="s">
        <v>5921</v>
      </c>
      <c r="H1151" s="835" t="s">
        <v>5922</v>
      </c>
      <c r="I1151" s="849">
        <v>2300</v>
      </c>
      <c r="J1151" s="849">
        <v>1</v>
      </c>
      <c r="K1151" s="850">
        <v>2300</v>
      </c>
    </row>
    <row r="1152" spans="1:11" ht="14.4" customHeight="1" x14ac:dyDescent="0.3">
      <c r="A1152" s="831" t="s">
        <v>588</v>
      </c>
      <c r="B1152" s="832" t="s">
        <v>589</v>
      </c>
      <c r="C1152" s="835" t="s">
        <v>618</v>
      </c>
      <c r="D1152" s="863" t="s">
        <v>619</v>
      </c>
      <c r="E1152" s="835" t="s">
        <v>5756</v>
      </c>
      <c r="F1152" s="863" t="s">
        <v>5757</v>
      </c>
      <c r="G1152" s="835" t="s">
        <v>5923</v>
      </c>
      <c r="H1152" s="835" t="s">
        <v>5924</v>
      </c>
      <c r="I1152" s="849">
        <v>7044.8922025240381</v>
      </c>
      <c r="J1152" s="849">
        <v>37</v>
      </c>
      <c r="K1152" s="850">
        <v>260660.90869140625</v>
      </c>
    </row>
    <row r="1153" spans="1:11" ht="14.4" customHeight="1" x14ac:dyDescent="0.3">
      <c r="A1153" s="831" t="s">
        <v>588</v>
      </c>
      <c r="B1153" s="832" t="s">
        <v>589</v>
      </c>
      <c r="C1153" s="835" t="s">
        <v>618</v>
      </c>
      <c r="D1153" s="863" t="s">
        <v>619</v>
      </c>
      <c r="E1153" s="835" t="s">
        <v>5756</v>
      </c>
      <c r="F1153" s="863" t="s">
        <v>5757</v>
      </c>
      <c r="G1153" s="835" t="s">
        <v>5925</v>
      </c>
      <c r="H1153" s="835" t="s">
        <v>5926</v>
      </c>
      <c r="I1153" s="849">
        <v>1804.6099853515625</v>
      </c>
      <c r="J1153" s="849">
        <v>1</v>
      </c>
      <c r="K1153" s="850">
        <v>1804.6099853515625</v>
      </c>
    </row>
    <row r="1154" spans="1:11" ht="14.4" customHeight="1" x14ac:dyDescent="0.3">
      <c r="A1154" s="831" t="s">
        <v>588</v>
      </c>
      <c r="B1154" s="832" t="s">
        <v>589</v>
      </c>
      <c r="C1154" s="835" t="s">
        <v>618</v>
      </c>
      <c r="D1154" s="863" t="s">
        <v>619</v>
      </c>
      <c r="E1154" s="835" t="s">
        <v>5756</v>
      </c>
      <c r="F1154" s="863" t="s">
        <v>5757</v>
      </c>
      <c r="G1154" s="835" t="s">
        <v>5927</v>
      </c>
      <c r="H1154" s="835" t="s">
        <v>5928</v>
      </c>
      <c r="I1154" s="849">
        <v>1804.6099853515625</v>
      </c>
      <c r="J1154" s="849">
        <v>7</v>
      </c>
      <c r="K1154" s="850">
        <v>12632.269897460938</v>
      </c>
    </row>
    <row r="1155" spans="1:11" ht="14.4" customHeight="1" x14ac:dyDescent="0.3">
      <c r="A1155" s="831" t="s">
        <v>588</v>
      </c>
      <c r="B1155" s="832" t="s">
        <v>589</v>
      </c>
      <c r="C1155" s="835" t="s">
        <v>618</v>
      </c>
      <c r="D1155" s="863" t="s">
        <v>619</v>
      </c>
      <c r="E1155" s="835" t="s">
        <v>5756</v>
      </c>
      <c r="F1155" s="863" t="s">
        <v>5757</v>
      </c>
      <c r="G1155" s="835" t="s">
        <v>5929</v>
      </c>
      <c r="H1155" s="835" t="s">
        <v>5930</v>
      </c>
      <c r="I1155" s="849">
        <v>1804.9094848632812</v>
      </c>
      <c r="J1155" s="849">
        <v>22</v>
      </c>
      <c r="K1155" s="850">
        <v>39707.40966796875</v>
      </c>
    </row>
    <row r="1156" spans="1:11" ht="14.4" customHeight="1" x14ac:dyDescent="0.3">
      <c r="A1156" s="831" t="s">
        <v>588</v>
      </c>
      <c r="B1156" s="832" t="s">
        <v>589</v>
      </c>
      <c r="C1156" s="835" t="s">
        <v>618</v>
      </c>
      <c r="D1156" s="863" t="s">
        <v>619</v>
      </c>
      <c r="E1156" s="835" t="s">
        <v>5756</v>
      </c>
      <c r="F1156" s="863" t="s">
        <v>5757</v>
      </c>
      <c r="G1156" s="835" t="s">
        <v>5931</v>
      </c>
      <c r="H1156" s="835" t="s">
        <v>5932</v>
      </c>
      <c r="I1156" s="849">
        <v>1804.6109863281249</v>
      </c>
      <c r="J1156" s="849">
        <v>13</v>
      </c>
      <c r="K1156" s="850">
        <v>23459.94970703125</v>
      </c>
    </row>
    <row r="1157" spans="1:11" ht="14.4" customHeight="1" x14ac:dyDescent="0.3">
      <c r="A1157" s="831" t="s">
        <v>588</v>
      </c>
      <c r="B1157" s="832" t="s">
        <v>589</v>
      </c>
      <c r="C1157" s="835" t="s">
        <v>618</v>
      </c>
      <c r="D1157" s="863" t="s">
        <v>619</v>
      </c>
      <c r="E1157" s="835" t="s">
        <v>5756</v>
      </c>
      <c r="F1157" s="863" t="s">
        <v>5757</v>
      </c>
      <c r="G1157" s="835" t="s">
        <v>5933</v>
      </c>
      <c r="H1157" s="835" t="s">
        <v>5934</v>
      </c>
      <c r="I1157" s="849">
        <v>1805.1074829101562</v>
      </c>
      <c r="J1157" s="849">
        <v>12</v>
      </c>
      <c r="K1157" s="850">
        <v>21661.289794921875</v>
      </c>
    </row>
    <row r="1158" spans="1:11" ht="14.4" customHeight="1" x14ac:dyDescent="0.3">
      <c r="A1158" s="831" t="s">
        <v>588</v>
      </c>
      <c r="B1158" s="832" t="s">
        <v>589</v>
      </c>
      <c r="C1158" s="835" t="s">
        <v>618</v>
      </c>
      <c r="D1158" s="863" t="s">
        <v>619</v>
      </c>
      <c r="E1158" s="835" t="s">
        <v>5756</v>
      </c>
      <c r="F1158" s="863" t="s">
        <v>5757</v>
      </c>
      <c r="G1158" s="835" t="s">
        <v>5935</v>
      </c>
      <c r="H1158" s="835" t="s">
        <v>5936</v>
      </c>
      <c r="I1158" s="849">
        <v>1804.6124877929687</v>
      </c>
      <c r="J1158" s="849">
        <v>5</v>
      </c>
      <c r="K1158" s="850">
        <v>9023.0599365234375</v>
      </c>
    </row>
    <row r="1159" spans="1:11" ht="14.4" customHeight="1" x14ac:dyDescent="0.3">
      <c r="A1159" s="831" t="s">
        <v>588</v>
      </c>
      <c r="B1159" s="832" t="s">
        <v>589</v>
      </c>
      <c r="C1159" s="835" t="s">
        <v>618</v>
      </c>
      <c r="D1159" s="863" t="s">
        <v>619</v>
      </c>
      <c r="E1159" s="835" t="s">
        <v>5756</v>
      </c>
      <c r="F1159" s="863" t="s">
        <v>5757</v>
      </c>
      <c r="G1159" s="835" t="s">
        <v>5937</v>
      </c>
      <c r="H1159" s="835" t="s">
        <v>5938</v>
      </c>
      <c r="I1159" s="849">
        <v>1804.6099853515625</v>
      </c>
      <c r="J1159" s="849">
        <v>5</v>
      </c>
      <c r="K1159" s="850">
        <v>9023.059814453125</v>
      </c>
    </row>
    <row r="1160" spans="1:11" ht="14.4" customHeight="1" x14ac:dyDescent="0.3">
      <c r="A1160" s="831" t="s">
        <v>588</v>
      </c>
      <c r="B1160" s="832" t="s">
        <v>589</v>
      </c>
      <c r="C1160" s="835" t="s">
        <v>618</v>
      </c>
      <c r="D1160" s="863" t="s">
        <v>619</v>
      </c>
      <c r="E1160" s="835" t="s">
        <v>5756</v>
      </c>
      <c r="F1160" s="863" t="s">
        <v>5757</v>
      </c>
      <c r="G1160" s="835" t="s">
        <v>5939</v>
      </c>
      <c r="H1160" s="835" t="s">
        <v>5940</v>
      </c>
      <c r="I1160" s="849">
        <v>1804.6099853515625</v>
      </c>
      <c r="J1160" s="849">
        <v>1</v>
      </c>
      <c r="K1160" s="850">
        <v>1804.6099853515625</v>
      </c>
    </row>
    <row r="1161" spans="1:11" ht="14.4" customHeight="1" x14ac:dyDescent="0.3">
      <c r="A1161" s="831" t="s">
        <v>588</v>
      </c>
      <c r="B1161" s="832" t="s">
        <v>589</v>
      </c>
      <c r="C1161" s="835" t="s">
        <v>618</v>
      </c>
      <c r="D1161" s="863" t="s">
        <v>619</v>
      </c>
      <c r="E1161" s="835" t="s">
        <v>5756</v>
      </c>
      <c r="F1161" s="863" t="s">
        <v>5757</v>
      </c>
      <c r="G1161" s="835" t="s">
        <v>5941</v>
      </c>
      <c r="H1161" s="835" t="s">
        <v>5942</v>
      </c>
      <c r="I1161" s="849">
        <v>1804.6099853515625</v>
      </c>
      <c r="J1161" s="849">
        <v>1</v>
      </c>
      <c r="K1161" s="850">
        <v>1804.6099853515625</v>
      </c>
    </row>
    <row r="1162" spans="1:11" ht="14.4" customHeight="1" x14ac:dyDescent="0.3">
      <c r="A1162" s="831" t="s">
        <v>588</v>
      </c>
      <c r="B1162" s="832" t="s">
        <v>589</v>
      </c>
      <c r="C1162" s="835" t="s">
        <v>618</v>
      </c>
      <c r="D1162" s="863" t="s">
        <v>619</v>
      </c>
      <c r="E1162" s="835" t="s">
        <v>5756</v>
      </c>
      <c r="F1162" s="863" t="s">
        <v>5757</v>
      </c>
      <c r="G1162" s="835" t="s">
        <v>5943</v>
      </c>
      <c r="H1162" s="835" t="s">
        <v>5944</v>
      </c>
      <c r="I1162" s="849">
        <v>2005.5999755859375</v>
      </c>
      <c r="J1162" s="849">
        <v>3</v>
      </c>
      <c r="K1162" s="850">
        <v>6016.7999267578125</v>
      </c>
    </row>
    <row r="1163" spans="1:11" ht="14.4" customHeight="1" x14ac:dyDescent="0.3">
      <c r="A1163" s="831" t="s">
        <v>588</v>
      </c>
      <c r="B1163" s="832" t="s">
        <v>589</v>
      </c>
      <c r="C1163" s="835" t="s">
        <v>618</v>
      </c>
      <c r="D1163" s="863" t="s">
        <v>619</v>
      </c>
      <c r="E1163" s="835" t="s">
        <v>5756</v>
      </c>
      <c r="F1163" s="863" t="s">
        <v>5757</v>
      </c>
      <c r="G1163" s="835" t="s">
        <v>5945</v>
      </c>
      <c r="H1163" s="835" t="s">
        <v>5946</v>
      </c>
      <c r="I1163" s="849">
        <v>5638.4501953125</v>
      </c>
      <c r="J1163" s="849">
        <v>2</v>
      </c>
      <c r="K1163" s="850">
        <v>11276.900390625</v>
      </c>
    </row>
    <row r="1164" spans="1:11" ht="14.4" customHeight="1" x14ac:dyDescent="0.3">
      <c r="A1164" s="831" t="s">
        <v>588</v>
      </c>
      <c r="B1164" s="832" t="s">
        <v>589</v>
      </c>
      <c r="C1164" s="835" t="s">
        <v>618</v>
      </c>
      <c r="D1164" s="863" t="s">
        <v>619</v>
      </c>
      <c r="E1164" s="835" t="s">
        <v>5756</v>
      </c>
      <c r="F1164" s="863" t="s">
        <v>5757</v>
      </c>
      <c r="G1164" s="835" t="s">
        <v>5947</v>
      </c>
      <c r="H1164" s="835" t="s">
        <v>5948</v>
      </c>
      <c r="I1164" s="849">
        <v>5638.4501953125</v>
      </c>
      <c r="J1164" s="849">
        <v>1</v>
      </c>
      <c r="K1164" s="850">
        <v>5638.4501953125</v>
      </c>
    </row>
    <row r="1165" spans="1:11" ht="14.4" customHeight="1" x14ac:dyDescent="0.3">
      <c r="A1165" s="831" t="s">
        <v>588</v>
      </c>
      <c r="B1165" s="832" t="s">
        <v>589</v>
      </c>
      <c r="C1165" s="835" t="s">
        <v>618</v>
      </c>
      <c r="D1165" s="863" t="s">
        <v>619</v>
      </c>
      <c r="E1165" s="835" t="s">
        <v>5756</v>
      </c>
      <c r="F1165" s="863" t="s">
        <v>5757</v>
      </c>
      <c r="G1165" s="835" t="s">
        <v>5949</v>
      </c>
      <c r="H1165" s="835" t="s">
        <v>5950</v>
      </c>
      <c r="I1165" s="849">
        <v>5638.4501953125</v>
      </c>
      <c r="J1165" s="849">
        <v>2</v>
      </c>
      <c r="K1165" s="850">
        <v>11276.900390625</v>
      </c>
    </row>
    <row r="1166" spans="1:11" ht="14.4" customHeight="1" x14ac:dyDescent="0.3">
      <c r="A1166" s="831" t="s">
        <v>588</v>
      </c>
      <c r="B1166" s="832" t="s">
        <v>589</v>
      </c>
      <c r="C1166" s="835" t="s">
        <v>618</v>
      </c>
      <c r="D1166" s="863" t="s">
        <v>619</v>
      </c>
      <c r="E1166" s="835" t="s">
        <v>5756</v>
      </c>
      <c r="F1166" s="863" t="s">
        <v>5757</v>
      </c>
      <c r="G1166" s="835" t="s">
        <v>5951</v>
      </c>
      <c r="H1166" s="835" t="s">
        <v>5952</v>
      </c>
      <c r="I1166" s="849">
        <v>4897.85009765625</v>
      </c>
      <c r="J1166" s="849">
        <v>1</v>
      </c>
      <c r="K1166" s="850">
        <v>4897.85009765625</v>
      </c>
    </row>
    <row r="1167" spans="1:11" ht="14.4" customHeight="1" x14ac:dyDescent="0.3">
      <c r="A1167" s="831" t="s">
        <v>588</v>
      </c>
      <c r="B1167" s="832" t="s">
        <v>589</v>
      </c>
      <c r="C1167" s="835" t="s">
        <v>618</v>
      </c>
      <c r="D1167" s="863" t="s">
        <v>619</v>
      </c>
      <c r="E1167" s="835" t="s">
        <v>5756</v>
      </c>
      <c r="F1167" s="863" t="s">
        <v>5757</v>
      </c>
      <c r="G1167" s="835" t="s">
        <v>5953</v>
      </c>
      <c r="H1167" s="835" t="s">
        <v>5954</v>
      </c>
      <c r="I1167" s="849">
        <v>4897.85009765625</v>
      </c>
      <c r="J1167" s="849">
        <v>1</v>
      </c>
      <c r="K1167" s="850">
        <v>4897.85009765625</v>
      </c>
    </row>
    <row r="1168" spans="1:11" ht="14.4" customHeight="1" x14ac:dyDescent="0.3">
      <c r="A1168" s="831" t="s">
        <v>588</v>
      </c>
      <c r="B1168" s="832" t="s">
        <v>589</v>
      </c>
      <c r="C1168" s="835" t="s">
        <v>618</v>
      </c>
      <c r="D1168" s="863" t="s">
        <v>619</v>
      </c>
      <c r="E1168" s="835" t="s">
        <v>5756</v>
      </c>
      <c r="F1168" s="863" t="s">
        <v>5757</v>
      </c>
      <c r="G1168" s="835" t="s">
        <v>5955</v>
      </c>
      <c r="H1168" s="835" t="s">
        <v>5956</v>
      </c>
      <c r="I1168" s="849">
        <v>4897.85009765625</v>
      </c>
      <c r="J1168" s="849">
        <v>1</v>
      </c>
      <c r="K1168" s="850">
        <v>4897.85009765625</v>
      </c>
    </row>
    <row r="1169" spans="1:11" ht="14.4" customHeight="1" x14ac:dyDescent="0.3">
      <c r="A1169" s="831" t="s">
        <v>588</v>
      </c>
      <c r="B1169" s="832" t="s">
        <v>589</v>
      </c>
      <c r="C1169" s="835" t="s">
        <v>618</v>
      </c>
      <c r="D1169" s="863" t="s">
        <v>619</v>
      </c>
      <c r="E1169" s="835" t="s">
        <v>5756</v>
      </c>
      <c r="F1169" s="863" t="s">
        <v>5757</v>
      </c>
      <c r="G1169" s="835" t="s">
        <v>5957</v>
      </c>
      <c r="H1169" s="835" t="s">
        <v>5958</v>
      </c>
      <c r="I1169" s="849">
        <v>443.3900146484375</v>
      </c>
      <c r="J1169" s="849">
        <v>5</v>
      </c>
      <c r="K1169" s="850">
        <v>2216.969970703125</v>
      </c>
    </row>
    <row r="1170" spans="1:11" ht="14.4" customHeight="1" x14ac:dyDescent="0.3">
      <c r="A1170" s="831" t="s">
        <v>588</v>
      </c>
      <c r="B1170" s="832" t="s">
        <v>589</v>
      </c>
      <c r="C1170" s="835" t="s">
        <v>618</v>
      </c>
      <c r="D1170" s="863" t="s">
        <v>619</v>
      </c>
      <c r="E1170" s="835" t="s">
        <v>5756</v>
      </c>
      <c r="F1170" s="863" t="s">
        <v>5757</v>
      </c>
      <c r="G1170" s="835" t="s">
        <v>5959</v>
      </c>
      <c r="H1170" s="835" t="s">
        <v>5960</v>
      </c>
      <c r="I1170" s="849">
        <v>443.3900146484375</v>
      </c>
      <c r="J1170" s="849">
        <v>10</v>
      </c>
      <c r="K1170" s="850">
        <v>4433.93994140625</v>
      </c>
    </row>
    <row r="1171" spans="1:11" ht="14.4" customHeight="1" x14ac:dyDescent="0.3">
      <c r="A1171" s="831" t="s">
        <v>588</v>
      </c>
      <c r="B1171" s="832" t="s">
        <v>589</v>
      </c>
      <c r="C1171" s="835" t="s">
        <v>618</v>
      </c>
      <c r="D1171" s="863" t="s">
        <v>619</v>
      </c>
      <c r="E1171" s="835" t="s">
        <v>5756</v>
      </c>
      <c r="F1171" s="863" t="s">
        <v>5757</v>
      </c>
      <c r="G1171" s="835" t="s">
        <v>5961</v>
      </c>
      <c r="H1171" s="835" t="s">
        <v>5962</v>
      </c>
      <c r="I1171" s="849">
        <v>1800</v>
      </c>
      <c r="J1171" s="849">
        <v>1</v>
      </c>
      <c r="K1171" s="850">
        <v>1800</v>
      </c>
    </row>
    <row r="1172" spans="1:11" ht="14.4" customHeight="1" x14ac:dyDescent="0.3">
      <c r="A1172" s="831" t="s">
        <v>588</v>
      </c>
      <c r="B1172" s="832" t="s">
        <v>589</v>
      </c>
      <c r="C1172" s="835" t="s">
        <v>618</v>
      </c>
      <c r="D1172" s="863" t="s">
        <v>619</v>
      </c>
      <c r="E1172" s="835" t="s">
        <v>5756</v>
      </c>
      <c r="F1172" s="863" t="s">
        <v>5757</v>
      </c>
      <c r="G1172" s="835" t="s">
        <v>5963</v>
      </c>
      <c r="H1172" s="835" t="s">
        <v>5964</v>
      </c>
      <c r="I1172" s="849">
        <v>1800</v>
      </c>
      <c r="J1172" s="849">
        <v>1</v>
      </c>
      <c r="K1172" s="850">
        <v>1800</v>
      </c>
    </row>
    <row r="1173" spans="1:11" ht="14.4" customHeight="1" x14ac:dyDescent="0.3">
      <c r="A1173" s="831" t="s">
        <v>588</v>
      </c>
      <c r="B1173" s="832" t="s">
        <v>589</v>
      </c>
      <c r="C1173" s="835" t="s">
        <v>618</v>
      </c>
      <c r="D1173" s="863" t="s">
        <v>619</v>
      </c>
      <c r="E1173" s="835" t="s">
        <v>5756</v>
      </c>
      <c r="F1173" s="863" t="s">
        <v>5757</v>
      </c>
      <c r="G1173" s="835" t="s">
        <v>5965</v>
      </c>
      <c r="H1173" s="835" t="s">
        <v>5966</v>
      </c>
      <c r="I1173" s="849">
        <v>1800</v>
      </c>
      <c r="J1173" s="849">
        <v>3</v>
      </c>
      <c r="K1173" s="850">
        <v>5400</v>
      </c>
    </row>
    <row r="1174" spans="1:11" ht="14.4" customHeight="1" x14ac:dyDescent="0.3">
      <c r="A1174" s="831" t="s">
        <v>588</v>
      </c>
      <c r="B1174" s="832" t="s">
        <v>589</v>
      </c>
      <c r="C1174" s="835" t="s">
        <v>618</v>
      </c>
      <c r="D1174" s="863" t="s">
        <v>619</v>
      </c>
      <c r="E1174" s="835" t="s">
        <v>5756</v>
      </c>
      <c r="F1174" s="863" t="s">
        <v>5757</v>
      </c>
      <c r="G1174" s="835" t="s">
        <v>5967</v>
      </c>
      <c r="H1174" s="835" t="s">
        <v>5968</v>
      </c>
      <c r="I1174" s="849">
        <v>1800</v>
      </c>
      <c r="J1174" s="849">
        <v>1</v>
      </c>
      <c r="K1174" s="850">
        <v>1800</v>
      </c>
    </row>
    <row r="1175" spans="1:11" ht="14.4" customHeight="1" x14ac:dyDescent="0.3">
      <c r="A1175" s="831" t="s">
        <v>588</v>
      </c>
      <c r="B1175" s="832" t="s">
        <v>589</v>
      </c>
      <c r="C1175" s="835" t="s">
        <v>618</v>
      </c>
      <c r="D1175" s="863" t="s">
        <v>619</v>
      </c>
      <c r="E1175" s="835" t="s">
        <v>5756</v>
      </c>
      <c r="F1175" s="863" t="s">
        <v>5757</v>
      </c>
      <c r="G1175" s="835" t="s">
        <v>5969</v>
      </c>
      <c r="H1175" s="835" t="s">
        <v>5970</v>
      </c>
      <c r="I1175" s="849">
        <v>536.08001708984375</v>
      </c>
      <c r="J1175" s="849">
        <v>1</v>
      </c>
      <c r="K1175" s="850">
        <v>536.08001708984375</v>
      </c>
    </row>
    <row r="1176" spans="1:11" ht="14.4" customHeight="1" x14ac:dyDescent="0.3">
      <c r="A1176" s="831" t="s">
        <v>588</v>
      </c>
      <c r="B1176" s="832" t="s">
        <v>589</v>
      </c>
      <c r="C1176" s="835" t="s">
        <v>618</v>
      </c>
      <c r="D1176" s="863" t="s">
        <v>619</v>
      </c>
      <c r="E1176" s="835" t="s">
        <v>5756</v>
      </c>
      <c r="F1176" s="863" t="s">
        <v>5757</v>
      </c>
      <c r="G1176" s="835" t="s">
        <v>5971</v>
      </c>
      <c r="H1176" s="835" t="s">
        <v>5972</v>
      </c>
      <c r="I1176" s="849">
        <v>536.0999755859375</v>
      </c>
      <c r="J1176" s="849">
        <v>1</v>
      </c>
      <c r="K1176" s="850">
        <v>536.0999755859375</v>
      </c>
    </row>
    <row r="1177" spans="1:11" ht="14.4" customHeight="1" x14ac:dyDescent="0.3">
      <c r="A1177" s="831" t="s">
        <v>588</v>
      </c>
      <c r="B1177" s="832" t="s">
        <v>589</v>
      </c>
      <c r="C1177" s="835" t="s">
        <v>618</v>
      </c>
      <c r="D1177" s="863" t="s">
        <v>619</v>
      </c>
      <c r="E1177" s="835" t="s">
        <v>5756</v>
      </c>
      <c r="F1177" s="863" t="s">
        <v>5757</v>
      </c>
      <c r="G1177" s="835" t="s">
        <v>5973</v>
      </c>
      <c r="H1177" s="835" t="s">
        <v>5974</v>
      </c>
      <c r="I1177" s="849">
        <v>444.45999145507812</v>
      </c>
      <c r="J1177" s="849">
        <v>1</v>
      </c>
      <c r="K1177" s="850">
        <v>444.45999145507812</v>
      </c>
    </row>
    <row r="1178" spans="1:11" ht="14.4" customHeight="1" x14ac:dyDescent="0.3">
      <c r="A1178" s="831" t="s">
        <v>588</v>
      </c>
      <c r="B1178" s="832" t="s">
        <v>589</v>
      </c>
      <c r="C1178" s="835" t="s">
        <v>618</v>
      </c>
      <c r="D1178" s="863" t="s">
        <v>619</v>
      </c>
      <c r="E1178" s="835" t="s">
        <v>5756</v>
      </c>
      <c r="F1178" s="863" t="s">
        <v>5757</v>
      </c>
      <c r="G1178" s="835" t="s">
        <v>5975</v>
      </c>
      <c r="H1178" s="835" t="s">
        <v>5976</v>
      </c>
      <c r="I1178" s="849">
        <v>536.08001708984375</v>
      </c>
      <c r="J1178" s="849">
        <v>1</v>
      </c>
      <c r="K1178" s="850">
        <v>536.08001708984375</v>
      </c>
    </row>
    <row r="1179" spans="1:11" ht="14.4" customHeight="1" x14ac:dyDescent="0.3">
      <c r="A1179" s="831" t="s">
        <v>588</v>
      </c>
      <c r="B1179" s="832" t="s">
        <v>589</v>
      </c>
      <c r="C1179" s="835" t="s">
        <v>618</v>
      </c>
      <c r="D1179" s="863" t="s">
        <v>619</v>
      </c>
      <c r="E1179" s="835" t="s">
        <v>5756</v>
      </c>
      <c r="F1179" s="863" t="s">
        <v>5757</v>
      </c>
      <c r="G1179" s="835" t="s">
        <v>5977</v>
      </c>
      <c r="H1179" s="835" t="s">
        <v>5978</v>
      </c>
      <c r="I1179" s="849">
        <v>2753.10009765625</v>
      </c>
      <c r="J1179" s="849">
        <v>1</v>
      </c>
      <c r="K1179" s="850">
        <v>2753.10009765625</v>
      </c>
    </row>
    <row r="1180" spans="1:11" ht="14.4" customHeight="1" x14ac:dyDescent="0.3">
      <c r="A1180" s="831" t="s">
        <v>588</v>
      </c>
      <c r="B1180" s="832" t="s">
        <v>589</v>
      </c>
      <c r="C1180" s="835" t="s">
        <v>618</v>
      </c>
      <c r="D1180" s="863" t="s">
        <v>619</v>
      </c>
      <c r="E1180" s="835" t="s">
        <v>5756</v>
      </c>
      <c r="F1180" s="863" t="s">
        <v>5757</v>
      </c>
      <c r="G1180" s="835" t="s">
        <v>5979</v>
      </c>
      <c r="H1180" s="835" t="s">
        <v>5980</v>
      </c>
      <c r="I1180" s="849">
        <v>2753.10009765625</v>
      </c>
      <c r="J1180" s="849">
        <v>1</v>
      </c>
      <c r="K1180" s="850">
        <v>2753.10009765625</v>
      </c>
    </row>
    <row r="1181" spans="1:11" ht="14.4" customHeight="1" x14ac:dyDescent="0.3">
      <c r="A1181" s="831" t="s">
        <v>588</v>
      </c>
      <c r="B1181" s="832" t="s">
        <v>589</v>
      </c>
      <c r="C1181" s="835" t="s">
        <v>618</v>
      </c>
      <c r="D1181" s="863" t="s">
        <v>619</v>
      </c>
      <c r="E1181" s="835" t="s">
        <v>5756</v>
      </c>
      <c r="F1181" s="863" t="s">
        <v>5757</v>
      </c>
      <c r="G1181" s="835" t="s">
        <v>5981</v>
      </c>
      <c r="H1181" s="835" t="s">
        <v>5982</v>
      </c>
      <c r="I1181" s="849">
        <v>2000.9232991536458</v>
      </c>
      <c r="J1181" s="849">
        <v>3</v>
      </c>
      <c r="K1181" s="850">
        <v>6002.7698974609375</v>
      </c>
    </row>
    <row r="1182" spans="1:11" ht="14.4" customHeight="1" x14ac:dyDescent="0.3">
      <c r="A1182" s="831" t="s">
        <v>588</v>
      </c>
      <c r="B1182" s="832" t="s">
        <v>589</v>
      </c>
      <c r="C1182" s="835" t="s">
        <v>618</v>
      </c>
      <c r="D1182" s="863" t="s">
        <v>619</v>
      </c>
      <c r="E1182" s="835" t="s">
        <v>5756</v>
      </c>
      <c r="F1182" s="863" t="s">
        <v>5757</v>
      </c>
      <c r="G1182" s="835" t="s">
        <v>5983</v>
      </c>
      <c r="H1182" s="835" t="s">
        <v>5984</v>
      </c>
      <c r="I1182" s="849">
        <v>2005.5999755859375</v>
      </c>
      <c r="J1182" s="849">
        <v>1</v>
      </c>
      <c r="K1182" s="850">
        <v>2005.5999755859375</v>
      </c>
    </row>
    <row r="1183" spans="1:11" ht="14.4" customHeight="1" x14ac:dyDescent="0.3">
      <c r="A1183" s="831" t="s">
        <v>588</v>
      </c>
      <c r="B1183" s="832" t="s">
        <v>589</v>
      </c>
      <c r="C1183" s="835" t="s">
        <v>618</v>
      </c>
      <c r="D1183" s="863" t="s">
        <v>619</v>
      </c>
      <c r="E1183" s="835" t="s">
        <v>5756</v>
      </c>
      <c r="F1183" s="863" t="s">
        <v>5757</v>
      </c>
      <c r="G1183" s="835" t="s">
        <v>5985</v>
      </c>
      <c r="H1183" s="835" t="s">
        <v>5986</v>
      </c>
      <c r="I1183" s="849">
        <v>2000.8299560546875</v>
      </c>
      <c r="J1183" s="849">
        <v>1</v>
      </c>
      <c r="K1183" s="850">
        <v>2000.8299560546875</v>
      </c>
    </row>
    <row r="1184" spans="1:11" ht="14.4" customHeight="1" x14ac:dyDescent="0.3">
      <c r="A1184" s="831" t="s">
        <v>588</v>
      </c>
      <c r="B1184" s="832" t="s">
        <v>589</v>
      </c>
      <c r="C1184" s="835" t="s">
        <v>618</v>
      </c>
      <c r="D1184" s="863" t="s">
        <v>619</v>
      </c>
      <c r="E1184" s="835" t="s">
        <v>5756</v>
      </c>
      <c r="F1184" s="863" t="s">
        <v>5757</v>
      </c>
      <c r="G1184" s="835" t="s">
        <v>5987</v>
      </c>
      <c r="H1184" s="835" t="s">
        <v>5988</v>
      </c>
      <c r="I1184" s="849">
        <v>1907.43994140625</v>
      </c>
      <c r="J1184" s="849">
        <v>1</v>
      </c>
      <c r="K1184" s="850">
        <v>1907.43994140625</v>
      </c>
    </row>
    <row r="1185" spans="1:11" ht="14.4" customHeight="1" x14ac:dyDescent="0.3">
      <c r="A1185" s="831" t="s">
        <v>588</v>
      </c>
      <c r="B1185" s="832" t="s">
        <v>589</v>
      </c>
      <c r="C1185" s="835" t="s">
        <v>618</v>
      </c>
      <c r="D1185" s="863" t="s">
        <v>619</v>
      </c>
      <c r="E1185" s="835" t="s">
        <v>5756</v>
      </c>
      <c r="F1185" s="863" t="s">
        <v>5757</v>
      </c>
      <c r="G1185" s="835" t="s">
        <v>5989</v>
      </c>
      <c r="H1185" s="835" t="s">
        <v>5990</v>
      </c>
      <c r="I1185" s="849">
        <v>1907.449951171875</v>
      </c>
      <c r="J1185" s="849">
        <v>3</v>
      </c>
      <c r="K1185" s="850">
        <v>5722.349853515625</v>
      </c>
    </row>
    <row r="1186" spans="1:11" ht="14.4" customHeight="1" x14ac:dyDescent="0.3">
      <c r="A1186" s="831" t="s">
        <v>588</v>
      </c>
      <c r="B1186" s="832" t="s">
        <v>589</v>
      </c>
      <c r="C1186" s="835" t="s">
        <v>618</v>
      </c>
      <c r="D1186" s="863" t="s">
        <v>619</v>
      </c>
      <c r="E1186" s="835" t="s">
        <v>5756</v>
      </c>
      <c r="F1186" s="863" t="s">
        <v>5757</v>
      </c>
      <c r="G1186" s="835" t="s">
        <v>5991</v>
      </c>
      <c r="H1186" s="835" t="s">
        <v>5992</v>
      </c>
      <c r="I1186" s="849">
        <v>1907.4590509588068</v>
      </c>
      <c r="J1186" s="849">
        <v>11</v>
      </c>
      <c r="K1186" s="850">
        <v>20982.049560546875</v>
      </c>
    </row>
    <row r="1187" spans="1:11" ht="14.4" customHeight="1" x14ac:dyDescent="0.3">
      <c r="A1187" s="831" t="s">
        <v>588</v>
      </c>
      <c r="B1187" s="832" t="s">
        <v>589</v>
      </c>
      <c r="C1187" s="835" t="s">
        <v>618</v>
      </c>
      <c r="D1187" s="863" t="s">
        <v>619</v>
      </c>
      <c r="E1187" s="835" t="s">
        <v>5756</v>
      </c>
      <c r="F1187" s="863" t="s">
        <v>5757</v>
      </c>
      <c r="G1187" s="835" t="s">
        <v>5993</v>
      </c>
      <c r="H1187" s="835" t="s">
        <v>5994</v>
      </c>
      <c r="I1187" s="849">
        <v>1728.6340255737305</v>
      </c>
      <c r="J1187" s="849">
        <v>33</v>
      </c>
      <c r="K1187" s="850">
        <v>62945.98911133036</v>
      </c>
    </row>
    <row r="1188" spans="1:11" ht="14.4" customHeight="1" x14ac:dyDescent="0.3">
      <c r="A1188" s="831" t="s">
        <v>588</v>
      </c>
      <c r="B1188" s="832" t="s">
        <v>589</v>
      </c>
      <c r="C1188" s="835" t="s">
        <v>618</v>
      </c>
      <c r="D1188" s="863" t="s">
        <v>619</v>
      </c>
      <c r="E1188" s="835" t="s">
        <v>5756</v>
      </c>
      <c r="F1188" s="863" t="s">
        <v>5757</v>
      </c>
      <c r="G1188" s="835" t="s">
        <v>5995</v>
      </c>
      <c r="H1188" s="835" t="s">
        <v>5996</v>
      </c>
      <c r="I1188" s="849">
        <v>1909.5692952473958</v>
      </c>
      <c r="J1188" s="849">
        <v>15</v>
      </c>
      <c r="K1188" s="850">
        <v>28643.539428710938</v>
      </c>
    </row>
    <row r="1189" spans="1:11" ht="14.4" customHeight="1" x14ac:dyDescent="0.3">
      <c r="A1189" s="831" t="s">
        <v>588</v>
      </c>
      <c r="B1189" s="832" t="s">
        <v>589</v>
      </c>
      <c r="C1189" s="835" t="s">
        <v>618</v>
      </c>
      <c r="D1189" s="863" t="s">
        <v>619</v>
      </c>
      <c r="E1189" s="835" t="s">
        <v>5756</v>
      </c>
      <c r="F1189" s="863" t="s">
        <v>5757</v>
      </c>
      <c r="G1189" s="835" t="s">
        <v>5997</v>
      </c>
      <c r="H1189" s="835" t="s">
        <v>5998</v>
      </c>
      <c r="I1189" s="849">
        <v>1907.4549560546875</v>
      </c>
      <c r="J1189" s="849">
        <v>10</v>
      </c>
      <c r="K1189" s="850">
        <v>19074.549560546875</v>
      </c>
    </row>
    <row r="1190" spans="1:11" ht="14.4" customHeight="1" x14ac:dyDescent="0.3">
      <c r="A1190" s="831" t="s">
        <v>588</v>
      </c>
      <c r="B1190" s="832" t="s">
        <v>589</v>
      </c>
      <c r="C1190" s="835" t="s">
        <v>618</v>
      </c>
      <c r="D1190" s="863" t="s">
        <v>619</v>
      </c>
      <c r="E1190" s="835" t="s">
        <v>5756</v>
      </c>
      <c r="F1190" s="863" t="s">
        <v>5757</v>
      </c>
      <c r="G1190" s="835" t="s">
        <v>5999</v>
      </c>
      <c r="H1190" s="835" t="s">
        <v>6000</v>
      </c>
      <c r="I1190" s="849">
        <v>1911.4262237548828</v>
      </c>
      <c r="J1190" s="849">
        <v>8</v>
      </c>
      <c r="K1190" s="850">
        <v>15291.409790039063</v>
      </c>
    </row>
    <row r="1191" spans="1:11" ht="14.4" customHeight="1" x14ac:dyDescent="0.3">
      <c r="A1191" s="831" t="s">
        <v>588</v>
      </c>
      <c r="B1191" s="832" t="s">
        <v>589</v>
      </c>
      <c r="C1191" s="835" t="s">
        <v>618</v>
      </c>
      <c r="D1191" s="863" t="s">
        <v>619</v>
      </c>
      <c r="E1191" s="835" t="s">
        <v>5756</v>
      </c>
      <c r="F1191" s="863" t="s">
        <v>5757</v>
      </c>
      <c r="G1191" s="835" t="s">
        <v>6001</v>
      </c>
      <c r="H1191" s="835" t="s">
        <v>6002</v>
      </c>
      <c r="I1191" s="849">
        <v>1907.449951171875</v>
      </c>
      <c r="J1191" s="849">
        <v>3</v>
      </c>
      <c r="K1191" s="850">
        <v>5722.349853515625</v>
      </c>
    </row>
    <row r="1192" spans="1:11" ht="14.4" customHeight="1" x14ac:dyDescent="0.3">
      <c r="A1192" s="831" t="s">
        <v>588</v>
      </c>
      <c r="B1192" s="832" t="s">
        <v>589</v>
      </c>
      <c r="C1192" s="835" t="s">
        <v>618</v>
      </c>
      <c r="D1192" s="863" t="s">
        <v>619</v>
      </c>
      <c r="E1192" s="835" t="s">
        <v>5756</v>
      </c>
      <c r="F1192" s="863" t="s">
        <v>5757</v>
      </c>
      <c r="G1192" s="835" t="s">
        <v>6003</v>
      </c>
      <c r="H1192" s="835" t="s">
        <v>6004</v>
      </c>
      <c r="I1192" s="849">
        <v>1907.43994140625</v>
      </c>
      <c r="J1192" s="849">
        <v>1</v>
      </c>
      <c r="K1192" s="850">
        <v>1907.43994140625</v>
      </c>
    </row>
    <row r="1193" spans="1:11" ht="14.4" customHeight="1" x14ac:dyDescent="0.3">
      <c r="A1193" s="831" t="s">
        <v>588</v>
      </c>
      <c r="B1193" s="832" t="s">
        <v>589</v>
      </c>
      <c r="C1193" s="835" t="s">
        <v>618</v>
      </c>
      <c r="D1193" s="863" t="s">
        <v>619</v>
      </c>
      <c r="E1193" s="835" t="s">
        <v>5756</v>
      </c>
      <c r="F1193" s="863" t="s">
        <v>5757</v>
      </c>
      <c r="G1193" s="835" t="s">
        <v>6005</v>
      </c>
      <c r="H1193" s="835" t="s">
        <v>6006</v>
      </c>
      <c r="I1193" s="849">
        <v>404.5</v>
      </c>
      <c r="J1193" s="849">
        <v>1</v>
      </c>
      <c r="K1193" s="850">
        <v>404.5</v>
      </c>
    </row>
    <row r="1194" spans="1:11" ht="14.4" customHeight="1" x14ac:dyDescent="0.3">
      <c r="A1194" s="831" t="s">
        <v>588</v>
      </c>
      <c r="B1194" s="832" t="s">
        <v>589</v>
      </c>
      <c r="C1194" s="835" t="s">
        <v>618</v>
      </c>
      <c r="D1194" s="863" t="s">
        <v>619</v>
      </c>
      <c r="E1194" s="835" t="s">
        <v>5756</v>
      </c>
      <c r="F1194" s="863" t="s">
        <v>5757</v>
      </c>
      <c r="G1194" s="835" t="s">
        <v>6007</v>
      </c>
      <c r="H1194" s="835" t="s">
        <v>6008</v>
      </c>
      <c r="I1194" s="849">
        <v>294.35000610351562</v>
      </c>
      <c r="J1194" s="849">
        <v>3</v>
      </c>
      <c r="K1194" s="850">
        <v>883.05999755859375</v>
      </c>
    </row>
    <row r="1195" spans="1:11" ht="14.4" customHeight="1" x14ac:dyDescent="0.3">
      <c r="A1195" s="831" t="s">
        <v>588</v>
      </c>
      <c r="B1195" s="832" t="s">
        <v>589</v>
      </c>
      <c r="C1195" s="835" t="s">
        <v>618</v>
      </c>
      <c r="D1195" s="863" t="s">
        <v>619</v>
      </c>
      <c r="E1195" s="835" t="s">
        <v>5756</v>
      </c>
      <c r="F1195" s="863" t="s">
        <v>5757</v>
      </c>
      <c r="G1195" s="835" t="s">
        <v>6009</v>
      </c>
      <c r="H1195" s="835" t="s">
        <v>6010</v>
      </c>
      <c r="I1195" s="849">
        <v>294.35000610351562</v>
      </c>
      <c r="J1195" s="849">
        <v>1</v>
      </c>
      <c r="K1195" s="850">
        <v>294.35000610351562</v>
      </c>
    </row>
    <row r="1196" spans="1:11" ht="14.4" customHeight="1" x14ac:dyDescent="0.3">
      <c r="A1196" s="831" t="s">
        <v>588</v>
      </c>
      <c r="B1196" s="832" t="s">
        <v>589</v>
      </c>
      <c r="C1196" s="835" t="s">
        <v>618</v>
      </c>
      <c r="D1196" s="863" t="s">
        <v>619</v>
      </c>
      <c r="E1196" s="835" t="s">
        <v>5756</v>
      </c>
      <c r="F1196" s="863" t="s">
        <v>5757</v>
      </c>
      <c r="G1196" s="835" t="s">
        <v>6011</v>
      </c>
      <c r="H1196" s="835" t="s">
        <v>6012</v>
      </c>
      <c r="I1196" s="849">
        <v>294.35499572753906</v>
      </c>
      <c r="J1196" s="849">
        <v>4</v>
      </c>
      <c r="K1196" s="850">
        <v>1177.4199829101562</v>
      </c>
    </row>
    <row r="1197" spans="1:11" ht="14.4" customHeight="1" x14ac:dyDescent="0.3">
      <c r="A1197" s="831" t="s">
        <v>588</v>
      </c>
      <c r="B1197" s="832" t="s">
        <v>589</v>
      </c>
      <c r="C1197" s="835" t="s">
        <v>618</v>
      </c>
      <c r="D1197" s="863" t="s">
        <v>619</v>
      </c>
      <c r="E1197" s="835" t="s">
        <v>5756</v>
      </c>
      <c r="F1197" s="863" t="s">
        <v>5757</v>
      </c>
      <c r="G1197" s="835" t="s">
        <v>6013</v>
      </c>
      <c r="H1197" s="835" t="s">
        <v>6014</v>
      </c>
      <c r="I1197" s="849">
        <v>294.35499572753906</v>
      </c>
      <c r="J1197" s="849">
        <v>2</v>
      </c>
      <c r="K1197" s="850">
        <v>588.70999145507812</v>
      </c>
    </row>
    <row r="1198" spans="1:11" ht="14.4" customHeight="1" x14ac:dyDescent="0.3">
      <c r="A1198" s="831" t="s">
        <v>588</v>
      </c>
      <c r="B1198" s="832" t="s">
        <v>589</v>
      </c>
      <c r="C1198" s="835" t="s">
        <v>618</v>
      </c>
      <c r="D1198" s="863" t="s">
        <v>619</v>
      </c>
      <c r="E1198" s="835" t="s">
        <v>5756</v>
      </c>
      <c r="F1198" s="863" t="s">
        <v>5757</v>
      </c>
      <c r="G1198" s="835" t="s">
        <v>6015</v>
      </c>
      <c r="H1198" s="835" t="s">
        <v>6016</v>
      </c>
      <c r="I1198" s="849">
        <v>294.3599853515625</v>
      </c>
      <c r="J1198" s="849">
        <v>1</v>
      </c>
      <c r="K1198" s="850">
        <v>294.3599853515625</v>
      </c>
    </row>
    <row r="1199" spans="1:11" ht="14.4" customHeight="1" x14ac:dyDescent="0.3">
      <c r="A1199" s="831" t="s">
        <v>588</v>
      </c>
      <c r="B1199" s="832" t="s">
        <v>589</v>
      </c>
      <c r="C1199" s="835" t="s">
        <v>618</v>
      </c>
      <c r="D1199" s="863" t="s">
        <v>619</v>
      </c>
      <c r="E1199" s="835" t="s">
        <v>5756</v>
      </c>
      <c r="F1199" s="863" t="s">
        <v>5757</v>
      </c>
      <c r="G1199" s="835" t="s">
        <v>6017</v>
      </c>
      <c r="H1199" s="835" t="s">
        <v>6018</v>
      </c>
      <c r="I1199" s="849">
        <v>294.3599853515625</v>
      </c>
      <c r="J1199" s="849">
        <v>1</v>
      </c>
      <c r="K1199" s="850">
        <v>294.3599853515625</v>
      </c>
    </row>
    <row r="1200" spans="1:11" ht="14.4" customHeight="1" x14ac:dyDescent="0.3">
      <c r="A1200" s="831" t="s">
        <v>588</v>
      </c>
      <c r="B1200" s="832" t="s">
        <v>589</v>
      </c>
      <c r="C1200" s="835" t="s">
        <v>618</v>
      </c>
      <c r="D1200" s="863" t="s">
        <v>619</v>
      </c>
      <c r="E1200" s="835" t="s">
        <v>5756</v>
      </c>
      <c r="F1200" s="863" t="s">
        <v>5757</v>
      </c>
      <c r="G1200" s="835" t="s">
        <v>6019</v>
      </c>
      <c r="H1200" s="835" t="s">
        <v>6020</v>
      </c>
      <c r="I1200" s="849">
        <v>404.5</v>
      </c>
      <c r="J1200" s="849">
        <v>1</v>
      </c>
      <c r="K1200" s="850">
        <v>404.5</v>
      </c>
    </row>
    <row r="1201" spans="1:11" ht="14.4" customHeight="1" x14ac:dyDescent="0.3">
      <c r="A1201" s="831" t="s">
        <v>588</v>
      </c>
      <c r="B1201" s="832" t="s">
        <v>589</v>
      </c>
      <c r="C1201" s="835" t="s">
        <v>618</v>
      </c>
      <c r="D1201" s="863" t="s">
        <v>619</v>
      </c>
      <c r="E1201" s="835" t="s">
        <v>5756</v>
      </c>
      <c r="F1201" s="863" t="s">
        <v>5757</v>
      </c>
      <c r="G1201" s="835" t="s">
        <v>6021</v>
      </c>
      <c r="H1201" s="835" t="s">
        <v>6022</v>
      </c>
      <c r="I1201" s="849">
        <v>404.5</v>
      </c>
      <c r="J1201" s="849">
        <v>1</v>
      </c>
      <c r="K1201" s="850">
        <v>404.5</v>
      </c>
    </row>
    <row r="1202" spans="1:11" ht="14.4" customHeight="1" x14ac:dyDescent="0.3">
      <c r="A1202" s="831" t="s">
        <v>588</v>
      </c>
      <c r="B1202" s="832" t="s">
        <v>589</v>
      </c>
      <c r="C1202" s="835" t="s">
        <v>618</v>
      </c>
      <c r="D1202" s="863" t="s">
        <v>619</v>
      </c>
      <c r="E1202" s="835" t="s">
        <v>5756</v>
      </c>
      <c r="F1202" s="863" t="s">
        <v>5757</v>
      </c>
      <c r="G1202" s="835" t="s">
        <v>6023</v>
      </c>
      <c r="H1202" s="835" t="s">
        <v>6024</v>
      </c>
      <c r="I1202" s="849">
        <v>3100.0849609375</v>
      </c>
      <c r="J1202" s="849">
        <v>2</v>
      </c>
      <c r="K1202" s="850">
        <v>6200.169921875</v>
      </c>
    </row>
    <row r="1203" spans="1:11" ht="14.4" customHeight="1" x14ac:dyDescent="0.3">
      <c r="A1203" s="831" t="s">
        <v>588</v>
      </c>
      <c r="B1203" s="832" t="s">
        <v>589</v>
      </c>
      <c r="C1203" s="835" t="s">
        <v>618</v>
      </c>
      <c r="D1203" s="863" t="s">
        <v>619</v>
      </c>
      <c r="E1203" s="835" t="s">
        <v>5756</v>
      </c>
      <c r="F1203" s="863" t="s">
        <v>5757</v>
      </c>
      <c r="G1203" s="835" t="s">
        <v>6025</v>
      </c>
      <c r="H1203" s="835" t="s">
        <v>6026</v>
      </c>
      <c r="I1203" s="849">
        <v>2999.5339843749998</v>
      </c>
      <c r="J1203" s="849">
        <v>5</v>
      </c>
      <c r="K1203" s="850">
        <v>14997.669921875</v>
      </c>
    </row>
    <row r="1204" spans="1:11" ht="14.4" customHeight="1" x14ac:dyDescent="0.3">
      <c r="A1204" s="831" t="s">
        <v>588</v>
      </c>
      <c r="B1204" s="832" t="s">
        <v>589</v>
      </c>
      <c r="C1204" s="835" t="s">
        <v>618</v>
      </c>
      <c r="D1204" s="863" t="s">
        <v>619</v>
      </c>
      <c r="E1204" s="835" t="s">
        <v>5756</v>
      </c>
      <c r="F1204" s="863" t="s">
        <v>5757</v>
      </c>
      <c r="G1204" s="835" t="s">
        <v>6027</v>
      </c>
      <c r="H1204" s="835" t="s">
        <v>6028</v>
      </c>
      <c r="I1204" s="849">
        <v>536.08001708984375</v>
      </c>
      <c r="J1204" s="849">
        <v>2</v>
      </c>
      <c r="K1204" s="850">
        <v>1072.1600341796875</v>
      </c>
    </row>
    <row r="1205" spans="1:11" ht="14.4" customHeight="1" x14ac:dyDescent="0.3">
      <c r="A1205" s="831" t="s">
        <v>588</v>
      </c>
      <c r="B1205" s="832" t="s">
        <v>589</v>
      </c>
      <c r="C1205" s="835" t="s">
        <v>618</v>
      </c>
      <c r="D1205" s="863" t="s">
        <v>619</v>
      </c>
      <c r="E1205" s="835" t="s">
        <v>5756</v>
      </c>
      <c r="F1205" s="863" t="s">
        <v>5757</v>
      </c>
      <c r="G1205" s="835" t="s">
        <v>6029</v>
      </c>
      <c r="H1205" s="835" t="s">
        <v>6030</v>
      </c>
      <c r="I1205" s="849">
        <v>536.08001708984375</v>
      </c>
      <c r="J1205" s="849">
        <v>1</v>
      </c>
      <c r="K1205" s="850">
        <v>536.08001708984375</v>
      </c>
    </row>
    <row r="1206" spans="1:11" ht="14.4" customHeight="1" x14ac:dyDescent="0.3">
      <c r="A1206" s="831" t="s">
        <v>588</v>
      </c>
      <c r="B1206" s="832" t="s">
        <v>589</v>
      </c>
      <c r="C1206" s="835" t="s">
        <v>618</v>
      </c>
      <c r="D1206" s="863" t="s">
        <v>619</v>
      </c>
      <c r="E1206" s="835" t="s">
        <v>5756</v>
      </c>
      <c r="F1206" s="863" t="s">
        <v>5757</v>
      </c>
      <c r="G1206" s="835" t="s">
        <v>6031</v>
      </c>
      <c r="H1206" s="835" t="s">
        <v>6032</v>
      </c>
      <c r="I1206" s="849">
        <v>536.08001708984375</v>
      </c>
      <c r="J1206" s="849">
        <v>1</v>
      </c>
      <c r="K1206" s="850">
        <v>536.08001708984375</v>
      </c>
    </row>
    <row r="1207" spans="1:11" ht="14.4" customHeight="1" x14ac:dyDescent="0.3">
      <c r="A1207" s="831" t="s">
        <v>588</v>
      </c>
      <c r="B1207" s="832" t="s">
        <v>589</v>
      </c>
      <c r="C1207" s="835" t="s">
        <v>618</v>
      </c>
      <c r="D1207" s="863" t="s">
        <v>619</v>
      </c>
      <c r="E1207" s="835" t="s">
        <v>5756</v>
      </c>
      <c r="F1207" s="863" t="s">
        <v>5757</v>
      </c>
      <c r="G1207" s="835" t="s">
        <v>6033</v>
      </c>
      <c r="H1207" s="835" t="s">
        <v>6034</v>
      </c>
      <c r="I1207" s="849">
        <v>118.52999877929687</v>
      </c>
      <c r="J1207" s="849">
        <v>2</v>
      </c>
      <c r="K1207" s="850">
        <v>237.05999755859375</v>
      </c>
    </row>
    <row r="1208" spans="1:11" ht="14.4" customHeight="1" x14ac:dyDescent="0.3">
      <c r="A1208" s="831" t="s">
        <v>588</v>
      </c>
      <c r="B1208" s="832" t="s">
        <v>589</v>
      </c>
      <c r="C1208" s="835" t="s">
        <v>618</v>
      </c>
      <c r="D1208" s="863" t="s">
        <v>619</v>
      </c>
      <c r="E1208" s="835" t="s">
        <v>5756</v>
      </c>
      <c r="F1208" s="863" t="s">
        <v>5757</v>
      </c>
      <c r="G1208" s="835" t="s">
        <v>6035</v>
      </c>
      <c r="H1208" s="835" t="s">
        <v>6036</v>
      </c>
      <c r="I1208" s="849">
        <v>118.52999877929687</v>
      </c>
      <c r="J1208" s="849">
        <v>5</v>
      </c>
      <c r="K1208" s="850">
        <v>592.6500244140625</v>
      </c>
    </row>
    <row r="1209" spans="1:11" ht="14.4" customHeight="1" x14ac:dyDescent="0.3">
      <c r="A1209" s="831" t="s">
        <v>588</v>
      </c>
      <c r="B1209" s="832" t="s">
        <v>589</v>
      </c>
      <c r="C1209" s="835" t="s">
        <v>618</v>
      </c>
      <c r="D1209" s="863" t="s">
        <v>619</v>
      </c>
      <c r="E1209" s="835" t="s">
        <v>5756</v>
      </c>
      <c r="F1209" s="863" t="s">
        <v>5757</v>
      </c>
      <c r="G1209" s="835" t="s">
        <v>6037</v>
      </c>
      <c r="H1209" s="835" t="s">
        <v>6038</v>
      </c>
      <c r="I1209" s="849">
        <v>118.52999877929687</v>
      </c>
      <c r="J1209" s="849">
        <v>1</v>
      </c>
      <c r="K1209" s="850">
        <v>118.52999877929687</v>
      </c>
    </row>
    <row r="1210" spans="1:11" ht="14.4" customHeight="1" x14ac:dyDescent="0.3">
      <c r="A1210" s="831" t="s">
        <v>588</v>
      </c>
      <c r="B1210" s="832" t="s">
        <v>589</v>
      </c>
      <c r="C1210" s="835" t="s">
        <v>618</v>
      </c>
      <c r="D1210" s="863" t="s">
        <v>619</v>
      </c>
      <c r="E1210" s="835" t="s">
        <v>5756</v>
      </c>
      <c r="F1210" s="863" t="s">
        <v>5757</v>
      </c>
      <c r="G1210" s="835" t="s">
        <v>6039</v>
      </c>
      <c r="H1210" s="835" t="s">
        <v>6040</v>
      </c>
      <c r="I1210" s="849">
        <v>518.53997802734375</v>
      </c>
      <c r="J1210" s="849">
        <v>1</v>
      </c>
      <c r="K1210" s="850">
        <v>518.53997802734375</v>
      </c>
    </row>
    <row r="1211" spans="1:11" ht="14.4" customHeight="1" x14ac:dyDescent="0.3">
      <c r="A1211" s="831" t="s">
        <v>588</v>
      </c>
      <c r="B1211" s="832" t="s">
        <v>589</v>
      </c>
      <c r="C1211" s="835" t="s">
        <v>618</v>
      </c>
      <c r="D1211" s="863" t="s">
        <v>619</v>
      </c>
      <c r="E1211" s="835" t="s">
        <v>5756</v>
      </c>
      <c r="F1211" s="863" t="s">
        <v>5757</v>
      </c>
      <c r="G1211" s="835" t="s">
        <v>6041</v>
      </c>
      <c r="H1211" s="835" t="s">
        <v>6042</v>
      </c>
      <c r="I1211" s="849">
        <v>518.53997802734375</v>
      </c>
      <c r="J1211" s="849">
        <v>1</v>
      </c>
      <c r="K1211" s="850">
        <v>518.53997802734375</v>
      </c>
    </row>
    <row r="1212" spans="1:11" ht="14.4" customHeight="1" x14ac:dyDescent="0.3">
      <c r="A1212" s="831" t="s">
        <v>588</v>
      </c>
      <c r="B1212" s="832" t="s">
        <v>589</v>
      </c>
      <c r="C1212" s="835" t="s">
        <v>618</v>
      </c>
      <c r="D1212" s="863" t="s">
        <v>619</v>
      </c>
      <c r="E1212" s="835" t="s">
        <v>5756</v>
      </c>
      <c r="F1212" s="863" t="s">
        <v>5757</v>
      </c>
      <c r="G1212" s="835" t="s">
        <v>6043</v>
      </c>
      <c r="H1212" s="835" t="s">
        <v>6044</v>
      </c>
      <c r="I1212" s="849">
        <v>518.53997802734375</v>
      </c>
      <c r="J1212" s="849">
        <v>2</v>
      </c>
      <c r="K1212" s="850">
        <v>1037.0799560546875</v>
      </c>
    </row>
    <row r="1213" spans="1:11" ht="14.4" customHeight="1" x14ac:dyDescent="0.3">
      <c r="A1213" s="831" t="s">
        <v>588</v>
      </c>
      <c r="B1213" s="832" t="s">
        <v>589</v>
      </c>
      <c r="C1213" s="835" t="s">
        <v>618</v>
      </c>
      <c r="D1213" s="863" t="s">
        <v>619</v>
      </c>
      <c r="E1213" s="835" t="s">
        <v>5756</v>
      </c>
      <c r="F1213" s="863" t="s">
        <v>5757</v>
      </c>
      <c r="G1213" s="835" t="s">
        <v>6045</v>
      </c>
      <c r="H1213" s="835" t="s">
        <v>6046</v>
      </c>
      <c r="I1213" s="849">
        <v>518.53997802734375</v>
      </c>
      <c r="J1213" s="849">
        <v>1</v>
      </c>
      <c r="K1213" s="850">
        <v>518.53997802734375</v>
      </c>
    </row>
    <row r="1214" spans="1:11" ht="14.4" customHeight="1" x14ac:dyDescent="0.3">
      <c r="A1214" s="831" t="s">
        <v>588</v>
      </c>
      <c r="B1214" s="832" t="s">
        <v>589</v>
      </c>
      <c r="C1214" s="835" t="s">
        <v>618</v>
      </c>
      <c r="D1214" s="863" t="s">
        <v>619</v>
      </c>
      <c r="E1214" s="835" t="s">
        <v>5756</v>
      </c>
      <c r="F1214" s="863" t="s">
        <v>5757</v>
      </c>
      <c r="G1214" s="835" t="s">
        <v>6047</v>
      </c>
      <c r="H1214" s="835" t="s">
        <v>6048</v>
      </c>
      <c r="I1214" s="849">
        <v>518.53997802734375</v>
      </c>
      <c r="J1214" s="849">
        <v>1</v>
      </c>
      <c r="K1214" s="850">
        <v>518.53997802734375</v>
      </c>
    </row>
    <row r="1215" spans="1:11" ht="14.4" customHeight="1" x14ac:dyDescent="0.3">
      <c r="A1215" s="831" t="s">
        <v>588</v>
      </c>
      <c r="B1215" s="832" t="s">
        <v>589</v>
      </c>
      <c r="C1215" s="835" t="s">
        <v>618</v>
      </c>
      <c r="D1215" s="863" t="s">
        <v>619</v>
      </c>
      <c r="E1215" s="835" t="s">
        <v>5756</v>
      </c>
      <c r="F1215" s="863" t="s">
        <v>5757</v>
      </c>
      <c r="G1215" s="835" t="s">
        <v>6049</v>
      </c>
      <c r="H1215" s="835" t="s">
        <v>6050</v>
      </c>
      <c r="I1215" s="849">
        <v>518.53997802734375</v>
      </c>
      <c r="J1215" s="849">
        <v>1</v>
      </c>
      <c r="K1215" s="850">
        <v>518.53997802734375</v>
      </c>
    </row>
    <row r="1216" spans="1:11" ht="14.4" customHeight="1" x14ac:dyDescent="0.3">
      <c r="A1216" s="831" t="s">
        <v>588</v>
      </c>
      <c r="B1216" s="832" t="s">
        <v>589</v>
      </c>
      <c r="C1216" s="835" t="s">
        <v>618</v>
      </c>
      <c r="D1216" s="863" t="s">
        <v>619</v>
      </c>
      <c r="E1216" s="835" t="s">
        <v>5756</v>
      </c>
      <c r="F1216" s="863" t="s">
        <v>5757</v>
      </c>
      <c r="G1216" s="835" t="s">
        <v>6051</v>
      </c>
      <c r="H1216" s="835" t="s">
        <v>6052</v>
      </c>
      <c r="I1216" s="849">
        <v>518.53997802734375</v>
      </c>
      <c r="J1216" s="849">
        <v>1</v>
      </c>
      <c r="K1216" s="850">
        <v>518.53997802734375</v>
      </c>
    </row>
    <row r="1217" spans="1:11" ht="14.4" customHeight="1" x14ac:dyDescent="0.3">
      <c r="A1217" s="831" t="s">
        <v>588</v>
      </c>
      <c r="B1217" s="832" t="s">
        <v>589</v>
      </c>
      <c r="C1217" s="835" t="s">
        <v>618</v>
      </c>
      <c r="D1217" s="863" t="s">
        <v>619</v>
      </c>
      <c r="E1217" s="835" t="s">
        <v>5756</v>
      </c>
      <c r="F1217" s="863" t="s">
        <v>5757</v>
      </c>
      <c r="G1217" s="835" t="s">
        <v>6053</v>
      </c>
      <c r="H1217" s="835" t="s">
        <v>6054</v>
      </c>
      <c r="I1217" s="849">
        <v>2014.010009765625</v>
      </c>
      <c r="J1217" s="849">
        <v>1</v>
      </c>
      <c r="K1217" s="850">
        <v>2014.010009765625</v>
      </c>
    </row>
    <row r="1218" spans="1:11" ht="14.4" customHeight="1" x14ac:dyDescent="0.3">
      <c r="A1218" s="831" t="s">
        <v>588</v>
      </c>
      <c r="B1218" s="832" t="s">
        <v>589</v>
      </c>
      <c r="C1218" s="835" t="s">
        <v>618</v>
      </c>
      <c r="D1218" s="863" t="s">
        <v>619</v>
      </c>
      <c r="E1218" s="835" t="s">
        <v>5756</v>
      </c>
      <c r="F1218" s="863" t="s">
        <v>5757</v>
      </c>
      <c r="G1218" s="835" t="s">
        <v>6055</v>
      </c>
      <c r="H1218" s="835" t="s">
        <v>6056</v>
      </c>
      <c r="I1218" s="849">
        <v>2014.010009765625</v>
      </c>
      <c r="J1218" s="849">
        <v>2</v>
      </c>
      <c r="K1218" s="850">
        <v>4028.010009765625</v>
      </c>
    </row>
    <row r="1219" spans="1:11" ht="14.4" customHeight="1" x14ac:dyDescent="0.3">
      <c r="A1219" s="831" t="s">
        <v>588</v>
      </c>
      <c r="B1219" s="832" t="s">
        <v>589</v>
      </c>
      <c r="C1219" s="835" t="s">
        <v>618</v>
      </c>
      <c r="D1219" s="863" t="s">
        <v>619</v>
      </c>
      <c r="E1219" s="835" t="s">
        <v>5756</v>
      </c>
      <c r="F1219" s="863" t="s">
        <v>5757</v>
      </c>
      <c r="G1219" s="835" t="s">
        <v>6057</v>
      </c>
      <c r="H1219" s="835" t="s">
        <v>6058</v>
      </c>
      <c r="I1219" s="849">
        <v>2014.010009765625</v>
      </c>
      <c r="J1219" s="849">
        <v>1</v>
      </c>
      <c r="K1219" s="850">
        <v>2014.010009765625</v>
      </c>
    </row>
    <row r="1220" spans="1:11" ht="14.4" customHeight="1" x14ac:dyDescent="0.3">
      <c r="A1220" s="831" t="s">
        <v>588</v>
      </c>
      <c r="B1220" s="832" t="s">
        <v>589</v>
      </c>
      <c r="C1220" s="835" t="s">
        <v>618</v>
      </c>
      <c r="D1220" s="863" t="s">
        <v>619</v>
      </c>
      <c r="E1220" s="835" t="s">
        <v>5756</v>
      </c>
      <c r="F1220" s="863" t="s">
        <v>5757</v>
      </c>
      <c r="G1220" s="835" t="s">
        <v>6059</v>
      </c>
      <c r="H1220" s="835" t="s">
        <v>6060</v>
      </c>
      <c r="I1220" s="849">
        <v>2014.010009765625</v>
      </c>
      <c r="J1220" s="849">
        <v>1</v>
      </c>
      <c r="K1220" s="850">
        <v>2014.010009765625</v>
      </c>
    </row>
    <row r="1221" spans="1:11" ht="14.4" customHeight="1" x14ac:dyDescent="0.3">
      <c r="A1221" s="831" t="s">
        <v>588</v>
      </c>
      <c r="B1221" s="832" t="s">
        <v>589</v>
      </c>
      <c r="C1221" s="835" t="s">
        <v>618</v>
      </c>
      <c r="D1221" s="863" t="s">
        <v>619</v>
      </c>
      <c r="E1221" s="835" t="s">
        <v>5756</v>
      </c>
      <c r="F1221" s="863" t="s">
        <v>5757</v>
      </c>
      <c r="G1221" s="835" t="s">
        <v>6061</v>
      </c>
      <c r="H1221" s="835" t="s">
        <v>6062</v>
      </c>
      <c r="I1221" s="849">
        <v>2391</v>
      </c>
      <c r="J1221" s="849">
        <v>2</v>
      </c>
      <c r="K1221" s="850">
        <v>4782</v>
      </c>
    </row>
    <row r="1222" spans="1:11" ht="14.4" customHeight="1" x14ac:dyDescent="0.3">
      <c r="A1222" s="831" t="s">
        <v>588</v>
      </c>
      <c r="B1222" s="832" t="s">
        <v>589</v>
      </c>
      <c r="C1222" s="835" t="s">
        <v>618</v>
      </c>
      <c r="D1222" s="863" t="s">
        <v>619</v>
      </c>
      <c r="E1222" s="835" t="s">
        <v>5756</v>
      </c>
      <c r="F1222" s="863" t="s">
        <v>5757</v>
      </c>
      <c r="G1222" s="835" t="s">
        <v>6063</v>
      </c>
      <c r="H1222" s="835" t="s">
        <v>6064</v>
      </c>
      <c r="I1222" s="849">
        <v>2990</v>
      </c>
      <c r="J1222" s="849">
        <v>7</v>
      </c>
      <c r="K1222" s="850">
        <v>20930</v>
      </c>
    </row>
    <row r="1223" spans="1:11" ht="14.4" customHeight="1" x14ac:dyDescent="0.3">
      <c r="A1223" s="831" t="s">
        <v>588</v>
      </c>
      <c r="B1223" s="832" t="s">
        <v>589</v>
      </c>
      <c r="C1223" s="835" t="s">
        <v>618</v>
      </c>
      <c r="D1223" s="863" t="s">
        <v>619</v>
      </c>
      <c r="E1223" s="835" t="s">
        <v>5756</v>
      </c>
      <c r="F1223" s="863" t="s">
        <v>5757</v>
      </c>
      <c r="G1223" s="835" t="s">
        <v>6065</v>
      </c>
      <c r="H1223" s="835" t="s">
        <v>6066</v>
      </c>
      <c r="I1223" s="849">
        <v>3438.5</v>
      </c>
      <c r="J1223" s="849">
        <v>1</v>
      </c>
      <c r="K1223" s="850">
        <v>3438.5</v>
      </c>
    </row>
    <row r="1224" spans="1:11" ht="14.4" customHeight="1" x14ac:dyDescent="0.3">
      <c r="A1224" s="831" t="s">
        <v>588</v>
      </c>
      <c r="B1224" s="832" t="s">
        <v>589</v>
      </c>
      <c r="C1224" s="835" t="s">
        <v>618</v>
      </c>
      <c r="D1224" s="863" t="s">
        <v>619</v>
      </c>
      <c r="E1224" s="835" t="s">
        <v>5756</v>
      </c>
      <c r="F1224" s="863" t="s">
        <v>5757</v>
      </c>
      <c r="G1224" s="835" t="s">
        <v>6067</v>
      </c>
      <c r="H1224" s="835" t="s">
        <v>6068</v>
      </c>
      <c r="I1224" s="849">
        <v>3426.3914271763392</v>
      </c>
      <c r="J1224" s="849">
        <v>64</v>
      </c>
      <c r="K1224" s="850">
        <v>219470.67993164063</v>
      </c>
    </row>
    <row r="1225" spans="1:11" ht="14.4" customHeight="1" x14ac:dyDescent="0.3">
      <c r="A1225" s="831" t="s">
        <v>588</v>
      </c>
      <c r="B1225" s="832" t="s">
        <v>589</v>
      </c>
      <c r="C1225" s="835" t="s">
        <v>618</v>
      </c>
      <c r="D1225" s="863" t="s">
        <v>619</v>
      </c>
      <c r="E1225" s="835" t="s">
        <v>5756</v>
      </c>
      <c r="F1225" s="863" t="s">
        <v>5757</v>
      </c>
      <c r="G1225" s="835" t="s">
        <v>6069</v>
      </c>
      <c r="H1225" s="835" t="s">
        <v>6070</v>
      </c>
      <c r="I1225" s="849">
        <v>3438.5</v>
      </c>
      <c r="J1225" s="849">
        <v>67</v>
      </c>
      <c r="K1225" s="850">
        <v>230379.5</v>
      </c>
    </row>
    <row r="1226" spans="1:11" ht="14.4" customHeight="1" x14ac:dyDescent="0.3">
      <c r="A1226" s="831" t="s">
        <v>588</v>
      </c>
      <c r="B1226" s="832" t="s">
        <v>589</v>
      </c>
      <c r="C1226" s="835" t="s">
        <v>618</v>
      </c>
      <c r="D1226" s="863" t="s">
        <v>619</v>
      </c>
      <c r="E1226" s="835" t="s">
        <v>5756</v>
      </c>
      <c r="F1226" s="863" t="s">
        <v>5757</v>
      </c>
      <c r="G1226" s="835" t="s">
        <v>6071</v>
      </c>
      <c r="H1226" s="835" t="s">
        <v>6072</v>
      </c>
      <c r="I1226" s="849">
        <v>3438.5</v>
      </c>
      <c r="J1226" s="849">
        <v>53</v>
      </c>
      <c r="K1226" s="850">
        <v>182240.5</v>
      </c>
    </row>
    <row r="1227" spans="1:11" ht="14.4" customHeight="1" x14ac:dyDescent="0.3">
      <c r="A1227" s="831" t="s">
        <v>588</v>
      </c>
      <c r="B1227" s="832" t="s">
        <v>589</v>
      </c>
      <c r="C1227" s="835" t="s">
        <v>618</v>
      </c>
      <c r="D1227" s="863" t="s">
        <v>619</v>
      </c>
      <c r="E1227" s="835" t="s">
        <v>5756</v>
      </c>
      <c r="F1227" s="863" t="s">
        <v>5757</v>
      </c>
      <c r="G1227" s="835" t="s">
        <v>6073</v>
      </c>
      <c r="H1227" s="835" t="s">
        <v>6074</v>
      </c>
      <c r="I1227" s="849">
        <v>19279.75</v>
      </c>
      <c r="J1227" s="849">
        <v>1</v>
      </c>
      <c r="K1227" s="850">
        <v>19279.75</v>
      </c>
    </row>
    <row r="1228" spans="1:11" ht="14.4" customHeight="1" x14ac:dyDescent="0.3">
      <c r="A1228" s="831" t="s">
        <v>588</v>
      </c>
      <c r="B1228" s="832" t="s">
        <v>589</v>
      </c>
      <c r="C1228" s="835" t="s">
        <v>618</v>
      </c>
      <c r="D1228" s="863" t="s">
        <v>619</v>
      </c>
      <c r="E1228" s="835" t="s">
        <v>5756</v>
      </c>
      <c r="F1228" s="863" t="s">
        <v>5757</v>
      </c>
      <c r="G1228" s="835" t="s">
        <v>6075</v>
      </c>
      <c r="H1228" s="835" t="s">
        <v>6076</v>
      </c>
      <c r="I1228" s="849">
        <v>1640.8299560546875</v>
      </c>
      <c r="J1228" s="849">
        <v>19</v>
      </c>
      <c r="K1228" s="850">
        <v>31175.769165039063</v>
      </c>
    </row>
    <row r="1229" spans="1:11" ht="14.4" customHeight="1" x14ac:dyDescent="0.3">
      <c r="A1229" s="831" t="s">
        <v>588</v>
      </c>
      <c r="B1229" s="832" t="s">
        <v>589</v>
      </c>
      <c r="C1229" s="835" t="s">
        <v>618</v>
      </c>
      <c r="D1229" s="863" t="s">
        <v>619</v>
      </c>
      <c r="E1229" s="835" t="s">
        <v>5756</v>
      </c>
      <c r="F1229" s="863" t="s">
        <v>5757</v>
      </c>
      <c r="G1229" s="835" t="s">
        <v>6077</v>
      </c>
      <c r="H1229" s="835" t="s">
        <v>6078</v>
      </c>
      <c r="I1229" s="849">
        <v>1640.8299560546875</v>
      </c>
      <c r="J1229" s="849">
        <v>38</v>
      </c>
      <c r="K1229" s="850">
        <v>62351.538696289063</v>
      </c>
    </row>
    <row r="1230" spans="1:11" ht="14.4" customHeight="1" x14ac:dyDescent="0.3">
      <c r="A1230" s="831" t="s">
        <v>588</v>
      </c>
      <c r="B1230" s="832" t="s">
        <v>589</v>
      </c>
      <c r="C1230" s="835" t="s">
        <v>618</v>
      </c>
      <c r="D1230" s="863" t="s">
        <v>619</v>
      </c>
      <c r="E1230" s="835" t="s">
        <v>5756</v>
      </c>
      <c r="F1230" s="863" t="s">
        <v>5757</v>
      </c>
      <c r="G1230" s="835" t="s">
        <v>6079</v>
      </c>
      <c r="H1230" s="835" t="s">
        <v>6080</v>
      </c>
      <c r="I1230" s="849">
        <v>1858.5400390625</v>
      </c>
      <c r="J1230" s="849">
        <v>2</v>
      </c>
      <c r="K1230" s="850">
        <v>3717.080078125</v>
      </c>
    </row>
    <row r="1231" spans="1:11" ht="14.4" customHeight="1" x14ac:dyDescent="0.3">
      <c r="A1231" s="831" t="s">
        <v>588</v>
      </c>
      <c r="B1231" s="832" t="s">
        <v>589</v>
      </c>
      <c r="C1231" s="835" t="s">
        <v>618</v>
      </c>
      <c r="D1231" s="863" t="s">
        <v>619</v>
      </c>
      <c r="E1231" s="835" t="s">
        <v>5756</v>
      </c>
      <c r="F1231" s="863" t="s">
        <v>5757</v>
      </c>
      <c r="G1231" s="835" t="s">
        <v>6081</v>
      </c>
      <c r="H1231" s="835" t="s">
        <v>6082</v>
      </c>
      <c r="I1231" s="849">
        <v>1858.5400390625</v>
      </c>
      <c r="J1231" s="849">
        <v>3</v>
      </c>
      <c r="K1231" s="850">
        <v>5575.6201171875</v>
      </c>
    </row>
    <row r="1232" spans="1:11" ht="14.4" customHeight="1" x14ac:dyDescent="0.3">
      <c r="A1232" s="831" t="s">
        <v>588</v>
      </c>
      <c r="B1232" s="832" t="s">
        <v>589</v>
      </c>
      <c r="C1232" s="835" t="s">
        <v>618</v>
      </c>
      <c r="D1232" s="863" t="s">
        <v>619</v>
      </c>
      <c r="E1232" s="835" t="s">
        <v>5756</v>
      </c>
      <c r="F1232" s="863" t="s">
        <v>5757</v>
      </c>
      <c r="G1232" s="835" t="s">
        <v>6083</v>
      </c>
      <c r="H1232" s="835" t="s">
        <v>6084</v>
      </c>
      <c r="I1232" s="849">
        <v>1858.5400390625</v>
      </c>
      <c r="J1232" s="849">
        <v>9</v>
      </c>
      <c r="K1232" s="850">
        <v>16726.8603515625</v>
      </c>
    </row>
    <row r="1233" spans="1:11" ht="14.4" customHeight="1" x14ac:dyDescent="0.3">
      <c r="A1233" s="831" t="s">
        <v>588</v>
      </c>
      <c r="B1233" s="832" t="s">
        <v>589</v>
      </c>
      <c r="C1233" s="835" t="s">
        <v>618</v>
      </c>
      <c r="D1233" s="863" t="s">
        <v>619</v>
      </c>
      <c r="E1233" s="835" t="s">
        <v>5756</v>
      </c>
      <c r="F1233" s="863" t="s">
        <v>5757</v>
      </c>
      <c r="G1233" s="835" t="s">
        <v>6085</v>
      </c>
      <c r="H1233" s="835" t="s">
        <v>6086</v>
      </c>
      <c r="I1233" s="849">
        <v>1860.0835388183593</v>
      </c>
      <c r="J1233" s="849">
        <v>26</v>
      </c>
      <c r="K1233" s="850">
        <v>48352.911010742188</v>
      </c>
    </row>
    <row r="1234" spans="1:11" ht="14.4" customHeight="1" x14ac:dyDescent="0.3">
      <c r="A1234" s="831" t="s">
        <v>588</v>
      </c>
      <c r="B1234" s="832" t="s">
        <v>589</v>
      </c>
      <c r="C1234" s="835" t="s">
        <v>618</v>
      </c>
      <c r="D1234" s="863" t="s">
        <v>619</v>
      </c>
      <c r="E1234" s="835" t="s">
        <v>5756</v>
      </c>
      <c r="F1234" s="863" t="s">
        <v>5757</v>
      </c>
      <c r="G1234" s="835" t="s">
        <v>6087</v>
      </c>
      <c r="H1234" s="835" t="s">
        <v>6088</v>
      </c>
      <c r="I1234" s="849">
        <v>1858.5400390625</v>
      </c>
      <c r="J1234" s="849">
        <v>27</v>
      </c>
      <c r="K1234" s="850">
        <v>50180.5810546875</v>
      </c>
    </row>
    <row r="1235" spans="1:11" ht="14.4" customHeight="1" x14ac:dyDescent="0.3">
      <c r="A1235" s="831" t="s">
        <v>588</v>
      </c>
      <c r="B1235" s="832" t="s">
        <v>589</v>
      </c>
      <c r="C1235" s="835" t="s">
        <v>618</v>
      </c>
      <c r="D1235" s="863" t="s">
        <v>619</v>
      </c>
      <c r="E1235" s="835" t="s">
        <v>5756</v>
      </c>
      <c r="F1235" s="863" t="s">
        <v>5757</v>
      </c>
      <c r="G1235" s="835" t="s">
        <v>6089</v>
      </c>
      <c r="H1235" s="835" t="s">
        <v>6090</v>
      </c>
      <c r="I1235" s="849">
        <v>1860.9138840895432</v>
      </c>
      <c r="J1235" s="849">
        <v>14</v>
      </c>
      <c r="K1235" s="850">
        <v>26050.420532226563</v>
      </c>
    </row>
    <row r="1236" spans="1:11" ht="14.4" customHeight="1" x14ac:dyDescent="0.3">
      <c r="A1236" s="831" t="s">
        <v>588</v>
      </c>
      <c r="B1236" s="832" t="s">
        <v>589</v>
      </c>
      <c r="C1236" s="835" t="s">
        <v>618</v>
      </c>
      <c r="D1236" s="863" t="s">
        <v>619</v>
      </c>
      <c r="E1236" s="835" t="s">
        <v>5756</v>
      </c>
      <c r="F1236" s="863" t="s">
        <v>5757</v>
      </c>
      <c r="G1236" s="835" t="s">
        <v>6091</v>
      </c>
      <c r="H1236" s="835" t="s">
        <v>6092</v>
      </c>
      <c r="I1236" s="849">
        <v>1858.5375366210937</v>
      </c>
      <c r="J1236" s="849">
        <v>4</v>
      </c>
      <c r="K1236" s="850">
        <v>7434.150146484375</v>
      </c>
    </row>
    <row r="1237" spans="1:11" ht="14.4" customHeight="1" x14ac:dyDescent="0.3">
      <c r="A1237" s="831" t="s">
        <v>588</v>
      </c>
      <c r="B1237" s="832" t="s">
        <v>589</v>
      </c>
      <c r="C1237" s="835" t="s">
        <v>618</v>
      </c>
      <c r="D1237" s="863" t="s">
        <v>619</v>
      </c>
      <c r="E1237" s="835" t="s">
        <v>5756</v>
      </c>
      <c r="F1237" s="863" t="s">
        <v>5757</v>
      </c>
      <c r="G1237" s="835" t="s">
        <v>6093</v>
      </c>
      <c r="H1237" s="835" t="s">
        <v>6094</v>
      </c>
      <c r="I1237" s="849">
        <v>144.69000244140625</v>
      </c>
      <c r="J1237" s="849">
        <v>5</v>
      </c>
      <c r="K1237" s="850">
        <v>723.469970703125</v>
      </c>
    </row>
    <row r="1238" spans="1:11" ht="14.4" customHeight="1" x14ac:dyDescent="0.3">
      <c r="A1238" s="831" t="s">
        <v>588</v>
      </c>
      <c r="B1238" s="832" t="s">
        <v>589</v>
      </c>
      <c r="C1238" s="835" t="s">
        <v>618</v>
      </c>
      <c r="D1238" s="863" t="s">
        <v>619</v>
      </c>
      <c r="E1238" s="835" t="s">
        <v>5756</v>
      </c>
      <c r="F1238" s="863" t="s">
        <v>5757</v>
      </c>
      <c r="G1238" s="835" t="s">
        <v>6095</v>
      </c>
      <c r="H1238" s="835" t="s">
        <v>6096</v>
      </c>
      <c r="I1238" s="849">
        <v>610.5</v>
      </c>
      <c r="J1238" s="849">
        <v>1</v>
      </c>
      <c r="K1238" s="850">
        <v>610.5</v>
      </c>
    </row>
    <row r="1239" spans="1:11" ht="14.4" customHeight="1" x14ac:dyDescent="0.3">
      <c r="A1239" s="831" t="s">
        <v>588</v>
      </c>
      <c r="B1239" s="832" t="s">
        <v>589</v>
      </c>
      <c r="C1239" s="835" t="s">
        <v>618</v>
      </c>
      <c r="D1239" s="863" t="s">
        <v>619</v>
      </c>
      <c r="E1239" s="835" t="s">
        <v>5756</v>
      </c>
      <c r="F1239" s="863" t="s">
        <v>5757</v>
      </c>
      <c r="G1239" s="835" t="s">
        <v>6097</v>
      </c>
      <c r="H1239" s="835" t="s">
        <v>6098</v>
      </c>
      <c r="I1239" s="849">
        <v>610.5</v>
      </c>
      <c r="J1239" s="849">
        <v>1</v>
      </c>
      <c r="K1239" s="850">
        <v>610.5</v>
      </c>
    </row>
    <row r="1240" spans="1:11" ht="14.4" customHeight="1" x14ac:dyDescent="0.3">
      <c r="A1240" s="831" t="s">
        <v>588</v>
      </c>
      <c r="B1240" s="832" t="s">
        <v>589</v>
      </c>
      <c r="C1240" s="835" t="s">
        <v>618</v>
      </c>
      <c r="D1240" s="863" t="s">
        <v>619</v>
      </c>
      <c r="E1240" s="835" t="s">
        <v>5756</v>
      </c>
      <c r="F1240" s="863" t="s">
        <v>5757</v>
      </c>
      <c r="G1240" s="835" t="s">
        <v>6099</v>
      </c>
      <c r="H1240" s="835" t="s">
        <v>6100</v>
      </c>
      <c r="I1240" s="849">
        <v>610.5</v>
      </c>
      <c r="J1240" s="849">
        <v>3</v>
      </c>
      <c r="K1240" s="850">
        <v>1831.5</v>
      </c>
    </row>
    <row r="1241" spans="1:11" ht="14.4" customHeight="1" x14ac:dyDescent="0.3">
      <c r="A1241" s="831" t="s">
        <v>588</v>
      </c>
      <c r="B1241" s="832" t="s">
        <v>589</v>
      </c>
      <c r="C1241" s="835" t="s">
        <v>618</v>
      </c>
      <c r="D1241" s="863" t="s">
        <v>619</v>
      </c>
      <c r="E1241" s="835" t="s">
        <v>5756</v>
      </c>
      <c r="F1241" s="863" t="s">
        <v>5757</v>
      </c>
      <c r="G1241" s="835" t="s">
        <v>6101</v>
      </c>
      <c r="H1241" s="835" t="s">
        <v>6102</v>
      </c>
      <c r="I1241" s="849">
        <v>234.78499603271484</v>
      </c>
      <c r="J1241" s="849">
        <v>10</v>
      </c>
      <c r="K1241" s="850">
        <v>2347.8400268554687</v>
      </c>
    </row>
    <row r="1242" spans="1:11" ht="14.4" customHeight="1" x14ac:dyDescent="0.3">
      <c r="A1242" s="831" t="s">
        <v>588</v>
      </c>
      <c r="B1242" s="832" t="s">
        <v>589</v>
      </c>
      <c r="C1242" s="835" t="s">
        <v>618</v>
      </c>
      <c r="D1242" s="863" t="s">
        <v>619</v>
      </c>
      <c r="E1242" s="835" t="s">
        <v>5756</v>
      </c>
      <c r="F1242" s="863" t="s">
        <v>5757</v>
      </c>
      <c r="G1242" s="835" t="s">
        <v>6103</v>
      </c>
      <c r="H1242" s="835" t="s">
        <v>6104</v>
      </c>
      <c r="I1242" s="849">
        <v>264.39999389648437</v>
      </c>
      <c r="J1242" s="849">
        <v>5</v>
      </c>
      <c r="K1242" s="850">
        <v>1321.97998046875</v>
      </c>
    </row>
    <row r="1243" spans="1:11" ht="14.4" customHeight="1" x14ac:dyDescent="0.3">
      <c r="A1243" s="831" t="s">
        <v>588</v>
      </c>
      <c r="B1243" s="832" t="s">
        <v>589</v>
      </c>
      <c r="C1243" s="835" t="s">
        <v>618</v>
      </c>
      <c r="D1243" s="863" t="s">
        <v>619</v>
      </c>
      <c r="E1243" s="835" t="s">
        <v>5756</v>
      </c>
      <c r="F1243" s="863" t="s">
        <v>5757</v>
      </c>
      <c r="G1243" s="835" t="s">
        <v>6105</v>
      </c>
      <c r="H1243" s="835" t="s">
        <v>6106</v>
      </c>
      <c r="I1243" s="849">
        <v>570</v>
      </c>
      <c r="J1243" s="849">
        <v>2</v>
      </c>
      <c r="K1243" s="850">
        <v>1140</v>
      </c>
    </row>
    <row r="1244" spans="1:11" ht="14.4" customHeight="1" x14ac:dyDescent="0.3">
      <c r="A1244" s="831" t="s">
        <v>588</v>
      </c>
      <c r="B1244" s="832" t="s">
        <v>589</v>
      </c>
      <c r="C1244" s="835" t="s">
        <v>618</v>
      </c>
      <c r="D1244" s="863" t="s">
        <v>619</v>
      </c>
      <c r="E1244" s="835" t="s">
        <v>5756</v>
      </c>
      <c r="F1244" s="863" t="s">
        <v>5757</v>
      </c>
      <c r="G1244" s="835" t="s">
        <v>6107</v>
      </c>
      <c r="H1244" s="835" t="s">
        <v>6108</v>
      </c>
      <c r="I1244" s="849">
        <v>570</v>
      </c>
      <c r="J1244" s="849">
        <v>2</v>
      </c>
      <c r="K1244" s="850">
        <v>1140</v>
      </c>
    </row>
    <row r="1245" spans="1:11" ht="14.4" customHeight="1" x14ac:dyDescent="0.3">
      <c r="A1245" s="831" t="s">
        <v>588</v>
      </c>
      <c r="B1245" s="832" t="s">
        <v>589</v>
      </c>
      <c r="C1245" s="835" t="s">
        <v>618</v>
      </c>
      <c r="D1245" s="863" t="s">
        <v>619</v>
      </c>
      <c r="E1245" s="835" t="s">
        <v>5756</v>
      </c>
      <c r="F1245" s="863" t="s">
        <v>5757</v>
      </c>
      <c r="G1245" s="835" t="s">
        <v>6109</v>
      </c>
      <c r="H1245" s="835" t="s">
        <v>6110</v>
      </c>
      <c r="I1245" s="849">
        <v>571.35400390625</v>
      </c>
      <c r="J1245" s="849">
        <v>13</v>
      </c>
      <c r="K1245" s="850">
        <v>7427.81005859375</v>
      </c>
    </row>
    <row r="1246" spans="1:11" ht="14.4" customHeight="1" x14ac:dyDescent="0.3">
      <c r="A1246" s="831" t="s">
        <v>588</v>
      </c>
      <c r="B1246" s="832" t="s">
        <v>589</v>
      </c>
      <c r="C1246" s="835" t="s">
        <v>618</v>
      </c>
      <c r="D1246" s="863" t="s">
        <v>619</v>
      </c>
      <c r="E1246" s="835" t="s">
        <v>5756</v>
      </c>
      <c r="F1246" s="863" t="s">
        <v>5757</v>
      </c>
      <c r="G1246" s="835" t="s">
        <v>6111</v>
      </c>
      <c r="H1246" s="835" t="s">
        <v>6112</v>
      </c>
      <c r="I1246" s="849">
        <v>527.32307786207934</v>
      </c>
      <c r="J1246" s="849">
        <v>17</v>
      </c>
      <c r="K1246" s="850">
        <v>9708.2400512695312</v>
      </c>
    </row>
    <row r="1247" spans="1:11" ht="14.4" customHeight="1" x14ac:dyDescent="0.3">
      <c r="A1247" s="831" t="s">
        <v>588</v>
      </c>
      <c r="B1247" s="832" t="s">
        <v>589</v>
      </c>
      <c r="C1247" s="835" t="s">
        <v>618</v>
      </c>
      <c r="D1247" s="863" t="s">
        <v>619</v>
      </c>
      <c r="E1247" s="835" t="s">
        <v>5756</v>
      </c>
      <c r="F1247" s="863" t="s">
        <v>5757</v>
      </c>
      <c r="G1247" s="835" t="s">
        <v>6113</v>
      </c>
      <c r="H1247" s="835" t="s">
        <v>6114</v>
      </c>
      <c r="I1247" s="849">
        <v>571.51999918619788</v>
      </c>
      <c r="J1247" s="849">
        <v>3</v>
      </c>
      <c r="K1247" s="850">
        <v>1714.5599975585937</v>
      </c>
    </row>
    <row r="1248" spans="1:11" ht="14.4" customHeight="1" x14ac:dyDescent="0.3">
      <c r="A1248" s="831" t="s">
        <v>588</v>
      </c>
      <c r="B1248" s="832" t="s">
        <v>589</v>
      </c>
      <c r="C1248" s="835" t="s">
        <v>618</v>
      </c>
      <c r="D1248" s="863" t="s">
        <v>619</v>
      </c>
      <c r="E1248" s="835" t="s">
        <v>5756</v>
      </c>
      <c r="F1248" s="863" t="s">
        <v>5757</v>
      </c>
      <c r="G1248" s="835" t="s">
        <v>6115</v>
      </c>
      <c r="H1248" s="835" t="s">
        <v>6116</v>
      </c>
      <c r="I1248" s="849">
        <v>570.85400390625</v>
      </c>
      <c r="J1248" s="849">
        <v>5</v>
      </c>
      <c r="K1248" s="850">
        <v>2854.27001953125</v>
      </c>
    </row>
    <row r="1249" spans="1:11" ht="14.4" customHeight="1" x14ac:dyDescent="0.3">
      <c r="A1249" s="831" t="s">
        <v>588</v>
      </c>
      <c r="B1249" s="832" t="s">
        <v>589</v>
      </c>
      <c r="C1249" s="835" t="s">
        <v>618</v>
      </c>
      <c r="D1249" s="863" t="s">
        <v>619</v>
      </c>
      <c r="E1249" s="835" t="s">
        <v>5756</v>
      </c>
      <c r="F1249" s="863" t="s">
        <v>5757</v>
      </c>
      <c r="G1249" s="835" t="s">
        <v>6117</v>
      </c>
      <c r="H1249" s="835" t="s">
        <v>6118</v>
      </c>
      <c r="I1249" s="849">
        <v>1482.510009765625</v>
      </c>
      <c r="J1249" s="849">
        <v>1</v>
      </c>
      <c r="K1249" s="850">
        <v>1482.510009765625</v>
      </c>
    </row>
    <row r="1250" spans="1:11" ht="14.4" customHeight="1" x14ac:dyDescent="0.3">
      <c r="A1250" s="831" t="s">
        <v>588</v>
      </c>
      <c r="B1250" s="832" t="s">
        <v>589</v>
      </c>
      <c r="C1250" s="835" t="s">
        <v>618</v>
      </c>
      <c r="D1250" s="863" t="s">
        <v>619</v>
      </c>
      <c r="E1250" s="835" t="s">
        <v>5756</v>
      </c>
      <c r="F1250" s="863" t="s">
        <v>5757</v>
      </c>
      <c r="G1250" s="835" t="s">
        <v>6119</v>
      </c>
      <c r="H1250" s="835" t="s">
        <v>6120</v>
      </c>
      <c r="I1250" s="849">
        <v>1738.8699951171875</v>
      </c>
      <c r="J1250" s="849">
        <v>1</v>
      </c>
      <c r="K1250" s="850">
        <v>1738.8699951171875</v>
      </c>
    </row>
    <row r="1251" spans="1:11" ht="14.4" customHeight="1" x14ac:dyDescent="0.3">
      <c r="A1251" s="831" t="s">
        <v>588</v>
      </c>
      <c r="B1251" s="832" t="s">
        <v>589</v>
      </c>
      <c r="C1251" s="835" t="s">
        <v>618</v>
      </c>
      <c r="D1251" s="863" t="s">
        <v>619</v>
      </c>
      <c r="E1251" s="835" t="s">
        <v>5756</v>
      </c>
      <c r="F1251" s="863" t="s">
        <v>5757</v>
      </c>
      <c r="G1251" s="835" t="s">
        <v>6121</v>
      </c>
      <c r="H1251" s="835" t="s">
        <v>6122</v>
      </c>
      <c r="I1251" s="849">
        <v>1612.1600341796875</v>
      </c>
      <c r="J1251" s="849">
        <v>3</v>
      </c>
      <c r="K1251" s="850">
        <v>4836.4801025390625</v>
      </c>
    </row>
    <row r="1252" spans="1:11" ht="14.4" customHeight="1" x14ac:dyDescent="0.3">
      <c r="A1252" s="831" t="s">
        <v>588</v>
      </c>
      <c r="B1252" s="832" t="s">
        <v>589</v>
      </c>
      <c r="C1252" s="835" t="s">
        <v>618</v>
      </c>
      <c r="D1252" s="863" t="s">
        <v>619</v>
      </c>
      <c r="E1252" s="835" t="s">
        <v>5756</v>
      </c>
      <c r="F1252" s="863" t="s">
        <v>5757</v>
      </c>
      <c r="G1252" s="835" t="s">
        <v>6123</v>
      </c>
      <c r="H1252" s="835" t="s">
        <v>6124</v>
      </c>
      <c r="I1252" s="849">
        <v>1612.1600341796875</v>
      </c>
      <c r="J1252" s="849">
        <v>1</v>
      </c>
      <c r="K1252" s="850">
        <v>1612.1600341796875</v>
      </c>
    </row>
    <row r="1253" spans="1:11" ht="14.4" customHeight="1" x14ac:dyDescent="0.3">
      <c r="A1253" s="831" t="s">
        <v>588</v>
      </c>
      <c r="B1253" s="832" t="s">
        <v>589</v>
      </c>
      <c r="C1253" s="835" t="s">
        <v>618</v>
      </c>
      <c r="D1253" s="863" t="s">
        <v>619</v>
      </c>
      <c r="E1253" s="835" t="s">
        <v>5756</v>
      </c>
      <c r="F1253" s="863" t="s">
        <v>5757</v>
      </c>
      <c r="G1253" s="835" t="s">
        <v>6125</v>
      </c>
      <c r="H1253" s="835" t="s">
        <v>6126</v>
      </c>
      <c r="I1253" s="849">
        <v>1738.8699951171875</v>
      </c>
      <c r="J1253" s="849">
        <v>1</v>
      </c>
      <c r="K1253" s="850">
        <v>1738.8699951171875</v>
      </c>
    </row>
    <row r="1254" spans="1:11" ht="14.4" customHeight="1" x14ac:dyDescent="0.3">
      <c r="A1254" s="831" t="s">
        <v>588</v>
      </c>
      <c r="B1254" s="832" t="s">
        <v>589</v>
      </c>
      <c r="C1254" s="835" t="s">
        <v>618</v>
      </c>
      <c r="D1254" s="863" t="s">
        <v>619</v>
      </c>
      <c r="E1254" s="835" t="s">
        <v>5756</v>
      </c>
      <c r="F1254" s="863" t="s">
        <v>5757</v>
      </c>
      <c r="G1254" s="835" t="s">
        <v>6127</v>
      </c>
      <c r="H1254" s="835" t="s">
        <v>6128</v>
      </c>
      <c r="I1254" s="849">
        <v>1651.9249877929687</v>
      </c>
      <c r="J1254" s="849">
        <v>3</v>
      </c>
      <c r="K1254" s="850">
        <v>5042.719970703125</v>
      </c>
    </row>
    <row r="1255" spans="1:11" ht="14.4" customHeight="1" x14ac:dyDescent="0.3">
      <c r="A1255" s="831" t="s">
        <v>588</v>
      </c>
      <c r="B1255" s="832" t="s">
        <v>589</v>
      </c>
      <c r="C1255" s="835" t="s">
        <v>618</v>
      </c>
      <c r="D1255" s="863" t="s">
        <v>619</v>
      </c>
      <c r="E1255" s="835" t="s">
        <v>5756</v>
      </c>
      <c r="F1255" s="863" t="s">
        <v>5757</v>
      </c>
      <c r="G1255" s="835" t="s">
        <v>6129</v>
      </c>
      <c r="H1255" s="835" t="s">
        <v>6130</v>
      </c>
      <c r="I1255" s="849">
        <v>1904.56005859375</v>
      </c>
      <c r="J1255" s="849">
        <v>4</v>
      </c>
      <c r="K1255" s="850">
        <v>7618.240234375</v>
      </c>
    </row>
    <row r="1256" spans="1:11" ht="14.4" customHeight="1" x14ac:dyDescent="0.3">
      <c r="A1256" s="831" t="s">
        <v>588</v>
      </c>
      <c r="B1256" s="832" t="s">
        <v>589</v>
      </c>
      <c r="C1256" s="835" t="s">
        <v>618</v>
      </c>
      <c r="D1256" s="863" t="s">
        <v>619</v>
      </c>
      <c r="E1256" s="835" t="s">
        <v>5756</v>
      </c>
      <c r="F1256" s="863" t="s">
        <v>5757</v>
      </c>
      <c r="G1256" s="835" t="s">
        <v>6131</v>
      </c>
      <c r="H1256" s="835" t="s">
        <v>6132</v>
      </c>
      <c r="I1256" s="849">
        <v>1904.56005859375</v>
      </c>
      <c r="J1256" s="849">
        <v>1</v>
      </c>
      <c r="K1256" s="850">
        <v>1904.56005859375</v>
      </c>
    </row>
    <row r="1257" spans="1:11" ht="14.4" customHeight="1" x14ac:dyDescent="0.3">
      <c r="A1257" s="831" t="s">
        <v>588</v>
      </c>
      <c r="B1257" s="832" t="s">
        <v>589</v>
      </c>
      <c r="C1257" s="835" t="s">
        <v>618</v>
      </c>
      <c r="D1257" s="863" t="s">
        <v>619</v>
      </c>
      <c r="E1257" s="835" t="s">
        <v>5756</v>
      </c>
      <c r="F1257" s="863" t="s">
        <v>5757</v>
      </c>
      <c r="G1257" s="835" t="s">
        <v>6133</v>
      </c>
      <c r="H1257" s="835" t="s">
        <v>6134</v>
      </c>
      <c r="I1257" s="849">
        <v>1904.56005859375</v>
      </c>
      <c r="J1257" s="849">
        <v>1</v>
      </c>
      <c r="K1257" s="850">
        <v>1904.56005859375</v>
      </c>
    </row>
    <row r="1258" spans="1:11" ht="14.4" customHeight="1" x14ac:dyDescent="0.3">
      <c r="A1258" s="831" t="s">
        <v>588</v>
      </c>
      <c r="B1258" s="832" t="s">
        <v>589</v>
      </c>
      <c r="C1258" s="835" t="s">
        <v>618</v>
      </c>
      <c r="D1258" s="863" t="s">
        <v>619</v>
      </c>
      <c r="E1258" s="835" t="s">
        <v>5756</v>
      </c>
      <c r="F1258" s="863" t="s">
        <v>5757</v>
      </c>
      <c r="G1258" s="835" t="s">
        <v>6135</v>
      </c>
      <c r="H1258" s="835" t="s">
        <v>6136</v>
      </c>
      <c r="I1258" s="849">
        <v>1612.1600341796875</v>
      </c>
      <c r="J1258" s="849">
        <v>2</v>
      </c>
      <c r="K1258" s="850">
        <v>3224.320068359375</v>
      </c>
    </row>
    <row r="1259" spans="1:11" ht="14.4" customHeight="1" x14ac:dyDescent="0.3">
      <c r="A1259" s="831" t="s">
        <v>588</v>
      </c>
      <c r="B1259" s="832" t="s">
        <v>589</v>
      </c>
      <c r="C1259" s="835" t="s">
        <v>618</v>
      </c>
      <c r="D1259" s="863" t="s">
        <v>619</v>
      </c>
      <c r="E1259" s="835" t="s">
        <v>5756</v>
      </c>
      <c r="F1259" s="863" t="s">
        <v>5757</v>
      </c>
      <c r="G1259" s="835" t="s">
        <v>6137</v>
      </c>
      <c r="H1259" s="835" t="s">
        <v>6138</v>
      </c>
      <c r="I1259" s="849">
        <v>2013.0549926757812</v>
      </c>
      <c r="J1259" s="849">
        <v>4</v>
      </c>
      <c r="K1259" s="850">
        <v>8052.2099609375</v>
      </c>
    </row>
    <row r="1260" spans="1:11" ht="14.4" customHeight="1" x14ac:dyDescent="0.3">
      <c r="A1260" s="831" t="s">
        <v>588</v>
      </c>
      <c r="B1260" s="832" t="s">
        <v>589</v>
      </c>
      <c r="C1260" s="835" t="s">
        <v>618</v>
      </c>
      <c r="D1260" s="863" t="s">
        <v>619</v>
      </c>
      <c r="E1260" s="835" t="s">
        <v>5756</v>
      </c>
      <c r="F1260" s="863" t="s">
        <v>5757</v>
      </c>
      <c r="G1260" s="835" t="s">
        <v>6139</v>
      </c>
      <c r="H1260" s="835" t="s">
        <v>6140</v>
      </c>
      <c r="I1260" s="849">
        <v>2808.679931640625</v>
      </c>
      <c r="J1260" s="849">
        <v>2</v>
      </c>
      <c r="K1260" s="850">
        <v>5617.35986328125</v>
      </c>
    </row>
    <row r="1261" spans="1:11" ht="14.4" customHeight="1" x14ac:dyDescent="0.3">
      <c r="A1261" s="831" t="s">
        <v>588</v>
      </c>
      <c r="B1261" s="832" t="s">
        <v>589</v>
      </c>
      <c r="C1261" s="835" t="s">
        <v>618</v>
      </c>
      <c r="D1261" s="863" t="s">
        <v>619</v>
      </c>
      <c r="E1261" s="835" t="s">
        <v>5756</v>
      </c>
      <c r="F1261" s="863" t="s">
        <v>5757</v>
      </c>
      <c r="G1261" s="835" t="s">
        <v>6141</v>
      </c>
      <c r="H1261" s="835" t="s">
        <v>6142</v>
      </c>
      <c r="I1261" s="849">
        <v>2947.969970703125</v>
      </c>
      <c r="J1261" s="849">
        <v>1</v>
      </c>
      <c r="K1261" s="850">
        <v>2947.969970703125</v>
      </c>
    </row>
    <row r="1262" spans="1:11" ht="14.4" customHeight="1" x14ac:dyDescent="0.3">
      <c r="A1262" s="831" t="s">
        <v>588</v>
      </c>
      <c r="B1262" s="832" t="s">
        <v>589</v>
      </c>
      <c r="C1262" s="835" t="s">
        <v>618</v>
      </c>
      <c r="D1262" s="863" t="s">
        <v>619</v>
      </c>
      <c r="E1262" s="835" t="s">
        <v>5756</v>
      </c>
      <c r="F1262" s="863" t="s">
        <v>5757</v>
      </c>
      <c r="G1262" s="835" t="s">
        <v>6143</v>
      </c>
      <c r="H1262" s="835" t="s">
        <v>6144</v>
      </c>
      <c r="I1262" s="849">
        <v>2855.1099446614585</v>
      </c>
      <c r="J1262" s="849">
        <v>4</v>
      </c>
      <c r="K1262" s="850">
        <v>11374.009765625</v>
      </c>
    </row>
    <row r="1263" spans="1:11" ht="14.4" customHeight="1" x14ac:dyDescent="0.3">
      <c r="A1263" s="831" t="s">
        <v>588</v>
      </c>
      <c r="B1263" s="832" t="s">
        <v>589</v>
      </c>
      <c r="C1263" s="835" t="s">
        <v>618</v>
      </c>
      <c r="D1263" s="863" t="s">
        <v>619</v>
      </c>
      <c r="E1263" s="835" t="s">
        <v>5756</v>
      </c>
      <c r="F1263" s="863" t="s">
        <v>5757</v>
      </c>
      <c r="G1263" s="835" t="s">
        <v>6145</v>
      </c>
      <c r="H1263" s="835" t="s">
        <v>6146</v>
      </c>
      <c r="I1263" s="849">
        <v>2843.50244140625</v>
      </c>
      <c r="J1263" s="849">
        <v>5</v>
      </c>
      <c r="K1263" s="850">
        <v>14182.689697265625</v>
      </c>
    </row>
    <row r="1264" spans="1:11" ht="14.4" customHeight="1" x14ac:dyDescent="0.3">
      <c r="A1264" s="831" t="s">
        <v>588</v>
      </c>
      <c r="B1264" s="832" t="s">
        <v>589</v>
      </c>
      <c r="C1264" s="835" t="s">
        <v>618</v>
      </c>
      <c r="D1264" s="863" t="s">
        <v>619</v>
      </c>
      <c r="E1264" s="835" t="s">
        <v>5756</v>
      </c>
      <c r="F1264" s="863" t="s">
        <v>5757</v>
      </c>
      <c r="G1264" s="835" t="s">
        <v>6147</v>
      </c>
      <c r="H1264" s="835" t="s">
        <v>6148</v>
      </c>
      <c r="I1264" s="849">
        <v>2808.679931640625</v>
      </c>
      <c r="J1264" s="849">
        <v>2</v>
      </c>
      <c r="K1264" s="850">
        <v>5617.35986328125</v>
      </c>
    </row>
    <row r="1265" spans="1:11" ht="14.4" customHeight="1" x14ac:dyDescent="0.3">
      <c r="A1265" s="831" t="s">
        <v>588</v>
      </c>
      <c r="B1265" s="832" t="s">
        <v>589</v>
      </c>
      <c r="C1265" s="835" t="s">
        <v>618</v>
      </c>
      <c r="D1265" s="863" t="s">
        <v>619</v>
      </c>
      <c r="E1265" s="835" t="s">
        <v>5756</v>
      </c>
      <c r="F1265" s="863" t="s">
        <v>5757</v>
      </c>
      <c r="G1265" s="835" t="s">
        <v>6149</v>
      </c>
      <c r="H1265" s="835" t="s">
        <v>6150</v>
      </c>
      <c r="I1265" s="849">
        <v>2843.50244140625</v>
      </c>
      <c r="J1265" s="849">
        <v>5</v>
      </c>
      <c r="K1265" s="850">
        <v>14182.689697265625</v>
      </c>
    </row>
    <row r="1266" spans="1:11" ht="14.4" customHeight="1" x14ac:dyDescent="0.3">
      <c r="A1266" s="831" t="s">
        <v>588</v>
      </c>
      <c r="B1266" s="832" t="s">
        <v>589</v>
      </c>
      <c r="C1266" s="835" t="s">
        <v>618</v>
      </c>
      <c r="D1266" s="863" t="s">
        <v>619</v>
      </c>
      <c r="E1266" s="835" t="s">
        <v>5756</v>
      </c>
      <c r="F1266" s="863" t="s">
        <v>5757</v>
      </c>
      <c r="G1266" s="835" t="s">
        <v>6151</v>
      </c>
      <c r="H1266" s="835" t="s">
        <v>6152</v>
      </c>
      <c r="I1266" s="849">
        <v>2808.679931640625</v>
      </c>
      <c r="J1266" s="849">
        <v>1</v>
      </c>
      <c r="K1266" s="850">
        <v>2808.679931640625</v>
      </c>
    </row>
    <row r="1267" spans="1:11" ht="14.4" customHeight="1" x14ac:dyDescent="0.3">
      <c r="A1267" s="831" t="s">
        <v>588</v>
      </c>
      <c r="B1267" s="832" t="s">
        <v>589</v>
      </c>
      <c r="C1267" s="835" t="s">
        <v>618</v>
      </c>
      <c r="D1267" s="863" t="s">
        <v>619</v>
      </c>
      <c r="E1267" s="835" t="s">
        <v>5756</v>
      </c>
      <c r="F1267" s="863" t="s">
        <v>5757</v>
      </c>
      <c r="G1267" s="835" t="s">
        <v>6153</v>
      </c>
      <c r="H1267" s="835" t="s">
        <v>6154</v>
      </c>
      <c r="I1267" s="849">
        <v>1405.52001953125</v>
      </c>
      <c r="J1267" s="849">
        <v>1</v>
      </c>
      <c r="K1267" s="850">
        <v>1405.52001953125</v>
      </c>
    </row>
    <row r="1268" spans="1:11" ht="14.4" customHeight="1" x14ac:dyDescent="0.3">
      <c r="A1268" s="831" t="s">
        <v>588</v>
      </c>
      <c r="B1268" s="832" t="s">
        <v>589</v>
      </c>
      <c r="C1268" s="835" t="s">
        <v>618</v>
      </c>
      <c r="D1268" s="863" t="s">
        <v>619</v>
      </c>
      <c r="E1268" s="835" t="s">
        <v>5756</v>
      </c>
      <c r="F1268" s="863" t="s">
        <v>5757</v>
      </c>
      <c r="G1268" s="835" t="s">
        <v>6155</v>
      </c>
      <c r="H1268" s="835" t="s">
        <v>6156</v>
      </c>
      <c r="I1268" s="849">
        <v>1213.502001953125</v>
      </c>
      <c r="J1268" s="849">
        <v>8</v>
      </c>
      <c r="K1268" s="850">
        <v>9708.02001953125</v>
      </c>
    </row>
    <row r="1269" spans="1:11" ht="14.4" customHeight="1" x14ac:dyDescent="0.3">
      <c r="A1269" s="831" t="s">
        <v>588</v>
      </c>
      <c r="B1269" s="832" t="s">
        <v>589</v>
      </c>
      <c r="C1269" s="835" t="s">
        <v>618</v>
      </c>
      <c r="D1269" s="863" t="s">
        <v>619</v>
      </c>
      <c r="E1269" s="835" t="s">
        <v>5756</v>
      </c>
      <c r="F1269" s="863" t="s">
        <v>5757</v>
      </c>
      <c r="G1269" s="835" t="s">
        <v>6157</v>
      </c>
      <c r="H1269" s="835" t="s">
        <v>6158</v>
      </c>
      <c r="I1269" s="849">
        <v>1213.5050048828125</v>
      </c>
      <c r="J1269" s="849">
        <v>6</v>
      </c>
      <c r="K1269" s="850">
        <v>7281.02001953125</v>
      </c>
    </row>
    <row r="1270" spans="1:11" ht="14.4" customHeight="1" x14ac:dyDescent="0.3">
      <c r="A1270" s="831" t="s">
        <v>588</v>
      </c>
      <c r="B1270" s="832" t="s">
        <v>589</v>
      </c>
      <c r="C1270" s="835" t="s">
        <v>618</v>
      </c>
      <c r="D1270" s="863" t="s">
        <v>619</v>
      </c>
      <c r="E1270" s="835" t="s">
        <v>5756</v>
      </c>
      <c r="F1270" s="863" t="s">
        <v>5757</v>
      </c>
      <c r="G1270" s="835" t="s">
        <v>6159</v>
      </c>
      <c r="H1270" s="835" t="s">
        <v>6160</v>
      </c>
      <c r="I1270" s="849">
        <v>1213.5</v>
      </c>
      <c r="J1270" s="849">
        <v>1</v>
      </c>
      <c r="K1270" s="850">
        <v>1213.5</v>
      </c>
    </row>
    <row r="1271" spans="1:11" ht="14.4" customHeight="1" x14ac:dyDescent="0.3">
      <c r="A1271" s="831" t="s">
        <v>588</v>
      </c>
      <c r="B1271" s="832" t="s">
        <v>589</v>
      </c>
      <c r="C1271" s="835" t="s">
        <v>618</v>
      </c>
      <c r="D1271" s="863" t="s">
        <v>619</v>
      </c>
      <c r="E1271" s="835" t="s">
        <v>5756</v>
      </c>
      <c r="F1271" s="863" t="s">
        <v>5757</v>
      </c>
      <c r="G1271" s="835" t="s">
        <v>6161</v>
      </c>
      <c r="H1271" s="835" t="s">
        <v>6162</v>
      </c>
      <c r="I1271" s="849">
        <v>1213.5</v>
      </c>
      <c r="J1271" s="849">
        <v>3</v>
      </c>
      <c r="K1271" s="850">
        <v>3640.489990234375</v>
      </c>
    </row>
    <row r="1272" spans="1:11" ht="14.4" customHeight="1" x14ac:dyDescent="0.3">
      <c r="A1272" s="831" t="s">
        <v>588</v>
      </c>
      <c r="B1272" s="832" t="s">
        <v>589</v>
      </c>
      <c r="C1272" s="835" t="s">
        <v>618</v>
      </c>
      <c r="D1272" s="863" t="s">
        <v>619</v>
      </c>
      <c r="E1272" s="835" t="s">
        <v>5756</v>
      </c>
      <c r="F1272" s="863" t="s">
        <v>5757</v>
      </c>
      <c r="G1272" s="835" t="s">
        <v>6163</v>
      </c>
      <c r="H1272" s="835" t="s">
        <v>6164</v>
      </c>
      <c r="I1272" s="849">
        <v>1322.6700439453125</v>
      </c>
      <c r="J1272" s="849">
        <v>3</v>
      </c>
      <c r="K1272" s="850">
        <v>3968.0101318359375</v>
      </c>
    </row>
    <row r="1273" spans="1:11" ht="14.4" customHeight="1" x14ac:dyDescent="0.3">
      <c r="A1273" s="831" t="s">
        <v>588</v>
      </c>
      <c r="B1273" s="832" t="s">
        <v>589</v>
      </c>
      <c r="C1273" s="835" t="s">
        <v>618</v>
      </c>
      <c r="D1273" s="863" t="s">
        <v>619</v>
      </c>
      <c r="E1273" s="835" t="s">
        <v>5756</v>
      </c>
      <c r="F1273" s="863" t="s">
        <v>5757</v>
      </c>
      <c r="G1273" s="835" t="s">
        <v>6165</v>
      </c>
      <c r="H1273" s="835" t="s">
        <v>6166</v>
      </c>
      <c r="I1273" s="849">
        <v>1322.6700439453125</v>
      </c>
      <c r="J1273" s="849">
        <v>1</v>
      </c>
      <c r="K1273" s="850">
        <v>1322.6700439453125</v>
      </c>
    </row>
    <row r="1274" spans="1:11" ht="14.4" customHeight="1" x14ac:dyDescent="0.3">
      <c r="A1274" s="831" t="s">
        <v>588</v>
      </c>
      <c r="B1274" s="832" t="s">
        <v>589</v>
      </c>
      <c r="C1274" s="835" t="s">
        <v>618</v>
      </c>
      <c r="D1274" s="863" t="s">
        <v>619</v>
      </c>
      <c r="E1274" s="835" t="s">
        <v>5756</v>
      </c>
      <c r="F1274" s="863" t="s">
        <v>5757</v>
      </c>
      <c r="G1274" s="835" t="s">
        <v>6167</v>
      </c>
      <c r="H1274" s="835" t="s">
        <v>6168</v>
      </c>
      <c r="I1274" s="849">
        <v>1322.6700439453125</v>
      </c>
      <c r="J1274" s="849">
        <v>1</v>
      </c>
      <c r="K1274" s="850">
        <v>1322.6700439453125</v>
      </c>
    </row>
    <row r="1275" spans="1:11" ht="14.4" customHeight="1" x14ac:dyDescent="0.3">
      <c r="A1275" s="831" t="s">
        <v>588</v>
      </c>
      <c r="B1275" s="832" t="s">
        <v>589</v>
      </c>
      <c r="C1275" s="835" t="s">
        <v>618</v>
      </c>
      <c r="D1275" s="863" t="s">
        <v>619</v>
      </c>
      <c r="E1275" s="835" t="s">
        <v>5756</v>
      </c>
      <c r="F1275" s="863" t="s">
        <v>5757</v>
      </c>
      <c r="G1275" s="835" t="s">
        <v>6169</v>
      </c>
      <c r="H1275" s="835" t="s">
        <v>6170</v>
      </c>
      <c r="I1275" s="849">
        <v>1405.52001953125</v>
      </c>
      <c r="J1275" s="849">
        <v>1</v>
      </c>
      <c r="K1275" s="850">
        <v>1405.52001953125</v>
      </c>
    </row>
    <row r="1276" spans="1:11" ht="14.4" customHeight="1" x14ac:dyDescent="0.3">
      <c r="A1276" s="831" t="s">
        <v>588</v>
      </c>
      <c r="B1276" s="832" t="s">
        <v>589</v>
      </c>
      <c r="C1276" s="835" t="s">
        <v>618</v>
      </c>
      <c r="D1276" s="863" t="s">
        <v>619</v>
      </c>
      <c r="E1276" s="835" t="s">
        <v>5756</v>
      </c>
      <c r="F1276" s="863" t="s">
        <v>5757</v>
      </c>
      <c r="G1276" s="835" t="s">
        <v>6171</v>
      </c>
      <c r="H1276" s="835" t="s">
        <v>6172</v>
      </c>
      <c r="I1276" s="849">
        <v>1405.52001953125</v>
      </c>
      <c r="J1276" s="849">
        <v>5</v>
      </c>
      <c r="K1276" s="850">
        <v>7027.60009765625</v>
      </c>
    </row>
    <row r="1277" spans="1:11" ht="14.4" customHeight="1" x14ac:dyDescent="0.3">
      <c r="A1277" s="831" t="s">
        <v>588</v>
      </c>
      <c r="B1277" s="832" t="s">
        <v>589</v>
      </c>
      <c r="C1277" s="835" t="s">
        <v>618</v>
      </c>
      <c r="D1277" s="863" t="s">
        <v>619</v>
      </c>
      <c r="E1277" s="835" t="s">
        <v>5756</v>
      </c>
      <c r="F1277" s="863" t="s">
        <v>5757</v>
      </c>
      <c r="G1277" s="835" t="s">
        <v>6173</v>
      </c>
      <c r="H1277" s="835" t="s">
        <v>6174</v>
      </c>
      <c r="I1277" s="849">
        <v>1524.4300537109375</v>
      </c>
      <c r="J1277" s="849">
        <v>2</v>
      </c>
      <c r="K1277" s="850">
        <v>3048.860107421875</v>
      </c>
    </row>
    <row r="1278" spans="1:11" ht="14.4" customHeight="1" x14ac:dyDescent="0.3">
      <c r="A1278" s="831" t="s">
        <v>588</v>
      </c>
      <c r="B1278" s="832" t="s">
        <v>589</v>
      </c>
      <c r="C1278" s="835" t="s">
        <v>618</v>
      </c>
      <c r="D1278" s="863" t="s">
        <v>619</v>
      </c>
      <c r="E1278" s="835" t="s">
        <v>5756</v>
      </c>
      <c r="F1278" s="863" t="s">
        <v>5757</v>
      </c>
      <c r="G1278" s="835" t="s">
        <v>6175</v>
      </c>
      <c r="H1278" s="835" t="s">
        <v>6176</v>
      </c>
      <c r="I1278" s="849">
        <v>1524.4300537109375</v>
      </c>
      <c r="J1278" s="849">
        <v>2</v>
      </c>
      <c r="K1278" s="850">
        <v>3048.860107421875</v>
      </c>
    </row>
    <row r="1279" spans="1:11" ht="14.4" customHeight="1" x14ac:dyDescent="0.3">
      <c r="A1279" s="831" t="s">
        <v>588</v>
      </c>
      <c r="B1279" s="832" t="s">
        <v>589</v>
      </c>
      <c r="C1279" s="835" t="s">
        <v>618</v>
      </c>
      <c r="D1279" s="863" t="s">
        <v>619</v>
      </c>
      <c r="E1279" s="835" t="s">
        <v>5756</v>
      </c>
      <c r="F1279" s="863" t="s">
        <v>5757</v>
      </c>
      <c r="G1279" s="835" t="s">
        <v>6177</v>
      </c>
      <c r="H1279" s="835" t="s">
        <v>6178</v>
      </c>
      <c r="I1279" s="849">
        <v>1637.489990234375</v>
      </c>
      <c r="J1279" s="849">
        <v>1</v>
      </c>
      <c r="K1279" s="850">
        <v>1637.489990234375</v>
      </c>
    </row>
    <row r="1280" spans="1:11" ht="14.4" customHeight="1" x14ac:dyDescent="0.3">
      <c r="A1280" s="831" t="s">
        <v>588</v>
      </c>
      <c r="B1280" s="832" t="s">
        <v>589</v>
      </c>
      <c r="C1280" s="835" t="s">
        <v>618</v>
      </c>
      <c r="D1280" s="863" t="s">
        <v>619</v>
      </c>
      <c r="E1280" s="835" t="s">
        <v>5756</v>
      </c>
      <c r="F1280" s="863" t="s">
        <v>5757</v>
      </c>
      <c r="G1280" s="835" t="s">
        <v>6179</v>
      </c>
      <c r="H1280" s="835" t="s">
        <v>6180</v>
      </c>
      <c r="I1280" s="849">
        <v>1637.5</v>
      </c>
      <c r="J1280" s="849">
        <v>1</v>
      </c>
      <c r="K1280" s="850">
        <v>1637.5</v>
      </c>
    </row>
    <row r="1281" spans="1:11" ht="14.4" customHeight="1" x14ac:dyDescent="0.3">
      <c r="A1281" s="831" t="s">
        <v>588</v>
      </c>
      <c r="B1281" s="832" t="s">
        <v>589</v>
      </c>
      <c r="C1281" s="835" t="s">
        <v>618</v>
      </c>
      <c r="D1281" s="863" t="s">
        <v>619</v>
      </c>
      <c r="E1281" s="835" t="s">
        <v>5756</v>
      </c>
      <c r="F1281" s="863" t="s">
        <v>5757</v>
      </c>
      <c r="G1281" s="835" t="s">
        <v>6181</v>
      </c>
      <c r="H1281" s="835" t="s">
        <v>6182</v>
      </c>
      <c r="I1281" s="849">
        <v>896.739990234375</v>
      </c>
      <c r="J1281" s="849">
        <v>1</v>
      </c>
      <c r="K1281" s="850">
        <v>896.739990234375</v>
      </c>
    </row>
    <row r="1282" spans="1:11" ht="14.4" customHeight="1" x14ac:dyDescent="0.3">
      <c r="A1282" s="831" t="s">
        <v>588</v>
      </c>
      <c r="B1282" s="832" t="s">
        <v>589</v>
      </c>
      <c r="C1282" s="835" t="s">
        <v>618</v>
      </c>
      <c r="D1282" s="863" t="s">
        <v>619</v>
      </c>
      <c r="E1282" s="835" t="s">
        <v>5756</v>
      </c>
      <c r="F1282" s="863" t="s">
        <v>5757</v>
      </c>
      <c r="G1282" s="835" t="s">
        <v>6183</v>
      </c>
      <c r="H1282" s="835" t="s">
        <v>6184</v>
      </c>
      <c r="I1282" s="849">
        <v>896.72998046875</v>
      </c>
      <c r="J1282" s="849">
        <v>2</v>
      </c>
      <c r="K1282" s="850">
        <v>1793.449951171875</v>
      </c>
    </row>
    <row r="1283" spans="1:11" ht="14.4" customHeight="1" x14ac:dyDescent="0.3">
      <c r="A1283" s="831" t="s">
        <v>588</v>
      </c>
      <c r="B1283" s="832" t="s">
        <v>589</v>
      </c>
      <c r="C1283" s="835" t="s">
        <v>618</v>
      </c>
      <c r="D1283" s="863" t="s">
        <v>619</v>
      </c>
      <c r="E1283" s="835" t="s">
        <v>5756</v>
      </c>
      <c r="F1283" s="863" t="s">
        <v>5757</v>
      </c>
      <c r="G1283" s="835" t="s">
        <v>6185</v>
      </c>
      <c r="H1283" s="835" t="s">
        <v>6186</v>
      </c>
      <c r="I1283" s="849">
        <v>896.739990234375</v>
      </c>
      <c r="J1283" s="849">
        <v>1</v>
      </c>
      <c r="K1283" s="850">
        <v>896.739990234375</v>
      </c>
    </row>
    <row r="1284" spans="1:11" ht="14.4" customHeight="1" x14ac:dyDescent="0.3">
      <c r="A1284" s="831" t="s">
        <v>588</v>
      </c>
      <c r="B1284" s="832" t="s">
        <v>589</v>
      </c>
      <c r="C1284" s="835" t="s">
        <v>618</v>
      </c>
      <c r="D1284" s="863" t="s">
        <v>619</v>
      </c>
      <c r="E1284" s="835" t="s">
        <v>5756</v>
      </c>
      <c r="F1284" s="863" t="s">
        <v>5757</v>
      </c>
      <c r="G1284" s="835" t="s">
        <v>6187</v>
      </c>
      <c r="H1284" s="835" t="s">
        <v>6188</v>
      </c>
      <c r="I1284" s="849">
        <v>1089.719970703125</v>
      </c>
      <c r="J1284" s="849">
        <v>1</v>
      </c>
      <c r="K1284" s="850">
        <v>1089.719970703125</v>
      </c>
    </row>
    <row r="1285" spans="1:11" ht="14.4" customHeight="1" x14ac:dyDescent="0.3">
      <c r="A1285" s="831" t="s">
        <v>588</v>
      </c>
      <c r="B1285" s="832" t="s">
        <v>589</v>
      </c>
      <c r="C1285" s="835" t="s">
        <v>618</v>
      </c>
      <c r="D1285" s="863" t="s">
        <v>619</v>
      </c>
      <c r="E1285" s="835" t="s">
        <v>5756</v>
      </c>
      <c r="F1285" s="863" t="s">
        <v>5757</v>
      </c>
      <c r="G1285" s="835" t="s">
        <v>6189</v>
      </c>
      <c r="H1285" s="835" t="s">
        <v>6190</v>
      </c>
      <c r="I1285" s="849">
        <v>1089.719970703125</v>
      </c>
      <c r="J1285" s="849">
        <v>2</v>
      </c>
      <c r="K1285" s="850">
        <v>2179.43994140625</v>
      </c>
    </row>
    <row r="1286" spans="1:11" ht="14.4" customHeight="1" x14ac:dyDescent="0.3">
      <c r="A1286" s="831" t="s">
        <v>588</v>
      </c>
      <c r="B1286" s="832" t="s">
        <v>589</v>
      </c>
      <c r="C1286" s="835" t="s">
        <v>618</v>
      </c>
      <c r="D1286" s="863" t="s">
        <v>619</v>
      </c>
      <c r="E1286" s="835" t="s">
        <v>5756</v>
      </c>
      <c r="F1286" s="863" t="s">
        <v>5757</v>
      </c>
      <c r="G1286" s="835" t="s">
        <v>6191</v>
      </c>
      <c r="H1286" s="835" t="s">
        <v>6192</v>
      </c>
      <c r="I1286" s="849">
        <v>1089.719970703125</v>
      </c>
      <c r="J1286" s="849">
        <v>1</v>
      </c>
      <c r="K1286" s="850">
        <v>1089.719970703125</v>
      </c>
    </row>
    <row r="1287" spans="1:11" ht="14.4" customHeight="1" x14ac:dyDescent="0.3">
      <c r="A1287" s="831" t="s">
        <v>588</v>
      </c>
      <c r="B1287" s="832" t="s">
        <v>589</v>
      </c>
      <c r="C1287" s="835" t="s">
        <v>618</v>
      </c>
      <c r="D1287" s="863" t="s">
        <v>619</v>
      </c>
      <c r="E1287" s="835" t="s">
        <v>5756</v>
      </c>
      <c r="F1287" s="863" t="s">
        <v>5757</v>
      </c>
      <c r="G1287" s="835" t="s">
        <v>6193</v>
      </c>
      <c r="H1287" s="835" t="s">
        <v>6194</v>
      </c>
      <c r="I1287" s="849">
        <v>1089.719970703125</v>
      </c>
      <c r="J1287" s="849">
        <v>1</v>
      </c>
      <c r="K1287" s="850">
        <v>1089.719970703125</v>
      </c>
    </row>
    <row r="1288" spans="1:11" ht="14.4" customHeight="1" x14ac:dyDescent="0.3">
      <c r="A1288" s="831" t="s">
        <v>588</v>
      </c>
      <c r="B1288" s="832" t="s">
        <v>589</v>
      </c>
      <c r="C1288" s="835" t="s">
        <v>618</v>
      </c>
      <c r="D1288" s="863" t="s">
        <v>619</v>
      </c>
      <c r="E1288" s="835" t="s">
        <v>5756</v>
      </c>
      <c r="F1288" s="863" t="s">
        <v>5757</v>
      </c>
      <c r="G1288" s="835" t="s">
        <v>6195</v>
      </c>
      <c r="H1288" s="835" t="s">
        <v>6196</v>
      </c>
      <c r="I1288" s="849">
        <v>1089.719970703125</v>
      </c>
      <c r="J1288" s="849">
        <v>5</v>
      </c>
      <c r="K1288" s="850">
        <v>5448.579833984375</v>
      </c>
    </row>
    <row r="1289" spans="1:11" ht="14.4" customHeight="1" x14ac:dyDescent="0.3">
      <c r="A1289" s="831" t="s">
        <v>588</v>
      </c>
      <c r="B1289" s="832" t="s">
        <v>589</v>
      </c>
      <c r="C1289" s="835" t="s">
        <v>618</v>
      </c>
      <c r="D1289" s="863" t="s">
        <v>619</v>
      </c>
      <c r="E1289" s="835" t="s">
        <v>5756</v>
      </c>
      <c r="F1289" s="863" t="s">
        <v>5757</v>
      </c>
      <c r="G1289" s="835" t="s">
        <v>6197</v>
      </c>
      <c r="H1289" s="835" t="s">
        <v>6198</v>
      </c>
      <c r="I1289" s="849">
        <v>1089.719970703125</v>
      </c>
      <c r="J1289" s="849">
        <v>1</v>
      </c>
      <c r="K1289" s="850">
        <v>1089.719970703125</v>
      </c>
    </row>
    <row r="1290" spans="1:11" ht="14.4" customHeight="1" x14ac:dyDescent="0.3">
      <c r="A1290" s="831" t="s">
        <v>588</v>
      </c>
      <c r="B1290" s="832" t="s">
        <v>589</v>
      </c>
      <c r="C1290" s="835" t="s">
        <v>618</v>
      </c>
      <c r="D1290" s="863" t="s">
        <v>619</v>
      </c>
      <c r="E1290" s="835" t="s">
        <v>5756</v>
      </c>
      <c r="F1290" s="863" t="s">
        <v>5757</v>
      </c>
      <c r="G1290" s="835" t="s">
        <v>6199</v>
      </c>
      <c r="H1290" s="835" t="s">
        <v>6200</v>
      </c>
      <c r="I1290" s="849">
        <v>1089.7166341145833</v>
      </c>
      <c r="J1290" s="849">
        <v>3</v>
      </c>
      <c r="K1290" s="850">
        <v>3269.14990234375</v>
      </c>
    </row>
    <row r="1291" spans="1:11" ht="14.4" customHeight="1" x14ac:dyDescent="0.3">
      <c r="A1291" s="831" t="s">
        <v>588</v>
      </c>
      <c r="B1291" s="832" t="s">
        <v>589</v>
      </c>
      <c r="C1291" s="835" t="s">
        <v>618</v>
      </c>
      <c r="D1291" s="863" t="s">
        <v>619</v>
      </c>
      <c r="E1291" s="835" t="s">
        <v>5756</v>
      </c>
      <c r="F1291" s="863" t="s">
        <v>5757</v>
      </c>
      <c r="G1291" s="835" t="s">
        <v>6201</v>
      </c>
      <c r="H1291" s="835" t="s">
        <v>6202</v>
      </c>
      <c r="I1291" s="849">
        <v>1161.8299560546875</v>
      </c>
      <c r="J1291" s="849">
        <v>1</v>
      </c>
      <c r="K1291" s="850">
        <v>1161.8299560546875</v>
      </c>
    </row>
    <row r="1292" spans="1:11" ht="14.4" customHeight="1" x14ac:dyDescent="0.3">
      <c r="A1292" s="831" t="s">
        <v>588</v>
      </c>
      <c r="B1292" s="832" t="s">
        <v>589</v>
      </c>
      <c r="C1292" s="835" t="s">
        <v>618</v>
      </c>
      <c r="D1292" s="863" t="s">
        <v>619</v>
      </c>
      <c r="E1292" s="835" t="s">
        <v>5756</v>
      </c>
      <c r="F1292" s="863" t="s">
        <v>5757</v>
      </c>
      <c r="G1292" s="835" t="s">
        <v>6203</v>
      </c>
      <c r="H1292" s="835" t="s">
        <v>6204</v>
      </c>
      <c r="I1292" s="849">
        <v>1161.8299560546875</v>
      </c>
      <c r="J1292" s="849">
        <v>1</v>
      </c>
      <c r="K1292" s="850">
        <v>1161.8299560546875</v>
      </c>
    </row>
    <row r="1293" spans="1:11" ht="14.4" customHeight="1" x14ac:dyDescent="0.3">
      <c r="A1293" s="831" t="s">
        <v>588</v>
      </c>
      <c r="B1293" s="832" t="s">
        <v>589</v>
      </c>
      <c r="C1293" s="835" t="s">
        <v>618</v>
      </c>
      <c r="D1293" s="863" t="s">
        <v>619</v>
      </c>
      <c r="E1293" s="835" t="s">
        <v>5756</v>
      </c>
      <c r="F1293" s="863" t="s">
        <v>5757</v>
      </c>
      <c r="G1293" s="835" t="s">
        <v>6205</v>
      </c>
      <c r="H1293" s="835" t="s">
        <v>6206</v>
      </c>
      <c r="I1293" s="849">
        <v>2119</v>
      </c>
      <c r="J1293" s="849">
        <v>1</v>
      </c>
      <c r="K1293" s="850">
        <v>2119</v>
      </c>
    </row>
    <row r="1294" spans="1:11" ht="14.4" customHeight="1" x14ac:dyDescent="0.3">
      <c r="A1294" s="831" t="s">
        <v>588</v>
      </c>
      <c r="B1294" s="832" t="s">
        <v>589</v>
      </c>
      <c r="C1294" s="835" t="s">
        <v>618</v>
      </c>
      <c r="D1294" s="863" t="s">
        <v>619</v>
      </c>
      <c r="E1294" s="835" t="s">
        <v>5756</v>
      </c>
      <c r="F1294" s="863" t="s">
        <v>5757</v>
      </c>
      <c r="G1294" s="835" t="s">
        <v>6207</v>
      </c>
      <c r="H1294" s="835" t="s">
        <v>6208</v>
      </c>
      <c r="I1294" s="849">
        <v>2119</v>
      </c>
      <c r="J1294" s="849">
        <v>2</v>
      </c>
      <c r="K1294" s="850">
        <v>4238</v>
      </c>
    </row>
    <row r="1295" spans="1:11" ht="14.4" customHeight="1" x14ac:dyDescent="0.3">
      <c r="A1295" s="831" t="s">
        <v>588</v>
      </c>
      <c r="B1295" s="832" t="s">
        <v>589</v>
      </c>
      <c r="C1295" s="835" t="s">
        <v>618</v>
      </c>
      <c r="D1295" s="863" t="s">
        <v>619</v>
      </c>
      <c r="E1295" s="835" t="s">
        <v>5756</v>
      </c>
      <c r="F1295" s="863" t="s">
        <v>5757</v>
      </c>
      <c r="G1295" s="835" t="s">
        <v>6209</v>
      </c>
      <c r="H1295" s="835" t="s">
        <v>6210</v>
      </c>
      <c r="I1295" s="849">
        <v>880.1500244140625</v>
      </c>
      <c r="J1295" s="849">
        <v>1</v>
      </c>
      <c r="K1295" s="850">
        <v>880.1500244140625</v>
      </c>
    </row>
    <row r="1296" spans="1:11" ht="14.4" customHeight="1" x14ac:dyDescent="0.3">
      <c r="A1296" s="831" t="s">
        <v>588</v>
      </c>
      <c r="B1296" s="832" t="s">
        <v>589</v>
      </c>
      <c r="C1296" s="835" t="s">
        <v>618</v>
      </c>
      <c r="D1296" s="863" t="s">
        <v>619</v>
      </c>
      <c r="E1296" s="835" t="s">
        <v>5756</v>
      </c>
      <c r="F1296" s="863" t="s">
        <v>5757</v>
      </c>
      <c r="G1296" s="835" t="s">
        <v>6211</v>
      </c>
      <c r="H1296" s="835" t="s">
        <v>6212</v>
      </c>
      <c r="I1296" s="849">
        <v>880.1500244140625</v>
      </c>
      <c r="J1296" s="849">
        <v>1</v>
      </c>
      <c r="K1296" s="850">
        <v>880.1500244140625</v>
      </c>
    </row>
    <row r="1297" spans="1:11" ht="14.4" customHeight="1" x14ac:dyDescent="0.3">
      <c r="A1297" s="831" t="s">
        <v>588</v>
      </c>
      <c r="B1297" s="832" t="s">
        <v>589</v>
      </c>
      <c r="C1297" s="835" t="s">
        <v>618</v>
      </c>
      <c r="D1297" s="863" t="s">
        <v>619</v>
      </c>
      <c r="E1297" s="835" t="s">
        <v>5756</v>
      </c>
      <c r="F1297" s="863" t="s">
        <v>5757</v>
      </c>
      <c r="G1297" s="835" t="s">
        <v>6213</v>
      </c>
      <c r="H1297" s="835" t="s">
        <v>6214</v>
      </c>
      <c r="I1297" s="849">
        <v>880.15997314453125</v>
      </c>
      <c r="J1297" s="849">
        <v>1</v>
      </c>
      <c r="K1297" s="850">
        <v>880.15997314453125</v>
      </c>
    </row>
    <row r="1298" spans="1:11" ht="14.4" customHeight="1" x14ac:dyDescent="0.3">
      <c r="A1298" s="831" t="s">
        <v>588</v>
      </c>
      <c r="B1298" s="832" t="s">
        <v>589</v>
      </c>
      <c r="C1298" s="835" t="s">
        <v>618</v>
      </c>
      <c r="D1298" s="863" t="s">
        <v>619</v>
      </c>
      <c r="E1298" s="835" t="s">
        <v>5756</v>
      </c>
      <c r="F1298" s="863" t="s">
        <v>5757</v>
      </c>
      <c r="G1298" s="835" t="s">
        <v>6215</v>
      </c>
      <c r="H1298" s="835" t="s">
        <v>6216</v>
      </c>
      <c r="I1298" s="849">
        <v>880.15997314453125</v>
      </c>
      <c r="J1298" s="849">
        <v>1</v>
      </c>
      <c r="K1298" s="850">
        <v>880.15997314453125</v>
      </c>
    </row>
    <row r="1299" spans="1:11" ht="14.4" customHeight="1" x14ac:dyDescent="0.3">
      <c r="A1299" s="831" t="s">
        <v>588</v>
      </c>
      <c r="B1299" s="832" t="s">
        <v>589</v>
      </c>
      <c r="C1299" s="835" t="s">
        <v>618</v>
      </c>
      <c r="D1299" s="863" t="s">
        <v>619</v>
      </c>
      <c r="E1299" s="835" t="s">
        <v>5756</v>
      </c>
      <c r="F1299" s="863" t="s">
        <v>5757</v>
      </c>
      <c r="G1299" s="835" t="s">
        <v>6217</v>
      </c>
      <c r="H1299" s="835" t="s">
        <v>6218</v>
      </c>
      <c r="I1299" s="849">
        <v>880.15997314453125</v>
      </c>
      <c r="J1299" s="849">
        <v>1</v>
      </c>
      <c r="K1299" s="850">
        <v>880.15997314453125</v>
      </c>
    </row>
    <row r="1300" spans="1:11" ht="14.4" customHeight="1" x14ac:dyDescent="0.3">
      <c r="A1300" s="831" t="s">
        <v>588</v>
      </c>
      <c r="B1300" s="832" t="s">
        <v>589</v>
      </c>
      <c r="C1300" s="835" t="s">
        <v>618</v>
      </c>
      <c r="D1300" s="863" t="s">
        <v>619</v>
      </c>
      <c r="E1300" s="835" t="s">
        <v>5756</v>
      </c>
      <c r="F1300" s="863" t="s">
        <v>5757</v>
      </c>
      <c r="G1300" s="835" t="s">
        <v>6219</v>
      </c>
      <c r="H1300" s="835" t="s">
        <v>6220</v>
      </c>
      <c r="I1300" s="849">
        <v>880.15997314453125</v>
      </c>
      <c r="J1300" s="849">
        <v>1</v>
      </c>
      <c r="K1300" s="850">
        <v>880.15997314453125</v>
      </c>
    </row>
    <row r="1301" spans="1:11" ht="14.4" customHeight="1" x14ac:dyDescent="0.3">
      <c r="A1301" s="831" t="s">
        <v>588</v>
      </c>
      <c r="B1301" s="832" t="s">
        <v>589</v>
      </c>
      <c r="C1301" s="835" t="s">
        <v>618</v>
      </c>
      <c r="D1301" s="863" t="s">
        <v>619</v>
      </c>
      <c r="E1301" s="835" t="s">
        <v>5756</v>
      </c>
      <c r="F1301" s="863" t="s">
        <v>5757</v>
      </c>
      <c r="G1301" s="835" t="s">
        <v>6221</v>
      </c>
      <c r="H1301" s="835" t="s">
        <v>6222</v>
      </c>
      <c r="I1301" s="849">
        <v>225.48999977111816</v>
      </c>
      <c r="J1301" s="849">
        <v>78</v>
      </c>
      <c r="K1301" s="850">
        <v>17588.480224609375</v>
      </c>
    </row>
    <row r="1302" spans="1:11" ht="14.4" customHeight="1" x14ac:dyDescent="0.3">
      <c r="A1302" s="831" t="s">
        <v>588</v>
      </c>
      <c r="B1302" s="832" t="s">
        <v>589</v>
      </c>
      <c r="C1302" s="835" t="s">
        <v>618</v>
      </c>
      <c r="D1302" s="863" t="s">
        <v>619</v>
      </c>
      <c r="E1302" s="835" t="s">
        <v>5756</v>
      </c>
      <c r="F1302" s="863" t="s">
        <v>5757</v>
      </c>
      <c r="G1302" s="835" t="s">
        <v>6223</v>
      </c>
      <c r="H1302" s="835" t="s">
        <v>6224</v>
      </c>
      <c r="I1302" s="849">
        <v>1660.5999755859375</v>
      </c>
      <c r="J1302" s="849">
        <v>1</v>
      </c>
      <c r="K1302" s="850">
        <v>1660.5999755859375</v>
      </c>
    </row>
    <row r="1303" spans="1:11" ht="14.4" customHeight="1" x14ac:dyDescent="0.3">
      <c r="A1303" s="831" t="s">
        <v>588</v>
      </c>
      <c r="B1303" s="832" t="s">
        <v>589</v>
      </c>
      <c r="C1303" s="835" t="s">
        <v>618</v>
      </c>
      <c r="D1303" s="863" t="s">
        <v>619</v>
      </c>
      <c r="E1303" s="835" t="s">
        <v>5756</v>
      </c>
      <c r="F1303" s="863" t="s">
        <v>5757</v>
      </c>
      <c r="G1303" s="835" t="s">
        <v>6225</v>
      </c>
      <c r="H1303" s="835" t="s">
        <v>6226</v>
      </c>
      <c r="I1303" s="849">
        <v>1660.5999755859375</v>
      </c>
      <c r="J1303" s="849">
        <v>1</v>
      </c>
      <c r="K1303" s="850">
        <v>1660.5999755859375</v>
      </c>
    </row>
    <row r="1304" spans="1:11" ht="14.4" customHeight="1" x14ac:dyDescent="0.3">
      <c r="A1304" s="831" t="s">
        <v>588</v>
      </c>
      <c r="B1304" s="832" t="s">
        <v>589</v>
      </c>
      <c r="C1304" s="835" t="s">
        <v>618</v>
      </c>
      <c r="D1304" s="863" t="s">
        <v>619</v>
      </c>
      <c r="E1304" s="835" t="s">
        <v>5756</v>
      </c>
      <c r="F1304" s="863" t="s">
        <v>5757</v>
      </c>
      <c r="G1304" s="835" t="s">
        <v>6227</v>
      </c>
      <c r="H1304" s="835" t="s">
        <v>6228</v>
      </c>
      <c r="I1304" s="849">
        <v>1660.5999755859375</v>
      </c>
      <c r="J1304" s="849">
        <v>2</v>
      </c>
      <c r="K1304" s="850">
        <v>3321.199951171875</v>
      </c>
    </row>
    <row r="1305" spans="1:11" ht="14.4" customHeight="1" x14ac:dyDescent="0.3">
      <c r="A1305" s="831" t="s">
        <v>588</v>
      </c>
      <c r="B1305" s="832" t="s">
        <v>589</v>
      </c>
      <c r="C1305" s="835" t="s">
        <v>618</v>
      </c>
      <c r="D1305" s="863" t="s">
        <v>619</v>
      </c>
      <c r="E1305" s="835" t="s">
        <v>5756</v>
      </c>
      <c r="F1305" s="863" t="s">
        <v>5757</v>
      </c>
      <c r="G1305" s="835" t="s">
        <v>6229</v>
      </c>
      <c r="H1305" s="835" t="s">
        <v>6230</v>
      </c>
      <c r="I1305" s="849">
        <v>1660.5999755859375</v>
      </c>
      <c r="J1305" s="849">
        <v>1</v>
      </c>
      <c r="K1305" s="850">
        <v>1660.5999755859375</v>
      </c>
    </row>
    <row r="1306" spans="1:11" ht="14.4" customHeight="1" x14ac:dyDescent="0.3">
      <c r="A1306" s="831" t="s">
        <v>588</v>
      </c>
      <c r="B1306" s="832" t="s">
        <v>589</v>
      </c>
      <c r="C1306" s="835" t="s">
        <v>618</v>
      </c>
      <c r="D1306" s="863" t="s">
        <v>619</v>
      </c>
      <c r="E1306" s="835" t="s">
        <v>5756</v>
      </c>
      <c r="F1306" s="863" t="s">
        <v>5757</v>
      </c>
      <c r="G1306" s="835" t="s">
        <v>6231</v>
      </c>
      <c r="H1306" s="835" t="s">
        <v>6232</v>
      </c>
      <c r="I1306" s="849">
        <v>1660.5999755859375</v>
      </c>
      <c r="J1306" s="849">
        <v>2</v>
      </c>
      <c r="K1306" s="850">
        <v>3321.199951171875</v>
      </c>
    </row>
    <row r="1307" spans="1:11" ht="14.4" customHeight="1" x14ac:dyDescent="0.3">
      <c r="A1307" s="831" t="s">
        <v>588</v>
      </c>
      <c r="B1307" s="832" t="s">
        <v>589</v>
      </c>
      <c r="C1307" s="835" t="s">
        <v>618</v>
      </c>
      <c r="D1307" s="863" t="s">
        <v>619</v>
      </c>
      <c r="E1307" s="835" t="s">
        <v>5756</v>
      </c>
      <c r="F1307" s="863" t="s">
        <v>5757</v>
      </c>
      <c r="G1307" s="835" t="s">
        <v>6233</v>
      </c>
      <c r="H1307" s="835" t="s">
        <v>6234</v>
      </c>
      <c r="I1307" s="849">
        <v>610.5</v>
      </c>
      <c r="J1307" s="849">
        <v>4</v>
      </c>
      <c r="K1307" s="850">
        <v>2442</v>
      </c>
    </row>
    <row r="1308" spans="1:11" ht="14.4" customHeight="1" x14ac:dyDescent="0.3">
      <c r="A1308" s="831" t="s">
        <v>588</v>
      </c>
      <c r="B1308" s="832" t="s">
        <v>589</v>
      </c>
      <c r="C1308" s="835" t="s">
        <v>618</v>
      </c>
      <c r="D1308" s="863" t="s">
        <v>619</v>
      </c>
      <c r="E1308" s="835" t="s">
        <v>5756</v>
      </c>
      <c r="F1308" s="863" t="s">
        <v>5757</v>
      </c>
      <c r="G1308" s="835" t="s">
        <v>6235</v>
      </c>
      <c r="H1308" s="835" t="s">
        <v>6236</v>
      </c>
      <c r="I1308" s="849">
        <v>610.5</v>
      </c>
      <c r="J1308" s="849">
        <v>1</v>
      </c>
      <c r="K1308" s="850">
        <v>610.5</v>
      </c>
    </row>
    <row r="1309" spans="1:11" ht="14.4" customHeight="1" x14ac:dyDescent="0.3">
      <c r="A1309" s="831" t="s">
        <v>588</v>
      </c>
      <c r="B1309" s="832" t="s">
        <v>589</v>
      </c>
      <c r="C1309" s="835" t="s">
        <v>618</v>
      </c>
      <c r="D1309" s="863" t="s">
        <v>619</v>
      </c>
      <c r="E1309" s="835" t="s">
        <v>5756</v>
      </c>
      <c r="F1309" s="863" t="s">
        <v>5757</v>
      </c>
      <c r="G1309" s="835" t="s">
        <v>6237</v>
      </c>
      <c r="H1309" s="835" t="s">
        <v>6238</v>
      </c>
      <c r="I1309" s="849">
        <v>610.5</v>
      </c>
      <c r="J1309" s="849">
        <v>1</v>
      </c>
      <c r="K1309" s="850">
        <v>610.5</v>
      </c>
    </row>
    <row r="1310" spans="1:11" ht="14.4" customHeight="1" x14ac:dyDescent="0.3">
      <c r="A1310" s="831" t="s">
        <v>588</v>
      </c>
      <c r="B1310" s="832" t="s">
        <v>589</v>
      </c>
      <c r="C1310" s="835" t="s">
        <v>618</v>
      </c>
      <c r="D1310" s="863" t="s">
        <v>619</v>
      </c>
      <c r="E1310" s="835" t="s">
        <v>5756</v>
      </c>
      <c r="F1310" s="863" t="s">
        <v>5757</v>
      </c>
      <c r="G1310" s="835" t="s">
        <v>6239</v>
      </c>
      <c r="H1310" s="835" t="s">
        <v>6240</v>
      </c>
      <c r="I1310" s="849">
        <v>610.5</v>
      </c>
      <c r="J1310" s="849">
        <v>1</v>
      </c>
      <c r="K1310" s="850">
        <v>610.5</v>
      </c>
    </row>
    <row r="1311" spans="1:11" ht="14.4" customHeight="1" x14ac:dyDescent="0.3">
      <c r="A1311" s="831" t="s">
        <v>588</v>
      </c>
      <c r="B1311" s="832" t="s">
        <v>589</v>
      </c>
      <c r="C1311" s="835" t="s">
        <v>618</v>
      </c>
      <c r="D1311" s="863" t="s">
        <v>619</v>
      </c>
      <c r="E1311" s="835" t="s">
        <v>5756</v>
      </c>
      <c r="F1311" s="863" t="s">
        <v>5757</v>
      </c>
      <c r="G1311" s="835" t="s">
        <v>6241</v>
      </c>
      <c r="H1311" s="835" t="s">
        <v>6242</v>
      </c>
      <c r="I1311" s="849">
        <v>610.5</v>
      </c>
      <c r="J1311" s="849">
        <v>1</v>
      </c>
      <c r="K1311" s="850">
        <v>610.5</v>
      </c>
    </row>
    <row r="1312" spans="1:11" ht="14.4" customHeight="1" x14ac:dyDescent="0.3">
      <c r="A1312" s="831" t="s">
        <v>588</v>
      </c>
      <c r="B1312" s="832" t="s">
        <v>589</v>
      </c>
      <c r="C1312" s="835" t="s">
        <v>618</v>
      </c>
      <c r="D1312" s="863" t="s">
        <v>619</v>
      </c>
      <c r="E1312" s="835" t="s">
        <v>5756</v>
      </c>
      <c r="F1312" s="863" t="s">
        <v>5757</v>
      </c>
      <c r="G1312" s="835" t="s">
        <v>6243</v>
      </c>
      <c r="H1312" s="835" t="s">
        <v>6244</v>
      </c>
      <c r="I1312" s="849">
        <v>610.5</v>
      </c>
      <c r="J1312" s="849">
        <v>1</v>
      </c>
      <c r="K1312" s="850">
        <v>610.5</v>
      </c>
    </row>
    <row r="1313" spans="1:11" ht="14.4" customHeight="1" x14ac:dyDescent="0.3">
      <c r="A1313" s="831" t="s">
        <v>588</v>
      </c>
      <c r="B1313" s="832" t="s">
        <v>589</v>
      </c>
      <c r="C1313" s="835" t="s">
        <v>618</v>
      </c>
      <c r="D1313" s="863" t="s">
        <v>619</v>
      </c>
      <c r="E1313" s="835" t="s">
        <v>5756</v>
      </c>
      <c r="F1313" s="863" t="s">
        <v>5757</v>
      </c>
      <c r="G1313" s="835" t="s">
        <v>6245</v>
      </c>
      <c r="H1313" s="835" t="s">
        <v>6246</v>
      </c>
      <c r="I1313" s="849">
        <v>610.5</v>
      </c>
      <c r="J1313" s="849">
        <v>2</v>
      </c>
      <c r="K1313" s="850">
        <v>1221</v>
      </c>
    </row>
    <row r="1314" spans="1:11" ht="14.4" customHeight="1" x14ac:dyDescent="0.3">
      <c r="A1314" s="831" t="s">
        <v>588</v>
      </c>
      <c r="B1314" s="832" t="s">
        <v>589</v>
      </c>
      <c r="C1314" s="835" t="s">
        <v>618</v>
      </c>
      <c r="D1314" s="863" t="s">
        <v>619</v>
      </c>
      <c r="E1314" s="835" t="s">
        <v>5756</v>
      </c>
      <c r="F1314" s="863" t="s">
        <v>5757</v>
      </c>
      <c r="G1314" s="835" t="s">
        <v>6247</v>
      </c>
      <c r="H1314" s="835" t="s">
        <v>6248</v>
      </c>
      <c r="I1314" s="849">
        <v>610.5</v>
      </c>
      <c r="J1314" s="849">
        <v>2</v>
      </c>
      <c r="K1314" s="850">
        <v>1221</v>
      </c>
    </row>
    <row r="1315" spans="1:11" ht="14.4" customHeight="1" x14ac:dyDescent="0.3">
      <c r="A1315" s="831" t="s">
        <v>588</v>
      </c>
      <c r="B1315" s="832" t="s">
        <v>589</v>
      </c>
      <c r="C1315" s="835" t="s">
        <v>618</v>
      </c>
      <c r="D1315" s="863" t="s">
        <v>619</v>
      </c>
      <c r="E1315" s="835" t="s">
        <v>5756</v>
      </c>
      <c r="F1315" s="863" t="s">
        <v>5757</v>
      </c>
      <c r="G1315" s="835" t="s">
        <v>6249</v>
      </c>
      <c r="H1315" s="835" t="s">
        <v>6250</v>
      </c>
      <c r="I1315" s="849">
        <v>610.5</v>
      </c>
      <c r="J1315" s="849">
        <v>1</v>
      </c>
      <c r="K1315" s="850">
        <v>610.5</v>
      </c>
    </row>
    <row r="1316" spans="1:11" ht="14.4" customHeight="1" x14ac:dyDescent="0.3">
      <c r="A1316" s="831" t="s">
        <v>588</v>
      </c>
      <c r="B1316" s="832" t="s">
        <v>589</v>
      </c>
      <c r="C1316" s="835" t="s">
        <v>618</v>
      </c>
      <c r="D1316" s="863" t="s">
        <v>619</v>
      </c>
      <c r="E1316" s="835" t="s">
        <v>5756</v>
      </c>
      <c r="F1316" s="863" t="s">
        <v>5757</v>
      </c>
      <c r="G1316" s="835" t="s">
        <v>6251</v>
      </c>
      <c r="H1316" s="835" t="s">
        <v>6252</v>
      </c>
      <c r="I1316" s="849">
        <v>610.5</v>
      </c>
      <c r="J1316" s="849">
        <v>1</v>
      </c>
      <c r="K1316" s="850">
        <v>610.5</v>
      </c>
    </row>
    <row r="1317" spans="1:11" ht="14.4" customHeight="1" x14ac:dyDescent="0.3">
      <c r="A1317" s="831" t="s">
        <v>588</v>
      </c>
      <c r="B1317" s="832" t="s">
        <v>589</v>
      </c>
      <c r="C1317" s="835" t="s">
        <v>618</v>
      </c>
      <c r="D1317" s="863" t="s">
        <v>619</v>
      </c>
      <c r="E1317" s="835" t="s">
        <v>5756</v>
      </c>
      <c r="F1317" s="863" t="s">
        <v>5757</v>
      </c>
      <c r="G1317" s="835" t="s">
        <v>6253</v>
      </c>
      <c r="H1317" s="835" t="s">
        <v>6254</v>
      </c>
      <c r="I1317" s="849">
        <v>610.5</v>
      </c>
      <c r="J1317" s="849">
        <v>2</v>
      </c>
      <c r="K1317" s="850">
        <v>1221</v>
      </c>
    </row>
    <row r="1318" spans="1:11" ht="14.4" customHeight="1" x14ac:dyDescent="0.3">
      <c r="A1318" s="831" t="s">
        <v>588</v>
      </c>
      <c r="B1318" s="832" t="s">
        <v>589</v>
      </c>
      <c r="C1318" s="835" t="s">
        <v>618</v>
      </c>
      <c r="D1318" s="863" t="s">
        <v>619</v>
      </c>
      <c r="E1318" s="835" t="s">
        <v>5756</v>
      </c>
      <c r="F1318" s="863" t="s">
        <v>5757</v>
      </c>
      <c r="G1318" s="835" t="s">
        <v>6255</v>
      </c>
      <c r="H1318" s="835" t="s">
        <v>6256</v>
      </c>
      <c r="I1318" s="849">
        <v>610.5</v>
      </c>
      <c r="J1318" s="849">
        <v>3</v>
      </c>
      <c r="K1318" s="850">
        <v>1831.5</v>
      </c>
    </row>
    <row r="1319" spans="1:11" ht="14.4" customHeight="1" x14ac:dyDescent="0.3">
      <c r="A1319" s="831" t="s">
        <v>588</v>
      </c>
      <c r="B1319" s="832" t="s">
        <v>589</v>
      </c>
      <c r="C1319" s="835" t="s">
        <v>618</v>
      </c>
      <c r="D1319" s="863" t="s">
        <v>619</v>
      </c>
      <c r="E1319" s="835" t="s">
        <v>5756</v>
      </c>
      <c r="F1319" s="863" t="s">
        <v>5757</v>
      </c>
      <c r="G1319" s="835" t="s">
        <v>6257</v>
      </c>
      <c r="H1319" s="835" t="s">
        <v>6258</v>
      </c>
      <c r="I1319" s="849">
        <v>610.5</v>
      </c>
      <c r="J1319" s="849">
        <v>6</v>
      </c>
      <c r="K1319" s="850">
        <v>3663</v>
      </c>
    </row>
    <row r="1320" spans="1:11" ht="14.4" customHeight="1" x14ac:dyDescent="0.3">
      <c r="A1320" s="831" t="s">
        <v>588</v>
      </c>
      <c r="B1320" s="832" t="s">
        <v>589</v>
      </c>
      <c r="C1320" s="835" t="s">
        <v>618</v>
      </c>
      <c r="D1320" s="863" t="s">
        <v>619</v>
      </c>
      <c r="E1320" s="835" t="s">
        <v>5756</v>
      </c>
      <c r="F1320" s="863" t="s">
        <v>5757</v>
      </c>
      <c r="G1320" s="835" t="s">
        <v>6259</v>
      </c>
      <c r="H1320" s="835" t="s">
        <v>6260</v>
      </c>
      <c r="I1320" s="849">
        <v>610.5</v>
      </c>
      <c r="J1320" s="849">
        <v>8</v>
      </c>
      <c r="K1320" s="850">
        <v>4884</v>
      </c>
    </row>
    <row r="1321" spans="1:11" ht="14.4" customHeight="1" x14ac:dyDescent="0.3">
      <c r="A1321" s="831" t="s">
        <v>588</v>
      </c>
      <c r="B1321" s="832" t="s">
        <v>589</v>
      </c>
      <c r="C1321" s="835" t="s">
        <v>618</v>
      </c>
      <c r="D1321" s="863" t="s">
        <v>619</v>
      </c>
      <c r="E1321" s="835" t="s">
        <v>5756</v>
      </c>
      <c r="F1321" s="863" t="s">
        <v>5757</v>
      </c>
      <c r="G1321" s="835" t="s">
        <v>6261</v>
      </c>
      <c r="H1321" s="835" t="s">
        <v>6262</v>
      </c>
      <c r="I1321" s="849">
        <v>610.42999267578125</v>
      </c>
      <c r="J1321" s="849">
        <v>4</v>
      </c>
      <c r="K1321" s="850">
        <v>2441.7899780273437</v>
      </c>
    </row>
    <row r="1322" spans="1:11" ht="14.4" customHeight="1" x14ac:dyDescent="0.3">
      <c r="A1322" s="831" t="s">
        <v>588</v>
      </c>
      <c r="B1322" s="832" t="s">
        <v>589</v>
      </c>
      <c r="C1322" s="835" t="s">
        <v>618</v>
      </c>
      <c r="D1322" s="863" t="s">
        <v>619</v>
      </c>
      <c r="E1322" s="835" t="s">
        <v>5756</v>
      </c>
      <c r="F1322" s="863" t="s">
        <v>5757</v>
      </c>
      <c r="G1322" s="835" t="s">
        <v>6263</v>
      </c>
      <c r="H1322" s="835" t="s">
        <v>6264</v>
      </c>
      <c r="I1322" s="849">
        <v>610.44749450683594</v>
      </c>
      <c r="J1322" s="849">
        <v>10</v>
      </c>
      <c r="K1322" s="850">
        <v>6104.5699462890625</v>
      </c>
    </row>
    <row r="1323" spans="1:11" ht="14.4" customHeight="1" x14ac:dyDescent="0.3">
      <c r="A1323" s="831" t="s">
        <v>588</v>
      </c>
      <c r="B1323" s="832" t="s">
        <v>589</v>
      </c>
      <c r="C1323" s="835" t="s">
        <v>618</v>
      </c>
      <c r="D1323" s="863" t="s">
        <v>619</v>
      </c>
      <c r="E1323" s="835" t="s">
        <v>5756</v>
      </c>
      <c r="F1323" s="863" t="s">
        <v>5757</v>
      </c>
      <c r="G1323" s="835" t="s">
        <v>6265</v>
      </c>
      <c r="H1323" s="835" t="s">
        <v>6266</v>
      </c>
      <c r="I1323" s="849">
        <v>610.44749450683594</v>
      </c>
      <c r="J1323" s="849">
        <v>6</v>
      </c>
      <c r="K1323" s="850">
        <v>3662.3599853515625</v>
      </c>
    </row>
    <row r="1324" spans="1:11" ht="14.4" customHeight="1" x14ac:dyDescent="0.3">
      <c r="A1324" s="831" t="s">
        <v>588</v>
      </c>
      <c r="B1324" s="832" t="s">
        <v>589</v>
      </c>
      <c r="C1324" s="835" t="s">
        <v>618</v>
      </c>
      <c r="D1324" s="863" t="s">
        <v>619</v>
      </c>
      <c r="E1324" s="835" t="s">
        <v>5756</v>
      </c>
      <c r="F1324" s="863" t="s">
        <v>5757</v>
      </c>
      <c r="G1324" s="835" t="s">
        <v>6267</v>
      </c>
      <c r="H1324" s="835" t="s">
        <v>6268</v>
      </c>
      <c r="I1324" s="849">
        <v>610.39498901367187</v>
      </c>
      <c r="J1324" s="849">
        <v>4</v>
      </c>
      <c r="K1324" s="850">
        <v>2441.5699462890625</v>
      </c>
    </row>
    <row r="1325" spans="1:11" ht="14.4" customHeight="1" x14ac:dyDescent="0.3">
      <c r="A1325" s="831" t="s">
        <v>588</v>
      </c>
      <c r="B1325" s="832" t="s">
        <v>589</v>
      </c>
      <c r="C1325" s="835" t="s">
        <v>618</v>
      </c>
      <c r="D1325" s="863" t="s">
        <v>619</v>
      </c>
      <c r="E1325" s="835" t="s">
        <v>5756</v>
      </c>
      <c r="F1325" s="863" t="s">
        <v>5757</v>
      </c>
      <c r="G1325" s="835" t="s">
        <v>6269</v>
      </c>
      <c r="H1325" s="835" t="s">
        <v>6270</v>
      </c>
      <c r="I1325" s="849">
        <v>610.44749450683594</v>
      </c>
      <c r="J1325" s="849">
        <v>4</v>
      </c>
      <c r="K1325" s="850">
        <v>2441.7899780273437</v>
      </c>
    </row>
    <row r="1326" spans="1:11" ht="14.4" customHeight="1" x14ac:dyDescent="0.3">
      <c r="A1326" s="831" t="s">
        <v>588</v>
      </c>
      <c r="B1326" s="832" t="s">
        <v>589</v>
      </c>
      <c r="C1326" s="835" t="s">
        <v>618</v>
      </c>
      <c r="D1326" s="863" t="s">
        <v>619</v>
      </c>
      <c r="E1326" s="835" t="s">
        <v>5756</v>
      </c>
      <c r="F1326" s="863" t="s">
        <v>5757</v>
      </c>
      <c r="G1326" s="835" t="s">
        <v>6271</v>
      </c>
      <c r="H1326" s="835" t="s">
        <v>6272</v>
      </c>
      <c r="I1326" s="849">
        <v>610.42999267578125</v>
      </c>
      <c r="J1326" s="849">
        <v>3</v>
      </c>
      <c r="K1326" s="850">
        <v>1831.2899780273437</v>
      </c>
    </row>
    <row r="1327" spans="1:11" ht="14.4" customHeight="1" x14ac:dyDescent="0.3">
      <c r="A1327" s="831" t="s">
        <v>588</v>
      </c>
      <c r="B1327" s="832" t="s">
        <v>589</v>
      </c>
      <c r="C1327" s="835" t="s">
        <v>618</v>
      </c>
      <c r="D1327" s="863" t="s">
        <v>619</v>
      </c>
      <c r="E1327" s="835" t="s">
        <v>5756</v>
      </c>
      <c r="F1327" s="863" t="s">
        <v>5757</v>
      </c>
      <c r="G1327" s="835" t="s">
        <v>6273</v>
      </c>
      <c r="H1327" s="835" t="s">
        <v>6274</v>
      </c>
      <c r="I1327" s="849">
        <v>610.42999267578125</v>
      </c>
      <c r="J1327" s="849">
        <v>3</v>
      </c>
      <c r="K1327" s="850">
        <v>1831.2899780273437</v>
      </c>
    </row>
    <row r="1328" spans="1:11" ht="14.4" customHeight="1" x14ac:dyDescent="0.3">
      <c r="A1328" s="831" t="s">
        <v>588</v>
      </c>
      <c r="B1328" s="832" t="s">
        <v>589</v>
      </c>
      <c r="C1328" s="835" t="s">
        <v>618</v>
      </c>
      <c r="D1328" s="863" t="s">
        <v>619</v>
      </c>
      <c r="E1328" s="835" t="s">
        <v>5756</v>
      </c>
      <c r="F1328" s="863" t="s">
        <v>5757</v>
      </c>
      <c r="G1328" s="835" t="s">
        <v>6275</v>
      </c>
      <c r="H1328" s="835" t="s">
        <v>6276</v>
      </c>
      <c r="I1328" s="849">
        <v>610.5</v>
      </c>
      <c r="J1328" s="849">
        <v>2</v>
      </c>
      <c r="K1328" s="850">
        <v>1221</v>
      </c>
    </row>
    <row r="1329" spans="1:11" ht="14.4" customHeight="1" x14ac:dyDescent="0.3">
      <c r="A1329" s="831" t="s">
        <v>588</v>
      </c>
      <c r="B1329" s="832" t="s">
        <v>589</v>
      </c>
      <c r="C1329" s="835" t="s">
        <v>618</v>
      </c>
      <c r="D1329" s="863" t="s">
        <v>619</v>
      </c>
      <c r="E1329" s="835" t="s">
        <v>5756</v>
      </c>
      <c r="F1329" s="863" t="s">
        <v>5757</v>
      </c>
      <c r="G1329" s="835" t="s">
        <v>6277</v>
      </c>
      <c r="H1329" s="835" t="s">
        <v>6278</v>
      </c>
      <c r="I1329" s="849">
        <v>610.5</v>
      </c>
      <c r="J1329" s="849">
        <v>4</v>
      </c>
      <c r="K1329" s="850">
        <v>2442</v>
      </c>
    </row>
    <row r="1330" spans="1:11" ht="14.4" customHeight="1" x14ac:dyDescent="0.3">
      <c r="A1330" s="831" t="s">
        <v>588</v>
      </c>
      <c r="B1330" s="832" t="s">
        <v>589</v>
      </c>
      <c r="C1330" s="835" t="s">
        <v>618</v>
      </c>
      <c r="D1330" s="863" t="s">
        <v>619</v>
      </c>
      <c r="E1330" s="835" t="s">
        <v>5756</v>
      </c>
      <c r="F1330" s="863" t="s">
        <v>5757</v>
      </c>
      <c r="G1330" s="835" t="s">
        <v>6279</v>
      </c>
      <c r="H1330" s="835" t="s">
        <v>6280</v>
      </c>
      <c r="I1330" s="849">
        <v>610.5</v>
      </c>
      <c r="J1330" s="849">
        <v>1</v>
      </c>
      <c r="K1330" s="850">
        <v>610.5</v>
      </c>
    </row>
    <row r="1331" spans="1:11" ht="14.4" customHeight="1" x14ac:dyDescent="0.3">
      <c r="A1331" s="831" t="s">
        <v>588</v>
      </c>
      <c r="B1331" s="832" t="s">
        <v>589</v>
      </c>
      <c r="C1331" s="835" t="s">
        <v>618</v>
      </c>
      <c r="D1331" s="863" t="s">
        <v>619</v>
      </c>
      <c r="E1331" s="835" t="s">
        <v>5756</v>
      </c>
      <c r="F1331" s="863" t="s">
        <v>5757</v>
      </c>
      <c r="G1331" s="835" t="s">
        <v>6281</v>
      </c>
      <c r="H1331" s="835" t="s">
        <v>6282</v>
      </c>
      <c r="I1331" s="849">
        <v>610.5</v>
      </c>
      <c r="J1331" s="849">
        <v>4</v>
      </c>
      <c r="K1331" s="850">
        <v>2442</v>
      </c>
    </row>
    <row r="1332" spans="1:11" ht="14.4" customHeight="1" x14ac:dyDescent="0.3">
      <c r="A1332" s="831" t="s">
        <v>588</v>
      </c>
      <c r="B1332" s="832" t="s">
        <v>589</v>
      </c>
      <c r="C1332" s="835" t="s">
        <v>618</v>
      </c>
      <c r="D1332" s="863" t="s">
        <v>619</v>
      </c>
      <c r="E1332" s="835" t="s">
        <v>5756</v>
      </c>
      <c r="F1332" s="863" t="s">
        <v>5757</v>
      </c>
      <c r="G1332" s="835" t="s">
        <v>6283</v>
      </c>
      <c r="H1332" s="835" t="s">
        <v>6284</v>
      </c>
      <c r="I1332" s="849">
        <v>610.5</v>
      </c>
      <c r="J1332" s="849">
        <v>1</v>
      </c>
      <c r="K1332" s="850">
        <v>610.5</v>
      </c>
    </row>
    <row r="1333" spans="1:11" ht="14.4" customHeight="1" x14ac:dyDescent="0.3">
      <c r="A1333" s="831" t="s">
        <v>588</v>
      </c>
      <c r="B1333" s="832" t="s">
        <v>589</v>
      </c>
      <c r="C1333" s="835" t="s">
        <v>618</v>
      </c>
      <c r="D1333" s="863" t="s">
        <v>619</v>
      </c>
      <c r="E1333" s="835" t="s">
        <v>5756</v>
      </c>
      <c r="F1333" s="863" t="s">
        <v>5757</v>
      </c>
      <c r="G1333" s="835" t="s">
        <v>6285</v>
      </c>
      <c r="H1333" s="835" t="s">
        <v>6286</v>
      </c>
      <c r="I1333" s="849">
        <v>610.5</v>
      </c>
      <c r="J1333" s="849">
        <v>2</v>
      </c>
      <c r="K1333" s="850">
        <v>1221</v>
      </c>
    </row>
    <row r="1334" spans="1:11" ht="14.4" customHeight="1" x14ac:dyDescent="0.3">
      <c r="A1334" s="831" t="s">
        <v>588</v>
      </c>
      <c r="B1334" s="832" t="s">
        <v>589</v>
      </c>
      <c r="C1334" s="835" t="s">
        <v>618</v>
      </c>
      <c r="D1334" s="863" t="s">
        <v>619</v>
      </c>
      <c r="E1334" s="835" t="s">
        <v>5756</v>
      </c>
      <c r="F1334" s="863" t="s">
        <v>5757</v>
      </c>
      <c r="G1334" s="835" t="s">
        <v>6287</v>
      </c>
      <c r="H1334" s="835" t="s">
        <v>6288</v>
      </c>
      <c r="I1334" s="849">
        <v>1482.510009765625</v>
      </c>
      <c r="J1334" s="849">
        <v>1</v>
      </c>
      <c r="K1334" s="850">
        <v>1482.510009765625</v>
      </c>
    </row>
    <row r="1335" spans="1:11" ht="14.4" customHeight="1" x14ac:dyDescent="0.3">
      <c r="A1335" s="831" t="s">
        <v>588</v>
      </c>
      <c r="B1335" s="832" t="s">
        <v>589</v>
      </c>
      <c r="C1335" s="835" t="s">
        <v>618</v>
      </c>
      <c r="D1335" s="863" t="s">
        <v>619</v>
      </c>
      <c r="E1335" s="835" t="s">
        <v>5756</v>
      </c>
      <c r="F1335" s="863" t="s">
        <v>5757</v>
      </c>
      <c r="G1335" s="835" t="s">
        <v>6289</v>
      </c>
      <c r="H1335" s="835" t="s">
        <v>6290</v>
      </c>
      <c r="I1335" s="849">
        <v>897</v>
      </c>
      <c r="J1335" s="849">
        <v>2</v>
      </c>
      <c r="K1335" s="850">
        <v>1794</v>
      </c>
    </row>
    <row r="1336" spans="1:11" ht="14.4" customHeight="1" x14ac:dyDescent="0.3">
      <c r="A1336" s="831" t="s">
        <v>588</v>
      </c>
      <c r="B1336" s="832" t="s">
        <v>589</v>
      </c>
      <c r="C1336" s="835" t="s">
        <v>618</v>
      </c>
      <c r="D1336" s="863" t="s">
        <v>619</v>
      </c>
      <c r="E1336" s="835" t="s">
        <v>5756</v>
      </c>
      <c r="F1336" s="863" t="s">
        <v>5757</v>
      </c>
      <c r="G1336" s="835" t="s">
        <v>6291</v>
      </c>
      <c r="H1336" s="835" t="s">
        <v>6292</v>
      </c>
      <c r="I1336" s="849">
        <v>897</v>
      </c>
      <c r="J1336" s="849">
        <v>2</v>
      </c>
      <c r="K1336" s="850">
        <v>1794</v>
      </c>
    </row>
    <row r="1337" spans="1:11" ht="14.4" customHeight="1" x14ac:dyDescent="0.3">
      <c r="A1337" s="831" t="s">
        <v>588</v>
      </c>
      <c r="B1337" s="832" t="s">
        <v>589</v>
      </c>
      <c r="C1337" s="835" t="s">
        <v>618</v>
      </c>
      <c r="D1337" s="863" t="s">
        <v>619</v>
      </c>
      <c r="E1337" s="835" t="s">
        <v>5756</v>
      </c>
      <c r="F1337" s="863" t="s">
        <v>5757</v>
      </c>
      <c r="G1337" s="835" t="s">
        <v>6293</v>
      </c>
      <c r="H1337" s="835" t="s">
        <v>6294</v>
      </c>
      <c r="I1337" s="849">
        <v>897</v>
      </c>
      <c r="J1337" s="849">
        <v>2</v>
      </c>
      <c r="K1337" s="850">
        <v>1794</v>
      </c>
    </row>
    <row r="1338" spans="1:11" ht="14.4" customHeight="1" x14ac:dyDescent="0.3">
      <c r="A1338" s="831" t="s">
        <v>588</v>
      </c>
      <c r="B1338" s="832" t="s">
        <v>589</v>
      </c>
      <c r="C1338" s="835" t="s">
        <v>618</v>
      </c>
      <c r="D1338" s="863" t="s">
        <v>619</v>
      </c>
      <c r="E1338" s="835" t="s">
        <v>5756</v>
      </c>
      <c r="F1338" s="863" t="s">
        <v>5757</v>
      </c>
      <c r="G1338" s="835" t="s">
        <v>6295</v>
      </c>
      <c r="H1338" s="835" t="s">
        <v>6296</v>
      </c>
      <c r="I1338" s="849">
        <v>897</v>
      </c>
      <c r="J1338" s="849">
        <v>2</v>
      </c>
      <c r="K1338" s="850">
        <v>1794</v>
      </c>
    </row>
    <row r="1339" spans="1:11" ht="14.4" customHeight="1" x14ac:dyDescent="0.3">
      <c r="A1339" s="831" t="s">
        <v>588</v>
      </c>
      <c r="B1339" s="832" t="s">
        <v>589</v>
      </c>
      <c r="C1339" s="835" t="s">
        <v>618</v>
      </c>
      <c r="D1339" s="863" t="s">
        <v>619</v>
      </c>
      <c r="E1339" s="835" t="s">
        <v>6297</v>
      </c>
      <c r="F1339" s="863" t="s">
        <v>6298</v>
      </c>
      <c r="G1339" s="835" t="s">
        <v>6299</v>
      </c>
      <c r="H1339" s="835" t="s">
        <v>6300</v>
      </c>
      <c r="I1339" s="849">
        <v>3329.25</v>
      </c>
      <c r="J1339" s="849">
        <v>6</v>
      </c>
      <c r="K1339" s="850">
        <v>19975.5</v>
      </c>
    </row>
    <row r="1340" spans="1:11" ht="14.4" customHeight="1" x14ac:dyDescent="0.3">
      <c r="A1340" s="831" t="s">
        <v>588</v>
      </c>
      <c r="B1340" s="832" t="s">
        <v>589</v>
      </c>
      <c r="C1340" s="835" t="s">
        <v>618</v>
      </c>
      <c r="D1340" s="863" t="s">
        <v>619</v>
      </c>
      <c r="E1340" s="835" t="s">
        <v>6297</v>
      </c>
      <c r="F1340" s="863" t="s">
        <v>6298</v>
      </c>
      <c r="G1340" s="835" t="s">
        <v>6301</v>
      </c>
      <c r="H1340" s="835" t="s">
        <v>6302</v>
      </c>
      <c r="I1340" s="849">
        <v>18178.08740234375</v>
      </c>
      <c r="J1340" s="849">
        <v>4</v>
      </c>
      <c r="K1340" s="850">
        <v>72712.349609375</v>
      </c>
    </row>
    <row r="1341" spans="1:11" ht="14.4" customHeight="1" x14ac:dyDescent="0.3">
      <c r="A1341" s="831" t="s">
        <v>588</v>
      </c>
      <c r="B1341" s="832" t="s">
        <v>589</v>
      </c>
      <c r="C1341" s="835" t="s">
        <v>618</v>
      </c>
      <c r="D1341" s="863" t="s">
        <v>619</v>
      </c>
      <c r="E1341" s="835" t="s">
        <v>6297</v>
      </c>
      <c r="F1341" s="863" t="s">
        <v>6298</v>
      </c>
      <c r="G1341" s="835" t="s">
        <v>6303</v>
      </c>
      <c r="H1341" s="835" t="s">
        <v>6304</v>
      </c>
      <c r="I1341" s="849">
        <v>33442.294921875</v>
      </c>
      <c r="J1341" s="849">
        <v>10</v>
      </c>
      <c r="K1341" s="850">
        <v>319840.75390625</v>
      </c>
    </row>
    <row r="1342" spans="1:11" ht="14.4" customHeight="1" x14ac:dyDescent="0.3">
      <c r="A1342" s="831" t="s">
        <v>588</v>
      </c>
      <c r="B1342" s="832" t="s">
        <v>589</v>
      </c>
      <c r="C1342" s="835" t="s">
        <v>618</v>
      </c>
      <c r="D1342" s="863" t="s">
        <v>619</v>
      </c>
      <c r="E1342" s="835" t="s">
        <v>6297</v>
      </c>
      <c r="F1342" s="863" t="s">
        <v>6298</v>
      </c>
      <c r="G1342" s="835" t="s">
        <v>6305</v>
      </c>
      <c r="H1342" s="835" t="s">
        <v>6306</v>
      </c>
      <c r="I1342" s="849">
        <v>5175</v>
      </c>
      <c r="J1342" s="849">
        <v>5</v>
      </c>
      <c r="K1342" s="850">
        <v>25875</v>
      </c>
    </row>
    <row r="1343" spans="1:11" ht="14.4" customHeight="1" x14ac:dyDescent="0.3">
      <c r="A1343" s="831" t="s">
        <v>588</v>
      </c>
      <c r="B1343" s="832" t="s">
        <v>589</v>
      </c>
      <c r="C1343" s="835" t="s">
        <v>618</v>
      </c>
      <c r="D1343" s="863" t="s">
        <v>619</v>
      </c>
      <c r="E1343" s="835" t="s">
        <v>6297</v>
      </c>
      <c r="F1343" s="863" t="s">
        <v>6298</v>
      </c>
      <c r="G1343" s="835" t="s">
        <v>6307</v>
      </c>
      <c r="H1343" s="835" t="s">
        <v>6308</v>
      </c>
      <c r="I1343" s="849">
        <v>8390.400390625</v>
      </c>
      <c r="J1343" s="849">
        <v>3</v>
      </c>
      <c r="K1343" s="850">
        <v>25171.201171875</v>
      </c>
    </row>
    <row r="1344" spans="1:11" ht="14.4" customHeight="1" x14ac:dyDescent="0.3">
      <c r="A1344" s="831" t="s">
        <v>588</v>
      </c>
      <c r="B1344" s="832" t="s">
        <v>589</v>
      </c>
      <c r="C1344" s="835" t="s">
        <v>618</v>
      </c>
      <c r="D1344" s="863" t="s">
        <v>619</v>
      </c>
      <c r="E1344" s="835" t="s">
        <v>6297</v>
      </c>
      <c r="F1344" s="863" t="s">
        <v>6298</v>
      </c>
      <c r="G1344" s="835" t="s">
        <v>6309</v>
      </c>
      <c r="H1344" s="835" t="s">
        <v>6310</v>
      </c>
      <c r="I1344" s="849">
        <v>8390.400390625</v>
      </c>
      <c r="J1344" s="849">
        <v>1</v>
      </c>
      <c r="K1344" s="850">
        <v>8390.400390625</v>
      </c>
    </row>
    <row r="1345" spans="1:11" ht="14.4" customHeight="1" x14ac:dyDescent="0.3">
      <c r="A1345" s="831" t="s">
        <v>588</v>
      </c>
      <c r="B1345" s="832" t="s">
        <v>589</v>
      </c>
      <c r="C1345" s="835" t="s">
        <v>618</v>
      </c>
      <c r="D1345" s="863" t="s">
        <v>619</v>
      </c>
      <c r="E1345" s="835" t="s">
        <v>6297</v>
      </c>
      <c r="F1345" s="863" t="s">
        <v>6298</v>
      </c>
      <c r="G1345" s="835" t="s">
        <v>6311</v>
      </c>
      <c r="H1345" s="835" t="s">
        <v>6312</v>
      </c>
      <c r="I1345" s="849">
        <v>7364.6286272321431</v>
      </c>
      <c r="J1345" s="849">
        <v>14</v>
      </c>
      <c r="K1345" s="850">
        <v>103104.791015625</v>
      </c>
    </row>
    <row r="1346" spans="1:11" ht="14.4" customHeight="1" x14ac:dyDescent="0.3">
      <c r="A1346" s="831" t="s">
        <v>588</v>
      </c>
      <c r="B1346" s="832" t="s">
        <v>589</v>
      </c>
      <c r="C1346" s="835" t="s">
        <v>618</v>
      </c>
      <c r="D1346" s="863" t="s">
        <v>619</v>
      </c>
      <c r="E1346" s="835" t="s">
        <v>6297</v>
      </c>
      <c r="F1346" s="863" t="s">
        <v>6298</v>
      </c>
      <c r="G1346" s="835" t="s">
        <v>6313</v>
      </c>
      <c r="H1346" s="835" t="s">
        <v>6314</v>
      </c>
      <c r="I1346" s="849">
        <v>9119.5</v>
      </c>
      <c r="J1346" s="849">
        <v>1</v>
      </c>
      <c r="K1346" s="850">
        <v>9119.5</v>
      </c>
    </row>
    <row r="1347" spans="1:11" ht="14.4" customHeight="1" x14ac:dyDescent="0.3">
      <c r="A1347" s="831" t="s">
        <v>588</v>
      </c>
      <c r="B1347" s="832" t="s">
        <v>589</v>
      </c>
      <c r="C1347" s="835" t="s">
        <v>618</v>
      </c>
      <c r="D1347" s="863" t="s">
        <v>619</v>
      </c>
      <c r="E1347" s="835" t="s">
        <v>6297</v>
      </c>
      <c r="F1347" s="863" t="s">
        <v>6298</v>
      </c>
      <c r="G1347" s="835" t="s">
        <v>6315</v>
      </c>
      <c r="H1347" s="835" t="s">
        <v>6316</v>
      </c>
      <c r="I1347" s="849">
        <v>4600</v>
      </c>
      <c r="J1347" s="849">
        <v>2</v>
      </c>
      <c r="K1347" s="850">
        <v>9200</v>
      </c>
    </row>
    <row r="1348" spans="1:11" ht="14.4" customHeight="1" x14ac:dyDescent="0.3">
      <c r="A1348" s="831" t="s">
        <v>588</v>
      </c>
      <c r="B1348" s="832" t="s">
        <v>589</v>
      </c>
      <c r="C1348" s="835" t="s">
        <v>618</v>
      </c>
      <c r="D1348" s="863" t="s">
        <v>619</v>
      </c>
      <c r="E1348" s="835" t="s">
        <v>6297</v>
      </c>
      <c r="F1348" s="863" t="s">
        <v>6298</v>
      </c>
      <c r="G1348" s="835" t="s">
        <v>6317</v>
      </c>
      <c r="H1348" s="835" t="s">
        <v>6318</v>
      </c>
      <c r="I1348" s="849">
        <v>3661.60009765625</v>
      </c>
      <c r="J1348" s="849">
        <v>1</v>
      </c>
      <c r="K1348" s="850">
        <v>3661.60009765625</v>
      </c>
    </row>
    <row r="1349" spans="1:11" ht="14.4" customHeight="1" x14ac:dyDescent="0.3">
      <c r="A1349" s="831" t="s">
        <v>588</v>
      </c>
      <c r="B1349" s="832" t="s">
        <v>589</v>
      </c>
      <c r="C1349" s="835" t="s">
        <v>618</v>
      </c>
      <c r="D1349" s="863" t="s">
        <v>619</v>
      </c>
      <c r="E1349" s="835" t="s">
        <v>6297</v>
      </c>
      <c r="F1349" s="863" t="s">
        <v>6298</v>
      </c>
      <c r="G1349" s="835" t="s">
        <v>6319</v>
      </c>
      <c r="H1349" s="835" t="s">
        <v>6320</v>
      </c>
      <c r="I1349" s="849">
        <v>9119.5</v>
      </c>
      <c r="J1349" s="849">
        <v>15</v>
      </c>
      <c r="K1349" s="850">
        <v>136792.5</v>
      </c>
    </row>
    <row r="1350" spans="1:11" ht="14.4" customHeight="1" x14ac:dyDescent="0.3">
      <c r="A1350" s="831" t="s">
        <v>588</v>
      </c>
      <c r="B1350" s="832" t="s">
        <v>589</v>
      </c>
      <c r="C1350" s="835" t="s">
        <v>618</v>
      </c>
      <c r="D1350" s="863" t="s">
        <v>619</v>
      </c>
      <c r="E1350" s="835" t="s">
        <v>6297</v>
      </c>
      <c r="F1350" s="863" t="s">
        <v>6298</v>
      </c>
      <c r="G1350" s="835" t="s">
        <v>6321</v>
      </c>
      <c r="H1350" s="835" t="s">
        <v>6322</v>
      </c>
      <c r="I1350" s="849">
        <v>3438.5</v>
      </c>
      <c r="J1350" s="849">
        <v>5</v>
      </c>
      <c r="K1350" s="850">
        <v>17192.5</v>
      </c>
    </row>
    <row r="1351" spans="1:11" ht="14.4" customHeight="1" x14ac:dyDescent="0.3">
      <c r="A1351" s="831" t="s">
        <v>588</v>
      </c>
      <c r="B1351" s="832" t="s">
        <v>589</v>
      </c>
      <c r="C1351" s="835" t="s">
        <v>618</v>
      </c>
      <c r="D1351" s="863" t="s">
        <v>619</v>
      </c>
      <c r="E1351" s="835" t="s">
        <v>6297</v>
      </c>
      <c r="F1351" s="863" t="s">
        <v>6298</v>
      </c>
      <c r="G1351" s="835" t="s">
        <v>6323</v>
      </c>
      <c r="H1351" s="835" t="s">
        <v>6324</v>
      </c>
      <c r="I1351" s="849">
        <v>3438.5</v>
      </c>
      <c r="J1351" s="849">
        <v>1</v>
      </c>
      <c r="K1351" s="850">
        <v>3438.5</v>
      </c>
    </row>
    <row r="1352" spans="1:11" ht="14.4" customHeight="1" x14ac:dyDescent="0.3">
      <c r="A1352" s="831" t="s">
        <v>588</v>
      </c>
      <c r="B1352" s="832" t="s">
        <v>589</v>
      </c>
      <c r="C1352" s="835" t="s">
        <v>618</v>
      </c>
      <c r="D1352" s="863" t="s">
        <v>619</v>
      </c>
      <c r="E1352" s="835" t="s">
        <v>6297</v>
      </c>
      <c r="F1352" s="863" t="s">
        <v>6298</v>
      </c>
      <c r="G1352" s="835" t="s">
        <v>6325</v>
      </c>
      <c r="H1352" s="835" t="s">
        <v>6326</v>
      </c>
      <c r="I1352" s="849">
        <v>3438.5</v>
      </c>
      <c r="J1352" s="849">
        <v>6</v>
      </c>
      <c r="K1352" s="850">
        <v>20631</v>
      </c>
    </row>
    <row r="1353" spans="1:11" ht="14.4" customHeight="1" x14ac:dyDescent="0.3">
      <c r="A1353" s="831" t="s">
        <v>588</v>
      </c>
      <c r="B1353" s="832" t="s">
        <v>589</v>
      </c>
      <c r="C1353" s="835" t="s">
        <v>618</v>
      </c>
      <c r="D1353" s="863" t="s">
        <v>619</v>
      </c>
      <c r="E1353" s="835" t="s">
        <v>6297</v>
      </c>
      <c r="F1353" s="863" t="s">
        <v>6298</v>
      </c>
      <c r="G1353" s="835" t="s">
        <v>6327</v>
      </c>
      <c r="H1353" s="835" t="s">
        <v>6328</v>
      </c>
      <c r="I1353" s="849">
        <v>3141.8399658203125</v>
      </c>
      <c r="J1353" s="849">
        <v>2</v>
      </c>
      <c r="K1353" s="850">
        <v>6283.679931640625</v>
      </c>
    </row>
    <row r="1354" spans="1:11" ht="14.4" customHeight="1" x14ac:dyDescent="0.3">
      <c r="A1354" s="831" t="s">
        <v>588</v>
      </c>
      <c r="B1354" s="832" t="s">
        <v>589</v>
      </c>
      <c r="C1354" s="835" t="s">
        <v>618</v>
      </c>
      <c r="D1354" s="863" t="s">
        <v>619</v>
      </c>
      <c r="E1354" s="835" t="s">
        <v>4180</v>
      </c>
      <c r="F1354" s="863" t="s">
        <v>4181</v>
      </c>
      <c r="G1354" s="835" t="s">
        <v>6329</v>
      </c>
      <c r="H1354" s="835" t="s">
        <v>6330</v>
      </c>
      <c r="I1354" s="849">
        <v>15.529999732971191</v>
      </c>
      <c r="J1354" s="849">
        <v>40</v>
      </c>
      <c r="K1354" s="850">
        <v>621.20001220703125</v>
      </c>
    </row>
    <row r="1355" spans="1:11" ht="14.4" customHeight="1" x14ac:dyDescent="0.3">
      <c r="A1355" s="831" t="s">
        <v>588</v>
      </c>
      <c r="B1355" s="832" t="s">
        <v>589</v>
      </c>
      <c r="C1355" s="835" t="s">
        <v>618</v>
      </c>
      <c r="D1355" s="863" t="s">
        <v>619</v>
      </c>
      <c r="E1355" s="835" t="s">
        <v>4180</v>
      </c>
      <c r="F1355" s="863" t="s">
        <v>4181</v>
      </c>
      <c r="G1355" s="835" t="s">
        <v>6331</v>
      </c>
      <c r="H1355" s="835" t="s">
        <v>6332</v>
      </c>
      <c r="I1355" s="849">
        <v>65.199996948242188</v>
      </c>
      <c r="J1355" s="849">
        <v>90</v>
      </c>
      <c r="K1355" s="850">
        <v>5868</v>
      </c>
    </row>
    <row r="1356" spans="1:11" ht="14.4" customHeight="1" x14ac:dyDescent="0.3">
      <c r="A1356" s="831" t="s">
        <v>588</v>
      </c>
      <c r="B1356" s="832" t="s">
        <v>589</v>
      </c>
      <c r="C1356" s="835" t="s">
        <v>618</v>
      </c>
      <c r="D1356" s="863" t="s">
        <v>619</v>
      </c>
      <c r="E1356" s="835" t="s">
        <v>4180</v>
      </c>
      <c r="F1356" s="863" t="s">
        <v>4181</v>
      </c>
      <c r="G1356" s="835" t="s">
        <v>4362</v>
      </c>
      <c r="H1356" s="835" t="s">
        <v>4363</v>
      </c>
      <c r="I1356" s="849">
        <v>5.6399998664855957</v>
      </c>
      <c r="J1356" s="849">
        <v>990</v>
      </c>
      <c r="K1356" s="850">
        <v>5578.6498413085937</v>
      </c>
    </row>
    <row r="1357" spans="1:11" ht="14.4" customHeight="1" x14ac:dyDescent="0.3">
      <c r="A1357" s="831" t="s">
        <v>588</v>
      </c>
      <c r="B1357" s="832" t="s">
        <v>589</v>
      </c>
      <c r="C1357" s="835" t="s">
        <v>618</v>
      </c>
      <c r="D1357" s="863" t="s">
        <v>619</v>
      </c>
      <c r="E1357" s="835" t="s">
        <v>4180</v>
      </c>
      <c r="F1357" s="863" t="s">
        <v>4181</v>
      </c>
      <c r="G1357" s="835" t="s">
        <v>4197</v>
      </c>
      <c r="H1357" s="835" t="s">
        <v>4198</v>
      </c>
      <c r="I1357" s="849">
        <v>11.360999679565429</v>
      </c>
      <c r="J1357" s="849">
        <v>220</v>
      </c>
      <c r="K1357" s="850">
        <v>2499.5600051879883</v>
      </c>
    </row>
    <row r="1358" spans="1:11" ht="14.4" customHeight="1" x14ac:dyDescent="0.3">
      <c r="A1358" s="831" t="s">
        <v>588</v>
      </c>
      <c r="B1358" s="832" t="s">
        <v>589</v>
      </c>
      <c r="C1358" s="835" t="s">
        <v>618</v>
      </c>
      <c r="D1358" s="863" t="s">
        <v>619</v>
      </c>
      <c r="E1358" s="835" t="s">
        <v>4180</v>
      </c>
      <c r="F1358" s="863" t="s">
        <v>4181</v>
      </c>
      <c r="G1358" s="835" t="s">
        <v>4364</v>
      </c>
      <c r="H1358" s="835" t="s">
        <v>4365</v>
      </c>
      <c r="I1358" s="849">
        <v>361.79000854492187</v>
      </c>
      <c r="J1358" s="849">
        <v>620</v>
      </c>
      <c r="K1358" s="850">
        <v>224309.79736328125</v>
      </c>
    </row>
    <row r="1359" spans="1:11" ht="14.4" customHeight="1" x14ac:dyDescent="0.3">
      <c r="A1359" s="831" t="s">
        <v>588</v>
      </c>
      <c r="B1359" s="832" t="s">
        <v>589</v>
      </c>
      <c r="C1359" s="835" t="s">
        <v>618</v>
      </c>
      <c r="D1359" s="863" t="s">
        <v>619</v>
      </c>
      <c r="E1359" s="835" t="s">
        <v>4180</v>
      </c>
      <c r="F1359" s="863" t="s">
        <v>4181</v>
      </c>
      <c r="G1359" s="835" t="s">
        <v>6333</v>
      </c>
      <c r="H1359" s="835" t="s">
        <v>6334</v>
      </c>
      <c r="I1359" s="849">
        <v>64.965000152587891</v>
      </c>
      <c r="J1359" s="849">
        <v>80</v>
      </c>
      <c r="K1359" s="850">
        <v>5182.6998901367187</v>
      </c>
    </row>
    <row r="1360" spans="1:11" ht="14.4" customHeight="1" x14ac:dyDescent="0.3">
      <c r="A1360" s="831" t="s">
        <v>588</v>
      </c>
      <c r="B1360" s="832" t="s">
        <v>589</v>
      </c>
      <c r="C1360" s="835" t="s">
        <v>618</v>
      </c>
      <c r="D1360" s="863" t="s">
        <v>619</v>
      </c>
      <c r="E1360" s="835" t="s">
        <v>4180</v>
      </c>
      <c r="F1360" s="863" t="s">
        <v>4181</v>
      </c>
      <c r="G1360" s="835" t="s">
        <v>6335</v>
      </c>
      <c r="H1360" s="835" t="s">
        <v>6336</v>
      </c>
      <c r="I1360" s="849">
        <v>157.88999938964844</v>
      </c>
      <c r="J1360" s="849">
        <v>40</v>
      </c>
      <c r="K1360" s="850">
        <v>6315.43994140625</v>
      </c>
    </row>
    <row r="1361" spans="1:11" ht="14.4" customHeight="1" x14ac:dyDescent="0.3">
      <c r="A1361" s="831" t="s">
        <v>588</v>
      </c>
      <c r="B1361" s="832" t="s">
        <v>589</v>
      </c>
      <c r="C1361" s="835" t="s">
        <v>618</v>
      </c>
      <c r="D1361" s="863" t="s">
        <v>619</v>
      </c>
      <c r="E1361" s="835" t="s">
        <v>4180</v>
      </c>
      <c r="F1361" s="863" t="s">
        <v>4181</v>
      </c>
      <c r="G1361" s="835" t="s">
        <v>4203</v>
      </c>
      <c r="H1361" s="835" t="s">
        <v>4204</v>
      </c>
      <c r="I1361" s="849">
        <v>20.110000610351563</v>
      </c>
      <c r="J1361" s="849">
        <v>75</v>
      </c>
      <c r="K1361" s="850">
        <v>1508.510009765625</v>
      </c>
    </row>
    <row r="1362" spans="1:11" ht="14.4" customHeight="1" x14ac:dyDescent="0.3">
      <c r="A1362" s="831" t="s">
        <v>588</v>
      </c>
      <c r="B1362" s="832" t="s">
        <v>589</v>
      </c>
      <c r="C1362" s="835" t="s">
        <v>618</v>
      </c>
      <c r="D1362" s="863" t="s">
        <v>619</v>
      </c>
      <c r="E1362" s="835" t="s">
        <v>4180</v>
      </c>
      <c r="F1362" s="863" t="s">
        <v>4181</v>
      </c>
      <c r="G1362" s="835" t="s">
        <v>4366</v>
      </c>
      <c r="H1362" s="835" t="s">
        <v>4367</v>
      </c>
      <c r="I1362" s="849">
        <v>20.659999847412109</v>
      </c>
      <c r="J1362" s="849">
        <v>375</v>
      </c>
      <c r="K1362" s="850">
        <v>7748.570068359375</v>
      </c>
    </row>
    <row r="1363" spans="1:11" ht="14.4" customHeight="1" x14ac:dyDescent="0.3">
      <c r="A1363" s="831" t="s">
        <v>588</v>
      </c>
      <c r="B1363" s="832" t="s">
        <v>589</v>
      </c>
      <c r="C1363" s="835" t="s">
        <v>618</v>
      </c>
      <c r="D1363" s="863" t="s">
        <v>619</v>
      </c>
      <c r="E1363" s="835" t="s">
        <v>4180</v>
      </c>
      <c r="F1363" s="863" t="s">
        <v>4181</v>
      </c>
      <c r="G1363" s="835" t="s">
        <v>4205</v>
      </c>
      <c r="H1363" s="835" t="s">
        <v>4206</v>
      </c>
      <c r="I1363" s="849">
        <v>27.195000648498535</v>
      </c>
      <c r="J1363" s="849">
        <v>600</v>
      </c>
      <c r="K1363" s="850">
        <v>16316.190185546875</v>
      </c>
    </row>
    <row r="1364" spans="1:11" ht="14.4" customHeight="1" x14ac:dyDescent="0.3">
      <c r="A1364" s="831" t="s">
        <v>588</v>
      </c>
      <c r="B1364" s="832" t="s">
        <v>589</v>
      </c>
      <c r="C1364" s="835" t="s">
        <v>618</v>
      </c>
      <c r="D1364" s="863" t="s">
        <v>619</v>
      </c>
      <c r="E1364" s="835" t="s">
        <v>4180</v>
      </c>
      <c r="F1364" s="863" t="s">
        <v>4181</v>
      </c>
      <c r="G1364" s="835" t="s">
        <v>4207</v>
      </c>
      <c r="H1364" s="835" t="s">
        <v>4208</v>
      </c>
      <c r="I1364" s="849">
        <v>9.1266667048136387</v>
      </c>
      <c r="J1364" s="849">
        <v>1200</v>
      </c>
      <c r="K1364" s="850">
        <v>10950.730102539063</v>
      </c>
    </row>
    <row r="1365" spans="1:11" ht="14.4" customHeight="1" x14ac:dyDescent="0.3">
      <c r="A1365" s="831" t="s">
        <v>588</v>
      </c>
      <c r="B1365" s="832" t="s">
        <v>589</v>
      </c>
      <c r="C1365" s="835" t="s">
        <v>618</v>
      </c>
      <c r="D1365" s="863" t="s">
        <v>619</v>
      </c>
      <c r="E1365" s="835" t="s">
        <v>4180</v>
      </c>
      <c r="F1365" s="863" t="s">
        <v>4181</v>
      </c>
      <c r="G1365" s="835" t="s">
        <v>6337</v>
      </c>
      <c r="H1365" s="835" t="s">
        <v>6338</v>
      </c>
      <c r="I1365" s="849">
        <v>85.075000762939453</v>
      </c>
      <c r="J1365" s="849">
        <v>40</v>
      </c>
      <c r="K1365" s="850">
        <v>3403</v>
      </c>
    </row>
    <row r="1366" spans="1:11" ht="14.4" customHeight="1" x14ac:dyDescent="0.3">
      <c r="A1366" s="831" t="s">
        <v>588</v>
      </c>
      <c r="B1366" s="832" t="s">
        <v>589</v>
      </c>
      <c r="C1366" s="835" t="s">
        <v>618</v>
      </c>
      <c r="D1366" s="863" t="s">
        <v>619</v>
      </c>
      <c r="E1366" s="835" t="s">
        <v>4180</v>
      </c>
      <c r="F1366" s="863" t="s">
        <v>4181</v>
      </c>
      <c r="G1366" s="835" t="s">
        <v>4368</v>
      </c>
      <c r="H1366" s="835" t="s">
        <v>4369</v>
      </c>
      <c r="I1366" s="849">
        <v>30.175714492797852</v>
      </c>
      <c r="J1366" s="849">
        <v>190</v>
      </c>
      <c r="K1366" s="850">
        <v>5733.4000244140625</v>
      </c>
    </row>
    <row r="1367" spans="1:11" ht="14.4" customHeight="1" x14ac:dyDescent="0.3">
      <c r="A1367" s="831" t="s">
        <v>588</v>
      </c>
      <c r="B1367" s="832" t="s">
        <v>589</v>
      </c>
      <c r="C1367" s="835" t="s">
        <v>618</v>
      </c>
      <c r="D1367" s="863" t="s">
        <v>619</v>
      </c>
      <c r="E1367" s="835" t="s">
        <v>4180</v>
      </c>
      <c r="F1367" s="863" t="s">
        <v>4181</v>
      </c>
      <c r="G1367" s="835" t="s">
        <v>6339</v>
      </c>
      <c r="H1367" s="835" t="s">
        <v>6340</v>
      </c>
      <c r="I1367" s="849">
        <v>5.2699999809265137</v>
      </c>
      <c r="J1367" s="849">
        <v>20</v>
      </c>
      <c r="K1367" s="850">
        <v>105.40000152587891</v>
      </c>
    </row>
    <row r="1368" spans="1:11" ht="14.4" customHeight="1" x14ac:dyDescent="0.3">
      <c r="A1368" s="831" t="s">
        <v>588</v>
      </c>
      <c r="B1368" s="832" t="s">
        <v>589</v>
      </c>
      <c r="C1368" s="835" t="s">
        <v>618</v>
      </c>
      <c r="D1368" s="863" t="s">
        <v>619</v>
      </c>
      <c r="E1368" s="835" t="s">
        <v>4180</v>
      </c>
      <c r="F1368" s="863" t="s">
        <v>4181</v>
      </c>
      <c r="G1368" s="835" t="s">
        <v>4211</v>
      </c>
      <c r="H1368" s="835" t="s">
        <v>4212</v>
      </c>
      <c r="I1368" s="849">
        <v>293.25</v>
      </c>
      <c r="J1368" s="849">
        <v>10</v>
      </c>
      <c r="K1368" s="850">
        <v>2932.5</v>
      </c>
    </row>
    <row r="1369" spans="1:11" ht="14.4" customHeight="1" x14ac:dyDescent="0.3">
      <c r="A1369" s="831" t="s">
        <v>588</v>
      </c>
      <c r="B1369" s="832" t="s">
        <v>589</v>
      </c>
      <c r="C1369" s="835" t="s">
        <v>618</v>
      </c>
      <c r="D1369" s="863" t="s">
        <v>619</v>
      </c>
      <c r="E1369" s="835" t="s">
        <v>4180</v>
      </c>
      <c r="F1369" s="863" t="s">
        <v>4181</v>
      </c>
      <c r="G1369" s="835" t="s">
        <v>4213</v>
      </c>
      <c r="H1369" s="835" t="s">
        <v>4214</v>
      </c>
      <c r="I1369" s="849">
        <v>283.01998901367187</v>
      </c>
      <c r="J1369" s="849">
        <v>10</v>
      </c>
      <c r="K1369" s="850">
        <v>2830.199951171875</v>
      </c>
    </row>
    <row r="1370" spans="1:11" ht="14.4" customHeight="1" x14ac:dyDescent="0.3">
      <c r="A1370" s="831" t="s">
        <v>588</v>
      </c>
      <c r="B1370" s="832" t="s">
        <v>589</v>
      </c>
      <c r="C1370" s="835" t="s">
        <v>618</v>
      </c>
      <c r="D1370" s="863" t="s">
        <v>619</v>
      </c>
      <c r="E1370" s="835" t="s">
        <v>4180</v>
      </c>
      <c r="F1370" s="863" t="s">
        <v>4181</v>
      </c>
      <c r="G1370" s="835" t="s">
        <v>4474</v>
      </c>
      <c r="H1370" s="835" t="s">
        <v>4475</v>
      </c>
      <c r="I1370" s="849">
        <v>380.8800048828125</v>
      </c>
      <c r="J1370" s="849">
        <v>10</v>
      </c>
      <c r="K1370" s="850">
        <v>3808.800048828125</v>
      </c>
    </row>
    <row r="1371" spans="1:11" ht="14.4" customHeight="1" x14ac:dyDescent="0.3">
      <c r="A1371" s="831" t="s">
        <v>588</v>
      </c>
      <c r="B1371" s="832" t="s">
        <v>589</v>
      </c>
      <c r="C1371" s="835" t="s">
        <v>618</v>
      </c>
      <c r="D1371" s="863" t="s">
        <v>619</v>
      </c>
      <c r="E1371" s="835" t="s">
        <v>4180</v>
      </c>
      <c r="F1371" s="863" t="s">
        <v>4181</v>
      </c>
      <c r="G1371" s="835" t="s">
        <v>4215</v>
      </c>
      <c r="H1371" s="835" t="s">
        <v>4216</v>
      </c>
      <c r="I1371" s="849">
        <v>33.799999237060547</v>
      </c>
      <c r="J1371" s="849">
        <v>200</v>
      </c>
      <c r="K1371" s="850">
        <v>6759.0400390625</v>
      </c>
    </row>
    <row r="1372" spans="1:11" ht="14.4" customHeight="1" x14ac:dyDescent="0.3">
      <c r="A1372" s="831" t="s">
        <v>588</v>
      </c>
      <c r="B1372" s="832" t="s">
        <v>589</v>
      </c>
      <c r="C1372" s="835" t="s">
        <v>618</v>
      </c>
      <c r="D1372" s="863" t="s">
        <v>619</v>
      </c>
      <c r="E1372" s="835" t="s">
        <v>4180</v>
      </c>
      <c r="F1372" s="863" t="s">
        <v>4181</v>
      </c>
      <c r="G1372" s="835" t="s">
        <v>4217</v>
      </c>
      <c r="H1372" s="835" t="s">
        <v>4218</v>
      </c>
      <c r="I1372" s="849">
        <v>38.090000152587891</v>
      </c>
      <c r="J1372" s="849">
        <v>120</v>
      </c>
      <c r="K1372" s="850">
        <v>4571.2001953125</v>
      </c>
    </row>
    <row r="1373" spans="1:11" ht="14.4" customHeight="1" x14ac:dyDescent="0.3">
      <c r="A1373" s="831" t="s">
        <v>588</v>
      </c>
      <c r="B1373" s="832" t="s">
        <v>589</v>
      </c>
      <c r="C1373" s="835" t="s">
        <v>618</v>
      </c>
      <c r="D1373" s="863" t="s">
        <v>619</v>
      </c>
      <c r="E1373" s="835" t="s">
        <v>4180</v>
      </c>
      <c r="F1373" s="863" t="s">
        <v>4181</v>
      </c>
      <c r="G1373" s="835" t="s">
        <v>4219</v>
      </c>
      <c r="H1373" s="835" t="s">
        <v>4220</v>
      </c>
      <c r="I1373" s="849">
        <v>139.39499759674072</v>
      </c>
      <c r="J1373" s="849">
        <v>218</v>
      </c>
      <c r="K1373" s="850">
        <v>30365.890197753906</v>
      </c>
    </row>
    <row r="1374" spans="1:11" ht="14.4" customHeight="1" x14ac:dyDescent="0.3">
      <c r="A1374" s="831" t="s">
        <v>588</v>
      </c>
      <c r="B1374" s="832" t="s">
        <v>589</v>
      </c>
      <c r="C1374" s="835" t="s">
        <v>618</v>
      </c>
      <c r="D1374" s="863" t="s">
        <v>619</v>
      </c>
      <c r="E1374" s="835" t="s">
        <v>4180</v>
      </c>
      <c r="F1374" s="863" t="s">
        <v>4181</v>
      </c>
      <c r="G1374" s="835" t="s">
        <v>4488</v>
      </c>
      <c r="H1374" s="835" t="s">
        <v>4489</v>
      </c>
      <c r="I1374" s="849">
        <v>46</v>
      </c>
      <c r="J1374" s="849">
        <v>5</v>
      </c>
      <c r="K1374" s="850">
        <v>230</v>
      </c>
    </row>
    <row r="1375" spans="1:11" ht="14.4" customHeight="1" x14ac:dyDescent="0.3">
      <c r="A1375" s="831" t="s">
        <v>588</v>
      </c>
      <c r="B1375" s="832" t="s">
        <v>589</v>
      </c>
      <c r="C1375" s="835" t="s">
        <v>618</v>
      </c>
      <c r="D1375" s="863" t="s">
        <v>619</v>
      </c>
      <c r="E1375" s="835" t="s">
        <v>4180</v>
      </c>
      <c r="F1375" s="863" t="s">
        <v>4181</v>
      </c>
      <c r="G1375" s="835" t="s">
        <v>4382</v>
      </c>
      <c r="H1375" s="835" t="s">
        <v>4383</v>
      </c>
      <c r="I1375" s="849">
        <v>61.215000152587891</v>
      </c>
      <c r="J1375" s="849">
        <v>7</v>
      </c>
      <c r="K1375" s="850">
        <v>428.50000762939453</v>
      </c>
    </row>
    <row r="1376" spans="1:11" ht="14.4" customHeight="1" x14ac:dyDescent="0.3">
      <c r="A1376" s="831" t="s">
        <v>588</v>
      </c>
      <c r="B1376" s="832" t="s">
        <v>589</v>
      </c>
      <c r="C1376" s="835" t="s">
        <v>618</v>
      </c>
      <c r="D1376" s="863" t="s">
        <v>619</v>
      </c>
      <c r="E1376" s="835" t="s">
        <v>4180</v>
      </c>
      <c r="F1376" s="863" t="s">
        <v>4181</v>
      </c>
      <c r="G1376" s="835" t="s">
        <v>4384</v>
      </c>
      <c r="H1376" s="835" t="s">
        <v>4385</v>
      </c>
      <c r="I1376" s="849">
        <v>46.317500114440918</v>
      </c>
      <c r="J1376" s="849">
        <v>72</v>
      </c>
      <c r="K1376" s="850">
        <v>3334.9200439453125</v>
      </c>
    </row>
    <row r="1377" spans="1:11" ht="14.4" customHeight="1" x14ac:dyDescent="0.3">
      <c r="A1377" s="831" t="s">
        <v>588</v>
      </c>
      <c r="B1377" s="832" t="s">
        <v>589</v>
      </c>
      <c r="C1377" s="835" t="s">
        <v>618</v>
      </c>
      <c r="D1377" s="863" t="s">
        <v>619</v>
      </c>
      <c r="E1377" s="835" t="s">
        <v>4180</v>
      </c>
      <c r="F1377" s="863" t="s">
        <v>4181</v>
      </c>
      <c r="G1377" s="835" t="s">
        <v>4225</v>
      </c>
      <c r="H1377" s="835" t="s">
        <v>4226</v>
      </c>
      <c r="I1377" s="849">
        <v>8.5799999237060547</v>
      </c>
      <c r="J1377" s="849">
        <v>84</v>
      </c>
      <c r="K1377" s="850">
        <v>720.72000122070312</v>
      </c>
    </row>
    <row r="1378" spans="1:11" ht="14.4" customHeight="1" x14ac:dyDescent="0.3">
      <c r="A1378" s="831" t="s">
        <v>588</v>
      </c>
      <c r="B1378" s="832" t="s">
        <v>589</v>
      </c>
      <c r="C1378" s="835" t="s">
        <v>618</v>
      </c>
      <c r="D1378" s="863" t="s">
        <v>619</v>
      </c>
      <c r="E1378" s="835" t="s">
        <v>4180</v>
      </c>
      <c r="F1378" s="863" t="s">
        <v>4181</v>
      </c>
      <c r="G1378" s="835" t="s">
        <v>4227</v>
      </c>
      <c r="H1378" s="835" t="s">
        <v>4228</v>
      </c>
      <c r="I1378" s="849">
        <v>10.521818421103738</v>
      </c>
      <c r="J1378" s="849">
        <v>880</v>
      </c>
      <c r="K1378" s="850">
        <v>9259.8999938964844</v>
      </c>
    </row>
    <row r="1379" spans="1:11" ht="14.4" customHeight="1" x14ac:dyDescent="0.3">
      <c r="A1379" s="831" t="s">
        <v>588</v>
      </c>
      <c r="B1379" s="832" t="s">
        <v>589</v>
      </c>
      <c r="C1379" s="835" t="s">
        <v>618</v>
      </c>
      <c r="D1379" s="863" t="s">
        <v>619</v>
      </c>
      <c r="E1379" s="835" t="s">
        <v>4180</v>
      </c>
      <c r="F1379" s="863" t="s">
        <v>4181</v>
      </c>
      <c r="G1379" s="835" t="s">
        <v>4400</v>
      </c>
      <c r="H1379" s="835" t="s">
        <v>4401</v>
      </c>
      <c r="I1379" s="849">
        <v>2.875</v>
      </c>
      <c r="J1379" s="849">
        <v>80</v>
      </c>
      <c r="K1379" s="850">
        <v>229.90000152587891</v>
      </c>
    </row>
    <row r="1380" spans="1:11" ht="14.4" customHeight="1" x14ac:dyDescent="0.3">
      <c r="A1380" s="831" t="s">
        <v>588</v>
      </c>
      <c r="B1380" s="832" t="s">
        <v>589</v>
      </c>
      <c r="C1380" s="835" t="s">
        <v>618</v>
      </c>
      <c r="D1380" s="863" t="s">
        <v>619</v>
      </c>
      <c r="E1380" s="835" t="s">
        <v>4180</v>
      </c>
      <c r="F1380" s="863" t="s">
        <v>4181</v>
      </c>
      <c r="G1380" s="835" t="s">
        <v>4402</v>
      </c>
      <c r="H1380" s="835" t="s">
        <v>4403</v>
      </c>
      <c r="I1380" s="849">
        <v>3.5614285128457204</v>
      </c>
      <c r="J1380" s="849">
        <v>290</v>
      </c>
      <c r="K1380" s="850">
        <v>1032.7000045776367</v>
      </c>
    </row>
    <row r="1381" spans="1:11" ht="14.4" customHeight="1" x14ac:dyDescent="0.3">
      <c r="A1381" s="831" t="s">
        <v>588</v>
      </c>
      <c r="B1381" s="832" t="s">
        <v>589</v>
      </c>
      <c r="C1381" s="835" t="s">
        <v>618</v>
      </c>
      <c r="D1381" s="863" t="s">
        <v>619</v>
      </c>
      <c r="E1381" s="835" t="s">
        <v>4180</v>
      </c>
      <c r="F1381" s="863" t="s">
        <v>4181</v>
      </c>
      <c r="G1381" s="835" t="s">
        <v>4404</v>
      </c>
      <c r="H1381" s="835" t="s">
        <v>4405</v>
      </c>
      <c r="I1381" s="849">
        <v>4.3130000114440916</v>
      </c>
      <c r="J1381" s="849">
        <v>380</v>
      </c>
      <c r="K1381" s="850">
        <v>1639.0999984741211</v>
      </c>
    </row>
    <row r="1382" spans="1:11" ht="14.4" customHeight="1" x14ac:dyDescent="0.3">
      <c r="A1382" s="831" t="s">
        <v>588</v>
      </c>
      <c r="B1382" s="832" t="s">
        <v>589</v>
      </c>
      <c r="C1382" s="835" t="s">
        <v>618</v>
      </c>
      <c r="D1382" s="863" t="s">
        <v>619</v>
      </c>
      <c r="E1382" s="835" t="s">
        <v>4180</v>
      </c>
      <c r="F1382" s="863" t="s">
        <v>4181</v>
      </c>
      <c r="G1382" s="835" t="s">
        <v>4406</v>
      </c>
      <c r="H1382" s="835" t="s">
        <v>4407</v>
      </c>
      <c r="I1382" s="849">
        <v>5.1399998664855957</v>
      </c>
      <c r="J1382" s="849">
        <v>300</v>
      </c>
      <c r="K1382" s="850">
        <v>1542</v>
      </c>
    </row>
    <row r="1383" spans="1:11" ht="14.4" customHeight="1" x14ac:dyDescent="0.3">
      <c r="A1383" s="831" t="s">
        <v>588</v>
      </c>
      <c r="B1383" s="832" t="s">
        <v>589</v>
      </c>
      <c r="C1383" s="835" t="s">
        <v>618</v>
      </c>
      <c r="D1383" s="863" t="s">
        <v>619</v>
      </c>
      <c r="E1383" s="835" t="s">
        <v>4180</v>
      </c>
      <c r="F1383" s="863" t="s">
        <v>4181</v>
      </c>
      <c r="G1383" s="835" t="s">
        <v>4556</v>
      </c>
      <c r="H1383" s="835" t="s">
        <v>4557</v>
      </c>
      <c r="I1383" s="849">
        <v>12.07599983215332</v>
      </c>
      <c r="J1383" s="849">
        <v>200</v>
      </c>
      <c r="K1383" s="850">
        <v>2415.2000122070312</v>
      </c>
    </row>
    <row r="1384" spans="1:11" ht="14.4" customHeight="1" x14ac:dyDescent="0.3">
      <c r="A1384" s="831" t="s">
        <v>588</v>
      </c>
      <c r="B1384" s="832" t="s">
        <v>589</v>
      </c>
      <c r="C1384" s="835" t="s">
        <v>618</v>
      </c>
      <c r="D1384" s="863" t="s">
        <v>619</v>
      </c>
      <c r="E1384" s="835" t="s">
        <v>4180</v>
      </c>
      <c r="F1384" s="863" t="s">
        <v>4181</v>
      </c>
      <c r="G1384" s="835" t="s">
        <v>4492</v>
      </c>
      <c r="H1384" s="835" t="s">
        <v>4493</v>
      </c>
      <c r="I1384" s="849">
        <v>210.63333638509116</v>
      </c>
      <c r="J1384" s="849">
        <v>13</v>
      </c>
      <c r="K1384" s="850">
        <v>2738.2200317382812</v>
      </c>
    </row>
    <row r="1385" spans="1:11" ht="14.4" customHeight="1" x14ac:dyDescent="0.3">
      <c r="A1385" s="831" t="s">
        <v>588</v>
      </c>
      <c r="B1385" s="832" t="s">
        <v>589</v>
      </c>
      <c r="C1385" s="835" t="s">
        <v>618</v>
      </c>
      <c r="D1385" s="863" t="s">
        <v>619</v>
      </c>
      <c r="E1385" s="835" t="s">
        <v>4180</v>
      </c>
      <c r="F1385" s="863" t="s">
        <v>4181</v>
      </c>
      <c r="G1385" s="835" t="s">
        <v>6341</v>
      </c>
      <c r="H1385" s="835" t="s">
        <v>6342</v>
      </c>
      <c r="I1385" s="849">
        <v>105.45999908447266</v>
      </c>
      <c r="J1385" s="849">
        <v>3</v>
      </c>
      <c r="K1385" s="850">
        <v>316.3800048828125</v>
      </c>
    </row>
    <row r="1386" spans="1:11" ht="14.4" customHeight="1" x14ac:dyDescent="0.3">
      <c r="A1386" s="831" t="s">
        <v>588</v>
      </c>
      <c r="B1386" s="832" t="s">
        <v>589</v>
      </c>
      <c r="C1386" s="835" t="s">
        <v>618</v>
      </c>
      <c r="D1386" s="863" t="s">
        <v>619</v>
      </c>
      <c r="E1386" s="835" t="s">
        <v>4180</v>
      </c>
      <c r="F1386" s="863" t="s">
        <v>4181</v>
      </c>
      <c r="G1386" s="835" t="s">
        <v>6343</v>
      </c>
      <c r="H1386" s="835" t="s">
        <v>6344</v>
      </c>
      <c r="I1386" s="849">
        <v>138.46000671386719</v>
      </c>
      <c r="J1386" s="849">
        <v>3</v>
      </c>
      <c r="K1386" s="850">
        <v>415.3800048828125</v>
      </c>
    </row>
    <row r="1387" spans="1:11" ht="14.4" customHeight="1" x14ac:dyDescent="0.3">
      <c r="A1387" s="831" t="s">
        <v>588</v>
      </c>
      <c r="B1387" s="832" t="s">
        <v>589</v>
      </c>
      <c r="C1387" s="835" t="s">
        <v>618</v>
      </c>
      <c r="D1387" s="863" t="s">
        <v>619</v>
      </c>
      <c r="E1387" s="835" t="s">
        <v>4180</v>
      </c>
      <c r="F1387" s="863" t="s">
        <v>4181</v>
      </c>
      <c r="G1387" s="835" t="s">
        <v>4566</v>
      </c>
      <c r="H1387" s="835" t="s">
        <v>4567</v>
      </c>
      <c r="I1387" s="849">
        <v>11.260000228881836</v>
      </c>
      <c r="J1387" s="849">
        <v>540</v>
      </c>
      <c r="K1387" s="850">
        <v>6079.85009765625</v>
      </c>
    </row>
    <row r="1388" spans="1:11" ht="14.4" customHeight="1" x14ac:dyDescent="0.3">
      <c r="A1388" s="831" t="s">
        <v>588</v>
      </c>
      <c r="B1388" s="832" t="s">
        <v>589</v>
      </c>
      <c r="C1388" s="835" t="s">
        <v>618</v>
      </c>
      <c r="D1388" s="863" t="s">
        <v>619</v>
      </c>
      <c r="E1388" s="835" t="s">
        <v>4180</v>
      </c>
      <c r="F1388" s="863" t="s">
        <v>4181</v>
      </c>
      <c r="G1388" s="835" t="s">
        <v>6345</v>
      </c>
      <c r="H1388" s="835" t="s">
        <v>6346</v>
      </c>
      <c r="I1388" s="849">
        <v>17.553332646687824</v>
      </c>
      <c r="J1388" s="849">
        <v>140</v>
      </c>
      <c r="K1388" s="850">
        <v>2457.6800842285156</v>
      </c>
    </row>
    <row r="1389" spans="1:11" ht="14.4" customHeight="1" x14ac:dyDescent="0.3">
      <c r="A1389" s="831" t="s">
        <v>588</v>
      </c>
      <c r="B1389" s="832" t="s">
        <v>589</v>
      </c>
      <c r="C1389" s="835" t="s">
        <v>618</v>
      </c>
      <c r="D1389" s="863" t="s">
        <v>619</v>
      </c>
      <c r="E1389" s="835" t="s">
        <v>4180</v>
      </c>
      <c r="F1389" s="863" t="s">
        <v>4181</v>
      </c>
      <c r="G1389" s="835" t="s">
        <v>4414</v>
      </c>
      <c r="H1389" s="835" t="s">
        <v>4415</v>
      </c>
      <c r="I1389" s="849">
        <v>16.219999313354492</v>
      </c>
      <c r="J1389" s="849">
        <v>480</v>
      </c>
      <c r="K1389" s="850">
        <v>7783.199951171875</v>
      </c>
    </row>
    <row r="1390" spans="1:11" ht="14.4" customHeight="1" x14ac:dyDescent="0.3">
      <c r="A1390" s="831" t="s">
        <v>588</v>
      </c>
      <c r="B1390" s="832" t="s">
        <v>589</v>
      </c>
      <c r="C1390" s="835" t="s">
        <v>618</v>
      </c>
      <c r="D1390" s="863" t="s">
        <v>619</v>
      </c>
      <c r="E1390" s="835" t="s">
        <v>4180</v>
      </c>
      <c r="F1390" s="863" t="s">
        <v>4181</v>
      </c>
      <c r="G1390" s="835" t="s">
        <v>4422</v>
      </c>
      <c r="H1390" s="835" t="s">
        <v>4423</v>
      </c>
      <c r="I1390" s="849">
        <v>10.119999885559082</v>
      </c>
      <c r="J1390" s="849">
        <v>34</v>
      </c>
      <c r="K1390" s="850">
        <v>344.08000183105469</v>
      </c>
    </row>
    <row r="1391" spans="1:11" ht="14.4" customHeight="1" x14ac:dyDescent="0.3">
      <c r="A1391" s="831" t="s">
        <v>588</v>
      </c>
      <c r="B1391" s="832" t="s">
        <v>589</v>
      </c>
      <c r="C1391" s="835" t="s">
        <v>618</v>
      </c>
      <c r="D1391" s="863" t="s">
        <v>619</v>
      </c>
      <c r="E1391" s="835" t="s">
        <v>4180</v>
      </c>
      <c r="F1391" s="863" t="s">
        <v>4181</v>
      </c>
      <c r="G1391" s="835" t="s">
        <v>4424</v>
      </c>
      <c r="H1391" s="835" t="s">
        <v>4425</v>
      </c>
      <c r="I1391" s="849">
        <v>2.3842858246394565</v>
      </c>
      <c r="J1391" s="849">
        <v>1800</v>
      </c>
      <c r="K1391" s="850">
        <v>4293.6799926757812</v>
      </c>
    </row>
    <row r="1392" spans="1:11" ht="14.4" customHeight="1" x14ac:dyDescent="0.3">
      <c r="A1392" s="831" t="s">
        <v>588</v>
      </c>
      <c r="B1392" s="832" t="s">
        <v>589</v>
      </c>
      <c r="C1392" s="835" t="s">
        <v>618</v>
      </c>
      <c r="D1392" s="863" t="s">
        <v>619</v>
      </c>
      <c r="E1392" s="835" t="s">
        <v>4239</v>
      </c>
      <c r="F1392" s="863" t="s">
        <v>4240</v>
      </c>
      <c r="G1392" s="835" t="s">
        <v>6347</v>
      </c>
      <c r="H1392" s="835" t="s">
        <v>6348</v>
      </c>
      <c r="I1392" s="849">
        <v>1.2200000286102295</v>
      </c>
      <c r="J1392" s="849">
        <v>3</v>
      </c>
      <c r="K1392" s="850">
        <v>3.6500000953674316</v>
      </c>
    </row>
    <row r="1393" spans="1:11" ht="14.4" customHeight="1" x14ac:dyDescent="0.3">
      <c r="A1393" s="831" t="s">
        <v>588</v>
      </c>
      <c r="B1393" s="832" t="s">
        <v>589</v>
      </c>
      <c r="C1393" s="835" t="s">
        <v>618</v>
      </c>
      <c r="D1393" s="863" t="s">
        <v>619</v>
      </c>
      <c r="E1393" s="835" t="s">
        <v>4239</v>
      </c>
      <c r="F1393" s="863" t="s">
        <v>4240</v>
      </c>
      <c r="G1393" s="835" t="s">
        <v>6349</v>
      </c>
      <c r="H1393" s="835" t="s">
        <v>6350</v>
      </c>
      <c r="I1393" s="849">
        <v>539.96002197265625</v>
      </c>
      <c r="J1393" s="849">
        <v>3</v>
      </c>
      <c r="K1393" s="850">
        <v>1619.8900146484375</v>
      </c>
    </row>
    <row r="1394" spans="1:11" ht="14.4" customHeight="1" x14ac:dyDescent="0.3">
      <c r="A1394" s="831" t="s">
        <v>588</v>
      </c>
      <c r="B1394" s="832" t="s">
        <v>589</v>
      </c>
      <c r="C1394" s="835" t="s">
        <v>618</v>
      </c>
      <c r="D1394" s="863" t="s">
        <v>619</v>
      </c>
      <c r="E1394" s="835" t="s">
        <v>4239</v>
      </c>
      <c r="F1394" s="863" t="s">
        <v>4240</v>
      </c>
      <c r="G1394" s="835" t="s">
        <v>6351</v>
      </c>
      <c r="H1394" s="835" t="s">
        <v>6352</v>
      </c>
      <c r="I1394" s="849">
        <v>1.2150000333786011</v>
      </c>
      <c r="J1394" s="849">
        <v>3</v>
      </c>
      <c r="K1394" s="850">
        <v>3.6400001049041748</v>
      </c>
    </row>
    <row r="1395" spans="1:11" ht="14.4" customHeight="1" x14ac:dyDescent="0.3">
      <c r="A1395" s="831" t="s">
        <v>588</v>
      </c>
      <c r="B1395" s="832" t="s">
        <v>589</v>
      </c>
      <c r="C1395" s="835" t="s">
        <v>618</v>
      </c>
      <c r="D1395" s="863" t="s">
        <v>619</v>
      </c>
      <c r="E1395" s="835" t="s">
        <v>4239</v>
      </c>
      <c r="F1395" s="863" t="s">
        <v>4240</v>
      </c>
      <c r="G1395" s="835" t="s">
        <v>6353</v>
      </c>
      <c r="H1395" s="835" t="s">
        <v>6354</v>
      </c>
      <c r="I1395" s="849">
        <v>539.96002197265625</v>
      </c>
      <c r="J1395" s="849">
        <v>3</v>
      </c>
      <c r="K1395" s="850">
        <v>1619.8900146484375</v>
      </c>
    </row>
    <row r="1396" spans="1:11" ht="14.4" customHeight="1" x14ac:dyDescent="0.3">
      <c r="A1396" s="831" t="s">
        <v>588</v>
      </c>
      <c r="B1396" s="832" t="s">
        <v>589</v>
      </c>
      <c r="C1396" s="835" t="s">
        <v>618</v>
      </c>
      <c r="D1396" s="863" t="s">
        <v>619</v>
      </c>
      <c r="E1396" s="835" t="s">
        <v>4239</v>
      </c>
      <c r="F1396" s="863" t="s">
        <v>4240</v>
      </c>
      <c r="G1396" s="835" t="s">
        <v>6355</v>
      </c>
      <c r="H1396" s="835" t="s">
        <v>6356</v>
      </c>
      <c r="I1396" s="849">
        <v>3449.0233289930557</v>
      </c>
      <c r="J1396" s="849">
        <v>28</v>
      </c>
      <c r="K1396" s="850">
        <v>100387.259765625</v>
      </c>
    </row>
    <row r="1397" spans="1:11" ht="14.4" customHeight="1" x14ac:dyDescent="0.3">
      <c r="A1397" s="831" t="s">
        <v>588</v>
      </c>
      <c r="B1397" s="832" t="s">
        <v>589</v>
      </c>
      <c r="C1397" s="835" t="s">
        <v>618</v>
      </c>
      <c r="D1397" s="863" t="s">
        <v>619</v>
      </c>
      <c r="E1397" s="835" t="s">
        <v>4239</v>
      </c>
      <c r="F1397" s="863" t="s">
        <v>4240</v>
      </c>
      <c r="G1397" s="835" t="s">
        <v>6357</v>
      </c>
      <c r="H1397" s="835" t="s">
        <v>6358</v>
      </c>
      <c r="I1397" s="849">
        <v>1.25</v>
      </c>
      <c r="J1397" s="849">
        <v>1</v>
      </c>
      <c r="K1397" s="850">
        <v>1.25</v>
      </c>
    </row>
    <row r="1398" spans="1:11" ht="14.4" customHeight="1" x14ac:dyDescent="0.3">
      <c r="A1398" s="831" t="s">
        <v>588</v>
      </c>
      <c r="B1398" s="832" t="s">
        <v>589</v>
      </c>
      <c r="C1398" s="835" t="s">
        <v>618</v>
      </c>
      <c r="D1398" s="863" t="s">
        <v>619</v>
      </c>
      <c r="E1398" s="835" t="s">
        <v>4239</v>
      </c>
      <c r="F1398" s="863" t="s">
        <v>4240</v>
      </c>
      <c r="G1398" s="835" t="s">
        <v>6359</v>
      </c>
      <c r="H1398" s="835" t="s">
        <v>6360</v>
      </c>
      <c r="I1398" s="849">
        <v>3884.699951171875</v>
      </c>
      <c r="J1398" s="849">
        <v>30</v>
      </c>
      <c r="K1398" s="850">
        <v>116541</v>
      </c>
    </row>
    <row r="1399" spans="1:11" ht="14.4" customHeight="1" x14ac:dyDescent="0.3">
      <c r="A1399" s="831" t="s">
        <v>588</v>
      </c>
      <c r="B1399" s="832" t="s">
        <v>589</v>
      </c>
      <c r="C1399" s="835" t="s">
        <v>618</v>
      </c>
      <c r="D1399" s="863" t="s">
        <v>619</v>
      </c>
      <c r="E1399" s="835" t="s">
        <v>4239</v>
      </c>
      <c r="F1399" s="863" t="s">
        <v>4240</v>
      </c>
      <c r="G1399" s="835" t="s">
        <v>6361</v>
      </c>
      <c r="H1399" s="835" t="s">
        <v>6362</v>
      </c>
      <c r="I1399" s="849">
        <v>2185</v>
      </c>
      <c r="J1399" s="849">
        <v>90</v>
      </c>
      <c r="K1399" s="850">
        <v>196650</v>
      </c>
    </row>
    <row r="1400" spans="1:11" ht="14.4" customHeight="1" x14ac:dyDescent="0.3">
      <c r="A1400" s="831" t="s">
        <v>588</v>
      </c>
      <c r="B1400" s="832" t="s">
        <v>589</v>
      </c>
      <c r="C1400" s="835" t="s">
        <v>618</v>
      </c>
      <c r="D1400" s="863" t="s">
        <v>619</v>
      </c>
      <c r="E1400" s="835" t="s">
        <v>4239</v>
      </c>
      <c r="F1400" s="863" t="s">
        <v>4240</v>
      </c>
      <c r="G1400" s="835" t="s">
        <v>6363</v>
      </c>
      <c r="H1400" s="835" t="s">
        <v>6364</v>
      </c>
      <c r="I1400" s="849">
        <v>1259.010009765625</v>
      </c>
      <c r="J1400" s="849">
        <v>1</v>
      </c>
      <c r="K1400" s="850">
        <v>1259.010009765625</v>
      </c>
    </row>
    <row r="1401" spans="1:11" ht="14.4" customHeight="1" x14ac:dyDescent="0.3">
      <c r="A1401" s="831" t="s">
        <v>588</v>
      </c>
      <c r="B1401" s="832" t="s">
        <v>589</v>
      </c>
      <c r="C1401" s="835" t="s">
        <v>618</v>
      </c>
      <c r="D1401" s="863" t="s">
        <v>619</v>
      </c>
      <c r="E1401" s="835" t="s">
        <v>4239</v>
      </c>
      <c r="F1401" s="863" t="s">
        <v>4240</v>
      </c>
      <c r="G1401" s="835" t="s">
        <v>6365</v>
      </c>
      <c r="H1401" s="835" t="s">
        <v>6366</v>
      </c>
      <c r="I1401" s="849">
        <v>1610</v>
      </c>
      <c r="J1401" s="849">
        <v>6</v>
      </c>
      <c r="K1401" s="850">
        <v>9660</v>
      </c>
    </row>
    <row r="1402" spans="1:11" ht="14.4" customHeight="1" x14ac:dyDescent="0.3">
      <c r="A1402" s="831" t="s">
        <v>588</v>
      </c>
      <c r="B1402" s="832" t="s">
        <v>589</v>
      </c>
      <c r="C1402" s="835" t="s">
        <v>618</v>
      </c>
      <c r="D1402" s="863" t="s">
        <v>619</v>
      </c>
      <c r="E1402" s="835" t="s">
        <v>4239</v>
      </c>
      <c r="F1402" s="863" t="s">
        <v>4240</v>
      </c>
      <c r="G1402" s="835" t="s">
        <v>6367</v>
      </c>
      <c r="H1402" s="835" t="s">
        <v>6368</v>
      </c>
      <c r="I1402" s="849">
        <v>1719.25</v>
      </c>
      <c r="J1402" s="849">
        <v>120</v>
      </c>
      <c r="K1402" s="850">
        <v>206310</v>
      </c>
    </row>
    <row r="1403" spans="1:11" ht="14.4" customHeight="1" x14ac:dyDescent="0.3">
      <c r="A1403" s="831" t="s">
        <v>588</v>
      </c>
      <c r="B1403" s="832" t="s">
        <v>589</v>
      </c>
      <c r="C1403" s="835" t="s">
        <v>618</v>
      </c>
      <c r="D1403" s="863" t="s">
        <v>619</v>
      </c>
      <c r="E1403" s="835" t="s">
        <v>4239</v>
      </c>
      <c r="F1403" s="863" t="s">
        <v>4240</v>
      </c>
      <c r="G1403" s="835" t="s">
        <v>6369</v>
      </c>
      <c r="H1403" s="835" t="s">
        <v>6370</v>
      </c>
      <c r="I1403" s="849">
        <v>1588</v>
      </c>
      <c r="J1403" s="849">
        <v>130</v>
      </c>
      <c r="K1403" s="850">
        <v>206440.107421875</v>
      </c>
    </row>
    <row r="1404" spans="1:11" ht="14.4" customHeight="1" x14ac:dyDescent="0.3">
      <c r="A1404" s="831" t="s">
        <v>588</v>
      </c>
      <c r="B1404" s="832" t="s">
        <v>589</v>
      </c>
      <c r="C1404" s="835" t="s">
        <v>618</v>
      </c>
      <c r="D1404" s="863" t="s">
        <v>619</v>
      </c>
      <c r="E1404" s="835" t="s">
        <v>4239</v>
      </c>
      <c r="F1404" s="863" t="s">
        <v>4240</v>
      </c>
      <c r="G1404" s="835" t="s">
        <v>6371</v>
      </c>
      <c r="H1404" s="835" t="s">
        <v>6372</v>
      </c>
      <c r="I1404" s="849">
        <v>2166</v>
      </c>
      <c r="J1404" s="849">
        <v>140</v>
      </c>
      <c r="K1404" s="850">
        <v>303240.2734375</v>
      </c>
    </row>
    <row r="1405" spans="1:11" ht="14.4" customHeight="1" x14ac:dyDescent="0.3">
      <c r="A1405" s="831" t="s">
        <v>588</v>
      </c>
      <c r="B1405" s="832" t="s">
        <v>589</v>
      </c>
      <c r="C1405" s="835" t="s">
        <v>618</v>
      </c>
      <c r="D1405" s="863" t="s">
        <v>619</v>
      </c>
      <c r="E1405" s="835" t="s">
        <v>4239</v>
      </c>
      <c r="F1405" s="863" t="s">
        <v>4240</v>
      </c>
      <c r="G1405" s="835" t="s">
        <v>6373</v>
      </c>
      <c r="H1405" s="835" t="s">
        <v>6374</v>
      </c>
      <c r="I1405" s="849">
        <v>914.25</v>
      </c>
      <c r="J1405" s="849">
        <v>22</v>
      </c>
      <c r="K1405" s="850">
        <v>20113.5</v>
      </c>
    </row>
    <row r="1406" spans="1:11" ht="14.4" customHeight="1" x14ac:dyDescent="0.3">
      <c r="A1406" s="831" t="s">
        <v>588</v>
      </c>
      <c r="B1406" s="832" t="s">
        <v>589</v>
      </c>
      <c r="C1406" s="835" t="s">
        <v>618</v>
      </c>
      <c r="D1406" s="863" t="s">
        <v>619</v>
      </c>
      <c r="E1406" s="835" t="s">
        <v>4239</v>
      </c>
      <c r="F1406" s="863" t="s">
        <v>4240</v>
      </c>
      <c r="G1406" s="835" t="s">
        <v>6375</v>
      </c>
      <c r="H1406" s="835" t="s">
        <v>6376</v>
      </c>
      <c r="I1406" s="849">
        <v>2005.5</v>
      </c>
      <c r="J1406" s="849">
        <v>100</v>
      </c>
      <c r="K1406" s="850">
        <v>200550.11328125</v>
      </c>
    </row>
    <row r="1407" spans="1:11" ht="14.4" customHeight="1" x14ac:dyDescent="0.3">
      <c r="A1407" s="831" t="s">
        <v>588</v>
      </c>
      <c r="B1407" s="832" t="s">
        <v>589</v>
      </c>
      <c r="C1407" s="835" t="s">
        <v>618</v>
      </c>
      <c r="D1407" s="863" t="s">
        <v>619</v>
      </c>
      <c r="E1407" s="835" t="s">
        <v>4239</v>
      </c>
      <c r="F1407" s="863" t="s">
        <v>4240</v>
      </c>
      <c r="G1407" s="835" t="s">
        <v>6377</v>
      </c>
      <c r="H1407" s="835" t="s">
        <v>6378</v>
      </c>
      <c r="I1407" s="849">
        <v>407.37714494977678</v>
      </c>
      <c r="J1407" s="849">
        <v>5</v>
      </c>
      <c r="K1407" s="850">
        <v>2841.0700151324272</v>
      </c>
    </row>
    <row r="1408" spans="1:11" ht="14.4" customHeight="1" x14ac:dyDescent="0.3">
      <c r="A1408" s="831" t="s">
        <v>588</v>
      </c>
      <c r="B1408" s="832" t="s">
        <v>589</v>
      </c>
      <c r="C1408" s="835" t="s">
        <v>618</v>
      </c>
      <c r="D1408" s="863" t="s">
        <v>619</v>
      </c>
      <c r="E1408" s="835" t="s">
        <v>4239</v>
      </c>
      <c r="F1408" s="863" t="s">
        <v>4240</v>
      </c>
      <c r="G1408" s="835" t="s">
        <v>6379</v>
      </c>
      <c r="H1408" s="835" t="s">
        <v>6380</v>
      </c>
      <c r="I1408" s="849">
        <v>4445.89990234375</v>
      </c>
      <c r="J1408" s="849">
        <v>2</v>
      </c>
      <c r="K1408" s="850">
        <v>8891.7998046875</v>
      </c>
    </row>
    <row r="1409" spans="1:11" ht="14.4" customHeight="1" x14ac:dyDescent="0.3">
      <c r="A1409" s="831" t="s">
        <v>588</v>
      </c>
      <c r="B1409" s="832" t="s">
        <v>589</v>
      </c>
      <c r="C1409" s="835" t="s">
        <v>618</v>
      </c>
      <c r="D1409" s="863" t="s">
        <v>619</v>
      </c>
      <c r="E1409" s="835" t="s">
        <v>4239</v>
      </c>
      <c r="F1409" s="863" t="s">
        <v>4240</v>
      </c>
      <c r="G1409" s="835" t="s">
        <v>6381</v>
      </c>
      <c r="H1409" s="835" t="s">
        <v>6382</v>
      </c>
      <c r="I1409" s="849">
        <v>570.32856968470981</v>
      </c>
      <c r="J1409" s="849">
        <v>5</v>
      </c>
      <c r="K1409" s="850">
        <v>3977.4899882674217</v>
      </c>
    </row>
    <row r="1410" spans="1:11" ht="14.4" customHeight="1" x14ac:dyDescent="0.3">
      <c r="A1410" s="831" t="s">
        <v>588</v>
      </c>
      <c r="B1410" s="832" t="s">
        <v>589</v>
      </c>
      <c r="C1410" s="835" t="s">
        <v>618</v>
      </c>
      <c r="D1410" s="863" t="s">
        <v>619</v>
      </c>
      <c r="E1410" s="835" t="s">
        <v>4239</v>
      </c>
      <c r="F1410" s="863" t="s">
        <v>4240</v>
      </c>
      <c r="G1410" s="835" t="s">
        <v>6383</v>
      </c>
      <c r="H1410" s="835" t="s">
        <v>6384</v>
      </c>
      <c r="I1410" s="849">
        <v>0.11999999731779099</v>
      </c>
      <c r="J1410" s="849">
        <v>1</v>
      </c>
      <c r="K1410" s="850">
        <v>0.11999999731779099</v>
      </c>
    </row>
    <row r="1411" spans="1:11" ht="14.4" customHeight="1" x14ac:dyDescent="0.3">
      <c r="A1411" s="831" t="s">
        <v>588</v>
      </c>
      <c r="B1411" s="832" t="s">
        <v>589</v>
      </c>
      <c r="C1411" s="835" t="s">
        <v>618</v>
      </c>
      <c r="D1411" s="863" t="s">
        <v>619</v>
      </c>
      <c r="E1411" s="835" t="s">
        <v>4239</v>
      </c>
      <c r="F1411" s="863" t="s">
        <v>4240</v>
      </c>
      <c r="G1411" s="835" t="s">
        <v>6385</v>
      </c>
      <c r="H1411" s="835" t="s">
        <v>6386</v>
      </c>
      <c r="I1411" s="849">
        <v>0.11999999731779099</v>
      </c>
      <c r="J1411" s="849">
        <v>1</v>
      </c>
      <c r="K1411" s="850">
        <v>0.11999999731779099</v>
      </c>
    </row>
    <row r="1412" spans="1:11" ht="14.4" customHeight="1" x14ac:dyDescent="0.3">
      <c r="A1412" s="831" t="s">
        <v>588</v>
      </c>
      <c r="B1412" s="832" t="s">
        <v>589</v>
      </c>
      <c r="C1412" s="835" t="s">
        <v>618</v>
      </c>
      <c r="D1412" s="863" t="s">
        <v>619</v>
      </c>
      <c r="E1412" s="835" t="s">
        <v>4239</v>
      </c>
      <c r="F1412" s="863" t="s">
        <v>4240</v>
      </c>
      <c r="G1412" s="835" t="s">
        <v>6387</v>
      </c>
      <c r="H1412" s="835" t="s">
        <v>6388</v>
      </c>
      <c r="I1412" s="849">
        <v>133.10000610351562</v>
      </c>
      <c r="J1412" s="849">
        <v>6</v>
      </c>
      <c r="K1412" s="850">
        <v>798.60000610351562</v>
      </c>
    </row>
    <row r="1413" spans="1:11" ht="14.4" customHeight="1" x14ac:dyDescent="0.3">
      <c r="A1413" s="831" t="s">
        <v>588</v>
      </c>
      <c r="B1413" s="832" t="s">
        <v>589</v>
      </c>
      <c r="C1413" s="835" t="s">
        <v>618</v>
      </c>
      <c r="D1413" s="863" t="s">
        <v>619</v>
      </c>
      <c r="E1413" s="835" t="s">
        <v>4239</v>
      </c>
      <c r="F1413" s="863" t="s">
        <v>4240</v>
      </c>
      <c r="G1413" s="835" t="s">
        <v>6389</v>
      </c>
      <c r="H1413" s="835" t="s">
        <v>6390</v>
      </c>
      <c r="I1413" s="849">
        <v>2.9050000905990601</v>
      </c>
      <c r="J1413" s="849">
        <v>400</v>
      </c>
      <c r="K1413" s="850">
        <v>1163</v>
      </c>
    </row>
    <row r="1414" spans="1:11" ht="14.4" customHeight="1" x14ac:dyDescent="0.3">
      <c r="A1414" s="831" t="s">
        <v>588</v>
      </c>
      <c r="B1414" s="832" t="s">
        <v>589</v>
      </c>
      <c r="C1414" s="835" t="s">
        <v>618</v>
      </c>
      <c r="D1414" s="863" t="s">
        <v>619</v>
      </c>
      <c r="E1414" s="835" t="s">
        <v>4239</v>
      </c>
      <c r="F1414" s="863" t="s">
        <v>4240</v>
      </c>
      <c r="G1414" s="835" t="s">
        <v>6391</v>
      </c>
      <c r="H1414" s="835" t="s">
        <v>6392</v>
      </c>
      <c r="I1414" s="849">
        <v>2.9055556456247964</v>
      </c>
      <c r="J1414" s="849">
        <v>2200</v>
      </c>
      <c r="K1414" s="850">
        <v>6393</v>
      </c>
    </row>
    <row r="1415" spans="1:11" ht="14.4" customHeight="1" x14ac:dyDescent="0.3">
      <c r="A1415" s="831" t="s">
        <v>588</v>
      </c>
      <c r="B1415" s="832" t="s">
        <v>589</v>
      </c>
      <c r="C1415" s="835" t="s">
        <v>618</v>
      </c>
      <c r="D1415" s="863" t="s">
        <v>619</v>
      </c>
      <c r="E1415" s="835" t="s">
        <v>4239</v>
      </c>
      <c r="F1415" s="863" t="s">
        <v>4240</v>
      </c>
      <c r="G1415" s="835" t="s">
        <v>4602</v>
      </c>
      <c r="H1415" s="835" t="s">
        <v>4603</v>
      </c>
      <c r="I1415" s="849">
        <v>2.903750091791153</v>
      </c>
      <c r="J1415" s="849">
        <v>1400</v>
      </c>
      <c r="K1415" s="850">
        <v>4066</v>
      </c>
    </row>
    <row r="1416" spans="1:11" ht="14.4" customHeight="1" x14ac:dyDescent="0.3">
      <c r="A1416" s="831" t="s">
        <v>588</v>
      </c>
      <c r="B1416" s="832" t="s">
        <v>589</v>
      </c>
      <c r="C1416" s="835" t="s">
        <v>618</v>
      </c>
      <c r="D1416" s="863" t="s">
        <v>619</v>
      </c>
      <c r="E1416" s="835" t="s">
        <v>4239</v>
      </c>
      <c r="F1416" s="863" t="s">
        <v>4240</v>
      </c>
      <c r="G1416" s="835" t="s">
        <v>6393</v>
      </c>
      <c r="H1416" s="835" t="s">
        <v>6394</v>
      </c>
      <c r="I1416" s="849">
        <v>0.11999999731779099</v>
      </c>
      <c r="J1416" s="849">
        <v>180</v>
      </c>
      <c r="K1416" s="850">
        <v>21.780000686645508</v>
      </c>
    </row>
    <row r="1417" spans="1:11" ht="14.4" customHeight="1" x14ac:dyDescent="0.3">
      <c r="A1417" s="831" t="s">
        <v>588</v>
      </c>
      <c r="B1417" s="832" t="s">
        <v>589</v>
      </c>
      <c r="C1417" s="835" t="s">
        <v>618</v>
      </c>
      <c r="D1417" s="863" t="s">
        <v>619</v>
      </c>
      <c r="E1417" s="835" t="s">
        <v>4239</v>
      </c>
      <c r="F1417" s="863" t="s">
        <v>4240</v>
      </c>
      <c r="G1417" s="835" t="s">
        <v>6395</v>
      </c>
      <c r="H1417" s="835" t="s">
        <v>6396</v>
      </c>
      <c r="I1417" s="849">
        <v>0.11999999731779099</v>
      </c>
      <c r="J1417" s="849">
        <v>3</v>
      </c>
      <c r="K1417" s="850">
        <v>0.36000001430511475</v>
      </c>
    </row>
    <row r="1418" spans="1:11" ht="14.4" customHeight="1" x14ac:dyDescent="0.3">
      <c r="A1418" s="831" t="s">
        <v>588</v>
      </c>
      <c r="B1418" s="832" t="s">
        <v>589</v>
      </c>
      <c r="C1418" s="835" t="s">
        <v>618</v>
      </c>
      <c r="D1418" s="863" t="s">
        <v>619</v>
      </c>
      <c r="E1418" s="835" t="s">
        <v>4239</v>
      </c>
      <c r="F1418" s="863" t="s">
        <v>4240</v>
      </c>
      <c r="G1418" s="835" t="s">
        <v>6397</v>
      </c>
      <c r="H1418" s="835" t="s">
        <v>6398</v>
      </c>
      <c r="I1418" s="849">
        <v>1089.0119999997319</v>
      </c>
      <c r="J1418" s="849">
        <v>104</v>
      </c>
      <c r="K1418" s="850">
        <v>113741.21000003815</v>
      </c>
    </row>
    <row r="1419" spans="1:11" ht="14.4" customHeight="1" x14ac:dyDescent="0.3">
      <c r="A1419" s="831" t="s">
        <v>588</v>
      </c>
      <c r="B1419" s="832" t="s">
        <v>589</v>
      </c>
      <c r="C1419" s="835" t="s">
        <v>618</v>
      </c>
      <c r="D1419" s="863" t="s">
        <v>619</v>
      </c>
      <c r="E1419" s="835" t="s">
        <v>4239</v>
      </c>
      <c r="F1419" s="863" t="s">
        <v>4240</v>
      </c>
      <c r="G1419" s="835" t="s">
        <v>6399</v>
      </c>
      <c r="H1419" s="835" t="s">
        <v>6400</v>
      </c>
      <c r="I1419" s="849">
        <v>8.4700002670288086</v>
      </c>
      <c r="J1419" s="849">
        <v>100</v>
      </c>
      <c r="K1419" s="850">
        <v>847</v>
      </c>
    </row>
    <row r="1420" spans="1:11" ht="14.4" customHeight="1" x14ac:dyDescent="0.3">
      <c r="A1420" s="831" t="s">
        <v>588</v>
      </c>
      <c r="B1420" s="832" t="s">
        <v>589</v>
      </c>
      <c r="C1420" s="835" t="s">
        <v>618</v>
      </c>
      <c r="D1420" s="863" t="s">
        <v>619</v>
      </c>
      <c r="E1420" s="835" t="s">
        <v>4239</v>
      </c>
      <c r="F1420" s="863" t="s">
        <v>4240</v>
      </c>
      <c r="G1420" s="835" t="s">
        <v>6401</v>
      </c>
      <c r="H1420" s="835" t="s">
        <v>6402</v>
      </c>
      <c r="I1420" s="849">
        <v>8.4700002670288086</v>
      </c>
      <c r="J1420" s="849">
        <v>120</v>
      </c>
      <c r="K1420" s="850">
        <v>1016.3999938964844</v>
      </c>
    </row>
    <row r="1421" spans="1:11" ht="14.4" customHeight="1" x14ac:dyDescent="0.3">
      <c r="A1421" s="831" t="s">
        <v>588</v>
      </c>
      <c r="B1421" s="832" t="s">
        <v>589</v>
      </c>
      <c r="C1421" s="835" t="s">
        <v>618</v>
      </c>
      <c r="D1421" s="863" t="s">
        <v>619</v>
      </c>
      <c r="E1421" s="835" t="s">
        <v>4239</v>
      </c>
      <c r="F1421" s="863" t="s">
        <v>4240</v>
      </c>
      <c r="G1421" s="835" t="s">
        <v>6403</v>
      </c>
      <c r="H1421" s="835" t="s">
        <v>6404</v>
      </c>
      <c r="I1421" s="849">
        <v>8.4700002670288086</v>
      </c>
      <c r="J1421" s="849">
        <v>760</v>
      </c>
      <c r="K1421" s="850">
        <v>6437.199951171875</v>
      </c>
    </row>
    <row r="1422" spans="1:11" ht="14.4" customHeight="1" x14ac:dyDescent="0.3">
      <c r="A1422" s="831" t="s">
        <v>588</v>
      </c>
      <c r="B1422" s="832" t="s">
        <v>589</v>
      </c>
      <c r="C1422" s="835" t="s">
        <v>618</v>
      </c>
      <c r="D1422" s="863" t="s">
        <v>619</v>
      </c>
      <c r="E1422" s="835" t="s">
        <v>4239</v>
      </c>
      <c r="F1422" s="863" t="s">
        <v>4240</v>
      </c>
      <c r="G1422" s="835" t="s">
        <v>6405</v>
      </c>
      <c r="H1422" s="835" t="s">
        <v>6406</v>
      </c>
      <c r="I1422" s="849">
        <v>96.800003051757813</v>
      </c>
      <c r="J1422" s="849">
        <v>5</v>
      </c>
      <c r="K1422" s="850">
        <v>484</v>
      </c>
    </row>
    <row r="1423" spans="1:11" ht="14.4" customHeight="1" x14ac:dyDescent="0.3">
      <c r="A1423" s="831" t="s">
        <v>588</v>
      </c>
      <c r="B1423" s="832" t="s">
        <v>589</v>
      </c>
      <c r="C1423" s="835" t="s">
        <v>618</v>
      </c>
      <c r="D1423" s="863" t="s">
        <v>619</v>
      </c>
      <c r="E1423" s="835" t="s">
        <v>4239</v>
      </c>
      <c r="F1423" s="863" t="s">
        <v>4240</v>
      </c>
      <c r="G1423" s="835" t="s">
        <v>6407</v>
      </c>
      <c r="H1423" s="835" t="s">
        <v>6408</v>
      </c>
      <c r="I1423" s="849">
        <v>254.38999938964844</v>
      </c>
      <c r="J1423" s="849">
        <v>5</v>
      </c>
      <c r="K1423" s="850">
        <v>1271.949951171875</v>
      </c>
    </row>
    <row r="1424" spans="1:11" ht="14.4" customHeight="1" x14ac:dyDescent="0.3">
      <c r="A1424" s="831" t="s">
        <v>588</v>
      </c>
      <c r="B1424" s="832" t="s">
        <v>589</v>
      </c>
      <c r="C1424" s="835" t="s">
        <v>618</v>
      </c>
      <c r="D1424" s="863" t="s">
        <v>619</v>
      </c>
      <c r="E1424" s="835" t="s">
        <v>4239</v>
      </c>
      <c r="F1424" s="863" t="s">
        <v>4240</v>
      </c>
      <c r="G1424" s="835" t="s">
        <v>6409</v>
      </c>
      <c r="H1424" s="835" t="s">
        <v>6410</v>
      </c>
      <c r="I1424" s="849">
        <v>7744</v>
      </c>
      <c r="J1424" s="849">
        <v>5</v>
      </c>
      <c r="K1424" s="850">
        <v>38720</v>
      </c>
    </row>
    <row r="1425" spans="1:11" ht="14.4" customHeight="1" x14ac:dyDescent="0.3">
      <c r="A1425" s="831" t="s">
        <v>588</v>
      </c>
      <c r="B1425" s="832" t="s">
        <v>589</v>
      </c>
      <c r="C1425" s="835" t="s">
        <v>618</v>
      </c>
      <c r="D1425" s="863" t="s">
        <v>619</v>
      </c>
      <c r="E1425" s="835" t="s">
        <v>4239</v>
      </c>
      <c r="F1425" s="863" t="s">
        <v>4240</v>
      </c>
      <c r="G1425" s="835" t="s">
        <v>6411</v>
      </c>
      <c r="H1425" s="835" t="s">
        <v>6412</v>
      </c>
      <c r="I1425" s="849">
        <v>17.299999237060547</v>
      </c>
      <c r="J1425" s="849">
        <v>1600</v>
      </c>
      <c r="K1425" s="850">
        <v>27684.80078125</v>
      </c>
    </row>
    <row r="1426" spans="1:11" ht="14.4" customHeight="1" x14ac:dyDescent="0.3">
      <c r="A1426" s="831" t="s">
        <v>588</v>
      </c>
      <c r="B1426" s="832" t="s">
        <v>589</v>
      </c>
      <c r="C1426" s="835" t="s">
        <v>618</v>
      </c>
      <c r="D1426" s="863" t="s">
        <v>619</v>
      </c>
      <c r="E1426" s="835" t="s">
        <v>4239</v>
      </c>
      <c r="F1426" s="863" t="s">
        <v>4240</v>
      </c>
      <c r="G1426" s="835" t="s">
        <v>6413</v>
      </c>
      <c r="H1426" s="835" t="s">
        <v>6414</v>
      </c>
      <c r="I1426" s="849">
        <v>1217.1400146484375</v>
      </c>
      <c r="J1426" s="849">
        <v>5</v>
      </c>
      <c r="K1426" s="850">
        <v>6085.7001953125</v>
      </c>
    </row>
    <row r="1427" spans="1:11" ht="14.4" customHeight="1" x14ac:dyDescent="0.3">
      <c r="A1427" s="831" t="s">
        <v>588</v>
      </c>
      <c r="B1427" s="832" t="s">
        <v>589</v>
      </c>
      <c r="C1427" s="835" t="s">
        <v>618</v>
      </c>
      <c r="D1427" s="863" t="s">
        <v>619</v>
      </c>
      <c r="E1427" s="835" t="s">
        <v>4239</v>
      </c>
      <c r="F1427" s="863" t="s">
        <v>4240</v>
      </c>
      <c r="G1427" s="835" t="s">
        <v>6415</v>
      </c>
      <c r="H1427" s="835" t="s">
        <v>6416</v>
      </c>
      <c r="I1427" s="849">
        <v>4840</v>
      </c>
      <c r="J1427" s="849">
        <v>1</v>
      </c>
      <c r="K1427" s="850">
        <v>4840</v>
      </c>
    </row>
    <row r="1428" spans="1:11" ht="14.4" customHeight="1" x14ac:dyDescent="0.3">
      <c r="A1428" s="831" t="s">
        <v>588</v>
      </c>
      <c r="B1428" s="832" t="s">
        <v>589</v>
      </c>
      <c r="C1428" s="835" t="s">
        <v>618</v>
      </c>
      <c r="D1428" s="863" t="s">
        <v>619</v>
      </c>
      <c r="E1428" s="835" t="s">
        <v>4239</v>
      </c>
      <c r="F1428" s="863" t="s">
        <v>4240</v>
      </c>
      <c r="G1428" s="835" t="s">
        <v>6417</v>
      </c>
      <c r="H1428" s="835" t="s">
        <v>6418</v>
      </c>
      <c r="I1428" s="849">
        <v>4841.4558520047167</v>
      </c>
      <c r="J1428" s="849">
        <v>54</v>
      </c>
      <c r="K1428" s="850">
        <v>261437.16015625</v>
      </c>
    </row>
    <row r="1429" spans="1:11" ht="14.4" customHeight="1" x14ac:dyDescent="0.3">
      <c r="A1429" s="831" t="s">
        <v>588</v>
      </c>
      <c r="B1429" s="832" t="s">
        <v>589</v>
      </c>
      <c r="C1429" s="835" t="s">
        <v>618</v>
      </c>
      <c r="D1429" s="863" t="s">
        <v>619</v>
      </c>
      <c r="E1429" s="835" t="s">
        <v>4239</v>
      </c>
      <c r="F1429" s="863" t="s">
        <v>4240</v>
      </c>
      <c r="G1429" s="835" t="s">
        <v>6419</v>
      </c>
      <c r="H1429" s="835" t="s">
        <v>6420</v>
      </c>
      <c r="I1429" s="849">
        <v>3605.8150634765625</v>
      </c>
      <c r="J1429" s="849">
        <v>18</v>
      </c>
      <c r="K1429" s="850">
        <v>64904.6015625</v>
      </c>
    </row>
    <row r="1430" spans="1:11" ht="14.4" customHeight="1" x14ac:dyDescent="0.3">
      <c r="A1430" s="831" t="s">
        <v>588</v>
      </c>
      <c r="B1430" s="832" t="s">
        <v>589</v>
      </c>
      <c r="C1430" s="835" t="s">
        <v>618</v>
      </c>
      <c r="D1430" s="863" t="s">
        <v>619</v>
      </c>
      <c r="E1430" s="835" t="s">
        <v>4239</v>
      </c>
      <c r="F1430" s="863" t="s">
        <v>4240</v>
      </c>
      <c r="G1430" s="835" t="s">
        <v>6421</v>
      </c>
      <c r="H1430" s="835" t="s">
        <v>6422</v>
      </c>
      <c r="I1430" s="849">
        <v>3605.800048828125</v>
      </c>
      <c r="J1430" s="849">
        <v>12</v>
      </c>
      <c r="K1430" s="850">
        <v>43269.6015625</v>
      </c>
    </row>
    <row r="1431" spans="1:11" ht="14.4" customHeight="1" x14ac:dyDescent="0.3">
      <c r="A1431" s="831" t="s">
        <v>588</v>
      </c>
      <c r="B1431" s="832" t="s">
        <v>589</v>
      </c>
      <c r="C1431" s="835" t="s">
        <v>618</v>
      </c>
      <c r="D1431" s="863" t="s">
        <v>619</v>
      </c>
      <c r="E1431" s="835" t="s">
        <v>4239</v>
      </c>
      <c r="F1431" s="863" t="s">
        <v>4240</v>
      </c>
      <c r="G1431" s="835" t="s">
        <v>6423</v>
      </c>
      <c r="H1431" s="835" t="s">
        <v>6424</v>
      </c>
      <c r="I1431" s="849">
        <v>4991.25</v>
      </c>
      <c r="J1431" s="849">
        <v>2</v>
      </c>
      <c r="K1431" s="850">
        <v>9982.5</v>
      </c>
    </row>
    <row r="1432" spans="1:11" ht="14.4" customHeight="1" x14ac:dyDescent="0.3">
      <c r="A1432" s="831" t="s">
        <v>588</v>
      </c>
      <c r="B1432" s="832" t="s">
        <v>589</v>
      </c>
      <c r="C1432" s="835" t="s">
        <v>618</v>
      </c>
      <c r="D1432" s="863" t="s">
        <v>619</v>
      </c>
      <c r="E1432" s="835" t="s">
        <v>4239</v>
      </c>
      <c r="F1432" s="863" t="s">
        <v>4240</v>
      </c>
      <c r="G1432" s="835" t="s">
        <v>6425</v>
      </c>
      <c r="H1432" s="835" t="s">
        <v>6426</v>
      </c>
      <c r="I1432" s="849">
        <v>4991.25</v>
      </c>
      <c r="J1432" s="849">
        <v>1</v>
      </c>
      <c r="K1432" s="850">
        <v>4991.25</v>
      </c>
    </row>
    <row r="1433" spans="1:11" ht="14.4" customHeight="1" x14ac:dyDescent="0.3">
      <c r="A1433" s="831" t="s">
        <v>588</v>
      </c>
      <c r="B1433" s="832" t="s">
        <v>589</v>
      </c>
      <c r="C1433" s="835" t="s">
        <v>618</v>
      </c>
      <c r="D1433" s="863" t="s">
        <v>619</v>
      </c>
      <c r="E1433" s="835" t="s">
        <v>4239</v>
      </c>
      <c r="F1433" s="863" t="s">
        <v>4240</v>
      </c>
      <c r="G1433" s="835" t="s">
        <v>6427</v>
      </c>
      <c r="H1433" s="835" t="s">
        <v>6428</v>
      </c>
      <c r="I1433" s="849">
        <v>2904</v>
      </c>
      <c r="J1433" s="849">
        <v>40</v>
      </c>
      <c r="K1433" s="850">
        <v>116160</v>
      </c>
    </row>
    <row r="1434" spans="1:11" ht="14.4" customHeight="1" x14ac:dyDescent="0.3">
      <c r="A1434" s="831" t="s">
        <v>588</v>
      </c>
      <c r="B1434" s="832" t="s">
        <v>589</v>
      </c>
      <c r="C1434" s="835" t="s">
        <v>618</v>
      </c>
      <c r="D1434" s="863" t="s">
        <v>619</v>
      </c>
      <c r="E1434" s="835" t="s">
        <v>4239</v>
      </c>
      <c r="F1434" s="863" t="s">
        <v>4240</v>
      </c>
      <c r="G1434" s="835" t="s">
        <v>6429</v>
      </c>
      <c r="H1434" s="835" t="s">
        <v>6430</v>
      </c>
      <c r="I1434" s="849">
        <v>2904</v>
      </c>
      <c r="J1434" s="849">
        <v>15</v>
      </c>
      <c r="K1434" s="850">
        <v>43560</v>
      </c>
    </row>
    <row r="1435" spans="1:11" ht="14.4" customHeight="1" x14ac:dyDescent="0.3">
      <c r="A1435" s="831" t="s">
        <v>588</v>
      </c>
      <c r="B1435" s="832" t="s">
        <v>589</v>
      </c>
      <c r="C1435" s="835" t="s">
        <v>618</v>
      </c>
      <c r="D1435" s="863" t="s">
        <v>619</v>
      </c>
      <c r="E1435" s="835" t="s">
        <v>4239</v>
      </c>
      <c r="F1435" s="863" t="s">
        <v>4240</v>
      </c>
      <c r="G1435" s="835" t="s">
        <v>6431</v>
      </c>
      <c r="H1435" s="835" t="s">
        <v>6432</v>
      </c>
      <c r="I1435" s="849">
        <v>3993</v>
      </c>
      <c r="J1435" s="849">
        <v>7</v>
      </c>
      <c r="K1435" s="850">
        <v>27951</v>
      </c>
    </row>
    <row r="1436" spans="1:11" ht="14.4" customHeight="1" x14ac:dyDescent="0.3">
      <c r="A1436" s="831" t="s">
        <v>588</v>
      </c>
      <c r="B1436" s="832" t="s">
        <v>589</v>
      </c>
      <c r="C1436" s="835" t="s">
        <v>618</v>
      </c>
      <c r="D1436" s="863" t="s">
        <v>619</v>
      </c>
      <c r="E1436" s="835" t="s">
        <v>4239</v>
      </c>
      <c r="F1436" s="863" t="s">
        <v>4240</v>
      </c>
      <c r="G1436" s="835" t="s">
        <v>6433</v>
      </c>
      <c r="H1436" s="835" t="s">
        <v>6434</v>
      </c>
      <c r="I1436" s="849">
        <v>3605.800048828125</v>
      </c>
      <c r="J1436" s="849">
        <v>6</v>
      </c>
      <c r="K1436" s="850">
        <v>21634.80078125</v>
      </c>
    </row>
    <row r="1437" spans="1:11" ht="14.4" customHeight="1" x14ac:dyDescent="0.3">
      <c r="A1437" s="831" t="s">
        <v>588</v>
      </c>
      <c r="B1437" s="832" t="s">
        <v>589</v>
      </c>
      <c r="C1437" s="835" t="s">
        <v>618</v>
      </c>
      <c r="D1437" s="863" t="s">
        <v>619</v>
      </c>
      <c r="E1437" s="835" t="s">
        <v>4239</v>
      </c>
      <c r="F1437" s="863" t="s">
        <v>4240</v>
      </c>
      <c r="G1437" s="835" t="s">
        <v>6435</v>
      </c>
      <c r="H1437" s="835" t="s">
        <v>6436</v>
      </c>
      <c r="I1437" s="849">
        <v>4356</v>
      </c>
      <c r="J1437" s="849">
        <v>3</v>
      </c>
      <c r="K1437" s="850">
        <v>13068</v>
      </c>
    </row>
    <row r="1438" spans="1:11" ht="14.4" customHeight="1" x14ac:dyDescent="0.3">
      <c r="A1438" s="831" t="s">
        <v>588</v>
      </c>
      <c r="B1438" s="832" t="s">
        <v>589</v>
      </c>
      <c r="C1438" s="835" t="s">
        <v>618</v>
      </c>
      <c r="D1438" s="863" t="s">
        <v>619</v>
      </c>
      <c r="E1438" s="835" t="s">
        <v>4239</v>
      </c>
      <c r="F1438" s="863" t="s">
        <v>4240</v>
      </c>
      <c r="G1438" s="835" t="s">
        <v>6437</v>
      </c>
      <c r="H1438" s="835" t="s">
        <v>6438</v>
      </c>
      <c r="I1438" s="849">
        <v>4640.10986328125</v>
      </c>
      <c r="J1438" s="849">
        <v>5</v>
      </c>
      <c r="K1438" s="850">
        <v>23200.5390625</v>
      </c>
    </row>
    <row r="1439" spans="1:11" ht="14.4" customHeight="1" x14ac:dyDescent="0.3">
      <c r="A1439" s="831" t="s">
        <v>588</v>
      </c>
      <c r="B1439" s="832" t="s">
        <v>589</v>
      </c>
      <c r="C1439" s="835" t="s">
        <v>618</v>
      </c>
      <c r="D1439" s="863" t="s">
        <v>619</v>
      </c>
      <c r="E1439" s="835" t="s">
        <v>4239</v>
      </c>
      <c r="F1439" s="863" t="s">
        <v>4240</v>
      </c>
      <c r="G1439" s="835" t="s">
        <v>6439</v>
      </c>
      <c r="H1439" s="835" t="s">
        <v>6440</v>
      </c>
      <c r="I1439" s="849">
        <v>2904</v>
      </c>
      <c r="J1439" s="849">
        <v>65</v>
      </c>
      <c r="K1439" s="850">
        <v>188760</v>
      </c>
    </row>
    <row r="1440" spans="1:11" ht="14.4" customHeight="1" x14ac:dyDescent="0.3">
      <c r="A1440" s="831" t="s">
        <v>588</v>
      </c>
      <c r="B1440" s="832" t="s">
        <v>589</v>
      </c>
      <c r="C1440" s="835" t="s">
        <v>618</v>
      </c>
      <c r="D1440" s="863" t="s">
        <v>619</v>
      </c>
      <c r="E1440" s="835" t="s">
        <v>4239</v>
      </c>
      <c r="F1440" s="863" t="s">
        <v>4240</v>
      </c>
      <c r="G1440" s="835" t="s">
        <v>6441</v>
      </c>
      <c r="H1440" s="835" t="s">
        <v>6442</v>
      </c>
      <c r="I1440" s="849">
        <v>2904</v>
      </c>
      <c r="J1440" s="849">
        <v>85</v>
      </c>
      <c r="K1440" s="850">
        <v>246840</v>
      </c>
    </row>
    <row r="1441" spans="1:11" ht="14.4" customHeight="1" x14ac:dyDescent="0.3">
      <c r="A1441" s="831" t="s">
        <v>588</v>
      </c>
      <c r="B1441" s="832" t="s">
        <v>589</v>
      </c>
      <c r="C1441" s="835" t="s">
        <v>618</v>
      </c>
      <c r="D1441" s="863" t="s">
        <v>619</v>
      </c>
      <c r="E1441" s="835" t="s">
        <v>4239</v>
      </c>
      <c r="F1441" s="863" t="s">
        <v>4240</v>
      </c>
      <c r="G1441" s="835" t="s">
        <v>6443</v>
      </c>
      <c r="H1441" s="835" t="s">
        <v>6444</v>
      </c>
      <c r="I1441" s="849">
        <v>1142.719970703125</v>
      </c>
      <c r="J1441" s="849">
        <v>10</v>
      </c>
      <c r="K1441" s="850">
        <v>11427.240234375</v>
      </c>
    </row>
    <row r="1442" spans="1:11" ht="14.4" customHeight="1" x14ac:dyDescent="0.3">
      <c r="A1442" s="831" t="s">
        <v>588</v>
      </c>
      <c r="B1442" s="832" t="s">
        <v>589</v>
      </c>
      <c r="C1442" s="835" t="s">
        <v>618</v>
      </c>
      <c r="D1442" s="863" t="s">
        <v>619</v>
      </c>
      <c r="E1442" s="835" t="s">
        <v>4239</v>
      </c>
      <c r="F1442" s="863" t="s">
        <v>4240</v>
      </c>
      <c r="G1442" s="835" t="s">
        <v>6445</v>
      </c>
      <c r="H1442" s="835" t="s">
        <v>6446</v>
      </c>
      <c r="I1442" s="849">
        <v>8494.2001953125</v>
      </c>
      <c r="J1442" s="849">
        <v>1</v>
      </c>
      <c r="K1442" s="850">
        <v>8494.2001953125</v>
      </c>
    </row>
    <row r="1443" spans="1:11" ht="14.4" customHeight="1" x14ac:dyDescent="0.3">
      <c r="A1443" s="831" t="s">
        <v>588</v>
      </c>
      <c r="B1443" s="832" t="s">
        <v>589</v>
      </c>
      <c r="C1443" s="835" t="s">
        <v>618</v>
      </c>
      <c r="D1443" s="863" t="s">
        <v>619</v>
      </c>
      <c r="E1443" s="835" t="s">
        <v>4239</v>
      </c>
      <c r="F1443" s="863" t="s">
        <v>4240</v>
      </c>
      <c r="G1443" s="835" t="s">
        <v>6447</v>
      </c>
      <c r="H1443" s="835" t="s">
        <v>6448</v>
      </c>
      <c r="I1443" s="849">
        <v>2076.97998046875</v>
      </c>
      <c r="J1443" s="849">
        <v>10</v>
      </c>
      <c r="K1443" s="850">
        <v>20769.76953125</v>
      </c>
    </row>
    <row r="1444" spans="1:11" ht="14.4" customHeight="1" x14ac:dyDescent="0.3">
      <c r="A1444" s="831" t="s">
        <v>588</v>
      </c>
      <c r="B1444" s="832" t="s">
        <v>589</v>
      </c>
      <c r="C1444" s="835" t="s">
        <v>618</v>
      </c>
      <c r="D1444" s="863" t="s">
        <v>619</v>
      </c>
      <c r="E1444" s="835" t="s">
        <v>4239</v>
      </c>
      <c r="F1444" s="863" t="s">
        <v>4240</v>
      </c>
      <c r="G1444" s="835" t="s">
        <v>6449</v>
      </c>
      <c r="H1444" s="835" t="s">
        <v>6450</v>
      </c>
      <c r="I1444" s="849">
        <v>4560.1201171875</v>
      </c>
      <c r="J1444" s="849">
        <v>1</v>
      </c>
      <c r="K1444" s="850">
        <v>4560.1201171875</v>
      </c>
    </row>
    <row r="1445" spans="1:11" ht="14.4" customHeight="1" x14ac:dyDescent="0.3">
      <c r="A1445" s="831" t="s">
        <v>588</v>
      </c>
      <c r="B1445" s="832" t="s">
        <v>589</v>
      </c>
      <c r="C1445" s="835" t="s">
        <v>618</v>
      </c>
      <c r="D1445" s="863" t="s">
        <v>619</v>
      </c>
      <c r="E1445" s="835" t="s">
        <v>4239</v>
      </c>
      <c r="F1445" s="863" t="s">
        <v>4240</v>
      </c>
      <c r="G1445" s="835" t="s">
        <v>6451</v>
      </c>
      <c r="H1445" s="835" t="s">
        <v>6452</v>
      </c>
      <c r="I1445" s="849">
        <v>1210.0399999991059</v>
      </c>
      <c r="J1445" s="849">
        <v>12</v>
      </c>
      <c r="K1445" s="850">
        <v>18150.239999994636</v>
      </c>
    </row>
    <row r="1446" spans="1:11" ht="14.4" customHeight="1" x14ac:dyDescent="0.3">
      <c r="A1446" s="831" t="s">
        <v>588</v>
      </c>
      <c r="B1446" s="832" t="s">
        <v>589</v>
      </c>
      <c r="C1446" s="835" t="s">
        <v>618</v>
      </c>
      <c r="D1446" s="863" t="s">
        <v>619</v>
      </c>
      <c r="E1446" s="835" t="s">
        <v>4239</v>
      </c>
      <c r="F1446" s="863" t="s">
        <v>4240</v>
      </c>
      <c r="G1446" s="835" t="s">
        <v>6453</v>
      </c>
      <c r="H1446" s="835" t="s">
        <v>6454</v>
      </c>
      <c r="I1446" s="849">
        <v>15730</v>
      </c>
      <c r="J1446" s="849">
        <v>2</v>
      </c>
      <c r="K1446" s="850">
        <v>31460</v>
      </c>
    </row>
    <row r="1447" spans="1:11" ht="14.4" customHeight="1" x14ac:dyDescent="0.3">
      <c r="A1447" s="831" t="s">
        <v>588</v>
      </c>
      <c r="B1447" s="832" t="s">
        <v>589</v>
      </c>
      <c r="C1447" s="835" t="s">
        <v>618</v>
      </c>
      <c r="D1447" s="863" t="s">
        <v>619</v>
      </c>
      <c r="E1447" s="835" t="s">
        <v>4239</v>
      </c>
      <c r="F1447" s="863" t="s">
        <v>4240</v>
      </c>
      <c r="G1447" s="835" t="s">
        <v>6455</v>
      </c>
      <c r="H1447" s="835" t="s">
        <v>6456</v>
      </c>
      <c r="I1447" s="849">
        <v>665.5</v>
      </c>
      <c r="J1447" s="849">
        <v>5</v>
      </c>
      <c r="K1447" s="850">
        <v>3327.5</v>
      </c>
    </row>
    <row r="1448" spans="1:11" ht="14.4" customHeight="1" x14ac:dyDescent="0.3">
      <c r="A1448" s="831" t="s">
        <v>588</v>
      </c>
      <c r="B1448" s="832" t="s">
        <v>589</v>
      </c>
      <c r="C1448" s="835" t="s">
        <v>618</v>
      </c>
      <c r="D1448" s="863" t="s">
        <v>619</v>
      </c>
      <c r="E1448" s="835" t="s">
        <v>4239</v>
      </c>
      <c r="F1448" s="863" t="s">
        <v>4240</v>
      </c>
      <c r="G1448" s="835" t="s">
        <v>6457</v>
      </c>
      <c r="H1448" s="835" t="s">
        <v>6458</v>
      </c>
      <c r="I1448" s="849">
        <v>665.5</v>
      </c>
      <c r="J1448" s="849">
        <v>60</v>
      </c>
      <c r="K1448" s="850">
        <v>39930</v>
      </c>
    </row>
    <row r="1449" spans="1:11" ht="14.4" customHeight="1" x14ac:dyDescent="0.3">
      <c r="A1449" s="831" t="s">
        <v>588</v>
      </c>
      <c r="B1449" s="832" t="s">
        <v>589</v>
      </c>
      <c r="C1449" s="835" t="s">
        <v>618</v>
      </c>
      <c r="D1449" s="863" t="s">
        <v>619</v>
      </c>
      <c r="E1449" s="835" t="s">
        <v>4239</v>
      </c>
      <c r="F1449" s="863" t="s">
        <v>4240</v>
      </c>
      <c r="G1449" s="835" t="s">
        <v>4436</v>
      </c>
      <c r="H1449" s="835" t="s">
        <v>4437</v>
      </c>
      <c r="I1449" s="849">
        <v>4.619999885559082</v>
      </c>
      <c r="J1449" s="849">
        <v>60</v>
      </c>
      <c r="K1449" s="850">
        <v>277.20000076293945</v>
      </c>
    </row>
    <row r="1450" spans="1:11" ht="14.4" customHeight="1" x14ac:dyDescent="0.3">
      <c r="A1450" s="831" t="s">
        <v>588</v>
      </c>
      <c r="B1450" s="832" t="s">
        <v>589</v>
      </c>
      <c r="C1450" s="835" t="s">
        <v>618</v>
      </c>
      <c r="D1450" s="863" t="s">
        <v>619</v>
      </c>
      <c r="E1450" s="835" t="s">
        <v>4239</v>
      </c>
      <c r="F1450" s="863" t="s">
        <v>4240</v>
      </c>
      <c r="G1450" s="835" t="s">
        <v>4622</v>
      </c>
      <c r="H1450" s="835" t="s">
        <v>4623</v>
      </c>
      <c r="I1450" s="849">
        <v>3.1500000953674316</v>
      </c>
      <c r="J1450" s="849">
        <v>100</v>
      </c>
      <c r="K1450" s="850">
        <v>315</v>
      </c>
    </row>
    <row r="1451" spans="1:11" ht="14.4" customHeight="1" x14ac:dyDescent="0.3">
      <c r="A1451" s="831" t="s">
        <v>588</v>
      </c>
      <c r="B1451" s="832" t="s">
        <v>589</v>
      </c>
      <c r="C1451" s="835" t="s">
        <v>618</v>
      </c>
      <c r="D1451" s="863" t="s">
        <v>619</v>
      </c>
      <c r="E1451" s="835" t="s">
        <v>4239</v>
      </c>
      <c r="F1451" s="863" t="s">
        <v>4240</v>
      </c>
      <c r="G1451" s="835" t="s">
        <v>6459</v>
      </c>
      <c r="H1451" s="835" t="s">
        <v>6460</v>
      </c>
      <c r="I1451" s="849">
        <v>2.9149999618530273</v>
      </c>
      <c r="J1451" s="849">
        <v>1000</v>
      </c>
      <c r="K1451" s="850">
        <v>2916.0999755859375</v>
      </c>
    </row>
    <row r="1452" spans="1:11" ht="14.4" customHeight="1" x14ac:dyDescent="0.3">
      <c r="A1452" s="831" t="s">
        <v>588</v>
      </c>
      <c r="B1452" s="832" t="s">
        <v>589</v>
      </c>
      <c r="C1452" s="835" t="s">
        <v>618</v>
      </c>
      <c r="D1452" s="863" t="s">
        <v>619</v>
      </c>
      <c r="E1452" s="835" t="s">
        <v>4239</v>
      </c>
      <c r="F1452" s="863" t="s">
        <v>4240</v>
      </c>
      <c r="G1452" s="835" t="s">
        <v>6461</v>
      </c>
      <c r="H1452" s="835" t="s">
        <v>6462</v>
      </c>
      <c r="I1452" s="849">
        <v>34.001428331647602</v>
      </c>
      <c r="J1452" s="849">
        <v>895</v>
      </c>
      <c r="K1452" s="850">
        <v>30431.900390625</v>
      </c>
    </row>
    <row r="1453" spans="1:11" ht="14.4" customHeight="1" x14ac:dyDescent="0.3">
      <c r="A1453" s="831" t="s">
        <v>588</v>
      </c>
      <c r="B1453" s="832" t="s">
        <v>589</v>
      </c>
      <c r="C1453" s="835" t="s">
        <v>618</v>
      </c>
      <c r="D1453" s="863" t="s">
        <v>619</v>
      </c>
      <c r="E1453" s="835" t="s">
        <v>4239</v>
      </c>
      <c r="F1453" s="863" t="s">
        <v>4240</v>
      </c>
      <c r="G1453" s="835" t="s">
        <v>6463</v>
      </c>
      <c r="H1453" s="835" t="s">
        <v>6464</v>
      </c>
      <c r="I1453" s="849">
        <v>0.11999999731779099</v>
      </c>
      <c r="J1453" s="849">
        <v>1</v>
      </c>
      <c r="K1453" s="850">
        <v>0.11999999731779099</v>
      </c>
    </row>
    <row r="1454" spans="1:11" ht="14.4" customHeight="1" x14ac:dyDescent="0.3">
      <c r="A1454" s="831" t="s">
        <v>588</v>
      </c>
      <c r="B1454" s="832" t="s">
        <v>589</v>
      </c>
      <c r="C1454" s="835" t="s">
        <v>618</v>
      </c>
      <c r="D1454" s="863" t="s">
        <v>619</v>
      </c>
      <c r="E1454" s="835" t="s">
        <v>4239</v>
      </c>
      <c r="F1454" s="863" t="s">
        <v>4240</v>
      </c>
      <c r="G1454" s="835" t="s">
        <v>6465</v>
      </c>
      <c r="H1454" s="835" t="s">
        <v>6466</v>
      </c>
      <c r="I1454" s="849">
        <v>1188.219970703125</v>
      </c>
      <c r="J1454" s="849">
        <v>1</v>
      </c>
      <c r="K1454" s="850">
        <v>1188.219970703125</v>
      </c>
    </row>
    <row r="1455" spans="1:11" ht="14.4" customHeight="1" x14ac:dyDescent="0.3">
      <c r="A1455" s="831" t="s">
        <v>588</v>
      </c>
      <c r="B1455" s="832" t="s">
        <v>589</v>
      </c>
      <c r="C1455" s="835" t="s">
        <v>618</v>
      </c>
      <c r="D1455" s="863" t="s">
        <v>619</v>
      </c>
      <c r="E1455" s="835" t="s">
        <v>4239</v>
      </c>
      <c r="F1455" s="863" t="s">
        <v>4240</v>
      </c>
      <c r="G1455" s="835" t="s">
        <v>6467</v>
      </c>
      <c r="H1455" s="835" t="s">
        <v>6468</v>
      </c>
      <c r="I1455" s="849">
        <v>997.03997802734375</v>
      </c>
      <c r="J1455" s="849">
        <v>5</v>
      </c>
      <c r="K1455" s="850">
        <v>4985.2001953125</v>
      </c>
    </row>
    <row r="1456" spans="1:11" ht="14.4" customHeight="1" x14ac:dyDescent="0.3">
      <c r="A1456" s="831" t="s">
        <v>588</v>
      </c>
      <c r="B1456" s="832" t="s">
        <v>589</v>
      </c>
      <c r="C1456" s="835" t="s">
        <v>618</v>
      </c>
      <c r="D1456" s="863" t="s">
        <v>619</v>
      </c>
      <c r="E1456" s="835" t="s">
        <v>4239</v>
      </c>
      <c r="F1456" s="863" t="s">
        <v>4240</v>
      </c>
      <c r="G1456" s="835" t="s">
        <v>6469</v>
      </c>
      <c r="H1456" s="835" t="s">
        <v>6470</v>
      </c>
      <c r="I1456" s="849">
        <v>997.03997802734375</v>
      </c>
      <c r="J1456" s="849">
        <v>15</v>
      </c>
      <c r="K1456" s="850">
        <v>14955.6005859375</v>
      </c>
    </row>
    <row r="1457" spans="1:11" ht="14.4" customHeight="1" x14ac:dyDescent="0.3">
      <c r="A1457" s="831" t="s">
        <v>588</v>
      </c>
      <c r="B1457" s="832" t="s">
        <v>589</v>
      </c>
      <c r="C1457" s="835" t="s">
        <v>618</v>
      </c>
      <c r="D1457" s="863" t="s">
        <v>619</v>
      </c>
      <c r="E1457" s="835" t="s">
        <v>4239</v>
      </c>
      <c r="F1457" s="863" t="s">
        <v>4240</v>
      </c>
      <c r="G1457" s="835" t="s">
        <v>6471</v>
      </c>
      <c r="H1457" s="835" t="s">
        <v>6472</v>
      </c>
      <c r="I1457" s="849">
        <v>1043.0150146484375</v>
      </c>
      <c r="J1457" s="849">
        <v>12</v>
      </c>
      <c r="K1457" s="850">
        <v>12516.2001953125</v>
      </c>
    </row>
    <row r="1458" spans="1:11" ht="14.4" customHeight="1" x14ac:dyDescent="0.3">
      <c r="A1458" s="831" t="s">
        <v>588</v>
      </c>
      <c r="B1458" s="832" t="s">
        <v>589</v>
      </c>
      <c r="C1458" s="835" t="s">
        <v>618</v>
      </c>
      <c r="D1458" s="863" t="s">
        <v>619</v>
      </c>
      <c r="E1458" s="835" t="s">
        <v>4239</v>
      </c>
      <c r="F1458" s="863" t="s">
        <v>4240</v>
      </c>
      <c r="G1458" s="835" t="s">
        <v>6473</v>
      </c>
      <c r="H1458" s="835" t="s">
        <v>6474</v>
      </c>
      <c r="I1458" s="849">
        <v>616.2933349609375</v>
      </c>
      <c r="J1458" s="849">
        <v>15</v>
      </c>
      <c r="K1458" s="850">
        <v>9244.39990234375</v>
      </c>
    </row>
    <row r="1459" spans="1:11" ht="14.4" customHeight="1" x14ac:dyDescent="0.3">
      <c r="A1459" s="831" t="s">
        <v>588</v>
      </c>
      <c r="B1459" s="832" t="s">
        <v>589</v>
      </c>
      <c r="C1459" s="835" t="s">
        <v>618</v>
      </c>
      <c r="D1459" s="863" t="s">
        <v>619</v>
      </c>
      <c r="E1459" s="835" t="s">
        <v>4239</v>
      </c>
      <c r="F1459" s="863" t="s">
        <v>4240</v>
      </c>
      <c r="G1459" s="835" t="s">
        <v>6475</v>
      </c>
      <c r="H1459" s="835" t="s">
        <v>6476</v>
      </c>
      <c r="I1459" s="849">
        <v>566.280029296875</v>
      </c>
      <c r="J1459" s="849">
        <v>5</v>
      </c>
      <c r="K1459" s="850">
        <v>2831.39990234375</v>
      </c>
    </row>
    <row r="1460" spans="1:11" ht="14.4" customHeight="1" x14ac:dyDescent="0.3">
      <c r="A1460" s="831" t="s">
        <v>588</v>
      </c>
      <c r="B1460" s="832" t="s">
        <v>589</v>
      </c>
      <c r="C1460" s="835" t="s">
        <v>618</v>
      </c>
      <c r="D1460" s="863" t="s">
        <v>619</v>
      </c>
      <c r="E1460" s="835" t="s">
        <v>4239</v>
      </c>
      <c r="F1460" s="863" t="s">
        <v>4240</v>
      </c>
      <c r="G1460" s="835" t="s">
        <v>6477</v>
      </c>
      <c r="H1460" s="835" t="s">
        <v>6478</v>
      </c>
      <c r="I1460" s="849">
        <v>1160.4000244140625</v>
      </c>
      <c r="J1460" s="849">
        <v>4</v>
      </c>
      <c r="K1460" s="850">
        <v>4641.60009765625</v>
      </c>
    </row>
    <row r="1461" spans="1:11" ht="14.4" customHeight="1" x14ac:dyDescent="0.3">
      <c r="A1461" s="831" t="s">
        <v>588</v>
      </c>
      <c r="B1461" s="832" t="s">
        <v>589</v>
      </c>
      <c r="C1461" s="835" t="s">
        <v>618</v>
      </c>
      <c r="D1461" s="863" t="s">
        <v>619</v>
      </c>
      <c r="E1461" s="835" t="s">
        <v>4239</v>
      </c>
      <c r="F1461" s="863" t="s">
        <v>4240</v>
      </c>
      <c r="G1461" s="835" t="s">
        <v>6479</v>
      </c>
      <c r="H1461" s="835" t="s">
        <v>6480</v>
      </c>
      <c r="I1461" s="849">
        <v>1226.93994140625</v>
      </c>
      <c r="J1461" s="849">
        <v>5</v>
      </c>
      <c r="K1461" s="850">
        <v>6134.7001953125</v>
      </c>
    </row>
    <row r="1462" spans="1:11" ht="14.4" customHeight="1" x14ac:dyDescent="0.3">
      <c r="A1462" s="831" t="s">
        <v>588</v>
      </c>
      <c r="B1462" s="832" t="s">
        <v>589</v>
      </c>
      <c r="C1462" s="835" t="s">
        <v>618</v>
      </c>
      <c r="D1462" s="863" t="s">
        <v>619</v>
      </c>
      <c r="E1462" s="835" t="s">
        <v>4239</v>
      </c>
      <c r="F1462" s="863" t="s">
        <v>4240</v>
      </c>
      <c r="G1462" s="835" t="s">
        <v>6481</v>
      </c>
      <c r="H1462" s="835" t="s">
        <v>6482</v>
      </c>
      <c r="I1462" s="849">
        <v>1369.0400390625</v>
      </c>
      <c r="J1462" s="849">
        <v>5</v>
      </c>
      <c r="K1462" s="850">
        <v>6845.2099609375</v>
      </c>
    </row>
    <row r="1463" spans="1:11" ht="14.4" customHeight="1" x14ac:dyDescent="0.3">
      <c r="A1463" s="831" t="s">
        <v>588</v>
      </c>
      <c r="B1463" s="832" t="s">
        <v>589</v>
      </c>
      <c r="C1463" s="835" t="s">
        <v>618</v>
      </c>
      <c r="D1463" s="863" t="s">
        <v>619</v>
      </c>
      <c r="E1463" s="835" t="s">
        <v>4239</v>
      </c>
      <c r="F1463" s="863" t="s">
        <v>4240</v>
      </c>
      <c r="G1463" s="835" t="s">
        <v>6483</v>
      </c>
      <c r="H1463" s="835" t="s">
        <v>6484</v>
      </c>
      <c r="I1463" s="849">
        <v>632.83001708984375</v>
      </c>
      <c r="J1463" s="849">
        <v>2</v>
      </c>
      <c r="K1463" s="850">
        <v>1265.6600341796875</v>
      </c>
    </row>
    <row r="1464" spans="1:11" ht="14.4" customHeight="1" x14ac:dyDescent="0.3">
      <c r="A1464" s="831" t="s">
        <v>588</v>
      </c>
      <c r="B1464" s="832" t="s">
        <v>589</v>
      </c>
      <c r="C1464" s="835" t="s">
        <v>618</v>
      </c>
      <c r="D1464" s="863" t="s">
        <v>619</v>
      </c>
      <c r="E1464" s="835" t="s">
        <v>4239</v>
      </c>
      <c r="F1464" s="863" t="s">
        <v>4240</v>
      </c>
      <c r="G1464" s="835" t="s">
        <v>6485</v>
      </c>
      <c r="H1464" s="835" t="s">
        <v>6486</v>
      </c>
      <c r="I1464" s="849">
        <v>379.94000244140625</v>
      </c>
      <c r="J1464" s="849">
        <v>2</v>
      </c>
      <c r="K1464" s="850">
        <v>759.8800048828125</v>
      </c>
    </row>
    <row r="1465" spans="1:11" ht="14.4" customHeight="1" x14ac:dyDescent="0.3">
      <c r="A1465" s="831" t="s">
        <v>588</v>
      </c>
      <c r="B1465" s="832" t="s">
        <v>589</v>
      </c>
      <c r="C1465" s="835" t="s">
        <v>618</v>
      </c>
      <c r="D1465" s="863" t="s">
        <v>619</v>
      </c>
      <c r="E1465" s="835" t="s">
        <v>4239</v>
      </c>
      <c r="F1465" s="863" t="s">
        <v>4240</v>
      </c>
      <c r="G1465" s="835" t="s">
        <v>6487</v>
      </c>
      <c r="H1465" s="835" t="s">
        <v>6488</v>
      </c>
      <c r="I1465" s="849">
        <v>1303.8499755859375</v>
      </c>
      <c r="J1465" s="849">
        <v>40</v>
      </c>
      <c r="K1465" s="850">
        <v>52153.910278320312</v>
      </c>
    </row>
    <row r="1466" spans="1:11" ht="14.4" customHeight="1" x14ac:dyDescent="0.3">
      <c r="A1466" s="831" t="s">
        <v>588</v>
      </c>
      <c r="B1466" s="832" t="s">
        <v>589</v>
      </c>
      <c r="C1466" s="835" t="s">
        <v>618</v>
      </c>
      <c r="D1466" s="863" t="s">
        <v>619</v>
      </c>
      <c r="E1466" s="835" t="s">
        <v>4239</v>
      </c>
      <c r="F1466" s="863" t="s">
        <v>4240</v>
      </c>
      <c r="G1466" s="835" t="s">
        <v>6489</v>
      </c>
      <c r="H1466" s="835" t="s">
        <v>6490</v>
      </c>
      <c r="I1466" s="849">
        <v>980.52001953125</v>
      </c>
      <c r="J1466" s="849">
        <v>8</v>
      </c>
      <c r="K1466" s="850">
        <v>7844.18994140625</v>
      </c>
    </row>
    <row r="1467" spans="1:11" ht="14.4" customHeight="1" x14ac:dyDescent="0.3">
      <c r="A1467" s="831" t="s">
        <v>588</v>
      </c>
      <c r="B1467" s="832" t="s">
        <v>589</v>
      </c>
      <c r="C1467" s="835" t="s">
        <v>618</v>
      </c>
      <c r="D1467" s="863" t="s">
        <v>619</v>
      </c>
      <c r="E1467" s="835" t="s">
        <v>4239</v>
      </c>
      <c r="F1467" s="863" t="s">
        <v>4240</v>
      </c>
      <c r="G1467" s="835" t="s">
        <v>6491</v>
      </c>
      <c r="H1467" s="835" t="s">
        <v>6492</v>
      </c>
      <c r="I1467" s="849">
        <v>0.25999999046325684</v>
      </c>
      <c r="J1467" s="849">
        <v>100</v>
      </c>
      <c r="K1467" s="850">
        <v>26</v>
      </c>
    </row>
    <row r="1468" spans="1:11" ht="14.4" customHeight="1" x14ac:dyDescent="0.3">
      <c r="A1468" s="831" t="s">
        <v>588</v>
      </c>
      <c r="B1468" s="832" t="s">
        <v>589</v>
      </c>
      <c r="C1468" s="835" t="s">
        <v>618</v>
      </c>
      <c r="D1468" s="863" t="s">
        <v>619</v>
      </c>
      <c r="E1468" s="835" t="s">
        <v>4239</v>
      </c>
      <c r="F1468" s="863" t="s">
        <v>4240</v>
      </c>
      <c r="G1468" s="835" t="s">
        <v>6493</v>
      </c>
      <c r="H1468" s="835" t="s">
        <v>6494</v>
      </c>
      <c r="I1468" s="849">
        <v>338.89999389648437</v>
      </c>
      <c r="J1468" s="849">
        <v>5</v>
      </c>
      <c r="K1468" s="850">
        <v>1694.47998046875</v>
      </c>
    </row>
    <row r="1469" spans="1:11" ht="14.4" customHeight="1" x14ac:dyDescent="0.3">
      <c r="A1469" s="831" t="s">
        <v>588</v>
      </c>
      <c r="B1469" s="832" t="s">
        <v>589</v>
      </c>
      <c r="C1469" s="835" t="s">
        <v>618</v>
      </c>
      <c r="D1469" s="863" t="s">
        <v>619</v>
      </c>
      <c r="E1469" s="835" t="s">
        <v>4239</v>
      </c>
      <c r="F1469" s="863" t="s">
        <v>4240</v>
      </c>
      <c r="G1469" s="835" t="s">
        <v>6495</v>
      </c>
      <c r="H1469" s="835" t="s">
        <v>6496</v>
      </c>
      <c r="I1469" s="849">
        <v>338.89999389648437</v>
      </c>
      <c r="J1469" s="849">
        <v>5</v>
      </c>
      <c r="K1469" s="850">
        <v>1694.5</v>
      </c>
    </row>
    <row r="1470" spans="1:11" ht="14.4" customHeight="1" x14ac:dyDescent="0.3">
      <c r="A1470" s="831" t="s">
        <v>588</v>
      </c>
      <c r="B1470" s="832" t="s">
        <v>589</v>
      </c>
      <c r="C1470" s="835" t="s">
        <v>618</v>
      </c>
      <c r="D1470" s="863" t="s">
        <v>619</v>
      </c>
      <c r="E1470" s="835" t="s">
        <v>4239</v>
      </c>
      <c r="F1470" s="863" t="s">
        <v>4240</v>
      </c>
      <c r="G1470" s="835" t="s">
        <v>6497</v>
      </c>
      <c r="H1470" s="835" t="s">
        <v>6498</v>
      </c>
      <c r="I1470" s="849">
        <v>518.55999755859375</v>
      </c>
      <c r="J1470" s="849">
        <v>2</v>
      </c>
      <c r="K1470" s="850">
        <v>1037.1199951171875</v>
      </c>
    </row>
    <row r="1471" spans="1:11" ht="14.4" customHeight="1" x14ac:dyDescent="0.3">
      <c r="A1471" s="831" t="s">
        <v>588</v>
      </c>
      <c r="B1471" s="832" t="s">
        <v>589</v>
      </c>
      <c r="C1471" s="835" t="s">
        <v>618</v>
      </c>
      <c r="D1471" s="863" t="s">
        <v>619</v>
      </c>
      <c r="E1471" s="835" t="s">
        <v>4239</v>
      </c>
      <c r="F1471" s="863" t="s">
        <v>4240</v>
      </c>
      <c r="G1471" s="835" t="s">
        <v>6499</v>
      </c>
      <c r="H1471" s="835" t="s">
        <v>6500</v>
      </c>
      <c r="I1471" s="849">
        <v>573.5999755859375</v>
      </c>
      <c r="J1471" s="849">
        <v>2</v>
      </c>
      <c r="K1471" s="850">
        <v>1147.199951171875</v>
      </c>
    </row>
    <row r="1472" spans="1:11" ht="14.4" customHeight="1" x14ac:dyDescent="0.3">
      <c r="A1472" s="831" t="s">
        <v>588</v>
      </c>
      <c r="B1472" s="832" t="s">
        <v>589</v>
      </c>
      <c r="C1472" s="835" t="s">
        <v>618</v>
      </c>
      <c r="D1472" s="863" t="s">
        <v>619</v>
      </c>
      <c r="E1472" s="835" t="s">
        <v>4239</v>
      </c>
      <c r="F1472" s="863" t="s">
        <v>4240</v>
      </c>
      <c r="G1472" s="835" t="s">
        <v>6501</v>
      </c>
      <c r="H1472" s="835" t="s">
        <v>6502</v>
      </c>
      <c r="I1472" s="849">
        <v>32.863334019978844</v>
      </c>
      <c r="J1472" s="849">
        <v>23</v>
      </c>
      <c r="K1472" s="850">
        <v>775.78998565673828</v>
      </c>
    </row>
    <row r="1473" spans="1:11" ht="14.4" customHeight="1" x14ac:dyDescent="0.3">
      <c r="A1473" s="831" t="s">
        <v>588</v>
      </c>
      <c r="B1473" s="832" t="s">
        <v>589</v>
      </c>
      <c r="C1473" s="835" t="s">
        <v>618</v>
      </c>
      <c r="D1473" s="863" t="s">
        <v>619</v>
      </c>
      <c r="E1473" s="835" t="s">
        <v>4239</v>
      </c>
      <c r="F1473" s="863" t="s">
        <v>4240</v>
      </c>
      <c r="G1473" s="835" t="s">
        <v>6503</v>
      </c>
      <c r="H1473" s="835" t="s">
        <v>6504</v>
      </c>
      <c r="I1473" s="849">
        <v>52.150001525878906</v>
      </c>
      <c r="J1473" s="849">
        <v>3</v>
      </c>
      <c r="K1473" s="850">
        <v>156.44999694824219</v>
      </c>
    </row>
    <row r="1474" spans="1:11" ht="14.4" customHeight="1" x14ac:dyDescent="0.3">
      <c r="A1474" s="831" t="s">
        <v>588</v>
      </c>
      <c r="B1474" s="832" t="s">
        <v>589</v>
      </c>
      <c r="C1474" s="835" t="s">
        <v>618</v>
      </c>
      <c r="D1474" s="863" t="s">
        <v>619</v>
      </c>
      <c r="E1474" s="835" t="s">
        <v>4239</v>
      </c>
      <c r="F1474" s="863" t="s">
        <v>4240</v>
      </c>
      <c r="G1474" s="835" t="s">
        <v>6505</v>
      </c>
      <c r="H1474" s="835" t="s">
        <v>6506</v>
      </c>
      <c r="I1474" s="849">
        <v>59.770000457763672</v>
      </c>
      <c r="J1474" s="849">
        <v>10</v>
      </c>
      <c r="K1474" s="850">
        <v>597.739990234375</v>
      </c>
    </row>
    <row r="1475" spans="1:11" ht="14.4" customHeight="1" x14ac:dyDescent="0.3">
      <c r="A1475" s="831" t="s">
        <v>588</v>
      </c>
      <c r="B1475" s="832" t="s">
        <v>589</v>
      </c>
      <c r="C1475" s="835" t="s">
        <v>618</v>
      </c>
      <c r="D1475" s="863" t="s">
        <v>619</v>
      </c>
      <c r="E1475" s="835" t="s">
        <v>4239</v>
      </c>
      <c r="F1475" s="863" t="s">
        <v>4240</v>
      </c>
      <c r="G1475" s="835" t="s">
        <v>6507</v>
      </c>
      <c r="H1475" s="835" t="s">
        <v>6508</v>
      </c>
      <c r="I1475" s="849">
        <v>8.3500003814697266</v>
      </c>
      <c r="J1475" s="849">
        <v>5</v>
      </c>
      <c r="K1475" s="850">
        <v>41.75</v>
      </c>
    </row>
    <row r="1476" spans="1:11" ht="14.4" customHeight="1" x14ac:dyDescent="0.3">
      <c r="A1476" s="831" t="s">
        <v>588</v>
      </c>
      <c r="B1476" s="832" t="s">
        <v>589</v>
      </c>
      <c r="C1476" s="835" t="s">
        <v>618</v>
      </c>
      <c r="D1476" s="863" t="s">
        <v>619</v>
      </c>
      <c r="E1476" s="835" t="s">
        <v>4239</v>
      </c>
      <c r="F1476" s="863" t="s">
        <v>4240</v>
      </c>
      <c r="G1476" s="835" t="s">
        <v>6509</v>
      </c>
      <c r="H1476" s="835" t="s">
        <v>6510</v>
      </c>
      <c r="I1476" s="849">
        <v>67.400001525878906</v>
      </c>
      <c r="J1476" s="849">
        <v>6</v>
      </c>
      <c r="K1476" s="850">
        <v>404.3800048828125</v>
      </c>
    </row>
    <row r="1477" spans="1:11" ht="14.4" customHeight="1" x14ac:dyDescent="0.3">
      <c r="A1477" s="831" t="s">
        <v>588</v>
      </c>
      <c r="B1477" s="832" t="s">
        <v>589</v>
      </c>
      <c r="C1477" s="835" t="s">
        <v>618</v>
      </c>
      <c r="D1477" s="863" t="s">
        <v>619</v>
      </c>
      <c r="E1477" s="835" t="s">
        <v>4239</v>
      </c>
      <c r="F1477" s="863" t="s">
        <v>4240</v>
      </c>
      <c r="G1477" s="835" t="s">
        <v>6511</v>
      </c>
      <c r="H1477" s="835" t="s">
        <v>6512</v>
      </c>
      <c r="I1477" s="849">
        <v>12.520000457763672</v>
      </c>
      <c r="J1477" s="849">
        <v>70</v>
      </c>
      <c r="K1477" s="850">
        <v>876.6400146484375</v>
      </c>
    </row>
    <row r="1478" spans="1:11" ht="14.4" customHeight="1" x14ac:dyDescent="0.3">
      <c r="A1478" s="831" t="s">
        <v>588</v>
      </c>
      <c r="B1478" s="832" t="s">
        <v>589</v>
      </c>
      <c r="C1478" s="835" t="s">
        <v>618</v>
      </c>
      <c r="D1478" s="863" t="s">
        <v>619</v>
      </c>
      <c r="E1478" s="835" t="s">
        <v>4239</v>
      </c>
      <c r="F1478" s="863" t="s">
        <v>4240</v>
      </c>
      <c r="G1478" s="835" t="s">
        <v>4277</v>
      </c>
      <c r="H1478" s="835" t="s">
        <v>4278</v>
      </c>
      <c r="I1478" s="849">
        <v>11.737142562866211</v>
      </c>
      <c r="J1478" s="849">
        <v>290</v>
      </c>
      <c r="K1478" s="850">
        <v>3403.8000183105469</v>
      </c>
    </row>
    <row r="1479" spans="1:11" ht="14.4" customHeight="1" x14ac:dyDescent="0.3">
      <c r="A1479" s="831" t="s">
        <v>588</v>
      </c>
      <c r="B1479" s="832" t="s">
        <v>589</v>
      </c>
      <c r="C1479" s="835" t="s">
        <v>618</v>
      </c>
      <c r="D1479" s="863" t="s">
        <v>619</v>
      </c>
      <c r="E1479" s="835" t="s">
        <v>4239</v>
      </c>
      <c r="F1479" s="863" t="s">
        <v>4240</v>
      </c>
      <c r="G1479" s="835" t="s">
        <v>6513</v>
      </c>
      <c r="H1479" s="835" t="s">
        <v>6514</v>
      </c>
      <c r="I1479" s="849">
        <v>80.830001831054688</v>
      </c>
      <c r="J1479" s="849">
        <v>18</v>
      </c>
      <c r="K1479" s="850">
        <v>1457.2999877929687</v>
      </c>
    </row>
    <row r="1480" spans="1:11" ht="14.4" customHeight="1" x14ac:dyDescent="0.3">
      <c r="A1480" s="831" t="s">
        <v>588</v>
      </c>
      <c r="B1480" s="832" t="s">
        <v>589</v>
      </c>
      <c r="C1480" s="835" t="s">
        <v>618</v>
      </c>
      <c r="D1480" s="863" t="s">
        <v>619</v>
      </c>
      <c r="E1480" s="835" t="s">
        <v>4239</v>
      </c>
      <c r="F1480" s="863" t="s">
        <v>4240</v>
      </c>
      <c r="G1480" s="835" t="s">
        <v>6515</v>
      </c>
      <c r="H1480" s="835" t="s">
        <v>6516</v>
      </c>
      <c r="I1480" s="849">
        <v>547.40126800537109</v>
      </c>
      <c r="J1480" s="849">
        <v>80</v>
      </c>
      <c r="K1480" s="850">
        <v>43792.33984375</v>
      </c>
    </row>
    <row r="1481" spans="1:11" ht="14.4" customHeight="1" x14ac:dyDescent="0.3">
      <c r="A1481" s="831" t="s">
        <v>588</v>
      </c>
      <c r="B1481" s="832" t="s">
        <v>589</v>
      </c>
      <c r="C1481" s="835" t="s">
        <v>618</v>
      </c>
      <c r="D1481" s="863" t="s">
        <v>619</v>
      </c>
      <c r="E1481" s="835" t="s">
        <v>4239</v>
      </c>
      <c r="F1481" s="863" t="s">
        <v>4240</v>
      </c>
      <c r="G1481" s="835" t="s">
        <v>6517</v>
      </c>
      <c r="H1481" s="835" t="s">
        <v>6518</v>
      </c>
      <c r="I1481" s="849">
        <v>8.1000003814697266</v>
      </c>
      <c r="J1481" s="849">
        <v>1</v>
      </c>
      <c r="K1481" s="850">
        <v>8.1000003814697266</v>
      </c>
    </row>
    <row r="1482" spans="1:11" ht="14.4" customHeight="1" x14ac:dyDescent="0.3">
      <c r="A1482" s="831" t="s">
        <v>588</v>
      </c>
      <c r="B1482" s="832" t="s">
        <v>589</v>
      </c>
      <c r="C1482" s="835" t="s">
        <v>618</v>
      </c>
      <c r="D1482" s="863" t="s">
        <v>619</v>
      </c>
      <c r="E1482" s="835" t="s">
        <v>4239</v>
      </c>
      <c r="F1482" s="863" t="s">
        <v>4240</v>
      </c>
      <c r="G1482" s="835" t="s">
        <v>6519</v>
      </c>
      <c r="H1482" s="835" t="s">
        <v>6520</v>
      </c>
      <c r="I1482" s="849">
        <v>307.52999877929687</v>
      </c>
      <c r="J1482" s="849">
        <v>5</v>
      </c>
      <c r="K1482" s="850">
        <v>1537.6600341796875</v>
      </c>
    </row>
    <row r="1483" spans="1:11" ht="14.4" customHeight="1" x14ac:dyDescent="0.3">
      <c r="A1483" s="831" t="s">
        <v>588</v>
      </c>
      <c r="B1483" s="832" t="s">
        <v>589</v>
      </c>
      <c r="C1483" s="835" t="s">
        <v>618</v>
      </c>
      <c r="D1483" s="863" t="s">
        <v>619</v>
      </c>
      <c r="E1483" s="835" t="s">
        <v>4239</v>
      </c>
      <c r="F1483" s="863" t="s">
        <v>4240</v>
      </c>
      <c r="G1483" s="835" t="s">
        <v>6521</v>
      </c>
      <c r="H1483" s="835" t="s">
        <v>6522</v>
      </c>
      <c r="I1483" s="849">
        <v>336.27999877929687</v>
      </c>
      <c r="J1483" s="849">
        <v>10</v>
      </c>
      <c r="K1483" s="850">
        <v>3362.8200378417969</v>
      </c>
    </row>
    <row r="1484" spans="1:11" ht="14.4" customHeight="1" x14ac:dyDescent="0.3">
      <c r="A1484" s="831" t="s">
        <v>588</v>
      </c>
      <c r="B1484" s="832" t="s">
        <v>589</v>
      </c>
      <c r="C1484" s="835" t="s">
        <v>618</v>
      </c>
      <c r="D1484" s="863" t="s">
        <v>619</v>
      </c>
      <c r="E1484" s="835" t="s">
        <v>4239</v>
      </c>
      <c r="F1484" s="863" t="s">
        <v>4240</v>
      </c>
      <c r="G1484" s="835" t="s">
        <v>6523</v>
      </c>
      <c r="H1484" s="835" t="s">
        <v>6524</v>
      </c>
      <c r="I1484" s="849">
        <v>366.76998901367187</v>
      </c>
      <c r="J1484" s="849">
        <v>5</v>
      </c>
      <c r="K1484" s="850">
        <v>1833.8699951171875</v>
      </c>
    </row>
    <row r="1485" spans="1:11" ht="14.4" customHeight="1" x14ac:dyDescent="0.3">
      <c r="A1485" s="831" t="s">
        <v>588</v>
      </c>
      <c r="B1485" s="832" t="s">
        <v>589</v>
      </c>
      <c r="C1485" s="835" t="s">
        <v>618</v>
      </c>
      <c r="D1485" s="863" t="s">
        <v>619</v>
      </c>
      <c r="E1485" s="835" t="s">
        <v>4239</v>
      </c>
      <c r="F1485" s="863" t="s">
        <v>4240</v>
      </c>
      <c r="G1485" s="835" t="s">
        <v>6525</v>
      </c>
      <c r="H1485" s="835" t="s">
        <v>6526</v>
      </c>
      <c r="I1485" s="849">
        <v>1228.1500244140625</v>
      </c>
      <c r="J1485" s="849">
        <v>5</v>
      </c>
      <c r="K1485" s="850">
        <v>6140.75</v>
      </c>
    </row>
    <row r="1486" spans="1:11" ht="14.4" customHeight="1" x14ac:dyDescent="0.3">
      <c r="A1486" s="831" t="s">
        <v>588</v>
      </c>
      <c r="B1486" s="832" t="s">
        <v>589</v>
      </c>
      <c r="C1486" s="835" t="s">
        <v>618</v>
      </c>
      <c r="D1486" s="863" t="s">
        <v>619</v>
      </c>
      <c r="E1486" s="835" t="s">
        <v>4239</v>
      </c>
      <c r="F1486" s="863" t="s">
        <v>4240</v>
      </c>
      <c r="G1486" s="835" t="s">
        <v>6527</v>
      </c>
      <c r="H1486" s="835" t="s">
        <v>6528</v>
      </c>
      <c r="I1486" s="849">
        <v>140.94999694824219</v>
      </c>
      <c r="J1486" s="849">
        <v>5</v>
      </c>
      <c r="K1486" s="850">
        <v>704.75</v>
      </c>
    </row>
    <row r="1487" spans="1:11" ht="14.4" customHeight="1" x14ac:dyDescent="0.3">
      <c r="A1487" s="831" t="s">
        <v>588</v>
      </c>
      <c r="B1487" s="832" t="s">
        <v>589</v>
      </c>
      <c r="C1487" s="835" t="s">
        <v>618</v>
      </c>
      <c r="D1487" s="863" t="s">
        <v>619</v>
      </c>
      <c r="E1487" s="835" t="s">
        <v>4239</v>
      </c>
      <c r="F1487" s="863" t="s">
        <v>4240</v>
      </c>
      <c r="G1487" s="835" t="s">
        <v>6529</v>
      </c>
      <c r="H1487" s="835" t="s">
        <v>6530</v>
      </c>
      <c r="I1487" s="849">
        <v>292.1199951171875</v>
      </c>
      <c r="J1487" s="849">
        <v>5</v>
      </c>
      <c r="K1487" s="850">
        <v>1460.5999755859375</v>
      </c>
    </row>
    <row r="1488" spans="1:11" ht="14.4" customHeight="1" x14ac:dyDescent="0.3">
      <c r="A1488" s="831" t="s">
        <v>588</v>
      </c>
      <c r="B1488" s="832" t="s">
        <v>589</v>
      </c>
      <c r="C1488" s="835" t="s">
        <v>618</v>
      </c>
      <c r="D1488" s="863" t="s">
        <v>619</v>
      </c>
      <c r="E1488" s="835" t="s">
        <v>4239</v>
      </c>
      <c r="F1488" s="863" t="s">
        <v>4240</v>
      </c>
      <c r="G1488" s="835" t="s">
        <v>6531</v>
      </c>
      <c r="H1488" s="835" t="s">
        <v>6532</v>
      </c>
      <c r="I1488" s="849">
        <v>265.35000610351562</v>
      </c>
      <c r="J1488" s="849">
        <v>5</v>
      </c>
      <c r="K1488" s="850">
        <v>1326.75</v>
      </c>
    </row>
    <row r="1489" spans="1:11" ht="14.4" customHeight="1" x14ac:dyDescent="0.3">
      <c r="A1489" s="831" t="s">
        <v>588</v>
      </c>
      <c r="B1489" s="832" t="s">
        <v>589</v>
      </c>
      <c r="C1489" s="835" t="s">
        <v>618</v>
      </c>
      <c r="D1489" s="863" t="s">
        <v>619</v>
      </c>
      <c r="E1489" s="835" t="s">
        <v>4239</v>
      </c>
      <c r="F1489" s="863" t="s">
        <v>4240</v>
      </c>
      <c r="G1489" s="835" t="s">
        <v>6533</v>
      </c>
      <c r="H1489" s="835" t="s">
        <v>6534</v>
      </c>
      <c r="I1489" s="849">
        <v>562.58001708984375</v>
      </c>
      <c r="J1489" s="849">
        <v>1</v>
      </c>
      <c r="K1489" s="850">
        <v>562.58001708984375</v>
      </c>
    </row>
    <row r="1490" spans="1:11" ht="14.4" customHeight="1" x14ac:dyDescent="0.3">
      <c r="A1490" s="831" t="s">
        <v>588</v>
      </c>
      <c r="B1490" s="832" t="s">
        <v>589</v>
      </c>
      <c r="C1490" s="835" t="s">
        <v>618</v>
      </c>
      <c r="D1490" s="863" t="s">
        <v>619</v>
      </c>
      <c r="E1490" s="835" t="s">
        <v>4239</v>
      </c>
      <c r="F1490" s="863" t="s">
        <v>4240</v>
      </c>
      <c r="G1490" s="835" t="s">
        <v>6535</v>
      </c>
      <c r="H1490" s="835" t="s">
        <v>6536</v>
      </c>
      <c r="I1490" s="849">
        <v>3928.7099609375</v>
      </c>
      <c r="J1490" s="849">
        <v>1</v>
      </c>
      <c r="K1490" s="850">
        <v>3928.7099609375</v>
      </c>
    </row>
    <row r="1491" spans="1:11" ht="14.4" customHeight="1" x14ac:dyDescent="0.3">
      <c r="A1491" s="831" t="s">
        <v>588</v>
      </c>
      <c r="B1491" s="832" t="s">
        <v>589</v>
      </c>
      <c r="C1491" s="835" t="s">
        <v>618</v>
      </c>
      <c r="D1491" s="863" t="s">
        <v>619</v>
      </c>
      <c r="E1491" s="835" t="s">
        <v>4239</v>
      </c>
      <c r="F1491" s="863" t="s">
        <v>4240</v>
      </c>
      <c r="G1491" s="835" t="s">
        <v>6537</v>
      </c>
      <c r="H1491" s="835" t="s">
        <v>6538</v>
      </c>
      <c r="I1491" s="849">
        <v>25.590000152587891</v>
      </c>
      <c r="J1491" s="849">
        <v>50</v>
      </c>
      <c r="K1491" s="850">
        <v>1279.5799560546875</v>
      </c>
    </row>
    <row r="1492" spans="1:11" ht="14.4" customHeight="1" x14ac:dyDescent="0.3">
      <c r="A1492" s="831" t="s">
        <v>588</v>
      </c>
      <c r="B1492" s="832" t="s">
        <v>589</v>
      </c>
      <c r="C1492" s="835" t="s">
        <v>618</v>
      </c>
      <c r="D1492" s="863" t="s">
        <v>619</v>
      </c>
      <c r="E1492" s="835" t="s">
        <v>4239</v>
      </c>
      <c r="F1492" s="863" t="s">
        <v>4240</v>
      </c>
      <c r="G1492" s="835" t="s">
        <v>6539</v>
      </c>
      <c r="H1492" s="835" t="s">
        <v>6540</v>
      </c>
      <c r="I1492" s="849">
        <v>30.860000610351562</v>
      </c>
      <c r="J1492" s="849">
        <v>150</v>
      </c>
      <c r="K1492" s="850">
        <v>4628.25</v>
      </c>
    </row>
    <row r="1493" spans="1:11" ht="14.4" customHeight="1" x14ac:dyDescent="0.3">
      <c r="A1493" s="831" t="s">
        <v>588</v>
      </c>
      <c r="B1493" s="832" t="s">
        <v>589</v>
      </c>
      <c r="C1493" s="835" t="s">
        <v>618</v>
      </c>
      <c r="D1493" s="863" t="s">
        <v>619</v>
      </c>
      <c r="E1493" s="835" t="s">
        <v>4239</v>
      </c>
      <c r="F1493" s="863" t="s">
        <v>4240</v>
      </c>
      <c r="G1493" s="835" t="s">
        <v>6541</v>
      </c>
      <c r="H1493" s="835" t="s">
        <v>6542</v>
      </c>
      <c r="I1493" s="849">
        <v>3.0699999332427979</v>
      </c>
      <c r="J1493" s="849">
        <v>1</v>
      </c>
      <c r="K1493" s="850">
        <v>3.0699999332427979</v>
      </c>
    </row>
    <row r="1494" spans="1:11" ht="14.4" customHeight="1" x14ac:dyDescent="0.3">
      <c r="A1494" s="831" t="s">
        <v>588</v>
      </c>
      <c r="B1494" s="832" t="s">
        <v>589</v>
      </c>
      <c r="C1494" s="835" t="s">
        <v>618</v>
      </c>
      <c r="D1494" s="863" t="s">
        <v>619</v>
      </c>
      <c r="E1494" s="835" t="s">
        <v>4239</v>
      </c>
      <c r="F1494" s="863" t="s">
        <v>4240</v>
      </c>
      <c r="G1494" s="835" t="s">
        <v>6543</v>
      </c>
      <c r="H1494" s="835" t="s">
        <v>6544</v>
      </c>
      <c r="I1494" s="849">
        <v>0.11999999731779099</v>
      </c>
      <c r="J1494" s="849">
        <v>230</v>
      </c>
      <c r="K1494" s="850">
        <v>27.840000867843628</v>
      </c>
    </row>
    <row r="1495" spans="1:11" ht="14.4" customHeight="1" x14ac:dyDescent="0.3">
      <c r="A1495" s="831" t="s">
        <v>588</v>
      </c>
      <c r="B1495" s="832" t="s">
        <v>589</v>
      </c>
      <c r="C1495" s="835" t="s">
        <v>618</v>
      </c>
      <c r="D1495" s="863" t="s">
        <v>619</v>
      </c>
      <c r="E1495" s="835" t="s">
        <v>4239</v>
      </c>
      <c r="F1495" s="863" t="s">
        <v>4240</v>
      </c>
      <c r="G1495" s="835" t="s">
        <v>6545</v>
      </c>
      <c r="H1495" s="835" t="s">
        <v>6546</v>
      </c>
      <c r="I1495" s="849">
        <v>0.11999999731779099</v>
      </c>
      <c r="J1495" s="849">
        <v>180</v>
      </c>
      <c r="K1495" s="850">
        <v>21.780000686645508</v>
      </c>
    </row>
    <row r="1496" spans="1:11" ht="14.4" customHeight="1" x14ac:dyDescent="0.3">
      <c r="A1496" s="831" t="s">
        <v>588</v>
      </c>
      <c r="B1496" s="832" t="s">
        <v>589</v>
      </c>
      <c r="C1496" s="835" t="s">
        <v>618</v>
      </c>
      <c r="D1496" s="863" t="s">
        <v>619</v>
      </c>
      <c r="E1496" s="835" t="s">
        <v>4239</v>
      </c>
      <c r="F1496" s="863" t="s">
        <v>4240</v>
      </c>
      <c r="G1496" s="835" t="s">
        <v>6547</v>
      </c>
      <c r="H1496" s="835" t="s">
        <v>6548</v>
      </c>
      <c r="I1496" s="849">
        <v>1200.9300537109375</v>
      </c>
      <c r="J1496" s="849">
        <v>360</v>
      </c>
      <c r="K1496" s="850">
        <v>432332.98828125</v>
      </c>
    </row>
    <row r="1497" spans="1:11" ht="14.4" customHeight="1" x14ac:dyDescent="0.3">
      <c r="A1497" s="831" t="s">
        <v>588</v>
      </c>
      <c r="B1497" s="832" t="s">
        <v>589</v>
      </c>
      <c r="C1497" s="835" t="s">
        <v>618</v>
      </c>
      <c r="D1497" s="863" t="s">
        <v>619</v>
      </c>
      <c r="E1497" s="835" t="s">
        <v>4239</v>
      </c>
      <c r="F1497" s="863" t="s">
        <v>4240</v>
      </c>
      <c r="G1497" s="835" t="s">
        <v>6549</v>
      </c>
      <c r="H1497" s="835" t="s">
        <v>6550</v>
      </c>
      <c r="I1497" s="849">
        <v>2.1400001049041748</v>
      </c>
      <c r="J1497" s="849">
        <v>1</v>
      </c>
      <c r="K1497" s="850">
        <v>2.1400001049041748</v>
      </c>
    </row>
    <row r="1498" spans="1:11" ht="14.4" customHeight="1" x14ac:dyDescent="0.3">
      <c r="A1498" s="831" t="s">
        <v>588</v>
      </c>
      <c r="B1498" s="832" t="s">
        <v>589</v>
      </c>
      <c r="C1498" s="835" t="s">
        <v>618</v>
      </c>
      <c r="D1498" s="863" t="s">
        <v>619</v>
      </c>
      <c r="E1498" s="835" t="s">
        <v>4239</v>
      </c>
      <c r="F1498" s="863" t="s">
        <v>4240</v>
      </c>
      <c r="G1498" s="835" t="s">
        <v>6551</v>
      </c>
      <c r="H1498" s="835" t="s">
        <v>6552</v>
      </c>
      <c r="I1498" s="849">
        <v>5.5500001907348633</v>
      </c>
      <c r="J1498" s="849">
        <v>1</v>
      </c>
      <c r="K1498" s="850">
        <v>5.5500001907348633</v>
      </c>
    </row>
    <row r="1499" spans="1:11" ht="14.4" customHeight="1" x14ac:dyDescent="0.3">
      <c r="A1499" s="831" t="s">
        <v>588</v>
      </c>
      <c r="B1499" s="832" t="s">
        <v>589</v>
      </c>
      <c r="C1499" s="835" t="s">
        <v>618</v>
      </c>
      <c r="D1499" s="863" t="s">
        <v>619</v>
      </c>
      <c r="E1499" s="835" t="s">
        <v>4239</v>
      </c>
      <c r="F1499" s="863" t="s">
        <v>4240</v>
      </c>
      <c r="G1499" s="835" t="s">
        <v>6553</v>
      </c>
      <c r="H1499" s="835" t="s">
        <v>6554</v>
      </c>
      <c r="I1499" s="849">
        <v>1234.3046603732639</v>
      </c>
      <c r="J1499" s="849">
        <v>377</v>
      </c>
      <c r="K1499" s="850">
        <v>654376.78666018695</v>
      </c>
    </row>
    <row r="1500" spans="1:11" ht="14.4" customHeight="1" x14ac:dyDescent="0.3">
      <c r="A1500" s="831" t="s">
        <v>588</v>
      </c>
      <c r="B1500" s="832" t="s">
        <v>589</v>
      </c>
      <c r="C1500" s="835" t="s">
        <v>618</v>
      </c>
      <c r="D1500" s="863" t="s">
        <v>619</v>
      </c>
      <c r="E1500" s="835" t="s">
        <v>4239</v>
      </c>
      <c r="F1500" s="863" t="s">
        <v>4240</v>
      </c>
      <c r="G1500" s="835" t="s">
        <v>6555</v>
      </c>
      <c r="H1500" s="835" t="s">
        <v>6556</v>
      </c>
      <c r="I1500" s="849">
        <v>2553.10009765625</v>
      </c>
      <c r="J1500" s="849">
        <v>1</v>
      </c>
      <c r="K1500" s="850">
        <v>2553.10009765625</v>
      </c>
    </row>
    <row r="1501" spans="1:11" ht="14.4" customHeight="1" x14ac:dyDescent="0.3">
      <c r="A1501" s="831" t="s">
        <v>588</v>
      </c>
      <c r="B1501" s="832" t="s">
        <v>589</v>
      </c>
      <c r="C1501" s="835" t="s">
        <v>618</v>
      </c>
      <c r="D1501" s="863" t="s">
        <v>619</v>
      </c>
      <c r="E1501" s="835" t="s">
        <v>4239</v>
      </c>
      <c r="F1501" s="863" t="s">
        <v>4240</v>
      </c>
      <c r="G1501" s="835" t="s">
        <v>6557</v>
      </c>
      <c r="H1501" s="835" t="s">
        <v>6558</v>
      </c>
      <c r="I1501" s="849">
        <v>0.11999999731779099</v>
      </c>
      <c r="J1501" s="849">
        <v>140</v>
      </c>
      <c r="K1501" s="850">
        <v>16.940000534057617</v>
      </c>
    </row>
    <row r="1502" spans="1:11" ht="14.4" customHeight="1" x14ac:dyDescent="0.3">
      <c r="A1502" s="831" t="s">
        <v>588</v>
      </c>
      <c r="B1502" s="832" t="s">
        <v>589</v>
      </c>
      <c r="C1502" s="835" t="s">
        <v>618</v>
      </c>
      <c r="D1502" s="863" t="s">
        <v>619</v>
      </c>
      <c r="E1502" s="835" t="s">
        <v>4239</v>
      </c>
      <c r="F1502" s="863" t="s">
        <v>4240</v>
      </c>
      <c r="G1502" s="835" t="s">
        <v>6559</v>
      </c>
      <c r="H1502" s="835" t="s">
        <v>6560</v>
      </c>
      <c r="I1502" s="849">
        <v>2.4000000953674316</v>
      </c>
      <c r="J1502" s="849">
        <v>1</v>
      </c>
      <c r="K1502" s="850">
        <v>2.4000000953674316</v>
      </c>
    </row>
    <row r="1503" spans="1:11" ht="14.4" customHeight="1" x14ac:dyDescent="0.3">
      <c r="A1503" s="831" t="s">
        <v>588</v>
      </c>
      <c r="B1503" s="832" t="s">
        <v>589</v>
      </c>
      <c r="C1503" s="835" t="s">
        <v>618</v>
      </c>
      <c r="D1503" s="863" t="s">
        <v>619</v>
      </c>
      <c r="E1503" s="835" t="s">
        <v>4239</v>
      </c>
      <c r="F1503" s="863" t="s">
        <v>4240</v>
      </c>
      <c r="G1503" s="835" t="s">
        <v>6561</v>
      </c>
      <c r="H1503" s="835" t="s">
        <v>6562</v>
      </c>
      <c r="I1503" s="849">
        <v>37.509998321533203</v>
      </c>
      <c r="J1503" s="849">
        <v>50</v>
      </c>
      <c r="K1503" s="850">
        <v>1875.5</v>
      </c>
    </row>
    <row r="1504" spans="1:11" ht="14.4" customHeight="1" x14ac:dyDescent="0.3">
      <c r="A1504" s="831" t="s">
        <v>588</v>
      </c>
      <c r="B1504" s="832" t="s">
        <v>589</v>
      </c>
      <c r="C1504" s="835" t="s">
        <v>618</v>
      </c>
      <c r="D1504" s="863" t="s">
        <v>619</v>
      </c>
      <c r="E1504" s="835" t="s">
        <v>4239</v>
      </c>
      <c r="F1504" s="863" t="s">
        <v>4240</v>
      </c>
      <c r="G1504" s="835" t="s">
        <v>6563</v>
      </c>
      <c r="H1504" s="835" t="s">
        <v>6564</v>
      </c>
      <c r="I1504" s="849">
        <v>37.509998321533203</v>
      </c>
      <c r="J1504" s="849">
        <v>200</v>
      </c>
      <c r="K1504" s="850">
        <v>7502</v>
      </c>
    </row>
    <row r="1505" spans="1:11" ht="14.4" customHeight="1" x14ac:dyDescent="0.3">
      <c r="A1505" s="831" t="s">
        <v>588</v>
      </c>
      <c r="B1505" s="832" t="s">
        <v>589</v>
      </c>
      <c r="C1505" s="835" t="s">
        <v>618</v>
      </c>
      <c r="D1505" s="863" t="s">
        <v>619</v>
      </c>
      <c r="E1505" s="835" t="s">
        <v>4239</v>
      </c>
      <c r="F1505" s="863" t="s">
        <v>4240</v>
      </c>
      <c r="G1505" s="835" t="s">
        <v>4297</v>
      </c>
      <c r="H1505" s="835" t="s">
        <v>4298</v>
      </c>
      <c r="I1505" s="849">
        <v>1.0914286034447807</v>
      </c>
      <c r="J1505" s="849">
        <v>800</v>
      </c>
      <c r="K1505" s="850">
        <v>873</v>
      </c>
    </row>
    <row r="1506" spans="1:11" ht="14.4" customHeight="1" x14ac:dyDescent="0.3">
      <c r="A1506" s="831" t="s">
        <v>588</v>
      </c>
      <c r="B1506" s="832" t="s">
        <v>589</v>
      </c>
      <c r="C1506" s="835" t="s">
        <v>618</v>
      </c>
      <c r="D1506" s="863" t="s">
        <v>619</v>
      </c>
      <c r="E1506" s="835" t="s">
        <v>4239</v>
      </c>
      <c r="F1506" s="863" t="s">
        <v>4240</v>
      </c>
      <c r="G1506" s="835" t="s">
        <v>4301</v>
      </c>
      <c r="H1506" s="835" t="s">
        <v>4302</v>
      </c>
      <c r="I1506" s="849">
        <v>1.6699999570846558</v>
      </c>
      <c r="J1506" s="849">
        <v>1400</v>
      </c>
      <c r="K1506" s="850">
        <v>2338</v>
      </c>
    </row>
    <row r="1507" spans="1:11" ht="14.4" customHeight="1" x14ac:dyDescent="0.3">
      <c r="A1507" s="831" t="s">
        <v>588</v>
      </c>
      <c r="B1507" s="832" t="s">
        <v>589</v>
      </c>
      <c r="C1507" s="835" t="s">
        <v>618</v>
      </c>
      <c r="D1507" s="863" t="s">
        <v>619</v>
      </c>
      <c r="E1507" s="835" t="s">
        <v>4239</v>
      </c>
      <c r="F1507" s="863" t="s">
        <v>4240</v>
      </c>
      <c r="G1507" s="835" t="s">
        <v>4303</v>
      </c>
      <c r="H1507" s="835" t="s">
        <v>4304</v>
      </c>
      <c r="I1507" s="849">
        <v>0.67000001668930054</v>
      </c>
      <c r="J1507" s="849">
        <v>800</v>
      </c>
      <c r="K1507" s="850">
        <v>536</v>
      </c>
    </row>
    <row r="1508" spans="1:11" ht="14.4" customHeight="1" x14ac:dyDescent="0.3">
      <c r="A1508" s="831" t="s">
        <v>588</v>
      </c>
      <c r="B1508" s="832" t="s">
        <v>589</v>
      </c>
      <c r="C1508" s="835" t="s">
        <v>618</v>
      </c>
      <c r="D1508" s="863" t="s">
        <v>619</v>
      </c>
      <c r="E1508" s="835" t="s">
        <v>4239</v>
      </c>
      <c r="F1508" s="863" t="s">
        <v>4240</v>
      </c>
      <c r="G1508" s="835" t="s">
        <v>4644</v>
      </c>
      <c r="H1508" s="835" t="s">
        <v>4645</v>
      </c>
      <c r="I1508" s="849">
        <v>25.409999847412109</v>
      </c>
      <c r="J1508" s="849">
        <v>130</v>
      </c>
      <c r="K1508" s="850">
        <v>3303.2999877929687</v>
      </c>
    </row>
    <row r="1509" spans="1:11" ht="14.4" customHeight="1" x14ac:dyDescent="0.3">
      <c r="A1509" s="831" t="s">
        <v>588</v>
      </c>
      <c r="B1509" s="832" t="s">
        <v>589</v>
      </c>
      <c r="C1509" s="835" t="s">
        <v>618</v>
      </c>
      <c r="D1509" s="863" t="s">
        <v>619</v>
      </c>
      <c r="E1509" s="835" t="s">
        <v>4239</v>
      </c>
      <c r="F1509" s="863" t="s">
        <v>4240</v>
      </c>
      <c r="G1509" s="835" t="s">
        <v>6565</v>
      </c>
      <c r="H1509" s="835" t="s">
        <v>6566</v>
      </c>
      <c r="I1509" s="849">
        <v>351.08999633789062</v>
      </c>
      <c r="J1509" s="849">
        <v>10</v>
      </c>
      <c r="K1509" s="850">
        <v>3510.929931640625</v>
      </c>
    </row>
    <row r="1510" spans="1:11" ht="14.4" customHeight="1" x14ac:dyDescent="0.3">
      <c r="A1510" s="831" t="s">
        <v>588</v>
      </c>
      <c r="B1510" s="832" t="s">
        <v>589</v>
      </c>
      <c r="C1510" s="835" t="s">
        <v>618</v>
      </c>
      <c r="D1510" s="863" t="s">
        <v>619</v>
      </c>
      <c r="E1510" s="835" t="s">
        <v>4239</v>
      </c>
      <c r="F1510" s="863" t="s">
        <v>4240</v>
      </c>
      <c r="G1510" s="835" t="s">
        <v>6567</v>
      </c>
      <c r="H1510" s="835" t="s">
        <v>6568</v>
      </c>
      <c r="I1510" s="849">
        <v>610.71002197265625</v>
      </c>
      <c r="J1510" s="849">
        <v>10</v>
      </c>
      <c r="K1510" s="850">
        <v>6107.10009765625</v>
      </c>
    </row>
    <row r="1511" spans="1:11" ht="14.4" customHeight="1" x14ac:dyDescent="0.3">
      <c r="A1511" s="831" t="s">
        <v>588</v>
      </c>
      <c r="B1511" s="832" t="s">
        <v>589</v>
      </c>
      <c r="C1511" s="835" t="s">
        <v>618</v>
      </c>
      <c r="D1511" s="863" t="s">
        <v>619</v>
      </c>
      <c r="E1511" s="835" t="s">
        <v>4239</v>
      </c>
      <c r="F1511" s="863" t="s">
        <v>4240</v>
      </c>
      <c r="G1511" s="835" t="s">
        <v>6569</v>
      </c>
      <c r="H1511" s="835" t="s">
        <v>6570</v>
      </c>
      <c r="I1511" s="849">
        <v>652.530029296875</v>
      </c>
      <c r="J1511" s="849">
        <v>10</v>
      </c>
      <c r="K1511" s="850">
        <v>6525.27978515625</v>
      </c>
    </row>
    <row r="1512" spans="1:11" ht="14.4" customHeight="1" x14ac:dyDescent="0.3">
      <c r="A1512" s="831" t="s">
        <v>588</v>
      </c>
      <c r="B1512" s="832" t="s">
        <v>589</v>
      </c>
      <c r="C1512" s="835" t="s">
        <v>618</v>
      </c>
      <c r="D1512" s="863" t="s">
        <v>619</v>
      </c>
      <c r="E1512" s="835" t="s">
        <v>4239</v>
      </c>
      <c r="F1512" s="863" t="s">
        <v>4240</v>
      </c>
      <c r="G1512" s="835" t="s">
        <v>6571</v>
      </c>
      <c r="H1512" s="835" t="s">
        <v>6572</v>
      </c>
      <c r="I1512" s="849">
        <v>652.530029296875</v>
      </c>
      <c r="J1512" s="849">
        <v>5</v>
      </c>
      <c r="K1512" s="850">
        <v>3262.639892578125</v>
      </c>
    </row>
    <row r="1513" spans="1:11" ht="14.4" customHeight="1" x14ac:dyDescent="0.3">
      <c r="A1513" s="831" t="s">
        <v>588</v>
      </c>
      <c r="B1513" s="832" t="s">
        <v>589</v>
      </c>
      <c r="C1513" s="835" t="s">
        <v>618</v>
      </c>
      <c r="D1513" s="863" t="s">
        <v>619</v>
      </c>
      <c r="E1513" s="835" t="s">
        <v>4239</v>
      </c>
      <c r="F1513" s="863" t="s">
        <v>4240</v>
      </c>
      <c r="G1513" s="835" t="s">
        <v>6573</v>
      </c>
      <c r="H1513" s="835" t="s">
        <v>6574</v>
      </c>
      <c r="I1513" s="849">
        <v>252.64999389648437</v>
      </c>
      <c r="J1513" s="849">
        <v>10</v>
      </c>
      <c r="K1513" s="850">
        <v>2526.5</v>
      </c>
    </row>
    <row r="1514" spans="1:11" ht="14.4" customHeight="1" x14ac:dyDescent="0.3">
      <c r="A1514" s="831" t="s">
        <v>588</v>
      </c>
      <c r="B1514" s="832" t="s">
        <v>589</v>
      </c>
      <c r="C1514" s="835" t="s">
        <v>618</v>
      </c>
      <c r="D1514" s="863" t="s">
        <v>619</v>
      </c>
      <c r="E1514" s="835" t="s">
        <v>4239</v>
      </c>
      <c r="F1514" s="863" t="s">
        <v>4240</v>
      </c>
      <c r="G1514" s="835" t="s">
        <v>6575</v>
      </c>
      <c r="H1514" s="835" t="s">
        <v>6576</v>
      </c>
      <c r="I1514" s="849">
        <v>767.260009765625</v>
      </c>
      <c r="J1514" s="849">
        <v>10</v>
      </c>
      <c r="K1514" s="850">
        <v>7672.60009765625</v>
      </c>
    </row>
    <row r="1515" spans="1:11" ht="14.4" customHeight="1" x14ac:dyDescent="0.3">
      <c r="A1515" s="831" t="s">
        <v>588</v>
      </c>
      <c r="B1515" s="832" t="s">
        <v>589</v>
      </c>
      <c r="C1515" s="835" t="s">
        <v>618</v>
      </c>
      <c r="D1515" s="863" t="s">
        <v>619</v>
      </c>
      <c r="E1515" s="835" t="s">
        <v>4239</v>
      </c>
      <c r="F1515" s="863" t="s">
        <v>4240</v>
      </c>
      <c r="G1515" s="835" t="s">
        <v>6577</v>
      </c>
      <c r="H1515" s="835" t="s">
        <v>6578</v>
      </c>
      <c r="I1515" s="849">
        <v>1996.5</v>
      </c>
      <c r="J1515" s="849">
        <v>9</v>
      </c>
      <c r="K1515" s="850">
        <v>17968.5</v>
      </c>
    </row>
    <row r="1516" spans="1:11" ht="14.4" customHeight="1" x14ac:dyDescent="0.3">
      <c r="A1516" s="831" t="s">
        <v>588</v>
      </c>
      <c r="B1516" s="832" t="s">
        <v>589</v>
      </c>
      <c r="C1516" s="835" t="s">
        <v>618</v>
      </c>
      <c r="D1516" s="863" t="s">
        <v>619</v>
      </c>
      <c r="E1516" s="835" t="s">
        <v>4239</v>
      </c>
      <c r="F1516" s="863" t="s">
        <v>4240</v>
      </c>
      <c r="G1516" s="835" t="s">
        <v>6579</v>
      </c>
      <c r="H1516" s="835" t="s">
        <v>6580</v>
      </c>
      <c r="I1516" s="849">
        <v>3049.199951171875</v>
      </c>
      <c r="J1516" s="849">
        <v>3</v>
      </c>
      <c r="K1516" s="850">
        <v>9147.599609375</v>
      </c>
    </row>
    <row r="1517" spans="1:11" ht="14.4" customHeight="1" x14ac:dyDescent="0.3">
      <c r="A1517" s="831" t="s">
        <v>588</v>
      </c>
      <c r="B1517" s="832" t="s">
        <v>589</v>
      </c>
      <c r="C1517" s="835" t="s">
        <v>618</v>
      </c>
      <c r="D1517" s="863" t="s">
        <v>619</v>
      </c>
      <c r="E1517" s="835" t="s">
        <v>4239</v>
      </c>
      <c r="F1517" s="863" t="s">
        <v>4240</v>
      </c>
      <c r="G1517" s="835" t="s">
        <v>6581</v>
      </c>
      <c r="H1517" s="835" t="s">
        <v>6582</v>
      </c>
      <c r="I1517" s="849">
        <v>2862.860107421875</v>
      </c>
      <c r="J1517" s="849">
        <v>1</v>
      </c>
      <c r="K1517" s="850">
        <v>2862.860107421875</v>
      </c>
    </row>
    <row r="1518" spans="1:11" ht="14.4" customHeight="1" x14ac:dyDescent="0.3">
      <c r="A1518" s="831" t="s">
        <v>588</v>
      </c>
      <c r="B1518" s="832" t="s">
        <v>589</v>
      </c>
      <c r="C1518" s="835" t="s">
        <v>618</v>
      </c>
      <c r="D1518" s="863" t="s">
        <v>619</v>
      </c>
      <c r="E1518" s="835" t="s">
        <v>4239</v>
      </c>
      <c r="F1518" s="863" t="s">
        <v>4240</v>
      </c>
      <c r="G1518" s="835" t="s">
        <v>6583</v>
      </c>
      <c r="H1518" s="835" t="s">
        <v>6584</v>
      </c>
      <c r="I1518" s="849">
        <v>68.279998779296875</v>
      </c>
      <c r="J1518" s="849">
        <v>528</v>
      </c>
      <c r="K1518" s="850">
        <v>36051.9912109375</v>
      </c>
    </row>
    <row r="1519" spans="1:11" ht="14.4" customHeight="1" x14ac:dyDescent="0.3">
      <c r="A1519" s="831" t="s">
        <v>588</v>
      </c>
      <c r="B1519" s="832" t="s">
        <v>589</v>
      </c>
      <c r="C1519" s="835" t="s">
        <v>618</v>
      </c>
      <c r="D1519" s="863" t="s">
        <v>619</v>
      </c>
      <c r="E1519" s="835" t="s">
        <v>4239</v>
      </c>
      <c r="F1519" s="863" t="s">
        <v>4240</v>
      </c>
      <c r="G1519" s="835" t="s">
        <v>6585</v>
      </c>
      <c r="H1519" s="835" t="s">
        <v>6586</v>
      </c>
      <c r="I1519" s="849">
        <v>4840</v>
      </c>
      <c r="J1519" s="849">
        <v>1</v>
      </c>
      <c r="K1519" s="850">
        <v>4840</v>
      </c>
    </row>
    <row r="1520" spans="1:11" ht="14.4" customHeight="1" x14ac:dyDescent="0.3">
      <c r="A1520" s="831" t="s">
        <v>588</v>
      </c>
      <c r="B1520" s="832" t="s">
        <v>589</v>
      </c>
      <c r="C1520" s="835" t="s">
        <v>618</v>
      </c>
      <c r="D1520" s="863" t="s">
        <v>619</v>
      </c>
      <c r="E1520" s="835" t="s">
        <v>4239</v>
      </c>
      <c r="F1520" s="863" t="s">
        <v>4240</v>
      </c>
      <c r="G1520" s="835" t="s">
        <v>6587</v>
      </c>
      <c r="H1520" s="835" t="s">
        <v>6588</v>
      </c>
      <c r="I1520" s="849">
        <v>2041.27001953125</v>
      </c>
      <c r="J1520" s="849">
        <v>3</v>
      </c>
      <c r="K1520" s="850">
        <v>6123.7998046875</v>
      </c>
    </row>
    <row r="1521" spans="1:11" ht="14.4" customHeight="1" x14ac:dyDescent="0.3">
      <c r="A1521" s="831" t="s">
        <v>588</v>
      </c>
      <c r="B1521" s="832" t="s">
        <v>589</v>
      </c>
      <c r="C1521" s="835" t="s">
        <v>618</v>
      </c>
      <c r="D1521" s="863" t="s">
        <v>619</v>
      </c>
      <c r="E1521" s="835" t="s">
        <v>4239</v>
      </c>
      <c r="F1521" s="863" t="s">
        <v>4240</v>
      </c>
      <c r="G1521" s="835" t="s">
        <v>6589</v>
      </c>
      <c r="H1521" s="835" t="s">
        <v>6590</v>
      </c>
      <c r="I1521" s="849">
        <v>0.11999999731779099</v>
      </c>
      <c r="J1521" s="849">
        <v>4</v>
      </c>
      <c r="K1521" s="850">
        <v>0.47999998927116394</v>
      </c>
    </row>
    <row r="1522" spans="1:11" ht="14.4" customHeight="1" x14ac:dyDescent="0.3">
      <c r="A1522" s="831" t="s">
        <v>588</v>
      </c>
      <c r="B1522" s="832" t="s">
        <v>589</v>
      </c>
      <c r="C1522" s="835" t="s">
        <v>618</v>
      </c>
      <c r="D1522" s="863" t="s">
        <v>619</v>
      </c>
      <c r="E1522" s="835" t="s">
        <v>4239</v>
      </c>
      <c r="F1522" s="863" t="s">
        <v>4240</v>
      </c>
      <c r="G1522" s="835" t="s">
        <v>6591</v>
      </c>
      <c r="H1522" s="835" t="s">
        <v>6592</v>
      </c>
      <c r="I1522" s="849">
        <v>2420</v>
      </c>
      <c r="J1522" s="849">
        <v>3</v>
      </c>
      <c r="K1522" s="850">
        <v>7260</v>
      </c>
    </row>
    <row r="1523" spans="1:11" ht="14.4" customHeight="1" x14ac:dyDescent="0.3">
      <c r="A1523" s="831" t="s">
        <v>588</v>
      </c>
      <c r="B1523" s="832" t="s">
        <v>589</v>
      </c>
      <c r="C1523" s="835" t="s">
        <v>618</v>
      </c>
      <c r="D1523" s="863" t="s">
        <v>619</v>
      </c>
      <c r="E1523" s="835" t="s">
        <v>4239</v>
      </c>
      <c r="F1523" s="863" t="s">
        <v>4240</v>
      </c>
      <c r="G1523" s="835" t="s">
        <v>6593</v>
      </c>
      <c r="H1523" s="835" t="s">
        <v>6594</v>
      </c>
      <c r="I1523" s="849">
        <v>2885.85009765625</v>
      </c>
      <c r="J1523" s="849">
        <v>1</v>
      </c>
      <c r="K1523" s="850">
        <v>2885.85009765625</v>
      </c>
    </row>
    <row r="1524" spans="1:11" ht="14.4" customHeight="1" x14ac:dyDescent="0.3">
      <c r="A1524" s="831" t="s">
        <v>588</v>
      </c>
      <c r="B1524" s="832" t="s">
        <v>589</v>
      </c>
      <c r="C1524" s="835" t="s">
        <v>618</v>
      </c>
      <c r="D1524" s="863" t="s">
        <v>619</v>
      </c>
      <c r="E1524" s="835" t="s">
        <v>4239</v>
      </c>
      <c r="F1524" s="863" t="s">
        <v>4240</v>
      </c>
      <c r="G1524" s="835" t="s">
        <v>4454</v>
      </c>
      <c r="H1524" s="835" t="s">
        <v>4455</v>
      </c>
      <c r="I1524" s="849">
        <v>2.0899999141693115</v>
      </c>
      <c r="J1524" s="849">
        <v>50</v>
      </c>
      <c r="K1524" s="850">
        <v>104.5</v>
      </c>
    </row>
    <row r="1525" spans="1:11" ht="14.4" customHeight="1" x14ac:dyDescent="0.3">
      <c r="A1525" s="831" t="s">
        <v>588</v>
      </c>
      <c r="B1525" s="832" t="s">
        <v>589</v>
      </c>
      <c r="C1525" s="835" t="s">
        <v>618</v>
      </c>
      <c r="D1525" s="863" t="s">
        <v>619</v>
      </c>
      <c r="E1525" s="835" t="s">
        <v>4239</v>
      </c>
      <c r="F1525" s="863" t="s">
        <v>4240</v>
      </c>
      <c r="G1525" s="835" t="s">
        <v>4456</v>
      </c>
      <c r="H1525" s="835" t="s">
        <v>4457</v>
      </c>
      <c r="I1525" s="849">
        <v>3.75</v>
      </c>
      <c r="J1525" s="849">
        <v>50</v>
      </c>
      <c r="K1525" s="850">
        <v>187.5</v>
      </c>
    </row>
    <row r="1526" spans="1:11" ht="14.4" customHeight="1" x14ac:dyDescent="0.3">
      <c r="A1526" s="831" t="s">
        <v>588</v>
      </c>
      <c r="B1526" s="832" t="s">
        <v>589</v>
      </c>
      <c r="C1526" s="835" t="s">
        <v>618</v>
      </c>
      <c r="D1526" s="863" t="s">
        <v>619</v>
      </c>
      <c r="E1526" s="835" t="s">
        <v>4239</v>
      </c>
      <c r="F1526" s="863" t="s">
        <v>4240</v>
      </c>
      <c r="G1526" s="835" t="s">
        <v>4330</v>
      </c>
      <c r="H1526" s="835" t="s">
        <v>4331</v>
      </c>
      <c r="I1526" s="849">
        <v>21.234999656677246</v>
      </c>
      <c r="J1526" s="849">
        <v>100</v>
      </c>
      <c r="K1526" s="850">
        <v>2123.5</v>
      </c>
    </row>
    <row r="1527" spans="1:11" ht="14.4" customHeight="1" x14ac:dyDescent="0.3">
      <c r="A1527" s="831" t="s">
        <v>588</v>
      </c>
      <c r="B1527" s="832" t="s">
        <v>589</v>
      </c>
      <c r="C1527" s="835" t="s">
        <v>618</v>
      </c>
      <c r="D1527" s="863" t="s">
        <v>619</v>
      </c>
      <c r="E1527" s="835" t="s">
        <v>4239</v>
      </c>
      <c r="F1527" s="863" t="s">
        <v>4240</v>
      </c>
      <c r="G1527" s="835" t="s">
        <v>4330</v>
      </c>
      <c r="H1527" s="835" t="s">
        <v>4459</v>
      </c>
      <c r="I1527" s="849">
        <v>21.237499713897705</v>
      </c>
      <c r="J1527" s="849">
        <v>150</v>
      </c>
      <c r="K1527" s="850">
        <v>3185.8000183105469</v>
      </c>
    </row>
    <row r="1528" spans="1:11" ht="14.4" customHeight="1" x14ac:dyDescent="0.3">
      <c r="A1528" s="831" t="s">
        <v>588</v>
      </c>
      <c r="B1528" s="832" t="s">
        <v>589</v>
      </c>
      <c r="C1528" s="835" t="s">
        <v>618</v>
      </c>
      <c r="D1528" s="863" t="s">
        <v>619</v>
      </c>
      <c r="E1528" s="835" t="s">
        <v>4332</v>
      </c>
      <c r="F1528" s="863" t="s">
        <v>4333</v>
      </c>
      <c r="G1528" s="835" t="s">
        <v>6595</v>
      </c>
      <c r="H1528" s="835" t="s">
        <v>6596</v>
      </c>
      <c r="I1528" s="849">
        <v>297.66000366210937</v>
      </c>
      <c r="J1528" s="849">
        <v>1200</v>
      </c>
      <c r="K1528" s="850">
        <v>357191.9921875</v>
      </c>
    </row>
    <row r="1529" spans="1:11" ht="14.4" customHeight="1" x14ac:dyDescent="0.3">
      <c r="A1529" s="831" t="s">
        <v>588</v>
      </c>
      <c r="B1529" s="832" t="s">
        <v>589</v>
      </c>
      <c r="C1529" s="835" t="s">
        <v>618</v>
      </c>
      <c r="D1529" s="863" t="s">
        <v>619</v>
      </c>
      <c r="E1529" s="835" t="s">
        <v>6597</v>
      </c>
      <c r="F1529" s="863" t="s">
        <v>6598</v>
      </c>
      <c r="G1529" s="835" t="s">
        <v>6599</v>
      </c>
      <c r="H1529" s="835" t="s">
        <v>6600</v>
      </c>
      <c r="I1529" s="849">
        <v>2270.320068359375</v>
      </c>
      <c r="J1529" s="849">
        <v>18</v>
      </c>
      <c r="K1529" s="850">
        <v>40519.439453125</v>
      </c>
    </row>
    <row r="1530" spans="1:11" ht="14.4" customHeight="1" x14ac:dyDescent="0.3">
      <c r="A1530" s="831" t="s">
        <v>588</v>
      </c>
      <c r="B1530" s="832" t="s">
        <v>589</v>
      </c>
      <c r="C1530" s="835" t="s">
        <v>618</v>
      </c>
      <c r="D1530" s="863" t="s">
        <v>619</v>
      </c>
      <c r="E1530" s="835" t="s">
        <v>6597</v>
      </c>
      <c r="F1530" s="863" t="s">
        <v>6598</v>
      </c>
      <c r="G1530" s="835" t="s">
        <v>6601</v>
      </c>
      <c r="H1530" s="835" t="s">
        <v>6602</v>
      </c>
      <c r="I1530" s="849">
        <v>2229.0915178571427</v>
      </c>
      <c r="J1530" s="849">
        <v>54</v>
      </c>
      <c r="K1530" s="850">
        <v>120173.037109375</v>
      </c>
    </row>
    <row r="1531" spans="1:11" ht="14.4" customHeight="1" x14ac:dyDescent="0.3">
      <c r="A1531" s="831" t="s">
        <v>588</v>
      </c>
      <c r="B1531" s="832" t="s">
        <v>589</v>
      </c>
      <c r="C1531" s="835" t="s">
        <v>618</v>
      </c>
      <c r="D1531" s="863" t="s">
        <v>619</v>
      </c>
      <c r="E1531" s="835" t="s">
        <v>6597</v>
      </c>
      <c r="F1531" s="863" t="s">
        <v>6598</v>
      </c>
      <c r="G1531" s="835" t="s">
        <v>6603</v>
      </c>
      <c r="H1531" s="835" t="s">
        <v>6604</v>
      </c>
      <c r="I1531" s="849">
        <v>1901.81005859375</v>
      </c>
      <c r="J1531" s="849">
        <v>51</v>
      </c>
      <c r="K1531" s="850">
        <v>96992.43994140625</v>
      </c>
    </row>
    <row r="1532" spans="1:11" ht="14.4" customHeight="1" x14ac:dyDescent="0.3">
      <c r="A1532" s="831" t="s">
        <v>588</v>
      </c>
      <c r="B1532" s="832" t="s">
        <v>589</v>
      </c>
      <c r="C1532" s="835" t="s">
        <v>618</v>
      </c>
      <c r="D1532" s="863" t="s">
        <v>619</v>
      </c>
      <c r="E1532" s="835" t="s">
        <v>6597</v>
      </c>
      <c r="F1532" s="863" t="s">
        <v>6598</v>
      </c>
      <c r="G1532" s="835" t="s">
        <v>6605</v>
      </c>
      <c r="H1532" s="835" t="s">
        <v>6606</v>
      </c>
      <c r="I1532" s="849">
        <v>20.590000152587891</v>
      </c>
      <c r="J1532" s="849">
        <v>1152</v>
      </c>
      <c r="K1532" s="850">
        <v>23713.919982910156</v>
      </c>
    </row>
    <row r="1533" spans="1:11" ht="14.4" customHeight="1" x14ac:dyDescent="0.3">
      <c r="A1533" s="831" t="s">
        <v>588</v>
      </c>
      <c r="B1533" s="832" t="s">
        <v>589</v>
      </c>
      <c r="C1533" s="835" t="s">
        <v>618</v>
      </c>
      <c r="D1533" s="863" t="s">
        <v>619</v>
      </c>
      <c r="E1533" s="835" t="s">
        <v>6597</v>
      </c>
      <c r="F1533" s="863" t="s">
        <v>6598</v>
      </c>
      <c r="G1533" s="835" t="s">
        <v>6607</v>
      </c>
      <c r="H1533" s="835" t="s">
        <v>6608</v>
      </c>
      <c r="I1533" s="849">
        <v>24.729999542236328</v>
      </c>
      <c r="J1533" s="849">
        <v>828</v>
      </c>
      <c r="K1533" s="850">
        <v>20474.10009765625</v>
      </c>
    </row>
    <row r="1534" spans="1:11" ht="14.4" customHeight="1" x14ac:dyDescent="0.3">
      <c r="A1534" s="831" t="s">
        <v>588</v>
      </c>
      <c r="B1534" s="832" t="s">
        <v>589</v>
      </c>
      <c r="C1534" s="835" t="s">
        <v>618</v>
      </c>
      <c r="D1534" s="863" t="s">
        <v>619</v>
      </c>
      <c r="E1534" s="835" t="s">
        <v>6597</v>
      </c>
      <c r="F1534" s="863" t="s">
        <v>6598</v>
      </c>
      <c r="G1534" s="835" t="s">
        <v>6609</v>
      </c>
      <c r="H1534" s="835" t="s">
        <v>6610</v>
      </c>
      <c r="I1534" s="849">
        <v>26.569999694824219</v>
      </c>
      <c r="J1534" s="849">
        <v>252</v>
      </c>
      <c r="K1534" s="850">
        <v>6694.380126953125</v>
      </c>
    </row>
    <row r="1535" spans="1:11" ht="14.4" customHeight="1" x14ac:dyDescent="0.3">
      <c r="A1535" s="831" t="s">
        <v>588</v>
      </c>
      <c r="B1535" s="832" t="s">
        <v>589</v>
      </c>
      <c r="C1535" s="835" t="s">
        <v>618</v>
      </c>
      <c r="D1535" s="863" t="s">
        <v>619</v>
      </c>
      <c r="E1535" s="835" t="s">
        <v>6597</v>
      </c>
      <c r="F1535" s="863" t="s">
        <v>6598</v>
      </c>
      <c r="G1535" s="835" t="s">
        <v>6611</v>
      </c>
      <c r="H1535" s="835" t="s">
        <v>6612</v>
      </c>
      <c r="I1535" s="849">
        <v>29.479999542236328</v>
      </c>
      <c r="J1535" s="849">
        <v>2016</v>
      </c>
      <c r="K1535" s="850">
        <v>59441.19921875</v>
      </c>
    </row>
    <row r="1536" spans="1:11" ht="14.4" customHeight="1" x14ac:dyDescent="0.3">
      <c r="A1536" s="831" t="s">
        <v>588</v>
      </c>
      <c r="B1536" s="832" t="s">
        <v>589</v>
      </c>
      <c r="C1536" s="835" t="s">
        <v>618</v>
      </c>
      <c r="D1536" s="863" t="s">
        <v>619</v>
      </c>
      <c r="E1536" s="835" t="s">
        <v>6597</v>
      </c>
      <c r="F1536" s="863" t="s">
        <v>6598</v>
      </c>
      <c r="G1536" s="835" t="s">
        <v>6613</v>
      </c>
      <c r="H1536" s="835" t="s">
        <v>6614</v>
      </c>
      <c r="I1536" s="849">
        <v>31.309999465942383</v>
      </c>
      <c r="J1536" s="849">
        <v>792</v>
      </c>
      <c r="K1536" s="850">
        <v>24794</v>
      </c>
    </row>
    <row r="1537" spans="1:11" ht="14.4" customHeight="1" x14ac:dyDescent="0.3">
      <c r="A1537" s="831" t="s">
        <v>588</v>
      </c>
      <c r="B1537" s="832" t="s">
        <v>589</v>
      </c>
      <c r="C1537" s="835" t="s">
        <v>618</v>
      </c>
      <c r="D1537" s="863" t="s">
        <v>619</v>
      </c>
      <c r="E1537" s="835" t="s">
        <v>6597</v>
      </c>
      <c r="F1537" s="863" t="s">
        <v>6598</v>
      </c>
      <c r="G1537" s="835" t="s">
        <v>6615</v>
      </c>
      <c r="H1537" s="835" t="s">
        <v>6616</v>
      </c>
      <c r="I1537" s="849">
        <v>59.479999542236328</v>
      </c>
      <c r="J1537" s="849">
        <v>1332</v>
      </c>
      <c r="K1537" s="850">
        <v>79228.1005859375</v>
      </c>
    </row>
    <row r="1538" spans="1:11" ht="14.4" customHeight="1" x14ac:dyDescent="0.3">
      <c r="A1538" s="831" t="s">
        <v>588</v>
      </c>
      <c r="B1538" s="832" t="s">
        <v>589</v>
      </c>
      <c r="C1538" s="835" t="s">
        <v>618</v>
      </c>
      <c r="D1538" s="863" t="s">
        <v>619</v>
      </c>
      <c r="E1538" s="835" t="s">
        <v>6597</v>
      </c>
      <c r="F1538" s="863" t="s">
        <v>6598</v>
      </c>
      <c r="G1538" s="835" t="s">
        <v>6617</v>
      </c>
      <c r="H1538" s="835" t="s">
        <v>6618</v>
      </c>
      <c r="I1538" s="849">
        <v>108.21777852376302</v>
      </c>
      <c r="J1538" s="849">
        <v>768</v>
      </c>
      <c r="K1538" s="850">
        <v>83109.098876953125</v>
      </c>
    </row>
    <row r="1539" spans="1:11" ht="14.4" customHeight="1" x14ac:dyDescent="0.3">
      <c r="A1539" s="831" t="s">
        <v>588</v>
      </c>
      <c r="B1539" s="832" t="s">
        <v>589</v>
      </c>
      <c r="C1539" s="835" t="s">
        <v>618</v>
      </c>
      <c r="D1539" s="863" t="s">
        <v>619</v>
      </c>
      <c r="E1539" s="835" t="s">
        <v>6597</v>
      </c>
      <c r="F1539" s="863" t="s">
        <v>6598</v>
      </c>
      <c r="G1539" s="835" t="s">
        <v>6619</v>
      </c>
      <c r="H1539" s="835" t="s">
        <v>6620</v>
      </c>
      <c r="I1539" s="849">
        <v>111.33000183105469</v>
      </c>
      <c r="J1539" s="849">
        <v>36</v>
      </c>
      <c r="K1539" s="850">
        <v>4007.929931640625</v>
      </c>
    </row>
    <row r="1540" spans="1:11" ht="14.4" customHeight="1" x14ac:dyDescent="0.3">
      <c r="A1540" s="831" t="s">
        <v>588</v>
      </c>
      <c r="B1540" s="832" t="s">
        <v>589</v>
      </c>
      <c r="C1540" s="835" t="s">
        <v>618</v>
      </c>
      <c r="D1540" s="863" t="s">
        <v>619</v>
      </c>
      <c r="E1540" s="835" t="s">
        <v>6597</v>
      </c>
      <c r="F1540" s="863" t="s">
        <v>6598</v>
      </c>
      <c r="G1540" s="835" t="s">
        <v>6621</v>
      </c>
      <c r="H1540" s="835" t="s">
        <v>6622</v>
      </c>
      <c r="I1540" s="849">
        <v>345</v>
      </c>
      <c r="J1540" s="849">
        <v>156</v>
      </c>
      <c r="K1540" s="850">
        <v>53820</v>
      </c>
    </row>
    <row r="1541" spans="1:11" ht="14.4" customHeight="1" x14ac:dyDescent="0.3">
      <c r="A1541" s="831" t="s">
        <v>588</v>
      </c>
      <c r="B1541" s="832" t="s">
        <v>589</v>
      </c>
      <c r="C1541" s="835" t="s">
        <v>618</v>
      </c>
      <c r="D1541" s="863" t="s">
        <v>619</v>
      </c>
      <c r="E1541" s="835" t="s">
        <v>6597</v>
      </c>
      <c r="F1541" s="863" t="s">
        <v>6598</v>
      </c>
      <c r="G1541" s="835" t="s">
        <v>6623</v>
      </c>
      <c r="H1541" s="835" t="s">
        <v>6624</v>
      </c>
      <c r="I1541" s="849">
        <v>345</v>
      </c>
      <c r="J1541" s="849">
        <v>168</v>
      </c>
      <c r="K1541" s="850">
        <v>57960</v>
      </c>
    </row>
    <row r="1542" spans="1:11" ht="14.4" customHeight="1" x14ac:dyDescent="0.3">
      <c r="A1542" s="831" t="s">
        <v>588</v>
      </c>
      <c r="B1542" s="832" t="s">
        <v>589</v>
      </c>
      <c r="C1542" s="835" t="s">
        <v>618</v>
      </c>
      <c r="D1542" s="863" t="s">
        <v>619</v>
      </c>
      <c r="E1542" s="835" t="s">
        <v>6597</v>
      </c>
      <c r="F1542" s="863" t="s">
        <v>6598</v>
      </c>
      <c r="G1542" s="835" t="s">
        <v>6625</v>
      </c>
      <c r="H1542" s="835" t="s">
        <v>6626</v>
      </c>
      <c r="I1542" s="849">
        <v>81.19000244140625</v>
      </c>
      <c r="J1542" s="849">
        <v>180</v>
      </c>
      <c r="K1542" s="850">
        <v>14613.63037109375</v>
      </c>
    </row>
    <row r="1543" spans="1:11" ht="14.4" customHeight="1" x14ac:dyDescent="0.3">
      <c r="A1543" s="831" t="s">
        <v>588</v>
      </c>
      <c r="B1543" s="832" t="s">
        <v>589</v>
      </c>
      <c r="C1543" s="835" t="s">
        <v>618</v>
      </c>
      <c r="D1543" s="863" t="s">
        <v>619</v>
      </c>
      <c r="E1543" s="835" t="s">
        <v>6597</v>
      </c>
      <c r="F1543" s="863" t="s">
        <v>6598</v>
      </c>
      <c r="G1543" s="835" t="s">
        <v>6627</v>
      </c>
      <c r="H1543" s="835" t="s">
        <v>6628</v>
      </c>
      <c r="I1543" s="849">
        <v>28.860000610351562</v>
      </c>
      <c r="J1543" s="849">
        <v>180</v>
      </c>
      <c r="K1543" s="850">
        <v>5195.150146484375</v>
      </c>
    </row>
    <row r="1544" spans="1:11" ht="14.4" customHeight="1" x14ac:dyDescent="0.3">
      <c r="A1544" s="831" t="s">
        <v>588</v>
      </c>
      <c r="B1544" s="832" t="s">
        <v>589</v>
      </c>
      <c r="C1544" s="835" t="s">
        <v>618</v>
      </c>
      <c r="D1544" s="863" t="s">
        <v>619</v>
      </c>
      <c r="E1544" s="835" t="s">
        <v>6597</v>
      </c>
      <c r="F1544" s="863" t="s">
        <v>6598</v>
      </c>
      <c r="G1544" s="835" t="s">
        <v>6629</v>
      </c>
      <c r="H1544" s="835" t="s">
        <v>6630</v>
      </c>
      <c r="I1544" s="849">
        <v>39.099998474121094</v>
      </c>
      <c r="J1544" s="849">
        <v>612</v>
      </c>
      <c r="K1544" s="850">
        <v>23929.189453125</v>
      </c>
    </row>
    <row r="1545" spans="1:11" ht="14.4" customHeight="1" x14ac:dyDescent="0.3">
      <c r="A1545" s="831" t="s">
        <v>588</v>
      </c>
      <c r="B1545" s="832" t="s">
        <v>589</v>
      </c>
      <c r="C1545" s="835" t="s">
        <v>618</v>
      </c>
      <c r="D1545" s="863" t="s">
        <v>619</v>
      </c>
      <c r="E1545" s="835" t="s">
        <v>6597</v>
      </c>
      <c r="F1545" s="863" t="s">
        <v>6598</v>
      </c>
      <c r="G1545" s="835" t="s">
        <v>6631</v>
      </c>
      <c r="H1545" s="835" t="s">
        <v>6632</v>
      </c>
      <c r="I1545" s="849">
        <v>40.319999694824219</v>
      </c>
      <c r="J1545" s="849">
        <v>36</v>
      </c>
      <c r="K1545" s="850">
        <v>1451.530029296875</v>
      </c>
    </row>
    <row r="1546" spans="1:11" ht="14.4" customHeight="1" x14ac:dyDescent="0.3">
      <c r="A1546" s="831" t="s">
        <v>588</v>
      </c>
      <c r="B1546" s="832" t="s">
        <v>589</v>
      </c>
      <c r="C1546" s="835" t="s">
        <v>618</v>
      </c>
      <c r="D1546" s="863" t="s">
        <v>619</v>
      </c>
      <c r="E1546" s="835" t="s">
        <v>6597</v>
      </c>
      <c r="F1546" s="863" t="s">
        <v>6598</v>
      </c>
      <c r="G1546" s="835" t="s">
        <v>6633</v>
      </c>
      <c r="H1546" s="835" t="s">
        <v>6634</v>
      </c>
      <c r="I1546" s="849">
        <v>58.060001373291016</v>
      </c>
      <c r="J1546" s="849">
        <v>1872</v>
      </c>
      <c r="K1546" s="850">
        <v>108686.48974609375</v>
      </c>
    </row>
    <row r="1547" spans="1:11" ht="14.4" customHeight="1" x14ac:dyDescent="0.3">
      <c r="A1547" s="831" t="s">
        <v>588</v>
      </c>
      <c r="B1547" s="832" t="s">
        <v>589</v>
      </c>
      <c r="C1547" s="835" t="s">
        <v>618</v>
      </c>
      <c r="D1547" s="863" t="s">
        <v>619</v>
      </c>
      <c r="E1547" s="835" t="s">
        <v>6597</v>
      </c>
      <c r="F1547" s="863" t="s">
        <v>6598</v>
      </c>
      <c r="G1547" s="835" t="s">
        <v>6635</v>
      </c>
      <c r="H1547" s="835" t="s">
        <v>6636</v>
      </c>
      <c r="I1547" s="849">
        <v>55.729999542236328</v>
      </c>
      <c r="J1547" s="849">
        <v>180</v>
      </c>
      <c r="K1547" s="850">
        <v>10031.4501953125</v>
      </c>
    </row>
    <row r="1548" spans="1:11" ht="14.4" customHeight="1" x14ac:dyDescent="0.3">
      <c r="A1548" s="831" t="s">
        <v>588</v>
      </c>
      <c r="B1548" s="832" t="s">
        <v>589</v>
      </c>
      <c r="C1548" s="835" t="s">
        <v>618</v>
      </c>
      <c r="D1548" s="863" t="s">
        <v>619</v>
      </c>
      <c r="E1548" s="835" t="s">
        <v>6597</v>
      </c>
      <c r="F1548" s="863" t="s">
        <v>6598</v>
      </c>
      <c r="G1548" s="835" t="s">
        <v>6637</v>
      </c>
      <c r="H1548" s="835" t="s">
        <v>6638</v>
      </c>
      <c r="I1548" s="849">
        <v>45.029998779296875</v>
      </c>
      <c r="J1548" s="849">
        <v>900</v>
      </c>
      <c r="K1548" s="850">
        <v>40523.14990234375</v>
      </c>
    </row>
    <row r="1549" spans="1:11" ht="14.4" customHeight="1" x14ac:dyDescent="0.3">
      <c r="A1549" s="831" t="s">
        <v>588</v>
      </c>
      <c r="B1549" s="832" t="s">
        <v>589</v>
      </c>
      <c r="C1549" s="835" t="s">
        <v>618</v>
      </c>
      <c r="D1549" s="863" t="s">
        <v>619</v>
      </c>
      <c r="E1549" s="835" t="s">
        <v>6597</v>
      </c>
      <c r="F1549" s="863" t="s">
        <v>6598</v>
      </c>
      <c r="G1549" s="835" t="s">
        <v>6639</v>
      </c>
      <c r="H1549" s="835" t="s">
        <v>6640</v>
      </c>
      <c r="I1549" s="849">
        <v>56.790000915527344</v>
      </c>
      <c r="J1549" s="849">
        <v>108</v>
      </c>
      <c r="K1549" s="850">
        <v>6133.41015625</v>
      </c>
    </row>
    <row r="1550" spans="1:11" ht="14.4" customHeight="1" x14ac:dyDescent="0.3">
      <c r="A1550" s="831" t="s">
        <v>588</v>
      </c>
      <c r="B1550" s="832" t="s">
        <v>589</v>
      </c>
      <c r="C1550" s="835" t="s">
        <v>618</v>
      </c>
      <c r="D1550" s="863" t="s">
        <v>619</v>
      </c>
      <c r="E1550" s="835" t="s">
        <v>6597</v>
      </c>
      <c r="F1550" s="863" t="s">
        <v>6598</v>
      </c>
      <c r="G1550" s="835" t="s">
        <v>6641</v>
      </c>
      <c r="H1550" s="835" t="s">
        <v>6642</v>
      </c>
      <c r="I1550" s="849">
        <v>72.739997863769531</v>
      </c>
      <c r="J1550" s="849">
        <v>36</v>
      </c>
      <c r="K1550" s="850">
        <v>2618.550048828125</v>
      </c>
    </row>
    <row r="1551" spans="1:11" ht="14.4" customHeight="1" x14ac:dyDescent="0.3">
      <c r="A1551" s="831" t="s">
        <v>588</v>
      </c>
      <c r="B1551" s="832" t="s">
        <v>589</v>
      </c>
      <c r="C1551" s="835" t="s">
        <v>618</v>
      </c>
      <c r="D1551" s="863" t="s">
        <v>619</v>
      </c>
      <c r="E1551" s="835" t="s">
        <v>6597</v>
      </c>
      <c r="F1551" s="863" t="s">
        <v>6598</v>
      </c>
      <c r="G1551" s="835" t="s">
        <v>6643</v>
      </c>
      <c r="H1551" s="835" t="s">
        <v>6644</v>
      </c>
      <c r="I1551" s="849">
        <v>106.55000305175781</v>
      </c>
      <c r="J1551" s="849">
        <v>36</v>
      </c>
      <c r="K1551" s="850">
        <v>3835.7099609375</v>
      </c>
    </row>
    <row r="1552" spans="1:11" ht="14.4" customHeight="1" x14ac:dyDescent="0.3">
      <c r="A1552" s="831" t="s">
        <v>588</v>
      </c>
      <c r="B1552" s="832" t="s">
        <v>589</v>
      </c>
      <c r="C1552" s="835" t="s">
        <v>618</v>
      </c>
      <c r="D1552" s="863" t="s">
        <v>619</v>
      </c>
      <c r="E1552" s="835" t="s">
        <v>6597</v>
      </c>
      <c r="F1552" s="863" t="s">
        <v>6598</v>
      </c>
      <c r="G1552" s="835" t="s">
        <v>6645</v>
      </c>
      <c r="H1552" s="835" t="s">
        <v>6646</v>
      </c>
      <c r="I1552" s="849">
        <v>123.16999816894531</v>
      </c>
      <c r="J1552" s="849">
        <v>396</v>
      </c>
      <c r="K1552" s="850">
        <v>48773.33984375</v>
      </c>
    </row>
    <row r="1553" spans="1:11" ht="14.4" customHeight="1" x14ac:dyDescent="0.3">
      <c r="A1553" s="831" t="s">
        <v>588</v>
      </c>
      <c r="B1553" s="832" t="s">
        <v>589</v>
      </c>
      <c r="C1553" s="835" t="s">
        <v>618</v>
      </c>
      <c r="D1553" s="863" t="s">
        <v>619</v>
      </c>
      <c r="E1553" s="835" t="s">
        <v>4336</v>
      </c>
      <c r="F1553" s="863" t="s">
        <v>4337</v>
      </c>
      <c r="G1553" s="835" t="s">
        <v>6647</v>
      </c>
      <c r="H1553" s="835" t="s">
        <v>6648</v>
      </c>
      <c r="I1553" s="849">
        <v>4235</v>
      </c>
      <c r="J1553" s="849">
        <v>5</v>
      </c>
      <c r="K1553" s="850">
        <v>21175</v>
      </c>
    </row>
    <row r="1554" spans="1:11" ht="14.4" customHeight="1" x14ac:dyDescent="0.3">
      <c r="A1554" s="831" t="s">
        <v>588</v>
      </c>
      <c r="B1554" s="832" t="s">
        <v>589</v>
      </c>
      <c r="C1554" s="835" t="s">
        <v>618</v>
      </c>
      <c r="D1554" s="863" t="s">
        <v>619</v>
      </c>
      <c r="E1554" s="835" t="s">
        <v>4336</v>
      </c>
      <c r="F1554" s="863" t="s">
        <v>4337</v>
      </c>
      <c r="G1554" s="835" t="s">
        <v>6649</v>
      </c>
      <c r="H1554" s="835" t="s">
        <v>6650</v>
      </c>
      <c r="I1554" s="849">
        <v>4450.3798828125</v>
      </c>
      <c r="J1554" s="849">
        <v>9</v>
      </c>
      <c r="K1554" s="850">
        <v>40053.4189453125</v>
      </c>
    </row>
    <row r="1555" spans="1:11" ht="14.4" customHeight="1" x14ac:dyDescent="0.3">
      <c r="A1555" s="831" t="s">
        <v>588</v>
      </c>
      <c r="B1555" s="832" t="s">
        <v>589</v>
      </c>
      <c r="C1555" s="835" t="s">
        <v>618</v>
      </c>
      <c r="D1555" s="863" t="s">
        <v>619</v>
      </c>
      <c r="E1555" s="835" t="s">
        <v>4336</v>
      </c>
      <c r="F1555" s="863" t="s">
        <v>4337</v>
      </c>
      <c r="G1555" s="835" t="s">
        <v>6651</v>
      </c>
      <c r="H1555" s="835" t="s">
        <v>6652</v>
      </c>
      <c r="I1555" s="849">
        <v>4235</v>
      </c>
      <c r="J1555" s="849">
        <v>15</v>
      </c>
      <c r="K1555" s="850">
        <v>63525</v>
      </c>
    </row>
    <row r="1556" spans="1:11" ht="14.4" customHeight="1" x14ac:dyDescent="0.3">
      <c r="A1556" s="831" t="s">
        <v>588</v>
      </c>
      <c r="B1556" s="832" t="s">
        <v>589</v>
      </c>
      <c r="C1556" s="835" t="s">
        <v>618</v>
      </c>
      <c r="D1556" s="863" t="s">
        <v>619</v>
      </c>
      <c r="E1556" s="835" t="s">
        <v>4336</v>
      </c>
      <c r="F1556" s="863" t="s">
        <v>4337</v>
      </c>
      <c r="G1556" s="835" t="s">
        <v>6653</v>
      </c>
      <c r="H1556" s="835" t="s">
        <v>6654</v>
      </c>
      <c r="I1556" s="849">
        <v>4235</v>
      </c>
      <c r="J1556" s="849">
        <v>15</v>
      </c>
      <c r="K1556" s="850">
        <v>63525</v>
      </c>
    </row>
    <row r="1557" spans="1:11" ht="14.4" customHeight="1" x14ac:dyDescent="0.3">
      <c r="A1557" s="831" t="s">
        <v>588</v>
      </c>
      <c r="B1557" s="832" t="s">
        <v>589</v>
      </c>
      <c r="C1557" s="835" t="s">
        <v>618</v>
      </c>
      <c r="D1557" s="863" t="s">
        <v>619</v>
      </c>
      <c r="E1557" s="835" t="s">
        <v>4336</v>
      </c>
      <c r="F1557" s="863" t="s">
        <v>4337</v>
      </c>
      <c r="G1557" s="835" t="s">
        <v>6655</v>
      </c>
      <c r="H1557" s="835" t="s">
        <v>6656</v>
      </c>
      <c r="I1557" s="849">
        <v>10.989999771118164</v>
      </c>
      <c r="J1557" s="849">
        <v>100</v>
      </c>
      <c r="K1557" s="850">
        <v>1098.6800537109375</v>
      </c>
    </row>
    <row r="1558" spans="1:11" ht="14.4" customHeight="1" x14ac:dyDescent="0.3">
      <c r="A1558" s="831" t="s">
        <v>588</v>
      </c>
      <c r="B1558" s="832" t="s">
        <v>589</v>
      </c>
      <c r="C1558" s="835" t="s">
        <v>618</v>
      </c>
      <c r="D1558" s="863" t="s">
        <v>619</v>
      </c>
      <c r="E1558" s="835" t="s">
        <v>4336</v>
      </c>
      <c r="F1558" s="863" t="s">
        <v>4337</v>
      </c>
      <c r="G1558" s="835" t="s">
        <v>6657</v>
      </c>
      <c r="H1558" s="835" t="s">
        <v>6658</v>
      </c>
      <c r="I1558" s="849">
        <v>11.539999961853027</v>
      </c>
      <c r="J1558" s="849">
        <v>50</v>
      </c>
      <c r="K1558" s="850">
        <v>577.16998291015625</v>
      </c>
    </row>
    <row r="1559" spans="1:11" ht="14.4" customHeight="1" x14ac:dyDescent="0.3">
      <c r="A1559" s="831" t="s">
        <v>588</v>
      </c>
      <c r="B1559" s="832" t="s">
        <v>589</v>
      </c>
      <c r="C1559" s="835" t="s">
        <v>618</v>
      </c>
      <c r="D1559" s="863" t="s">
        <v>619</v>
      </c>
      <c r="E1559" s="835" t="s">
        <v>4336</v>
      </c>
      <c r="F1559" s="863" t="s">
        <v>4337</v>
      </c>
      <c r="G1559" s="835" t="s">
        <v>6659</v>
      </c>
      <c r="H1559" s="835" t="s">
        <v>6660</v>
      </c>
      <c r="I1559" s="849">
        <v>10.989999771118164</v>
      </c>
      <c r="J1559" s="849">
        <v>700</v>
      </c>
      <c r="K1559" s="850">
        <v>7690.7603759765625</v>
      </c>
    </row>
    <row r="1560" spans="1:11" ht="14.4" customHeight="1" x14ac:dyDescent="0.3">
      <c r="A1560" s="831" t="s">
        <v>588</v>
      </c>
      <c r="B1560" s="832" t="s">
        <v>589</v>
      </c>
      <c r="C1560" s="835" t="s">
        <v>618</v>
      </c>
      <c r="D1560" s="863" t="s">
        <v>619</v>
      </c>
      <c r="E1560" s="835" t="s">
        <v>4336</v>
      </c>
      <c r="F1560" s="863" t="s">
        <v>4337</v>
      </c>
      <c r="G1560" s="835" t="s">
        <v>6661</v>
      </c>
      <c r="H1560" s="835" t="s">
        <v>6662</v>
      </c>
      <c r="I1560" s="849">
        <v>11.539999961853027</v>
      </c>
      <c r="J1560" s="849">
        <v>600</v>
      </c>
      <c r="K1560" s="850">
        <v>6926.039794921875</v>
      </c>
    </row>
    <row r="1561" spans="1:11" ht="14.4" customHeight="1" x14ac:dyDescent="0.3">
      <c r="A1561" s="831" t="s">
        <v>588</v>
      </c>
      <c r="B1561" s="832" t="s">
        <v>589</v>
      </c>
      <c r="C1561" s="835" t="s">
        <v>618</v>
      </c>
      <c r="D1561" s="863" t="s">
        <v>619</v>
      </c>
      <c r="E1561" s="835" t="s">
        <v>4336</v>
      </c>
      <c r="F1561" s="863" t="s">
        <v>4337</v>
      </c>
      <c r="G1561" s="835" t="s">
        <v>6663</v>
      </c>
      <c r="H1561" s="835" t="s">
        <v>6664</v>
      </c>
      <c r="I1561" s="849">
        <v>11.539999961853027</v>
      </c>
      <c r="J1561" s="849">
        <v>50</v>
      </c>
      <c r="K1561" s="850">
        <v>577.16998291015625</v>
      </c>
    </row>
    <row r="1562" spans="1:11" ht="14.4" customHeight="1" x14ac:dyDescent="0.3">
      <c r="A1562" s="831" t="s">
        <v>588</v>
      </c>
      <c r="B1562" s="832" t="s">
        <v>589</v>
      </c>
      <c r="C1562" s="835" t="s">
        <v>618</v>
      </c>
      <c r="D1562" s="863" t="s">
        <v>619</v>
      </c>
      <c r="E1562" s="835" t="s">
        <v>4336</v>
      </c>
      <c r="F1562" s="863" t="s">
        <v>4337</v>
      </c>
      <c r="G1562" s="835" t="s">
        <v>6665</v>
      </c>
      <c r="H1562" s="835" t="s">
        <v>6666</v>
      </c>
      <c r="I1562" s="849">
        <v>11.539999961853027</v>
      </c>
      <c r="J1562" s="849">
        <v>100</v>
      </c>
      <c r="K1562" s="850">
        <v>1154.3399658203125</v>
      </c>
    </row>
    <row r="1563" spans="1:11" ht="14.4" customHeight="1" x14ac:dyDescent="0.3">
      <c r="A1563" s="831" t="s">
        <v>588</v>
      </c>
      <c r="B1563" s="832" t="s">
        <v>589</v>
      </c>
      <c r="C1563" s="835" t="s">
        <v>618</v>
      </c>
      <c r="D1563" s="863" t="s">
        <v>619</v>
      </c>
      <c r="E1563" s="835" t="s">
        <v>4336</v>
      </c>
      <c r="F1563" s="863" t="s">
        <v>4337</v>
      </c>
      <c r="G1563" s="835" t="s">
        <v>6667</v>
      </c>
      <c r="H1563" s="835" t="s">
        <v>6668</v>
      </c>
      <c r="I1563" s="849">
        <v>13.880000114440918</v>
      </c>
      <c r="J1563" s="849">
        <v>440</v>
      </c>
      <c r="K1563" s="850">
        <v>6106.6400146484375</v>
      </c>
    </row>
    <row r="1564" spans="1:11" ht="14.4" customHeight="1" x14ac:dyDescent="0.3">
      <c r="A1564" s="831" t="s">
        <v>588</v>
      </c>
      <c r="B1564" s="832" t="s">
        <v>589</v>
      </c>
      <c r="C1564" s="835" t="s">
        <v>618</v>
      </c>
      <c r="D1564" s="863" t="s">
        <v>619</v>
      </c>
      <c r="E1564" s="835" t="s">
        <v>4336</v>
      </c>
      <c r="F1564" s="863" t="s">
        <v>4337</v>
      </c>
      <c r="G1564" s="835" t="s">
        <v>6669</v>
      </c>
      <c r="H1564" s="835" t="s">
        <v>6670</v>
      </c>
      <c r="I1564" s="849">
        <v>10.989999771118164</v>
      </c>
      <c r="J1564" s="849">
        <v>300</v>
      </c>
      <c r="K1564" s="850">
        <v>3296.0401611328125</v>
      </c>
    </row>
    <row r="1565" spans="1:11" ht="14.4" customHeight="1" x14ac:dyDescent="0.3">
      <c r="A1565" s="831" t="s">
        <v>588</v>
      </c>
      <c r="B1565" s="832" t="s">
        <v>589</v>
      </c>
      <c r="C1565" s="835" t="s">
        <v>618</v>
      </c>
      <c r="D1565" s="863" t="s">
        <v>619</v>
      </c>
      <c r="E1565" s="835" t="s">
        <v>4336</v>
      </c>
      <c r="F1565" s="863" t="s">
        <v>4337</v>
      </c>
      <c r="G1565" s="835" t="s">
        <v>6671</v>
      </c>
      <c r="H1565" s="835" t="s">
        <v>6672</v>
      </c>
      <c r="I1565" s="849">
        <v>10.989999771118164</v>
      </c>
      <c r="J1565" s="849">
        <v>50</v>
      </c>
      <c r="K1565" s="850">
        <v>549.34002685546875</v>
      </c>
    </row>
    <row r="1566" spans="1:11" ht="14.4" customHeight="1" x14ac:dyDescent="0.3">
      <c r="A1566" s="831" t="s">
        <v>588</v>
      </c>
      <c r="B1566" s="832" t="s">
        <v>589</v>
      </c>
      <c r="C1566" s="835" t="s">
        <v>618</v>
      </c>
      <c r="D1566" s="863" t="s">
        <v>619</v>
      </c>
      <c r="E1566" s="835" t="s">
        <v>4336</v>
      </c>
      <c r="F1566" s="863" t="s">
        <v>4337</v>
      </c>
      <c r="G1566" s="835" t="s">
        <v>6673</v>
      </c>
      <c r="H1566" s="835" t="s">
        <v>6674</v>
      </c>
      <c r="I1566" s="849">
        <v>10.989999771118164</v>
      </c>
      <c r="J1566" s="849">
        <v>50</v>
      </c>
      <c r="K1566" s="850">
        <v>549.34002685546875</v>
      </c>
    </row>
    <row r="1567" spans="1:11" ht="14.4" customHeight="1" x14ac:dyDescent="0.3">
      <c r="A1567" s="831" t="s">
        <v>588</v>
      </c>
      <c r="B1567" s="832" t="s">
        <v>589</v>
      </c>
      <c r="C1567" s="835" t="s">
        <v>618</v>
      </c>
      <c r="D1567" s="863" t="s">
        <v>619</v>
      </c>
      <c r="E1567" s="835" t="s">
        <v>4336</v>
      </c>
      <c r="F1567" s="863" t="s">
        <v>4337</v>
      </c>
      <c r="G1567" s="835" t="s">
        <v>6675</v>
      </c>
      <c r="H1567" s="835" t="s">
        <v>6676</v>
      </c>
      <c r="I1567" s="849">
        <v>10.670000076293945</v>
      </c>
      <c r="J1567" s="849">
        <v>120</v>
      </c>
      <c r="K1567" s="850">
        <v>1280.6599731445312</v>
      </c>
    </row>
    <row r="1568" spans="1:11" ht="14.4" customHeight="1" x14ac:dyDescent="0.3">
      <c r="A1568" s="831" t="s">
        <v>588</v>
      </c>
      <c r="B1568" s="832" t="s">
        <v>589</v>
      </c>
      <c r="C1568" s="835" t="s">
        <v>618</v>
      </c>
      <c r="D1568" s="863" t="s">
        <v>619</v>
      </c>
      <c r="E1568" s="835" t="s">
        <v>4336</v>
      </c>
      <c r="F1568" s="863" t="s">
        <v>4337</v>
      </c>
      <c r="G1568" s="835" t="s">
        <v>6677</v>
      </c>
      <c r="H1568" s="835" t="s">
        <v>6678</v>
      </c>
      <c r="I1568" s="849">
        <v>13.880000114440918</v>
      </c>
      <c r="J1568" s="849">
        <v>100</v>
      </c>
      <c r="K1568" s="850">
        <v>1387.8699951171875</v>
      </c>
    </row>
    <row r="1569" spans="1:11" ht="14.4" customHeight="1" x14ac:dyDescent="0.3">
      <c r="A1569" s="831" t="s">
        <v>588</v>
      </c>
      <c r="B1569" s="832" t="s">
        <v>589</v>
      </c>
      <c r="C1569" s="835" t="s">
        <v>618</v>
      </c>
      <c r="D1569" s="863" t="s">
        <v>619</v>
      </c>
      <c r="E1569" s="835" t="s">
        <v>4336</v>
      </c>
      <c r="F1569" s="863" t="s">
        <v>4337</v>
      </c>
      <c r="G1569" s="835" t="s">
        <v>6679</v>
      </c>
      <c r="H1569" s="835" t="s">
        <v>6680</v>
      </c>
      <c r="I1569" s="849">
        <v>13.880000114440918</v>
      </c>
      <c r="J1569" s="849">
        <v>100</v>
      </c>
      <c r="K1569" s="850">
        <v>1387.8699951171875</v>
      </c>
    </row>
    <row r="1570" spans="1:11" ht="14.4" customHeight="1" x14ac:dyDescent="0.3">
      <c r="A1570" s="831" t="s">
        <v>588</v>
      </c>
      <c r="B1570" s="832" t="s">
        <v>589</v>
      </c>
      <c r="C1570" s="835" t="s">
        <v>618</v>
      </c>
      <c r="D1570" s="863" t="s">
        <v>619</v>
      </c>
      <c r="E1570" s="835" t="s">
        <v>4336</v>
      </c>
      <c r="F1570" s="863" t="s">
        <v>4337</v>
      </c>
      <c r="G1570" s="835" t="s">
        <v>6681</v>
      </c>
      <c r="H1570" s="835" t="s">
        <v>6682</v>
      </c>
      <c r="I1570" s="849">
        <v>13.880000114440918</v>
      </c>
      <c r="J1570" s="849">
        <v>50</v>
      </c>
      <c r="K1570" s="850">
        <v>693.94000244140625</v>
      </c>
    </row>
    <row r="1571" spans="1:11" ht="14.4" customHeight="1" x14ac:dyDescent="0.3">
      <c r="A1571" s="831" t="s">
        <v>588</v>
      </c>
      <c r="B1571" s="832" t="s">
        <v>589</v>
      </c>
      <c r="C1571" s="835" t="s">
        <v>618</v>
      </c>
      <c r="D1571" s="863" t="s">
        <v>619</v>
      </c>
      <c r="E1571" s="835" t="s">
        <v>4336</v>
      </c>
      <c r="F1571" s="863" t="s">
        <v>4337</v>
      </c>
      <c r="G1571" s="835" t="s">
        <v>6683</v>
      </c>
      <c r="H1571" s="835" t="s">
        <v>6684</v>
      </c>
      <c r="I1571" s="849">
        <v>13.880000114440918</v>
      </c>
      <c r="J1571" s="849">
        <v>120</v>
      </c>
      <c r="K1571" s="850">
        <v>1665.4400024414062</v>
      </c>
    </row>
    <row r="1572" spans="1:11" ht="14.4" customHeight="1" x14ac:dyDescent="0.3">
      <c r="A1572" s="831" t="s">
        <v>588</v>
      </c>
      <c r="B1572" s="832" t="s">
        <v>589</v>
      </c>
      <c r="C1572" s="835" t="s">
        <v>618</v>
      </c>
      <c r="D1572" s="863" t="s">
        <v>619</v>
      </c>
      <c r="E1572" s="835" t="s">
        <v>4336</v>
      </c>
      <c r="F1572" s="863" t="s">
        <v>4337</v>
      </c>
      <c r="G1572" s="835" t="s">
        <v>6685</v>
      </c>
      <c r="H1572" s="835" t="s">
        <v>6686</v>
      </c>
      <c r="I1572" s="849">
        <v>11.539999961853027</v>
      </c>
      <c r="J1572" s="849">
        <v>50</v>
      </c>
      <c r="K1572" s="850">
        <v>577.16998291015625</v>
      </c>
    </row>
    <row r="1573" spans="1:11" ht="14.4" customHeight="1" x14ac:dyDescent="0.3">
      <c r="A1573" s="831" t="s">
        <v>588</v>
      </c>
      <c r="B1573" s="832" t="s">
        <v>589</v>
      </c>
      <c r="C1573" s="835" t="s">
        <v>618</v>
      </c>
      <c r="D1573" s="863" t="s">
        <v>619</v>
      </c>
      <c r="E1573" s="835" t="s">
        <v>4336</v>
      </c>
      <c r="F1573" s="863" t="s">
        <v>4337</v>
      </c>
      <c r="G1573" s="835" t="s">
        <v>6687</v>
      </c>
      <c r="H1573" s="835" t="s">
        <v>6688</v>
      </c>
      <c r="I1573" s="849">
        <v>11.539999961853027</v>
      </c>
      <c r="J1573" s="849">
        <v>30</v>
      </c>
      <c r="K1573" s="850">
        <v>346.29998779296875</v>
      </c>
    </row>
    <row r="1574" spans="1:11" ht="14.4" customHeight="1" x14ac:dyDescent="0.3">
      <c r="A1574" s="831" t="s">
        <v>588</v>
      </c>
      <c r="B1574" s="832" t="s">
        <v>589</v>
      </c>
      <c r="C1574" s="835" t="s">
        <v>618</v>
      </c>
      <c r="D1574" s="863" t="s">
        <v>619</v>
      </c>
      <c r="E1574" s="835" t="s">
        <v>4336</v>
      </c>
      <c r="F1574" s="863" t="s">
        <v>4337</v>
      </c>
      <c r="G1574" s="835" t="s">
        <v>6689</v>
      </c>
      <c r="H1574" s="835" t="s">
        <v>6690</v>
      </c>
      <c r="I1574" s="849">
        <v>11.930000305175781</v>
      </c>
      <c r="J1574" s="849">
        <v>150</v>
      </c>
      <c r="K1574" s="850">
        <v>1789.5900726318359</v>
      </c>
    </row>
    <row r="1575" spans="1:11" ht="14.4" customHeight="1" x14ac:dyDescent="0.3">
      <c r="A1575" s="831" t="s">
        <v>588</v>
      </c>
      <c r="B1575" s="832" t="s">
        <v>589</v>
      </c>
      <c r="C1575" s="835" t="s">
        <v>618</v>
      </c>
      <c r="D1575" s="863" t="s">
        <v>619</v>
      </c>
      <c r="E1575" s="835" t="s">
        <v>4336</v>
      </c>
      <c r="F1575" s="863" t="s">
        <v>4337</v>
      </c>
      <c r="G1575" s="835" t="s">
        <v>6691</v>
      </c>
      <c r="H1575" s="835" t="s">
        <v>6692</v>
      </c>
      <c r="I1575" s="849">
        <v>11.930000305175781</v>
      </c>
      <c r="J1575" s="849">
        <v>150</v>
      </c>
      <c r="K1575" s="850">
        <v>1789.5900726318359</v>
      </c>
    </row>
    <row r="1576" spans="1:11" ht="14.4" customHeight="1" x14ac:dyDescent="0.3">
      <c r="A1576" s="831" t="s">
        <v>588</v>
      </c>
      <c r="B1576" s="832" t="s">
        <v>589</v>
      </c>
      <c r="C1576" s="835" t="s">
        <v>618</v>
      </c>
      <c r="D1576" s="863" t="s">
        <v>619</v>
      </c>
      <c r="E1576" s="835" t="s">
        <v>4336</v>
      </c>
      <c r="F1576" s="863" t="s">
        <v>4337</v>
      </c>
      <c r="G1576" s="835" t="s">
        <v>6693</v>
      </c>
      <c r="H1576" s="835" t="s">
        <v>6694</v>
      </c>
      <c r="I1576" s="849">
        <v>11.930000305175781</v>
      </c>
      <c r="J1576" s="849">
        <v>150</v>
      </c>
      <c r="K1576" s="850">
        <v>1789.5900726318359</v>
      </c>
    </row>
    <row r="1577" spans="1:11" ht="14.4" customHeight="1" x14ac:dyDescent="0.3">
      <c r="A1577" s="831" t="s">
        <v>588</v>
      </c>
      <c r="B1577" s="832" t="s">
        <v>589</v>
      </c>
      <c r="C1577" s="835" t="s">
        <v>618</v>
      </c>
      <c r="D1577" s="863" t="s">
        <v>619</v>
      </c>
      <c r="E1577" s="835" t="s">
        <v>4336</v>
      </c>
      <c r="F1577" s="863" t="s">
        <v>4337</v>
      </c>
      <c r="G1577" s="835" t="s">
        <v>4462</v>
      </c>
      <c r="H1577" s="835" t="s">
        <v>4463</v>
      </c>
      <c r="I1577" s="849">
        <v>0.3033333420753479</v>
      </c>
      <c r="J1577" s="849">
        <v>400</v>
      </c>
      <c r="K1577" s="850">
        <v>121</v>
      </c>
    </row>
    <row r="1578" spans="1:11" ht="14.4" customHeight="1" x14ac:dyDescent="0.3">
      <c r="A1578" s="831" t="s">
        <v>588</v>
      </c>
      <c r="B1578" s="832" t="s">
        <v>589</v>
      </c>
      <c r="C1578" s="835" t="s">
        <v>618</v>
      </c>
      <c r="D1578" s="863" t="s">
        <v>619</v>
      </c>
      <c r="E1578" s="835" t="s">
        <v>4336</v>
      </c>
      <c r="F1578" s="863" t="s">
        <v>4337</v>
      </c>
      <c r="G1578" s="835" t="s">
        <v>4338</v>
      </c>
      <c r="H1578" s="835" t="s">
        <v>4339</v>
      </c>
      <c r="I1578" s="849">
        <v>0.30000001192092896</v>
      </c>
      <c r="J1578" s="849">
        <v>200</v>
      </c>
      <c r="K1578" s="850">
        <v>60</v>
      </c>
    </row>
    <row r="1579" spans="1:11" ht="14.4" customHeight="1" x14ac:dyDescent="0.3">
      <c r="A1579" s="831" t="s">
        <v>588</v>
      </c>
      <c r="B1579" s="832" t="s">
        <v>589</v>
      </c>
      <c r="C1579" s="835" t="s">
        <v>618</v>
      </c>
      <c r="D1579" s="863" t="s">
        <v>619</v>
      </c>
      <c r="E1579" s="835" t="s">
        <v>4336</v>
      </c>
      <c r="F1579" s="863" t="s">
        <v>4337</v>
      </c>
      <c r="G1579" s="835" t="s">
        <v>4578</v>
      </c>
      <c r="H1579" s="835" t="s">
        <v>4579</v>
      </c>
      <c r="I1579" s="849">
        <v>0.67500001192092896</v>
      </c>
      <c r="J1579" s="849">
        <v>500</v>
      </c>
      <c r="K1579" s="850">
        <v>336.55999755859375</v>
      </c>
    </row>
    <row r="1580" spans="1:11" ht="14.4" customHeight="1" x14ac:dyDescent="0.3">
      <c r="A1580" s="831" t="s">
        <v>588</v>
      </c>
      <c r="B1580" s="832" t="s">
        <v>589</v>
      </c>
      <c r="C1580" s="835" t="s">
        <v>618</v>
      </c>
      <c r="D1580" s="863" t="s">
        <v>619</v>
      </c>
      <c r="E1580" s="835" t="s">
        <v>4336</v>
      </c>
      <c r="F1580" s="863" t="s">
        <v>4337</v>
      </c>
      <c r="G1580" s="835" t="s">
        <v>4340</v>
      </c>
      <c r="H1580" s="835" t="s">
        <v>4341</v>
      </c>
      <c r="I1580" s="849">
        <v>0.53111112448904252</v>
      </c>
      <c r="J1580" s="849">
        <v>2100</v>
      </c>
      <c r="K1580" s="850">
        <v>1119</v>
      </c>
    </row>
    <row r="1581" spans="1:11" ht="14.4" customHeight="1" x14ac:dyDescent="0.3">
      <c r="A1581" s="831" t="s">
        <v>588</v>
      </c>
      <c r="B1581" s="832" t="s">
        <v>589</v>
      </c>
      <c r="C1581" s="835" t="s">
        <v>618</v>
      </c>
      <c r="D1581" s="863" t="s">
        <v>619</v>
      </c>
      <c r="E1581" s="835" t="s">
        <v>4336</v>
      </c>
      <c r="F1581" s="863" t="s">
        <v>4337</v>
      </c>
      <c r="G1581" s="835" t="s">
        <v>6695</v>
      </c>
      <c r="H1581" s="835" t="s">
        <v>6696</v>
      </c>
      <c r="I1581" s="849">
        <v>4450.3798828125</v>
      </c>
      <c r="J1581" s="849">
        <v>12</v>
      </c>
      <c r="K1581" s="850">
        <v>53404.55859375</v>
      </c>
    </row>
    <row r="1582" spans="1:11" ht="14.4" customHeight="1" x14ac:dyDescent="0.3">
      <c r="A1582" s="831" t="s">
        <v>588</v>
      </c>
      <c r="B1582" s="832" t="s">
        <v>589</v>
      </c>
      <c r="C1582" s="835" t="s">
        <v>618</v>
      </c>
      <c r="D1582" s="863" t="s">
        <v>619</v>
      </c>
      <c r="E1582" s="835" t="s">
        <v>4336</v>
      </c>
      <c r="F1582" s="863" t="s">
        <v>4337</v>
      </c>
      <c r="G1582" s="835" t="s">
        <v>6697</v>
      </c>
      <c r="H1582" s="835" t="s">
        <v>6698</v>
      </c>
      <c r="I1582" s="849">
        <v>1210</v>
      </c>
      <c r="J1582" s="849">
        <v>90</v>
      </c>
      <c r="K1582" s="850">
        <v>108900</v>
      </c>
    </row>
    <row r="1583" spans="1:11" ht="14.4" customHeight="1" x14ac:dyDescent="0.3">
      <c r="A1583" s="831" t="s">
        <v>588</v>
      </c>
      <c r="B1583" s="832" t="s">
        <v>589</v>
      </c>
      <c r="C1583" s="835" t="s">
        <v>618</v>
      </c>
      <c r="D1583" s="863" t="s">
        <v>619</v>
      </c>
      <c r="E1583" s="835" t="s">
        <v>4344</v>
      </c>
      <c r="F1583" s="863" t="s">
        <v>4345</v>
      </c>
      <c r="G1583" s="835" t="s">
        <v>6699</v>
      </c>
      <c r="H1583" s="835" t="s">
        <v>6700</v>
      </c>
      <c r="I1583" s="849">
        <v>17.180000305175781</v>
      </c>
      <c r="J1583" s="849">
        <v>50</v>
      </c>
      <c r="K1583" s="850">
        <v>859.0999755859375</v>
      </c>
    </row>
    <row r="1584" spans="1:11" ht="14.4" customHeight="1" x14ac:dyDescent="0.3">
      <c r="A1584" s="831" t="s">
        <v>588</v>
      </c>
      <c r="B1584" s="832" t="s">
        <v>589</v>
      </c>
      <c r="C1584" s="835" t="s">
        <v>618</v>
      </c>
      <c r="D1584" s="863" t="s">
        <v>619</v>
      </c>
      <c r="E1584" s="835" t="s">
        <v>4344</v>
      </c>
      <c r="F1584" s="863" t="s">
        <v>4345</v>
      </c>
      <c r="G1584" s="835" t="s">
        <v>6701</v>
      </c>
      <c r="H1584" s="835" t="s">
        <v>6702</v>
      </c>
      <c r="I1584" s="849">
        <v>17.180000305175781</v>
      </c>
      <c r="J1584" s="849">
        <v>50</v>
      </c>
      <c r="K1584" s="850">
        <v>859.0999755859375</v>
      </c>
    </row>
    <row r="1585" spans="1:11" ht="14.4" customHeight="1" x14ac:dyDescent="0.3">
      <c r="A1585" s="831" t="s">
        <v>588</v>
      </c>
      <c r="B1585" s="832" t="s">
        <v>589</v>
      </c>
      <c r="C1585" s="835" t="s">
        <v>618</v>
      </c>
      <c r="D1585" s="863" t="s">
        <v>619</v>
      </c>
      <c r="E1585" s="835" t="s">
        <v>4344</v>
      </c>
      <c r="F1585" s="863" t="s">
        <v>4345</v>
      </c>
      <c r="G1585" s="835" t="s">
        <v>4346</v>
      </c>
      <c r="H1585" s="835" t="s">
        <v>4347</v>
      </c>
      <c r="I1585" s="849">
        <v>0.68888888756434119</v>
      </c>
      <c r="J1585" s="849">
        <v>11200</v>
      </c>
      <c r="K1585" s="850">
        <v>7714</v>
      </c>
    </row>
    <row r="1586" spans="1:11" ht="14.4" customHeight="1" x14ac:dyDescent="0.3">
      <c r="A1586" s="831" t="s">
        <v>588</v>
      </c>
      <c r="B1586" s="832" t="s">
        <v>589</v>
      </c>
      <c r="C1586" s="835" t="s">
        <v>618</v>
      </c>
      <c r="D1586" s="863" t="s">
        <v>619</v>
      </c>
      <c r="E1586" s="835" t="s">
        <v>4344</v>
      </c>
      <c r="F1586" s="863" t="s">
        <v>4345</v>
      </c>
      <c r="G1586" s="835" t="s">
        <v>4348</v>
      </c>
      <c r="H1586" s="835" t="s">
        <v>4349</v>
      </c>
      <c r="I1586" s="849">
        <v>0.68700000047683718</v>
      </c>
      <c r="J1586" s="849">
        <v>13800</v>
      </c>
      <c r="K1586" s="850">
        <v>9476.800048828125</v>
      </c>
    </row>
    <row r="1587" spans="1:11" ht="14.4" customHeight="1" x14ac:dyDescent="0.3">
      <c r="A1587" s="831" t="s">
        <v>588</v>
      </c>
      <c r="B1587" s="832" t="s">
        <v>589</v>
      </c>
      <c r="C1587" s="835" t="s">
        <v>618</v>
      </c>
      <c r="D1587" s="863" t="s">
        <v>619</v>
      </c>
      <c r="E1587" s="835" t="s">
        <v>4344</v>
      </c>
      <c r="F1587" s="863" t="s">
        <v>4345</v>
      </c>
      <c r="G1587" s="835" t="s">
        <v>6703</v>
      </c>
      <c r="H1587" s="835" t="s">
        <v>6704</v>
      </c>
      <c r="I1587" s="849">
        <v>2.8727273290807549</v>
      </c>
      <c r="J1587" s="849">
        <v>3500</v>
      </c>
      <c r="K1587" s="850">
        <v>9699.7899169921875</v>
      </c>
    </row>
    <row r="1588" spans="1:11" ht="14.4" customHeight="1" x14ac:dyDescent="0.3">
      <c r="A1588" s="831" t="s">
        <v>588</v>
      </c>
      <c r="B1588" s="832" t="s">
        <v>589</v>
      </c>
      <c r="C1588" s="835" t="s">
        <v>618</v>
      </c>
      <c r="D1588" s="863" t="s">
        <v>619</v>
      </c>
      <c r="E1588" s="835" t="s">
        <v>4344</v>
      </c>
      <c r="F1588" s="863" t="s">
        <v>4345</v>
      </c>
      <c r="G1588" s="835" t="s">
        <v>6705</v>
      </c>
      <c r="H1588" s="835" t="s">
        <v>6706</v>
      </c>
      <c r="I1588" s="849">
        <v>12.579999923706055</v>
      </c>
      <c r="J1588" s="849">
        <v>1500</v>
      </c>
      <c r="K1588" s="850">
        <v>18876</v>
      </c>
    </row>
    <row r="1589" spans="1:11" ht="14.4" customHeight="1" x14ac:dyDescent="0.3">
      <c r="A1589" s="831" t="s">
        <v>588</v>
      </c>
      <c r="B1589" s="832" t="s">
        <v>589</v>
      </c>
      <c r="C1589" s="835" t="s">
        <v>618</v>
      </c>
      <c r="D1589" s="863" t="s">
        <v>619</v>
      </c>
      <c r="E1589" s="835" t="s">
        <v>4344</v>
      </c>
      <c r="F1589" s="863" t="s">
        <v>4345</v>
      </c>
      <c r="G1589" s="835" t="s">
        <v>6707</v>
      </c>
      <c r="H1589" s="835" t="s">
        <v>6708</v>
      </c>
      <c r="I1589" s="849">
        <v>12.588333447774252</v>
      </c>
      <c r="J1589" s="849">
        <v>1400</v>
      </c>
      <c r="K1589" s="850">
        <v>17622.60009765625</v>
      </c>
    </row>
    <row r="1590" spans="1:11" ht="14.4" customHeight="1" x14ac:dyDescent="0.3">
      <c r="A1590" s="831" t="s">
        <v>588</v>
      </c>
      <c r="B1590" s="832" t="s">
        <v>589</v>
      </c>
      <c r="C1590" s="835" t="s">
        <v>618</v>
      </c>
      <c r="D1590" s="863" t="s">
        <v>619</v>
      </c>
      <c r="E1590" s="835" t="s">
        <v>4344</v>
      </c>
      <c r="F1590" s="863" t="s">
        <v>4345</v>
      </c>
      <c r="G1590" s="835" t="s">
        <v>6709</v>
      </c>
      <c r="H1590" s="835" t="s">
        <v>6710</v>
      </c>
      <c r="I1590" s="849">
        <v>12.318571499415807</v>
      </c>
      <c r="J1590" s="849">
        <v>1200</v>
      </c>
      <c r="K1590" s="850">
        <v>14797.400100708008</v>
      </c>
    </row>
    <row r="1591" spans="1:11" ht="14.4" customHeight="1" x14ac:dyDescent="0.3">
      <c r="A1591" s="831" t="s">
        <v>588</v>
      </c>
      <c r="B1591" s="832" t="s">
        <v>589</v>
      </c>
      <c r="C1591" s="835" t="s">
        <v>618</v>
      </c>
      <c r="D1591" s="863" t="s">
        <v>619</v>
      </c>
      <c r="E1591" s="835" t="s">
        <v>4344</v>
      </c>
      <c r="F1591" s="863" t="s">
        <v>4345</v>
      </c>
      <c r="G1591" s="835" t="s">
        <v>6711</v>
      </c>
      <c r="H1591" s="835" t="s">
        <v>6712</v>
      </c>
      <c r="I1591" s="849">
        <v>12.273000049591065</v>
      </c>
      <c r="J1591" s="849">
        <v>1500</v>
      </c>
      <c r="K1591" s="850">
        <v>17935.489990234375</v>
      </c>
    </row>
    <row r="1592" spans="1:11" ht="14.4" customHeight="1" x14ac:dyDescent="0.3">
      <c r="A1592" s="831" t="s">
        <v>588</v>
      </c>
      <c r="B1592" s="832" t="s">
        <v>589</v>
      </c>
      <c r="C1592" s="835" t="s">
        <v>618</v>
      </c>
      <c r="D1592" s="863" t="s">
        <v>619</v>
      </c>
      <c r="E1592" s="835" t="s">
        <v>4344</v>
      </c>
      <c r="F1592" s="863" t="s">
        <v>4345</v>
      </c>
      <c r="G1592" s="835" t="s">
        <v>6713</v>
      </c>
      <c r="H1592" s="835" t="s">
        <v>6714</v>
      </c>
      <c r="I1592" s="849">
        <v>12.310769227834848</v>
      </c>
      <c r="J1592" s="849">
        <v>3185</v>
      </c>
      <c r="K1592" s="850">
        <v>39011.199951171875</v>
      </c>
    </row>
    <row r="1593" spans="1:11" ht="14.4" customHeight="1" x14ac:dyDescent="0.3">
      <c r="A1593" s="831" t="s">
        <v>588</v>
      </c>
      <c r="B1593" s="832" t="s">
        <v>589</v>
      </c>
      <c r="C1593" s="835" t="s">
        <v>618</v>
      </c>
      <c r="D1593" s="863" t="s">
        <v>619</v>
      </c>
      <c r="E1593" s="835" t="s">
        <v>4344</v>
      </c>
      <c r="F1593" s="863" t="s">
        <v>4345</v>
      </c>
      <c r="G1593" s="835" t="s">
        <v>6715</v>
      </c>
      <c r="H1593" s="835" t="s">
        <v>6716</v>
      </c>
      <c r="I1593" s="849">
        <v>12.434999942779541</v>
      </c>
      <c r="J1593" s="849">
        <v>1250</v>
      </c>
      <c r="K1593" s="850">
        <v>15482</v>
      </c>
    </row>
    <row r="1594" spans="1:11" ht="14.4" customHeight="1" x14ac:dyDescent="0.3">
      <c r="A1594" s="831" t="s">
        <v>588</v>
      </c>
      <c r="B1594" s="832" t="s">
        <v>589</v>
      </c>
      <c r="C1594" s="835" t="s">
        <v>618</v>
      </c>
      <c r="D1594" s="863" t="s">
        <v>619</v>
      </c>
      <c r="E1594" s="835" t="s">
        <v>4344</v>
      </c>
      <c r="F1594" s="863" t="s">
        <v>4345</v>
      </c>
      <c r="G1594" s="835" t="s">
        <v>6717</v>
      </c>
      <c r="H1594" s="835" t="s">
        <v>6718</v>
      </c>
      <c r="I1594" s="849">
        <v>20.690000534057617</v>
      </c>
      <c r="J1594" s="849">
        <v>250</v>
      </c>
      <c r="K1594" s="850">
        <v>5172.750244140625</v>
      </c>
    </row>
    <row r="1595" spans="1:11" ht="14.4" customHeight="1" x14ac:dyDescent="0.3">
      <c r="A1595" s="831" t="s">
        <v>588</v>
      </c>
      <c r="B1595" s="832" t="s">
        <v>589</v>
      </c>
      <c r="C1595" s="835" t="s">
        <v>618</v>
      </c>
      <c r="D1595" s="863" t="s">
        <v>619</v>
      </c>
      <c r="E1595" s="835" t="s">
        <v>4344</v>
      </c>
      <c r="F1595" s="863" t="s">
        <v>4345</v>
      </c>
      <c r="G1595" s="835" t="s">
        <v>6719</v>
      </c>
      <c r="H1595" s="835" t="s">
        <v>6720</v>
      </c>
      <c r="I1595" s="849">
        <v>20.690000534057617</v>
      </c>
      <c r="J1595" s="849">
        <v>550</v>
      </c>
      <c r="K1595" s="850">
        <v>11380.499755859375</v>
      </c>
    </row>
    <row r="1596" spans="1:11" ht="14.4" customHeight="1" x14ac:dyDescent="0.3">
      <c r="A1596" s="831" t="s">
        <v>588</v>
      </c>
      <c r="B1596" s="832" t="s">
        <v>589</v>
      </c>
      <c r="C1596" s="835" t="s">
        <v>618</v>
      </c>
      <c r="D1596" s="863" t="s">
        <v>619</v>
      </c>
      <c r="E1596" s="835" t="s">
        <v>4344</v>
      </c>
      <c r="F1596" s="863" t="s">
        <v>4345</v>
      </c>
      <c r="G1596" s="835" t="s">
        <v>6721</v>
      </c>
      <c r="H1596" s="835" t="s">
        <v>6722</v>
      </c>
      <c r="I1596" s="849">
        <v>20.690000534057617</v>
      </c>
      <c r="J1596" s="849">
        <v>100</v>
      </c>
      <c r="K1596" s="850">
        <v>2069</v>
      </c>
    </row>
    <row r="1597" spans="1:11" ht="14.4" customHeight="1" x14ac:dyDescent="0.3">
      <c r="A1597" s="831" t="s">
        <v>588</v>
      </c>
      <c r="B1597" s="832" t="s">
        <v>589</v>
      </c>
      <c r="C1597" s="835" t="s">
        <v>618</v>
      </c>
      <c r="D1597" s="863" t="s">
        <v>619</v>
      </c>
      <c r="E1597" s="835" t="s">
        <v>4344</v>
      </c>
      <c r="F1597" s="863" t="s">
        <v>4345</v>
      </c>
      <c r="G1597" s="835" t="s">
        <v>6717</v>
      </c>
      <c r="H1597" s="835" t="s">
        <v>6723</v>
      </c>
      <c r="I1597" s="849">
        <v>17.24333381652832</v>
      </c>
      <c r="J1597" s="849">
        <v>350</v>
      </c>
      <c r="K1597" s="850">
        <v>5948.6700439453125</v>
      </c>
    </row>
    <row r="1598" spans="1:11" ht="14.4" customHeight="1" x14ac:dyDescent="0.3">
      <c r="A1598" s="831" t="s">
        <v>588</v>
      </c>
      <c r="B1598" s="832" t="s">
        <v>589</v>
      </c>
      <c r="C1598" s="835" t="s">
        <v>618</v>
      </c>
      <c r="D1598" s="863" t="s">
        <v>619</v>
      </c>
      <c r="E1598" s="835" t="s">
        <v>4344</v>
      </c>
      <c r="F1598" s="863" t="s">
        <v>4345</v>
      </c>
      <c r="G1598" s="835" t="s">
        <v>6719</v>
      </c>
      <c r="H1598" s="835" t="s">
        <v>6724</v>
      </c>
      <c r="I1598" s="849">
        <v>18.966667175292969</v>
      </c>
      <c r="J1598" s="849">
        <v>800</v>
      </c>
      <c r="K1598" s="850">
        <v>15518.89990234375</v>
      </c>
    </row>
    <row r="1599" spans="1:11" ht="14.4" customHeight="1" x14ac:dyDescent="0.3">
      <c r="A1599" s="831" t="s">
        <v>588</v>
      </c>
      <c r="B1599" s="832" t="s">
        <v>589</v>
      </c>
      <c r="C1599" s="835" t="s">
        <v>618</v>
      </c>
      <c r="D1599" s="863" t="s">
        <v>619</v>
      </c>
      <c r="E1599" s="835" t="s">
        <v>4344</v>
      </c>
      <c r="F1599" s="863" t="s">
        <v>4345</v>
      </c>
      <c r="G1599" s="835" t="s">
        <v>6725</v>
      </c>
      <c r="H1599" s="835" t="s">
        <v>6726</v>
      </c>
      <c r="I1599" s="849">
        <v>15.520000457763672</v>
      </c>
      <c r="J1599" s="849">
        <v>150</v>
      </c>
      <c r="K1599" s="850">
        <v>2327.7299194335937</v>
      </c>
    </row>
    <row r="1600" spans="1:11" ht="14.4" customHeight="1" x14ac:dyDescent="0.3">
      <c r="A1600" s="831" t="s">
        <v>588</v>
      </c>
      <c r="B1600" s="832" t="s">
        <v>589</v>
      </c>
      <c r="C1600" s="835" t="s">
        <v>618</v>
      </c>
      <c r="D1600" s="863" t="s">
        <v>619</v>
      </c>
      <c r="E1600" s="835" t="s">
        <v>4344</v>
      </c>
      <c r="F1600" s="863" t="s">
        <v>4345</v>
      </c>
      <c r="G1600" s="835" t="s">
        <v>6727</v>
      </c>
      <c r="H1600" s="835" t="s">
        <v>6728</v>
      </c>
      <c r="I1600" s="849">
        <v>7.5</v>
      </c>
      <c r="J1600" s="849">
        <v>100</v>
      </c>
      <c r="K1600" s="850">
        <v>750.20001220703125</v>
      </c>
    </row>
    <row r="1601" spans="1:11" ht="14.4" customHeight="1" x14ac:dyDescent="0.3">
      <c r="A1601" s="831" t="s">
        <v>588</v>
      </c>
      <c r="B1601" s="832" t="s">
        <v>589</v>
      </c>
      <c r="C1601" s="835" t="s">
        <v>618</v>
      </c>
      <c r="D1601" s="863" t="s">
        <v>619</v>
      </c>
      <c r="E1601" s="835" t="s">
        <v>4344</v>
      </c>
      <c r="F1601" s="863" t="s">
        <v>4345</v>
      </c>
      <c r="G1601" s="835" t="s">
        <v>6729</v>
      </c>
      <c r="H1601" s="835" t="s">
        <v>6730</v>
      </c>
      <c r="I1601" s="849">
        <v>7.5</v>
      </c>
      <c r="J1601" s="849">
        <v>100</v>
      </c>
      <c r="K1601" s="850">
        <v>750</v>
      </c>
    </row>
    <row r="1602" spans="1:11" ht="14.4" customHeight="1" x14ac:dyDescent="0.3">
      <c r="A1602" s="831" t="s">
        <v>588</v>
      </c>
      <c r="B1602" s="832" t="s">
        <v>589</v>
      </c>
      <c r="C1602" s="835" t="s">
        <v>618</v>
      </c>
      <c r="D1602" s="863" t="s">
        <v>619</v>
      </c>
      <c r="E1602" s="835" t="s">
        <v>4344</v>
      </c>
      <c r="F1602" s="863" t="s">
        <v>4345</v>
      </c>
      <c r="G1602" s="835" t="s">
        <v>6731</v>
      </c>
      <c r="H1602" s="835" t="s">
        <v>6732</v>
      </c>
      <c r="I1602" s="849">
        <v>7.5</v>
      </c>
      <c r="J1602" s="849">
        <v>100</v>
      </c>
      <c r="K1602" s="850">
        <v>750</v>
      </c>
    </row>
    <row r="1603" spans="1:11" ht="14.4" customHeight="1" x14ac:dyDescent="0.3">
      <c r="A1603" s="831" t="s">
        <v>588</v>
      </c>
      <c r="B1603" s="832" t="s">
        <v>589</v>
      </c>
      <c r="C1603" s="835" t="s">
        <v>618</v>
      </c>
      <c r="D1603" s="863" t="s">
        <v>619</v>
      </c>
      <c r="E1603" s="835" t="s">
        <v>4464</v>
      </c>
      <c r="F1603" s="863" t="s">
        <v>4465</v>
      </c>
      <c r="G1603" s="835" t="s">
        <v>6733</v>
      </c>
      <c r="H1603" s="835" t="s">
        <v>6734</v>
      </c>
      <c r="I1603" s="849">
        <v>23.475999450683595</v>
      </c>
      <c r="J1603" s="849">
        <v>450</v>
      </c>
      <c r="K1603" s="850">
        <v>10564.000183105469</v>
      </c>
    </row>
    <row r="1604" spans="1:11" ht="14.4" customHeight="1" x14ac:dyDescent="0.3">
      <c r="A1604" s="831" t="s">
        <v>588</v>
      </c>
      <c r="B1604" s="832" t="s">
        <v>589</v>
      </c>
      <c r="C1604" s="835" t="s">
        <v>618</v>
      </c>
      <c r="D1604" s="863" t="s">
        <v>619</v>
      </c>
      <c r="E1604" s="835" t="s">
        <v>6735</v>
      </c>
      <c r="F1604" s="863" t="s">
        <v>6736</v>
      </c>
      <c r="G1604" s="835" t="s">
        <v>6737</v>
      </c>
      <c r="H1604" s="835" t="s">
        <v>6738</v>
      </c>
      <c r="I1604" s="849">
        <v>0.11999999731779099</v>
      </c>
      <c r="J1604" s="849">
        <v>6</v>
      </c>
      <c r="K1604" s="850">
        <v>0.73000001907348633</v>
      </c>
    </row>
    <row r="1605" spans="1:11" ht="14.4" customHeight="1" x14ac:dyDescent="0.3">
      <c r="A1605" s="831" t="s">
        <v>588</v>
      </c>
      <c r="B1605" s="832" t="s">
        <v>589</v>
      </c>
      <c r="C1605" s="835" t="s">
        <v>618</v>
      </c>
      <c r="D1605" s="863" t="s">
        <v>619</v>
      </c>
      <c r="E1605" s="835" t="s">
        <v>6735</v>
      </c>
      <c r="F1605" s="863" t="s">
        <v>6736</v>
      </c>
      <c r="G1605" s="835" t="s">
        <v>6739</v>
      </c>
      <c r="H1605" s="835" t="s">
        <v>6740</v>
      </c>
      <c r="I1605" s="849">
        <v>24200</v>
      </c>
      <c r="J1605" s="849">
        <v>8</v>
      </c>
      <c r="K1605" s="850">
        <v>193600</v>
      </c>
    </row>
    <row r="1606" spans="1:11" ht="14.4" customHeight="1" thickBot="1" x14ac:dyDescent="0.35">
      <c r="A1606" s="839" t="s">
        <v>588</v>
      </c>
      <c r="B1606" s="840" t="s">
        <v>589</v>
      </c>
      <c r="C1606" s="843" t="s">
        <v>618</v>
      </c>
      <c r="D1606" s="864" t="s">
        <v>619</v>
      </c>
      <c r="E1606" s="843" t="s">
        <v>6735</v>
      </c>
      <c r="F1606" s="864" t="s">
        <v>6736</v>
      </c>
      <c r="G1606" s="843" t="s">
        <v>6741</v>
      </c>
      <c r="H1606" s="843" t="s">
        <v>6742</v>
      </c>
      <c r="I1606" s="851">
        <v>121</v>
      </c>
      <c r="J1606" s="851">
        <v>20</v>
      </c>
      <c r="K1606" s="852">
        <v>2420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326</v>
      </c>
      <c r="Q3" s="616"/>
      <c r="R3" s="616"/>
      <c r="S3" s="617"/>
    </row>
    <row r="4" spans="1:19" ht="15" thickBot="1" x14ac:dyDescent="0.35">
      <c r="A4" s="604">
        <v>2017</v>
      </c>
      <c r="B4" s="605"/>
      <c r="C4" s="606" t="s">
        <v>325</v>
      </c>
      <c r="D4" s="608" t="s">
        <v>130</v>
      </c>
      <c r="E4" s="608" t="s">
        <v>95</v>
      </c>
      <c r="F4" s="594" t="s">
        <v>68</v>
      </c>
      <c r="G4" s="598" t="s">
        <v>226</v>
      </c>
      <c r="H4" s="600" t="s">
        <v>230</v>
      </c>
      <c r="I4" s="600" t="s">
        <v>324</v>
      </c>
      <c r="J4" s="602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07"/>
      <c r="D5" s="609"/>
      <c r="E5" s="609"/>
      <c r="F5" s="595"/>
      <c r="G5" s="599"/>
      <c r="H5" s="601"/>
      <c r="I5" s="601"/>
      <c r="J5" s="603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596" t="s">
        <v>223</v>
      </c>
      <c r="B6" s="597"/>
      <c r="C6" s="493">
        <f ca="1">SUM(Tabulka[01 uv_sk])/2</f>
        <v>94.539999999999978</v>
      </c>
      <c r="D6" s="491"/>
      <c r="E6" s="491"/>
      <c r="F6" s="490"/>
      <c r="G6" s="492">
        <f ca="1">SUM(Tabulka[05 h_vram])/2</f>
        <v>138266.26999999999</v>
      </c>
      <c r="H6" s="491">
        <f ca="1">SUM(Tabulka[06 h_naduv])/2</f>
        <v>5548.2400000000007</v>
      </c>
      <c r="I6" s="491">
        <f ca="1">SUM(Tabulka[07 h_nadzk])/2</f>
        <v>2206.0099999999998</v>
      </c>
      <c r="J6" s="490">
        <f ca="1">SUM(Tabulka[08 h_oon])/2</f>
        <v>180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1846847</v>
      </c>
      <c r="N6" s="491">
        <f ca="1">SUM(Tabulka[12 m_oc])/2</f>
        <v>1846847</v>
      </c>
      <c r="O6" s="490">
        <f ca="1">SUM(Tabulka[13 m_sk])/2</f>
        <v>39533786</v>
      </c>
      <c r="P6" s="489">
        <f ca="1">SUM(Tabulka[14_vzsk])/2</f>
        <v>43670</v>
      </c>
      <c r="Q6" s="489">
        <f ca="1">SUM(Tabulka[15_vzpl])/2</f>
        <v>85114.894005573646</v>
      </c>
      <c r="R6" s="488">
        <f ca="1">IF(Q6=0,0,P6/Q6)</f>
        <v>0.51307119053852457</v>
      </c>
      <c r="S6" s="487">
        <f ca="1">Q6-P6</f>
        <v>41444.894005573646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21.479999999999997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33388.200000000004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4041.8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2026.9000000000005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1176512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1176512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17771646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28171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51364.894005573653</v>
      </c>
      <c r="R8" s="471">
        <f ca="1">IF(Tabulka[[#This Row],[15_vzpl]]=0,"",Tabulka[[#This Row],[14_vzsk]]/Tabulka[[#This Row],[15_vzpl]])</f>
        <v>0.5484485181054426</v>
      </c>
      <c r="S8" s="470">
        <f ca="1">IF(Tabulka[[#This Row],[15_vzpl]]-Tabulka[[#This Row],[14_vzsk]]=0,"",Tabulka[[#This Row],[15_vzpl]]-Tabulka[[#This Row],[14_vzsk]])</f>
        <v>23193.894005573653</v>
      </c>
    </row>
    <row r="9" spans="1:19" x14ac:dyDescent="0.3">
      <c r="A9" s="469">
        <v>99</v>
      </c>
      <c r="B9" s="468" t="s">
        <v>6758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6.5399999999999991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10017.200000000001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537.6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1214.9999999999998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75518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75518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3421040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28171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51364.894005573653</v>
      </c>
      <c r="R9" s="471">
        <f ca="1">IF(Tabulka[[#This Row],[15_vzpl]]=0,"",Tabulka[[#This Row],[14_vzsk]]/Tabulka[[#This Row],[15_vzpl]])</f>
        <v>0.5484485181054426</v>
      </c>
      <c r="S9" s="470">
        <f ca="1">IF(Tabulka[[#This Row],[15_vzpl]]-Tabulka[[#This Row],[14_vzsk]]=0,"",Tabulka[[#This Row],[15_vzpl]]-Tabulka[[#This Row],[14_vzsk]])</f>
        <v>23193.894005573653</v>
      </c>
    </row>
    <row r="10" spans="1:19" x14ac:dyDescent="0.3">
      <c r="A10" s="469">
        <v>100</v>
      </c>
      <c r="B10" s="468" t="s">
        <v>6759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846.00000000000011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67.099999999999994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93.199999999999989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322073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6760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3437.1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718.69999999999993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1100994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1100994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14028533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6744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0.41999999999999993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683.2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13825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6250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6250</v>
      </c>
    </row>
    <row r="13" spans="1:19" x14ac:dyDescent="0.3">
      <c r="A13" s="469">
        <v>526</v>
      </c>
      <c r="B13" s="468" t="s">
        <v>6761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0.21999999999999997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8363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6250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6250</v>
      </c>
    </row>
    <row r="14" spans="1:19" x14ac:dyDescent="0.3">
      <c r="A14" s="469">
        <v>746</v>
      </c>
      <c r="B14" s="468" t="s">
        <v>6762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0.19999999999999998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331.2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5462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6745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67.25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95892.07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1505.94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178.61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635903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635903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20474486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15499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5" s="471">
        <f ca="1">IF(Tabulka[[#This Row],[15_vzpl]]=0,"",Tabulka[[#This Row],[14_vzsk]]/Tabulka[[#This Row],[15_vzpl]])</f>
        <v>0.56359999999999999</v>
      </c>
      <c r="S15" s="470">
        <f ca="1">IF(Tabulka[[#This Row],[15_vzpl]]-Tabulka[[#This Row],[14_vzsk]]=0,"",Tabulka[[#This Row],[15_vzpl]]-Tabulka[[#This Row],[14_vzsk]])</f>
        <v>12001</v>
      </c>
    </row>
    <row r="16" spans="1:19" x14ac:dyDescent="0.3">
      <c r="A16" s="469">
        <v>303</v>
      </c>
      <c r="B16" s="468" t="s">
        <v>6763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24.725000000000001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35859.32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757.86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142.63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218855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218855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8135386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15499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6" s="471">
        <f ca="1">IF(Tabulka[[#This Row],[15_vzpl]]=0,"",Tabulka[[#This Row],[14_vzsk]]/Tabulka[[#This Row],[15_vzpl]])</f>
        <v>0.56359999999999999</v>
      </c>
      <c r="S16" s="470">
        <f ca="1">IF(Tabulka[[#This Row],[15_vzpl]]-Tabulka[[#This Row],[14_vzsk]]=0,"",Tabulka[[#This Row],[15_vzpl]]-Tabulka[[#This Row],[14_vzsk]])</f>
        <v>12001</v>
      </c>
    </row>
    <row r="17" spans="1:19" x14ac:dyDescent="0.3">
      <c r="A17" s="469">
        <v>304</v>
      </c>
      <c r="B17" s="468" t="s">
        <v>6764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19.574999999999999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26818.25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343.33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30.58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214904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214904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6721044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6765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1528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41891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41891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553033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424</v>
      </c>
      <c r="B19" s="468" t="s">
        <v>6766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5.4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67138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67138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439719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629</v>
      </c>
      <c r="B20" s="468" t="s">
        <v>6767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7.7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10466.5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3076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3076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1870076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6768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8719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8719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238047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6769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11.7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17468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133.25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81320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81320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2517181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6746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5.3899999999999988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8302.7999999999993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0.5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0.5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34432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34432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1273829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6770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5.3899999999999988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8302.7999999999993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0.5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0.5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34432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34432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1273829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t="s">
        <v>328</v>
      </c>
    </row>
    <row r="26" spans="1:19" x14ac:dyDescent="0.3">
      <c r="A26" s="222" t="s">
        <v>201</v>
      </c>
    </row>
    <row r="27" spans="1:19" x14ac:dyDescent="0.3">
      <c r="A27" s="223" t="s">
        <v>298</v>
      </c>
    </row>
    <row r="28" spans="1:19" x14ac:dyDescent="0.3">
      <c r="A28" s="461" t="s">
        <v>297</v>
      </c>
    </row>
    <row r="29" spans="1:19" x14ac:dyDescent="0.3">
      <c r="A29" s="374" t="s">
        <v>233</v>
      </c>
    </row>
    <row r="30" spans="1:19" x14ac:dyDescent="0.3">
      <c r="A30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108672.52384204674</v>
      </c>
      <c r="D4" s="280">
        <f ca="1">IF(ISERROR(VLOOKUP("Náklady celkem",INDIRECT("HI!$A:$G"),5,0)),0,VLOOKUP("Náklady celkem",INDIRECT("HI!$A:$G"),5,0))</f>
        <v>110937.70220999999</v>
      </c>
      <c r="E4" s="281">
        <f ca="1">IF(C4=0,0,D4/C4)</f>
        <v>1.0208440762013187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3251.8869919281005</v>
      </c>
      <c r="D7" s="288">
        <f>IF(ISERROR(HI!E5),"",HI!E5)</f>
        <v>2716.7051199999996</v>
      </c>
      <c r="E7" s="285">
        <f t="shared" ref="E7:E15" si="0">IF(C7=0,0,D7/C7)</f>
        <v>0.83542420961843378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0.97857438551006204</v>
      </c>
      <c r="E8" s="285">
        <f t="shared" si="0"/>
        <v>1.0873048727889578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0.23402149321266968</v>
      </c>
      <c r="E9" s="285">
        <f>IF(C9=0,0,D9/C9)</f>
        <v>0.78007164404223228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0.66249607510231823</v>
      </c>
      <c r="E11" s="285">
        <f t="shared" si="0"/>
        <v>1.1041601251705304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0.96928185173926806</v>
      </c>
      <c r="E12" s="285">
        <f t="shared" si="0"/>
        <v>1.2116023146740851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40815.21937695313</v>
      </c>
      <c r="D15" s="288">
        <f>IF(ISERROR(HI!E6),"",HI!E6)</f>
        <v>39209.915990000001</v>
      </c>
      <c r="E15" s="285">
        <f t="shared" si="0"/>
        <v>0.96066900015586876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49322.499392944337</v>
      </c>
      <c r="D16" s="284">
        <f ca="1">IF(ISERROR(VLOOKUP("Osobní náklady (Kč) *",INDIRECT("HI!$A:$G"),5,0)),0,VLOOKUP("Osobní náklady (Kč) *",INDIRECT("HI!$A:$G"),5,0))</f>
        <v>53704.222000000002</v>
      </c>
      <c r="E16" s="285">
        <f ca="1">IF(C16=0,0,D16/C16)</f>
        <v>1.0888382109784662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112255.75230000001</v>
      </c>
      <c r="D18" s="303">
        <f ca="1">IF(ISERROR(VLOOKUP("Výnosy celkem",INDIRECT("HI!$A:$G"),5,0)),0,VLOOKUP("Výnosy celkem",INDIRECT("HI!$A:$G"),5,0))</f>
        <v>108026.94295</v>
      </c>
      <c r="E18" s="304">
        <f t="shared" ref="E18:E31" ca="1" si="1">IF(C18=0,0,D18/C18)</f>
        <v>0.96232879595605358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7630.0923000000012</v>
      </c>
      <c r="D19" s="284">
        <f ca="1">IF(ISERROR(VLOOKUP("Ambulance *",INDIRECT("HI!$A:$G"),5,0)),0,VLOOKUP("Ambulance *",INDIRECT("HI!$A:$G"),5,0))</f>
        <v>8152.1729500000019</v>
      </c>
      <c r="E19" s="285">
        <f t="shared" ca="1" si="1"/>
        <v>1.0684238970477462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1.0684238970477462</v>
      </c>
      <c r="E20" s="285">
        <f t="shared" si="1"/>
        <v>1.0684238970477462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1.0684238970477462</v>
      </c>
      <c r="E21" s="285">
        <f t="shared" si="1"/>
        <v>1.0684238970477462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0.98539339722072528</v>
      </c>
      <c r="E23" s="285">
        <f t="shared" si="1"/>
        <v>1.1592863496714416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104625.66</v>
      </c>
      <c r="D24" s="284">
        <f ca="1">IF(ISERROR(VLOOKUP("Hospitalizace *",INDIRECT("HI!$A:$G"),5,0)),0,VLOOKUP("Hospitalizace *",INDIRECT("HI!$A:$G"),5,0))</f>
        <v>99874.76999999999</v>
      </c>
      <c r="E24" s="285">
        <f ca="1">IF(C24=0,0,D24/C24)</f>
        <v>0.95459154092791376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0.95459154092791376</v>
      </c>
      <c r="E25" s="285">
        <f t="shared" si="1"/>
        <v>0.95459154092791376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0.95459154092791376</v>
      </c>
      <c r="E26" s="285">
        <f t="shared" si="1"/>
        <v>0.95459154092791376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0.99096958174904948</v>
      </c>
      <c r="E29" s="285">
        <f t="shared" si="1"/>
        <v>1.0431258755253152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0.94593584087340166</v>
      </c>
      <c r="E30" s="285">
        <f t="shared" si="1"/>
        <v>0.94593584087340166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0.85918308185582748</v>
      </c>
      <c r="D31" s="289">
        <f>IF(ISERROR(VLOOKUP("Celkem:",'ZV Vyžád.'!$A:$M,7,0)),"",VLOOKUP("Celkem:",'ZV Vyžád.'!$A:$M,7,0))</f>
        <v>0.96964826176932883</v>
      </c>
      <c r="E31" s="285">
        <f t="shared" si="1"/>
        <v>1.1285700128951535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7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6757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21.150000000000002</v>
      </c>
      <c r="F4" s="498"/>
      <c r="G4" s="498"/>
      <c r="H4" s="498"/>
      <c r="I4" s="498">
        <v>3495.2</v>
      </c>
      <c r="J4" s="498">
        <v>363</v>
      </c>
      <c r="K4" s="498">
        <v>262.10000000000002</v>
      </c>
      <c r="L4" s="498">
        <v>18</v>
      </c>
      <c r="M4" s="498"/>
      <c r="N4" s="498"/>
      <c r="O4" s="498"/>
      <c r="P4" s="498"/>
      <c r="Q4" s="498">
        <v>1680047</v>
      </c>
      <c r="R4" s="498">
        <v>1500</v>
      </c>
      <c r="S4" s="498">
        <v>5136.4894005573642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6.3</v>
      </c>
      <c r="I5">
        <v>1086</v>
      </c>
      <c r="J5">
        <v>55.5</v>
      </c>
      <c r="K5">
        <v>171.1</v>
      </c>
      <c r="Q5">
        <v>342861</v>
      </c>
      <c r="R5">
        <v>1500</v>
      </c>
      <c r="S5">
        <v>5136.4894005573642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0.9</v>
      </c>
      <c r="I6">
        <v>151.20000000000002</v>
      </c>
      <c r="J6">
        <v>12</v>
      </c>
      <c r="K6">
        <v>16.600000000000001</v>
      </c>
      <c r="Q6">
        <v>54791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13.950000000000001</v>
      </c>
      <c r="I7">
        <v>2258</v>
      </c>
      <c r="J7">
        <v>295.5</v>
      </c>
      <c r="K7">
        <v>74.400000000000006</v>
      </c>
      <c r="L7">
        <v>18</v>
      </c>
      <c r="Q7">
        <v>1282395</v>
      </c>
    </row>
    <row r="8" spans="1:19" x14ac:dyDescent="0.3">
      <c r="A8" s="505" t="s">
        <v>215</v>
      </c>
      <c r="B8" s="504">
        <v>5</v>
      </c>
      <c r="C8">
        <v>1</v>
      </c>
      <c r="D8" t="s">
        <v>6744</v>
      </c>
      <c r="E8">
        <v>0.60000000000000009</v>
      </c>
      <c r="I8">
        <v>105.60000000000001</v>
      </c>
      <c r="Q8">
        <v>13825</v>
      </c>
      <c r="S8">
        <v>625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0.4</v>
      </c>
      <c r="I9">
        <v>70.400000000000006</v>
      </c>
      <c r="Q9">
        <v>8363</v>
      </c>
      <c r="S9">
        <v>625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0.2</v>
      </c>
      <c r="I10">
        <v>35.200000000000003</v>
      </c>
      <c r="Q10">
        <v>5462</v>
      </c>
    </row>
    <row r="11" spans="1:19" x14ac:dyDescent="0.3">
      <c r="A11" s="503" t="s">
        <v>218</v>
      </c>
      <c r="B11" s="502">
        <v>8</v>
      </c>
      <c r="C11">
        <v>1</v>
      </c>
      <c r="D11" t="s">
        <v>6745</v>
      </c>
      <c r="E11">
        <v>65.25</v>
      </c>
      <c r="I11">
        <v>9686.77</v>
      </c>
      <c r="J11">
        <v>136.86000000000001</v>
      </c>
      <c r="K11">
        <v>41.230000000000004</v>
      </c>
      <c r="O11">
        <v>27950</v>
      </c>
      <c r="P11">
        <v>27950</v>
      </c>
      <c r="Q11">
        <v>1879143</v>
      </c>
      <c r="S11">
        <v>2750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23.25</v>
      </c>
      <c r="I12">
        <v>3504.77</v>
      </c>
      <c r="J12">
        <v>79.11</v>
      </c>
      <c r="K12">
        <v>41.230000000000004</v>
      </c>
      <c r="O12">
        <v>7251</v>
      </c>
      <c r="P12">
        <v>7251</v>
      </c>
      <c r="Q12">
        <v>723594</v>
      </c>
      <c r="S12">
        <v>2750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18.25</v>
      </c>
      <c r="I13">
        <v>2857</v>
      </c>
      <c r="O13">
        <v>9131</v>
      </c>
      <c r="P13">
        <v>9131</v>
      </c>
      <c r="Q13">
        <v>623161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1</v>
      </c>
      <c r="I14">
        <v>160</v>
      </c>
      <c r="Q14">
        <v>51365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O15">
        <v>4410</v>
      </c>
      <c r="P15">
        <v>4410</v>
      </c>
    </row>
    <row r="16" spans="1:19" x14ac:dyDescent="0.3">
      <c r="A16" s="501" t="s">
        <v>210</v>
      </c>
      <c r="B16" s="500">
        <v>2017</v>
      </c>
      <c r="C16">
        <v>1</v>
      </c>
      <c r="D16">
        <v>629</v>
      </c>
      <c r="E16">
        <v>10.75</v>
      </c>
      <c r="I16">
        <v>1405</v>
      </c>
      <c r="J16">
        <v>57</v>
      </c>
      <c r="Q16">
        <v>240006</v>
      </c>
    </row>
    <row r="17" spans="3:19" x14ac:dyDescent="0.3">
      <c r="C17">
        <v>1</v>
      </c>
      <c r="D17">
        <v>636</v>
      </c>
      <c r="E17">
        <v>1</v>
      </c>
      <c r="I17">
        <v>176</v>
      </c>
      <c r="Q17">
        <v>22208</v>
      </c>
    </row>
    <row r="18" spans="3:19" x14ac:dyDescent="0.3">
      <c r="C18">
        <v>1</v>
      </c>
      <c r="D18">
        <v>642</v>
      </c>
      <c r="E18">
        <v>11</v>
      </c>
      <c r="I18">
        <v>1584</v>
      </c>
      <c r="J18">
        <v>0.75</v>
      </c>
      <c r="O18">
        <v>7158</v>
      </c>
      <c r="P18">
        <v>7158</v>
      </c>
      <c r="Q18">
        <v>218809</v>
      </c>
    </row>
    <row r="19" spans="3:19" x14ac:dyDescent="0.3">
      <c r="C19">
        <v>1</v>
      </c>
      <c r="D19" t="s">
        <v>6746</v>
      </c>
      <c r="E19">
        <v>4.8499999999999996</v>
      </c>
      <c r="I19">
        <v>833.6</v>
      </c>
      <c r="Q19">
        <v>115233</v>
      </c>
    </row>
    <row r="20" spans="3:19" x14ac:dyDescent="0.3">
      <c r="C20">
        <v>1</v>
      </c>
      <c r="D20">
        <v>30</v>
      </c>
      <c r="E20">
        <v>4.8499999999999996</v>
      </c>
      <c r="I20">
        <v>833.6</v>
      </c>
      <c r="Q20">
        <v>115233</v>
      </c>
    </row>
    <row r="21" spans="3:19" x14ac:dyDescent="0.3">
      <c r="C21" t="s">
        <v>6747</v>
      </c>
      <c r="E21">
        <v>91.85</v>
      </c>
      <c r="I21">
        <v>14121.17</v>
      </c>
      <c r="J21">
        <v>499.86</v>
      </c>
      <c r="K21">
        <v>303.33000000000004</v>
      </c>
      <c r="L21">
        <v>18</v>
      </c>
      <c r="O21">
        <v>27950</v>
      </c>
      <c r="P21">
        <v>27950</v>
      </c>
      <c r="Q21">
        <v>3688248</v>
      </c>
      <c r="R21">
        <v>1500</v>
      </c>
      <c r="S21">
        <v>8511.4894005573642</v>
      </c>
    </row>
    <row r="22" spans="3:19" x14ac:dyDescent="0.3">
      <c r="C22">
        <v>2</v>
      </c>
      <c r="D22" t="s">
        <v>299</v>
      </c>
      <c r="E22">
        <v>21.150000000000002</v>
      </c>
      <c r="I22">
        <v>3117.2</v>
      </c>
      <c r="J22">
        <v>394.5</v>
      </c>
      <c r="K22">
        <v>229.8</v>
      </c>
      <c r="L22">
        <v>18</v>
      </c>
      <c r="Q22">
        <v>1663032</v>
      </c>
      <c r="S22">
        <v>5136.4894005573642</v>
      </c>
    </row>
    <row r="23" spans="3:19" x14ac:dyDescent="0.3">
      <c r="C23">
        <v>2</v>
      </c>
      <c r="D23">
        <v>99</v>
      </c>
      <c r="E23">
        <v>6.3</v>
      </c>
      <c r="I23">
        <v>976</v>
      </c>
      <c r="J23">
        <v>53.3</v>
      </c>
      <c r="K23">
        <v>149</v>
      </c>
      <c r="Q23">
        <v>328589</v>
      </c>
      <c r="S23">
        <v>5136.4894005573642</v>
      </c>
    </row>
    <row r="24" spans="3:19" x14ac:dyDescent="0.3">
      <c r="C24">
        <v>2</v>
      </c>
      <c r="D24">
        <v>100</v>
      </c>
      <c r="E24">
        <v>0.9</v>
      </c>
      <c r="I24">
        <v>144</v>
      </c>
      <c r="J24">
        <v>1.3</v>
      </c>
      <c r="K24">
        <v>16</v>
      </c>
      <c r="Q24">
        <v>49765</v>
      </c>
    </row>
    <row r="25" spans="3:19" x14ac:dyDescent="0.3">
      <c r="C25">
        <v>2</v>
      </c>
      <c r="D25">
        <v>101</v>
      </c>
      <c r="E25">
        <v>13.950000000000001</v>
      </c>
      <c r="I25">
        <v>1997.2</v>
      </c>
      <c r="J25">
        <v>339.9</v>
      </c>
      <c r="K25">
        <v>64.8</v>
      </c>
      <c r="L25">
        <v>18</v>
      </c>
      <c r="Q25">
        <v>1284678</v>
      </c>
    </row>
    <row r="26" spans="3:19" x14ac:dyDescent="0.3">
      <c r="C26">
        <v>2</v>
      </c>
      <c r="D26" t="s">
        <v>6744</v>
      </c>
      <c r="E26">
        <v>0.4</v>
      </c>
      <c r="I26">
        <v>64</v>
      </c>
      <c r="S26">
        <v>625</v>
      </c>
    </row>
    <row r="27" spans="3:19" x14ac:dyDescent="0.3">
      <c r="C27">
        <v>2</v>
      </c>
      <c r="D27">
        <v>526</v>
      </c>
      <c r="E27">
        <v>0.2</v>
      </c>
      <c r="I27">
        <v>32</v>
      </c>
      <c r="S27">
        <v>625</v>
      </c>
    </row>
    <row r="28" spans="3:19" x14ac:dyDescent="0.3">
      <c r="C28">
        <v>2</v>
      </c>
      <c r="D28">
        <v>746</v>
      </c>
      <c r="E28">
        <v>0.2</v>
      </c>
      <c r="I28">
        <v>32</v>
      </c>
    </row>
    <row r="29" spans="3:19" x14ac:dyDescent="0.3">
      <c r="C29">
        <v>2</v>
      </c>
      <c r="D29" t="s">
        <v>6745</v>
      </c>
      <c r="E29">
        <v>65.25</v>
      </c>
      <c r="I29">
        <v>9332.02</v>
      </c>
      <c r="J29">
        <v>158.07999999999998</v>
      </c>
      <c r="K29">
        <v>21.310000000000002</v>
      </c>
      <c r="Q29">
        <v>1856596</v>
      </c>
      <c r="R29">
        <v>3500</v>
      </c>
      <c r="S29">
        <v>2750</v>
      </c>
    </row>
    <row r="30" spans="3:19" x14ac:dyDescent="0.3">
      <c r="C30">
        <v>2</v>
      </c>
      <c r="D30">
        <v>303</v>
      </c>
      <c r="E30">
        <v>24.25</v>
      </c>
      <c r="I30">
        <v>3424.02</v>
      </c>
      <c r="J30">
        <v>111</v>
      </c>
      <c r="K30">
        <v>14.98</v>
      </c>
      <c r="Q30">
        <v>727791</v>
      </c>
      <c r="R30">
        <v>3500</v>
      </c>
      <c r="S30">
        <v>2750</v>
      </c>
    </row>
    <row r="31" spans="3:19" x14ac:dyDescent="0.3">
      <c r="C31">
        <v>2</v>
      </c>
      <c r="D31">
        <v>304</v>
      </c>
      <c r="E31">
        <v>18.25</v>
      </c>
      <c r="I31">
        <v>2618</v>
      </c>
      <c r="J31">
        <v>28.58</v>
      </c>
      <c r="K31">
        <v>6.33</v>
      </c>
      <c r="Q31">
        <v>619883</v>
      </c>
    </row>
    <row r="32" spans="3:19" x14ac:dyDescent="0.3">
      <c r="C32">
        <v>2</v>
      </c>
      <c r="D32">
        <v>305</v>
      </c>
      <c r="E32">
        <v>1</v>
      </c>
      <c r="I32">
        <v>160</v>
      </c>
      <c r="Q32">
        <v>50530</v>
      </c>
    </row>
    <row r="33" spans="3:19" x14ac:dyDescent="0.3">
      <c r="C33">
        <v>2</v>
      </c>
      <c r="D33">
        <v>629</v>
      </c>
      <c r="E33">
        <v>9.75</v>
      </c>
      <c r="I33">
        <v>1346</v>
      </c>
      <c r="J33">
        <v>10.5</v>
      </c>
      <c r="Q33">
        <v>213129</v>
      </c>
    </row>
    <row r="34" spans="3:19" x14ac:dyDescent="0.3">
      <c r="C34">
        <v>2</v>
      </c>
      <c r="D34">
        <v>636</v>
      </c>
      <c r="E34">
        <v>1</v>
      </c>
      <c r="I34">
        <v>160</v>
      </c>
      <c r="Q34">
        <v>22208</v>
      </c>
    </row>
    <row r="35" spans="3:19" x14ac:dyDescent="0.3">
      <c r="C35">
        <v>2</v>
      </c>
      <c r="D35">
        <v>642</v>
      </c>
      <c r="E35">
        <v>11</v>
      </c>
      <c r="I35">
        <v>1624</v>
      </c>
      <c r="J35">
        <v>8</v>
      </c>
      <c r="Q35">
        <v>223055</v>
      </c>
    </row>
    <row r="36" spans="3:19" x14ac:dyDescent="0.3">
      <c r="C36">
        <v>2</v>
      </c>
      <c r="D36" t="s">
        <v>6746</v>
      </c>
      <c r="E36">
        <v>5.0500000000000007</v>
      </c>
      <c r="I36">
        <v>746.4</v>
      </c>
      <c r="Q36">
        <v>109652</v>
      </c>
    </row>
    <row r="37" spans="3:19" x14ac:dyDescent="0.3">
      <c r="C37">
        <v>2</v>
      </c>
      <c r="D37">
        <v>30</v>
      </c>
      <c r="E37">
        <v>5.0500000000000007</v>
      </c>
      <c r="I37">
        <v>746.4</v>
      </c>
      <c r="Q37">
        <v>109652</v>
      </c>
    </row>
    <row r="38" spans="3:19" x14ac:dyDescent="0.3">
      <c r="C38" t="s">
        <v>6748</v>
      </c>
      <c r="E38">
        <v>91.85</v>
      </c>
      <c r="I38">
        <v>13259.619999999999</v>
      </c>
      <c r="J38">
        <v>552.58000000000004</v>
      </c>
      <c r="K38">
        <v>251.11</v>
      </c>
      <c r="L38">
        <v>18</v>
      </c>
      <c r="Q38">
        <v>3629280</v>
      </c>
      <c r="R38">
        <v>3500</v>
      </c>
      <c r="S38">
        <v>8511.4894005573642</v>
      </c>
    </row>
    <row r="39" spans="3:19" x14ac:dyDescent="0.3">
      <c r="C39">
        <v>3</v>
      </c>
      <c r="D39" t="s">
        <v>299</v>
      </c>
      <c r="E39">
        <v>21.150000000000002</v>
      </c>
      <c r="I39">
        <v>3699.2000000000003</v>
      </c>
      <c r="J39">
        <v>385.4</v>
      </c>
      <c r="K39">
        <v>253</v>
      </c>
      <c r="L39">
        <v>18</v>
      </c>
      <c r="Q39">
        <v>1624038</v>
      </c>
      <c r="R39">
        <v>8490</v>
      </c>
      <c r="S39">
        <v>5136.4894005573642</v>
      </c>
    </row>
    <row r="40" spans="3:19" x14ac:dyDescent="0.3">
      <c r="C40">
        <v>3</v>
      </c>
      <c r="D40">
        <v>99</v>
      </c>
      <c r="E40">
        <v>6.3</v>
      </c>
      <c r="I40">
        <v>1058.4000000000001</v>
      </c>
      <c r="J40">
        <v>68.2</v>
      </c>
      <c r="K40">
        <v>161.30000000000001</v>
      </c>
      <c r="Q40">
        <v>336005</v>
      </c>
      <c r="R40">
        <v>8490</v>
      </c>
      <c r="S40">
        <v>5136.4894005573642</v>
      </c>
    </row>
    <row r="41" spans="3:19" x14ac:dyDescent="0.3">
      <c r="C41">
        <v>3</v>
      </c>
      <c r="D41">
        <v>100</v>
      </c>
      <c r="E41">
        <v>0.9</v>
      </c>
      <c r="I41">
        <v>162</v>
      </c>
      <c r="J41">
        <v>3</v>
      </c>
      <c r="K41">
        <v>17.600000000000001</v>
      </c>
      <c r="Q41">
        <v>49471</v>
      </c>
    </row>
    <row r="42" spans="3:19" x14ac:dyDescent="0.3">
      <c r="C42">
        <v>3</v>
      </c>
      <c r="D42">
        <v>101</v>
      </c>
      <c r="E42">
        <v>13.950000000000001</v>
      </c>
      <c r="I42">
        <v>2478.8000000000002</v>
      </c>
      <c r="J42">
        <v>314.2</v>
      </c>
      <c r="K42">
        <v>74.099999999999994</v>
      </c>
      <c r="L42">
        <v>18</v>
      </c>
      <c r="Q42">
        <v>1238562</v>
      </c>
    </row>
    <row r="43" spans="3:19" x14ac:dyDescent="0.3">
      <c r="C43">
        <v>3</v>
      </c>
      <c r="D43" t="s">
        <v>6744</v>
      </c>
      <c r="E43">
        <v>0.4</v>
      </c>
      <c r="I43">
        <v>73.600000000000009</v>
      </c>
      <c r="S43">
        <v>625</v>
      </c>
    </row>
    <row r="44" spans="3:19" x14ac:dyDescent="0.3">
      <c r="C44">
        <v>3</v>
      </c>
      <c r="D44">
        <v>526</v>
      </c>
      <c r="E44">
        <v>0.2</v>
      </c>
      <c r="I44">
        <v>36.800000000000004</v>
      </c>
      <c r="S44">
        <v>625</v>
      </c>
    </row>
    <row r="45" spans="3:19" x14ac:dyDescent="0.3">
      <c r="C45">
        <v>3</v>
      </c>
      <c r="D45">
        <v>746</v>
      </c>
      <c r="E45">
        <v>0.2</v>
      </c>
      <c r="I45">
        <v>36.800000000000004</v>
      </c>
    </row>
    <row r="46" spans="3:19" x14ac:dyDescent="0.3">
      <c r="C46">
        <v>3</v>
      </c>
      <c r="D46" t="s">
        <v>6745</v>
      </c>
      <c r="E46">
        <v>66.25</v>
      </c>
      <c r="I46">
        <v>10589.17</v>
      </c>
      <c r="J46">
        <v>167</v>
      </c>
      <c r="K46">
        <v>29.25</v>
      </c>
      <c r="Q46">
        <v>1934260</v>
      </c>
      <c r="S46">
        <v>2750</v>
      </c>
    </row>
    <row r="47" spans="3:19" x14ac:dyDescent="0.3">
      <c r="C47">
        <v>3</v>
      </c>
      <c r="D47">
        <v>303</v>
      </c>
      <c r="E47">
        <v>24.25</v>
      </c>
      <c r="I47">
        <v>3880.17</v>
      </c>
      <c r="J47">
        <v>70.5</v>
      </c>
      <c r="K47">
        <v>5</v>
      </c>
      <c r="Q47">
        <v>735771</v>
      </c>
      <c r="S47">
        <v>2750</v>
      </c>
    </row>
    <row r="48" spans="3:19" x14ac:dyDescent="0.3">
      <c r="C48">
        <v>3</v>
      </c>
      <c r="D48">
        <v>304</v>
      </c>
      <c r="E48">
        <v>19.25</v>
      </c>
      <c r="I48">
        <v>2896.75</v>
      </c>
      <c r="J48">
        <v>55</v>
      </c>
      <c r="K48">
        <v>24.25</v>
      </c>
      <c r="Q48">
        <v>674814</v>
      </c>
    </row>
    <row r="49" spans="3:19" x14ac:dyDescent="0.3">
      <c r="C49">
        <v>3</v>
      </c>
      <c r="D49">
        <v>305</v>
      </c>
      <c r="E49">
        <v>1</v>
      </c>
      <c r="I49">
        <v>176</v>
      </c>
      <c r="Q49">
        <v>51048</v>
      </c>
    </row>
    <row r="50" spans="3:19" x14ac:dyDescent="0.3">
      <c r="C50">
        <v>3</v>
      </c>
      <c r="D50">
        <v>629</v>
      </c>
      <c r="E50">
        <v>9.75</v>
      </c>
      <c r="I50">
        <v>1609.25</v>
      </c>
      <c r="J50">
        <v>30</v>
      </c>
      <c r="Q50">
        <v>220103</v>
      </c>
    </row>
    <row r="51" spans="3:19" x14ac:dyDescent="0.3">
      <c r="C51">
        <v>3</v>
      </c>
      <c r="D51">
        <v>636</v>
      </c>
      <c r="E51">
        <v>1</v>
      </c>
      <c r="I51">
        <v>184</v>
      </c>
      <c r="Q51">
        <v>22208</v>
      </c>
    </row>
    <row r="52" spans="3:19" x14ac:dyDescent="0.3">
      <c r="C52">
        <v>3</v>
      </c>
      <c r="D52">
        <v>642</v>
      </c>
      <c r="E52">
        <v>11</v>
      </c>
      <c r="I52">
        <v>1843</v>
      </c>
      <c r="J52">
        <v>11.5</v>
      </c>
      <c r="Q52">
        <v>230316</v>
      </c>
    </row>
    <row r="53" spans="3:19" x14ac:dyDescent="0.3">
      <c r="C53">
        <v>3</v>
      </c>
      <c r="D53" t="s">
        <v>6746</v>
      </c>
      <c r="E53">
        <v>5.0500000000000007</v>
      </c>
      <c r="I53">
        <v>879.2</v>
      </c>
      <c r="Q53">
        <v>119510</v>
      </c>
    </row>
    <row r="54" spans="3:19" x14ac:dyDescent="0.3">
      <c r="C54">
        <v>3</v>
      </c>
      <c r="D54">
        <v>30</v>
      </c>
      <c r="E54">
        <v>5.0500000000000007</v>
      </c>
      <c r="I54">
        <v>879.2</v>
      </c>
      <c r="Q54">
        <v>119510</v>
      </c>
    </row>
    <row r="55" spans="3:19" x14ac:dyDescent="0.3">
      <c r="C55" t="s">
        <v>6749</v>
      </c>
      <c r="E55">
        <v>92.85</v>
      </c>
      <c r="I55">
        <v>15241.170000000002</v>
      </c>
      <c r="J55">
        <v>552.4</v>
      </c>
      <c r="K55">
        <v>282.25</v>
      </c>
      <c r="L55">
        <v>18</v>
      </c>
      <c r="Q55">
        <v>3677808</v>
      </c>
      <c r="R55">
        <v>8490</v>
      </c>
      <c r="S55">
        <v>8511.4894005573642</v>
      </c>
    </row>
    <row r="56" spans="3:19" x14ac:dyDescent="0.3">
      <c r="C56">
        <v>4</v>
      </c>
      <c r="D56" t="s">
        <v>299</v>
      </c>
      <c r="E56">
        <v>21.150000000000002</v>
      </c>
      <c r="I56">
        <v>3205.6000000000004</v>
      </c>
      <c r="J56">
        <v>468.09999999999997</v>
      </c>
      <c r="K56">
        <v>220.70000000000002</v>
      </c>
      <c r="L56">
        <v>18</v>
      </c>
      <c r="Q56">
        <v>1705008</v>
      </c>
      <c r="S56">
        <v>5136.4894005573642</v>
      </c>
    </row>
    <row r="57" spans="3:19" x14ac:dyDescent="0.3">
      <c r="C57">
        <v>4</v>
      </c>
      <c r="D57">
        <v>99</v>
      </c>
      <c r="E57">
        <v>6.3</v>
      </c>
      <c r="I57">
        <v>921.60000000000014</v>
      </c>
      <c r="J57">
        <v>84.7</v>
      </c>
      <c r="K57">
        <v>145.4</v>
      </c>
      <c r="Q57">
        <v>350985</v>
      </c>
      <c r="S57">
        <v>5136.4894005573642</v>
      </c>
    </row>
    <row r="58" spans="3:19" x14ac:dyDescent="0.3">
      <c r="C58">
        <v>4</v>
      </c>
      <c r="D58">
        <v>100</v>
      </c>
      <c r="E58">
        <v>0.9</v>
      </c>
      <c r="I58">
        <v>79.2</v>
      </c>
      <c r="J58">
        <v>8.5</v>
      </c>
      <c r="K58">
        <v>8.8000000000000007</v>
      </c>
      <c r="Q58">
        <v>51197</v>
      </c>
    </row>
    <row r="59" spans="3:19" x14ac:dyDescent="0.3">
      <c r="C59">
        <v>4</v>
      </c>
      <c r="D59">
        <v>101</v>
      </c>
      <c r="E59">
        <v>13.950000000000001</v>
      </c>
      <c r="I59">
        <v>2204.8000000000002</v>
      </c>
      <c r="J59">
        <v>374.9</v>
      </c>
      <c r="K59">
        <v>66.5</v>
      </c>
      <c r="L59">
        <v>18</v>
      </c>
      <c r="Q59">
        <v>1302826</v>
      </c>
    </row>
    <row r="60" spans="3:19" x14ac:dyDescent="0.3">
      <c r="C60">
        <v>4</v>
      </c>
      <c r="D60" t="s">
        <v>6744</v>
      </c>
      <c r="E60">
        <v>0.4</v>
      </c>
      <c r="I60">
        <v>62.400000000000006</v>
      </c>
      <c r="S60">
        <v>625</v>
      </c>
    </row>
    <row r="61" spans="3:19" x14ac:dyDescent="0.3">
      <c r="C61">
        <v>4</v>
      </c>
      <c r="D61">
        <v>526</v>
      </c>
      <c r="E61">
        <v>0.2</v>
      </c>
      <c r="I61">
        <v>30.400000000000002</v>
      </c>
      <c r="S61">
        <v>625</v>
      </c>
    </row>
    <row r="62" spans="3:19" x14ac:dyDescent="0.3">
      <c r="C62">
        <v>4</v>
      </c>
      <c r="D62">
        <v>746</v>
      </c>
      <c r="E62">
        <v>0.2</v>
      </c>
      <c r="I62">
        <v>32</v>
      </c>
    </row>
    <row r="63" spans="3:19" x14ac:dyDescent="0.3">
      <c r="C63">
        <v>4</v>
      </c>
      <c r="D63" t="s">
        <v>6745</v>
      </c>
      <c r="E63">
        <v>69.25</v>
      </c>
      <c r="I63">
        <v>9375.52</v>
      </c>
      <c r="J63">
        <v>201.75</v>
      </c>
      <c r="Q63">
        <v>1977536</v>
      </c>
      <c r="R63">
        <v>3500</v>
      </c>
      <c r="S63">
        <v>2750</v>
      </c>
    </row>
    <row r="64" spans="3:19" x14ac:dyDescent="0.3">
      <c r="C64">
        <v>4</v>
      </c>
      <c r="D64">
        <v>303</v>
      </c>
      <c r="E64">
        <v>25.5</v>
      </c>
      <c r="I64">
        <v>3575.02</v>
      </c>
      <c r="J64">
        <v>115.5</v>
      </c>
      <c r="Q64">
        <v>813928</v>
      </c>
      <c r="R64">
        <v>3500</v>
      </c>
      <c r="S64">
        <v>2750</v>
      </c>
    </row>
    <row r="65" spans="3:19" x14ac:dyDescent="0.3">
      <c r="C65">
        <v>4</v>
      </c>
      <c r="D65">
        <v>304</v>
      </c>
      <c r="E65">
        <v>20</v>
      </c>
      <c r="I65">
        <v>2327</v>
      </c>
      <c r="J65">
        <v>86.25</v>
      </c>
      <c r="Q65">
        <v>610525</v>
      </c>
    </row>
    <row r="66" spans="3:19" x14ac:dyDescent="0.3">
      <c r="C66">
        <v>4</v>
      </c>
      <c r="D66">
        <v>305</v>
      </c>
      <c r="E66">
        <v>1</v>
      </c>
      <c r="I66">
        <v>144</v>
      </c>
      <c r="Q66">
        <v>50714</v>
      </c>
    </row>
    <row r="67" spans="3:19" x14ac:dyDescent="0.3">
      <c r="C67">
        <v>4</v>
      </c>
      <c r="D67">
        <v>629</v>
      </c>
      <c r="E67">
        <v>9.75</v>
      </c>
      <c r="I67">
        <v>1400.5</v>
      </c>
      <c r="Q67">
        <v>234247</v>
      </c>
    </row>
    <row r="68" spans="3:19" x14ac:dyDescent="0.3">
      <c r="C68">
        <v>4</v>
      </c>
      <c r="D68">
        <v>636</v>
      </c>
      <c r="E68">
        <v>1</v>
      </c>
      <c r="I68">
        <v>160</v>
      </c>
      <c r="Q68">
        <v>22169</v>
      </c>
    </row>
    <row r="69" spans="3:19" x14ac:dyDescent="0.3">
      <c r="C69">
        <v>4</v>
      </c>
      <c r="D69">
        <v>642</v>
      </c>
      <c r="E69">
        <v>12</v>
      </c>
      <c r="I69">
        <v>1769</v>
      </c>
      <c r="Q69">
        <v>245953</v>
      </c>
    </row>
    <row r="70" spans="3:19" x14ac:dyDescent="0.3">
      <c r="C70">
        <v>4</v>
      </c>
      <c r="D70" t="s">
        <v>6746</v>
      </c>
      <c r="E70">
        <v>5.0500000000000007</v>
      </c>
      <c r="I70">
        <v>782.4</v>
      </c>
      <c r="Q70">
        <v>118061</v>
      </c>
    </row>
    <row r="71" spans="3:19" x14ac:dyDescent="0.3">
      <c r="C71">
        <v>4</v>
      </c>
      <c r="D71">
        <v>30</v>
      </c>
      <c r="E71">
        <v>5.0500000000000007</v>
      </c>
      <c r="I71">
        <v>782.4</v>
      </c>
      <c r="Q71">
        <v>118061</v>
      </c>
    </row>
    <row r="72" spans="3:19" x14ac:dyDescent="0.3">
      <c r="C72" t="s">
        <v>6750</v>
      </c>
      <c r="E72">
        <v>95.85</v>
      </c>
      <c r="I72">
        <v>13425.92</v>
      </c>
      <c r="J72">
        <v>669.84999999999991</v>
      </c>
      <c r="K72">
        <v>220.70000000000002</v>
      </c>
      <c r="L72">
        <v>18</v>
      </c>
      <c r="Q72">
        <v>3800605</v>
      </c>
      <c r="R72">
        <v>3500</v>
      </c>
      <c r="S72">
        <v>8511.4894005573642</v>
      </c>
    </row>
    <row r="73" spans="3:19" x14ac:dyDescent="0.3">
      <c r="C73">
        <v>5</v>
      </c>
      <c r="D73" t="s">
        <v>299</v>
      </c>
      <c r="E73">
        <v>21.150000000000002</v>
      </c>
      <c r="I73">
        <v>3741.2</v>
      </c>
      <c r="J73">
        <v>414.4</v>
      </c>
      <c r="K73">
        <v>233.2</v>
      </c>
      <c r="L73">
        <v>18</v>
      </c>
      <c r="Q73">
        <v>1637087</v>
      </c>
      <c r="R73">
        <v>3000</v>
      </c>
      <c r="S73">
        <v>5136.4894005573642</v>
      </c>
    </row>
    <row r="74" spans="3:19" x14ac:dyDescent="0.3">
      <c r="C74">
        <v>5</v>
      </c>
      <c r="D74">
        <v>99</v>
      </c>
      <c r="E74">
        <v>6.3</v>
      </c>
      <c r="I74">
        <v>1099.2</v>
      </c>
      <c r="J74">
        <v>56.7</v>
      </c>
      <c r="K74">
        <v>148</v>
      </c>
      <c r="Q74">
        <v>338932</v>
      </c>
      <c r="R74">
        <v>3000</v>
      </c>
      <c r="S74">
        <v>5136.4894005573642</v>
      </c>
    </row>
    <row r="75" spans="3:19" x14ac:dyDescent="0.3">
      <c r="C75">
        <v>5</v>
      </c>
      <c r="D75">
        <v>100</v>
      </c>
      <c r="E75">
        <v>0.9</v>
      </c>
      <c r="I75">
        <v>158.4</v>
      </c>
      <c r="J75">
        <v>24.5</v>
      </c>
      <c r="K75">
        <v>17.600000000000001</v>
      </c>
      <c r="Q75">
        <v>59391</v>
      </c>
    </row>
    <row r="76" spans="3:19" x14ac:dyDescent="0.3">
      <c r="C76">
        <v>5</v>
      </c>
      <c r="D76">
        <v>101</v>
      </c>
      <c r="E76">
        <v>13.950000000000001</v>
      </c>
      <c r="I76">
        <v>2483.6</v>
      </c>
      <c r="J76">
        <v>333.2</v>
      </c>
      <c r="K76">
        <v>67.599999999999994</v>
      </c>
      <c r="L76">
        <v>18</v>
      </c>
      <c r="Q76">
        <v>1238764</v>
      </c>
    </row>
    <row r="77" spans="3:19" x14ac:dyDescent="0.3">
      <c r="C77">
        <v>5</v>
      </c>
      <c r="D77" t="s">
        <v>6744</v>
      </c>
      <c r="E77">
        <v>0.4</v>
      </c>
      <c r="I77">
        <v>73.600000000000009</v>
      </c>
      <c r="S77">
        <v>625</v>
      </c>
    </row>
    <row r="78" spans="3:19" x14ac:dyDescent="0.3">
      <c r="C78">
        <v>5</v>
      </c>
      <c r="D78">
        <v>526</v>
      </c>
      <c r="E78">
        <v>0.2</v>
      </c>
      <c r="I78">
        <v>36.800000000000004</v>
      </c>
      <c r="S78">
        <v>625</v>
      </c>
    </row>
    <row r="79" spans="3:19" x14ac:dyDescent="0.3">
      <c r="C79">
        <v>5</v>
      </c>
      <c r="D79">
        <v>746</v>
      </c>
      <c r="E79">
        <v>0.2</v>
      </c>
      <c r="I79">
        <v>36.800000000000004</v>
      </c>
    </row>
    <row r="80" spans="3:19" x14ac:dyDescent="0.3">
      <c r="C80">
        <v>5</v>
      </c>
      <c r="D80" t="s">
        <v>6745</v>
      </c>
      <c r="E80">
        <v>68.25</v>
      </c>
      <c r="I80">
        <v>10311.5</v>
      </c>
      <c r="J80">
        <v>168.5</v>
      </c>
      <c r="O80">
        <v>23512</v>
      </c>
      <c r="P80">
        <v>23512</v>
      </c>
      <c r="Q80">
        <v>2021496</v>
      </c>
      <c r="S80">
        <v>2750</v>
      </c>
    </row>
    <row r="81" spans="3:19" x14ac:dyDescent="0.3">
      <c r="C81">
        <v>5</v>
      </c>
      <c r="D81">
        <v>303</v>
      </c>
      <c r="E81">
        <v>24.5</v>
      </c>
      <c r="I81">
        <v>3874.5</v>
      </c>
      <c r="J81">
        <v>14</v>
      </c>
      <c r="O81">
        <v>5619</v>
      </c>
      <c r="P81">
        <v>5619</v>
      </c>
      <c r="Q81">
        <v>806230</v>
      </c>
      <c r="S81">
        <v>2750</v>
      </c>
    </row>
    <row r="82" spans="3:19" x14ac:dyDescent="0.3">
      <c r="C82">
        <v>5</v>
      </c>
      <c r="D82">
        <v>304</v>
      </c>
      <c r="E82">
        <v>19</v>
      </c>
      <c r="I82">
        <v>2691.5</v>
      </c>
      <c r="J82">
        <v>49</v>
      </c>
      <c r="O82">
        <v>12998</v>
      </c>
      <c r="P82">
        <v>12998</v>
      </c>
      <c r="Q82">
        <v>606490</v>
      </c>
    </row>
    <row r="83" spans="3:19" x14ac:dyDescent="0.3">
      <c r="C83">
        <v>5</v>
      </c>
      <c r="D83">
        <v>305</v>
      </c>
      <c r="E83">
        <v>1</v>
      </c>
      <c r="I83">
        <v>184</v>
      </c>
      <c r="Q83">
        <v>50530</v>
      </c>
    </row>
    <row r="84" spans="3:19" x14ac:dyDescent="0.3">
      <c r="C84">
        <v>5</v>
      </c>
      <c r="D84">
        <v>424</v>
      </c>
      <c r="O84">
        <v>1958</v>
      </c>
      <c r="P84">
        <v>1958</v>
      </c>
    </row>
    <row r="85" spans="3:19" x14ac:dyDescent="0.3">
      <c r="C85">
        <v>5</v>
      </c>
      <c r="D85">
        <v>629</v>
      </c>
      <c r="E85">
        <v>10.75</v>
      </c>
      <c r="I85">
        <v>1393.5</v>
      </c>
      <c r="J85">
        <v>49</v>
      </c>
      <c r="Q85">
        <v>268347</v>
      </c>
    </row>
    <row r="86" spans="3:19" x14ac:dyDescent="0.3">
      <c r="C86">
        <v>5</v>
      </c>
      <c r="D86">
        <v>636</v>
      </c>
      <c r="E86">
        <v>1</v>
      </c>
      <c r="I86">
        <v>156</v>
      </c>
      <c r="Q86">
        <v>24383</v>
      </c>
    </row>
    <row r="87" spans="3:19" x14ac:dyDescent="0.3">
      <c r="C87">
        <v>5</v>
      </c>
      <c r="D87">
        <v>642</v>
      </c>
      <c r="E87">
        <v>12</v>
      </c>
      <c r="I87">
        <v>2012</v>
      </c>
      <c r="J87">
        <v>56.5</v>
      </c>
      <c r="O87">
        <v>2937</v>
      </c>
      <c r="P87">
        <v>2937</v>
      </c>
      <c r="Q87">
        <v>265516</v>
      </c>
    </row>
    <row r="88" spans="3:19" x14ac:dyDescent="0.3">
      <c r="C88">
        <v>5</v>
      </c>
      <c r="D88" t="s">
        <v>6746</v>
      </c>
      <c r="E88">
        <v>5.65</v>
      </c>
      <c r="I88">
        <v>946.8</v>
      </c>
      <c r="J88">
        <v>0.5</v>
      </c>
      <c r="K88">
        <v>0.5</v>
      </c>
      <c r="Q88">
        <v>126537</v>
      </c>
    </row>
    <row r="89" spans="3:19" x14ac:dyDescent="0.3">
      <c r="C89">
        <v>5</v>
      </c>
      <c r="D89">
        <v>30</v>
      </c>
      <c r="E89">
        <v>5.65</v>
      </c>
      <c r="I89">
        <v>946.8</v>
      </c>
      <c r="J89">
        <v>0.5</v>
      </c>
      <c r="K89">
        <v>0.5</v>
      </c>
      <c r="Q89">
        <v>126537</v>
      </c>
    </row>
    <row r="90" spans="3:19" x14ac:dyDescent="0.3">
      <c r="C90" t="s">
        <v>6751</v>
      </c>
      <c r="E90">
        <v>95.45</v>
      </c>
      <c r="I90">
        <v>15073.099999999999</v>
      </c>
      <c r="J90">
        <v>583.4</v>
      </c>
      <c r="K90">
        <v>233.7</v>
      </c>
      <c r="L90">
        <v>18</v>
      </c>
      <c r="O90">
        <v>23512</v>
      </c>
      <c r="P90">
        <v>23512</v>
      </c>
      <c r="Q90">
        <v>3785120</v>
      </c>
      <c r="R90">
        <v>3000</v>
      </c>
      <c r="S90">
        <v>8511.4894005573642</v>
      </c>
    </row>
    <row r="91" spans="3:19" x14ac:dyDescent="0.3">
      <c r="C91">
        <v>6</v>
      </c>
      <c r="D91" t="s">
        <v>299</v>
      </c>
      <c r="E91">
        <v>21.150000000000002</v>
      </c>
      <c r="I91">
        <v>3336.8</v>
      </c>
      <c r="J91">
        <v>400.5</v>
      </c>
      <c r="K91">
        <v>225.7</v>
      </c>
      <c r="L91">
        <v>18</v>
      </c>
      <c r="Q91">
        <v>1623111</v>
      </c>
      <c r="S91">
        <v>5136.4894005573642</v>
      </c>
    </row>
    <row r="92" spans="3:19" x14ac:dyDescent="0.3">
      <c r="C92">
        <v>6</v>
      </c>
      <c r="D92">
        <v>99</v>
      </c>
      <c r="E92">
        <v>6.3</v>
      </c>
      <c r="I92">
        <v>964.40000000000009</v>
      </c>
      <c r="J92">
        <v>68.900000000000006</v>
      </c>
      <c r="K92">
        <v>133.19999999999999</v>
      </c>
      <c r="Q92">
        <v>329332</v>
      </c>
      <c r="S92">
        <v>5136.4894005573642</v>
      </c>
    </row>
    <row r="93" spans="3:19" x14ac:dyDescent="0.3">
      <c r="C93">
        <v>6</v>
      </c>
      <c r="D93">
        <v>100</v>
      </c>
      <c r="E93">
        <v>0.9</v>
      </c>
      <c r="I93">
        <v>151.20000000000002</v>
      </c>
      <c r="J93">
        <v>17.8</v>
      </c>
      <c r="K93">
        <v>16.600000000000001</v>
      </c>
      <c r="Q93">
        <v>57458</v>
      </c>
    </row>
    <row r="94" spans="3:19" x14ac:dyDescent="0.3">
      <c r="C94">
        <v>6</v>
      </c>
      <c r="D94">
        <v>101</v>
      </c>
      <c r="E94">
        <v>13.950000000000001</v>
      </c>
      <c r="I94">
        <v>2221.1999999999998</v>
      </c>
      <c r="J94">
        <v>313.8</v>
      </c>
      <c r="K94">
        <v>75.900000000000006</v>
      </c>
      <c r="L94">
        <v>18</v>
      </c>
      <c r="Q94">
        <v>1236321</v>
      </c>
    </row>
    <row r="95" spans="3:19" x14ac:dyDescent="0.3">
      <c r="C95">
        <v>6</v>
      </c>
      <c r="D95" t="s">
        <v>6744</v>
      </c>
      <c r="E95">
        <v>0.4</v>
      </c>
      <c r="I95">
        <v>54.4</v>
      </c>
      <c r="S95">
        <v>625</v>
      </c>
    </row>
    <row r="96" spans="3:19" x14ac:dyDescent="0.3">
      <c r="C96">
        <v>6</v>
      </c>
      <c r="D96">
        <v>526</v>
      </c>
      <c r="E96">
        <v>0.2</v>
      </c>
      <c r="I96">
        <v>27.2</v>
      </c>
      <c r="S96">
        <v>625</v>
      </c>
    </row>
    <row r="97" spans="3:19" x14ac:dyDescent="0.3">
      <c r="C97">
        <v>6</v>
      </c>
      <c r="D97">
        <v>746</v>
      </c>
      <c r="E97">
        <v>0.2</v>
      </c>
      <c r="I97">
        <v>27.2</v>
      </c>
    </row>
    <row r="98" spans="3:19" x14ac:dyDescent="0.3">
      <c r="C98">
        <v>6</v>
      </c>
      <c r="D98" t="s">
        <v>6745</v>
      </c>
      <c r="E98">
        <v>69.25</v>
      </c>
      <c r="I98">
        <v>10204.52</v>
      </c>
      <c r="J98">
        <v>155</v>
      </c>
      <c r="Q98">
        <v>1970307</v>
      </c>
      <c r="R98">
        <v>1000</v>
      </c>
      <c r="S98">
        <v>2750</v>
      </c>
    </row>
    <row r="99" spans="3:19" x14ac:dyDescent="0.3">
      <c r="C99">
        <v>6</v>
      </c>
      <c r="D99">
        <v>303</v>
      </c>
      <c r="E99">
        <v>24.5</v>
      </c>
      <c r="I99">
        <v>3538.02</v>
      </c>
      <c r="J99">
        <v>29</v>
      </c>
      <c r="Q99">
        <v>733761</v>
      </c>
      <c r="R99">
        <v>1000</v>
      </c>
      <c r="S99">
        <v>2750</v>
      </c>
    </row>
    <row r="100" spans="3:19" x14ac:dyDescent="0.3">
      <c r="C100">
        <v>6</v>
      </c>
      <c r="D100">
        <v>304</v>
      </c>
      <c r="E100">
        <v>21</v>
      </c>
      <c r="I100">
        <v>3150.5</v>
      </c>
      <c r="J100">
        <v>39.5</v>
      </c>
      <c r="Q100">
        <v>674276</v>
      </c>
    </row>
    <row r="101" spans="3:19" x14ac:dyDescent="0.3">
      <c r="C101">
        <v>6</v>
      </c>
      <c r="D101">
        <v>305</v>
      </c>
      <c r="E101">
        <v>1</v>
      </c>
      <c r="I101">
        <v>88</v>
      </c>
      <c r="Q101">
        <v>54070</v>
      </c>
    </row>
    <row r="102" spans="3:19" x14ac:dyDescent="0.3">
      <c r="C102">
        <v>6</v>
      </c>
      <c r="D102">
        <v>629</v>
      </c>
      <c r="E102">
        <v>9.75</v>
      </c>
      <c r="I102">
        <v>1340</v>
      </c>
      <c r="J102">
        <v>65</v>
      </c>
      <c r="Q102">
        <v>234082</v>
      </c>
    </row>
    <row r="103" spans="3:19" x14ac:dyDescent="0.3">
      <c r="C103">
        <v>6</v>
      </c>
      <c r="D103">
        <v>636</v>
      </c>
      <c r="E103">
        <v>1</v>
      </c>
      <c r="I103">
        <v>156</v>
      </c>
      <c r="Q103">
        <v>22474</v>
      </c>
    </row>
    <row r="104" spans="3:19" x14ac:dyDescent="0.3">
      <c r="C104">
        <v>6</v>
      </c>
      <c r="D104">
        <v>642</v>
      </c>
      <c r="E104">
        <v>12</v>
      </c>
      <c r="I104">
        <v>1932</v>
      </c>
      <c r="J104">
        <v>21.5</v>
      </c>
      <c r="Q104">
        <v>251644</v>
      </c>
    </row>
    <row r="105" spans="3:19" x14ac:dyDescent="0.3">
      <c r="C105">
        <v>6</v>
      </c>
      <c r="D105" t="s">
        <v>6746</v>
      </c>
      <c r="E105">
        <v>5.65</v>
      </c>
      <c r="I105">
        <v>794</v>
      </c>
      <c r="Q105">
        <v>130799</v>
      </c>
    </row>
    <row r="106" spans="3:19" x14ac:dyDescent="0.3">
      <c r="C106">
        <v>6</v>
      </c>
      <c r="D106">
        <v>30</v>
      </c>
      <c r="E106">
        <v>5.65</v>
      </c>
      <c r="I106">
        <v>794</v>
      </c>
      <c r="Q106">
        <v>130799</v>
      </c>
    </row>
    <row r="107" spans="3:19" x14ac:dyDescent="0.3">
      <c r="C107" t="s">
        <v>6752</v>
      </c>
      <c r="E107">
        <v>96.45</v>
      </c>
      <c r="I107">
        <v>14389.72</v>
      </c>
      <c r="J107">
        <v>555.5</v>
      </c>
      <c r="K107">
        <v>225.7</v>
      </c>
      <c r="L107">
        <v>18</v>
      </c>
      <c r="Q107">
        <v>3724217</v>
      </c>
      <c r="R107">
        <v>1000</v>
      </c>
      <c r="S107">
        <v>8511.4894005573642</v>
      </c>
    </row>
    <row r="108" spans="3:19" x14ac:dyDescent="0.3">
      <c r="C108">
        <v>7</v>
      </c>
      <c r="D108" t="s">
        <v>299</v>
      </c>
      <c r="E108">
        <v>22.05</v>
      </c>
      <c r="I108">
        <v>2787.6000000000004</v>
      </c>
      <c r="J108">
        <v>435.00000000000006</v>
      </c>
      <c r="K108">
        <v>92.7</v>
      </c>
      <c r="L108">
        <v>18</v>
      </c>
      <c r="O108">
        <v>1169012</v>
      </c>
      <c r="P108">
        <v>1169012</v>
      </c>
      <c r="Q108">
        <v>2835538</v>
      </c>
      <c r="R108">
        <v>300</v>
      </c>
      <c r="S108">
        <v>5136.4894005573642</v>
      </c>
    </row>
    <row r="109" spans="3:19" x14ac:dyDescent="0.3">
      <c r="C109">
        <v>7</v>
      </c>
      <c r="D109">
        <v>99</v>
      </c>
      <c r="E109">
        <v>6.3</v>
      </c>
      <c r="I109">
        <v>839.2</v>
      </c>
      <c r="J109">
        <v>24.6</v>
      </c>
      <c r="K109">
        <v>16</v>
      </c>
      <c r="O109">
        <v>75518</v>
      </c>
      <c r="P109">
        <v>75518</v>
      </c>
      <c r="Q109">
        <v>373589</v>
      </c>
      <c r="R109">
        <v>300</v>
      </c>
      <c r="S109">
        <v>5136.4894005573642</v>
      </c>
    </row>
    <row r="110" spans="3:19" x14ac:dyDescent="0.3">
      <c r="C110">
        <v>7</v>
      </c>
      <c r="D110">
        <v>101</v>
      </c>
      <c r="E110">
        <v>15.750000000000002</v>
      </c>
      <c r="I110">
        <v>1948.4</v>
      </c>
      <c r="J110">
        <v>410.40000000000003</v>
      </c>
      <c r="K110">
        <v>76.7</v>
      </c>
      <c r="L110">
        <v>18</v>
      </c>
      <c r="O110">
        <v>1093494</v>
      </c>
      <c r="P110">
        <v>1093494</v>
      </c>
      <c r="Q110">
        <v>2461949</v>
      </c>
    </row>
    <row r="111" spans="3:19" x14ac:dyDescent="0.3">
      <c r="C111">
        <v>7</v>
      </c>
      <c r="D111" t="s">
        <v>6744</v>
      </c>
      <c r="E111">
        <v>0.4</v>
      </c>
      <c r="I111">
        <v>54.400000000000006</v>
      </c>
      <c r="S111">
        <v>625</v>
      </c>
    </row>
    <row r="112" spans="3:19" x14ac:dyDescent="0.3">
      <c r="C112">
        <v>7</v>
      </c>
      <c r="D112">
        <v>526</v>
      </c>
      <c r="E112">
        <v>0.2</v>
      </c>
      <c r="I112">
        <v>28.8</v>
      </c>
      <c r="S112">
        <v>625</v>
      </c>
    </row>
    <row r="113" spans="3:19" x14ac:dyDescent="0.3">
      <c r="C113">
        <v>7</v>
      </c>
      <c r="D113">
        <v>746</v>
      </c>
      <c r="E113">
        <v>0.2</v>
      </c>
      <c r="I113">
        <v>25.6</v>
      </c>
    </row>
    <row r="114" spans="3:19" x14ac:dyDescent="0.3">
      <c r="C114">
        <v>7</v>
      </c>
      <c r="D114" t="s">
        <v>6745</v>
      </c>
      <c r="E114">
        <v>68.25</v>
      </c>
      <c r="I114">
        <v>7045.25</v>
      </c>
      <c r="O114">
        <v>558441</v>
      </c>
      <c r="P114">
        <v>558441</v>
      </c>
      <c r="Q114">
        <v>2577717</v>
      </c>
      <c r="S114">
        <v>2750</v>
      </c>
    </row>
    <row r="115" spans="3:19" x14ac:dyDescent="0.3">
      <c r="C115">
        <v>7</v>
      </c>
      <c r="D115">
        <v>303</v>
      </c>
      <c r="E115">
        <v>23.5</v>
      </c>
      <c r="I115">
        <v>2638.5</v>
      </c>
      <c r="O115">
        <v>201985</v>
      </c>
      <c r="P115">
        <v>201985</v>
      </c>
      <c r="Q115">
        <v>1006241</v>
      </c>
      <c r="S115">
        <v>2750</v>
      </c>
    </row>
    <row r="116" spans="3:19" x14ac:dyDescent="0.3">
      <c r="C116">
        <v>7</v>
      </c>
      <c r="D116">
        <v>304</v>
      </c>
      <c r="E116">
        <v>22</v>
      </c>
      <c r="I116">
        <v>2013</v>
      </c>
      <c r="O116">
        <v>184775</v>
      </c>
      <c r="P116">
        <v>184775</v>
      </c>
      <c r="Q116">
        <v>856332</v>
      </c>
    </row>
    <row r="117" spans="3:19" x14ac:dyDescent="0.3">
      <c r="C117">
        <v>7</v>
      </c>
      <c r="D117">
        <v>305</v>
      </c>
      <c r="E117">
        <v>1</v>
      </c>
      <c r="I117">
        <v>168</v>
      </c>
      <c r="O117">
        <v>41891</v>
      </c>
      <c r="P117">
        <v>41891</v>
      </c>
      <c r="Q117">
        <v>92421</v>
      </c>
    </row>
    <row r="118" spans="3:19" x14ac:dyDescent="0.3">
      <c r="C118">
        <v>7</v>
      </c>
      <c r="D118">
        <v>424</v>
      </c>
      <c r="O118">
        <v>52770</v>
      </c>
      <c r="P118">
        <v>52770</v>
      </c>
    </row>
    <row r="119" spans="3:19" x14ac:dyDescent="0.3">
      <c r="C119">
        <v>7</v>
      </c>
      <c r="D119">
        <v>629</v>
      </c>
      <c r="E119">
        <v>8.75</v>
      </c>
      <c r="I119">
        <v>813.75</v>
      </c>
      <c r="O119">
        <v>3076</v>
      </c>
      <c r="P119">
        <v>3076</v>
      </c>
      <c r="Q119">
        <v>267126</v>
      </c>
    </row>
    <row r="120" spans="3:19" x14ac:dyDescent="0.3">
      <c r="C120">
        <v>7</v>
      </c>
      <c r="D120">
        <v>636</v>
      </c>
      <c r="E120">
        <v>1</v>
      </c>
      <c r="I120">
        <v>128</v>
      </c>
      <c r="O120">
        <v>6719</v>
      </c>
      <c r="P120">
        <v>6719</v>
      </c>
      <c r="Q120">
        <v>31101</v>
      </c>
    </row>
    <row r="121" spans="3:19" x14ac:dyDescent="0.3">
      <c r="C121">
        <v>7</v>
      </c>
      <c r="D121">
        <v>642</v>
      </c>
      <c r="E121">
        <v>12</v>
      </c>
      <c r="I121">
        <v>1284</v>
      </c>
      <c r="O121">
        <v>67225</v>
      </c>
      <c r="P121">
        <v>67225</v>
      </c>
      <c r="Q121">
        <v>324496</v>
      </c>
    </row>
    <row r="122" spans="3:19" x14ac:dyDescent="0.3">
      <c r="C122">
        <v>7</v>
      </c>
      <c r="D122" t="s">
        <v>6746</v>
      </c>
      <c r="E122">
        <v>5.65</v>
      </c>
      <c r="I122">
        <v>833.6</v>
      </c>
      <c r="O122">
        <v>34432</v>
      </c>
      <c r="P122">
        <v>34432</v>
      </c>
      <c r="Q122">
        <v>164448</v>
      </c>
    </row>
    <row r="123" spans="3:19" x14ac:dyDescent="0.3">
      <c r="C123">
        <v>7</v>
      </c>
      <c r="D123">
        <v>30</v>
      </c>
      <c r="E123">
        <v>5.65</v>
      </c>
      <c r="I123">
        <v>833.6</v>
      </c>
      <c r="O123">
        <v>34432</v>
      </c>
      <c r="P123">
        <v>34432</v>
      </c>
      <c r="Q123">
        <v>164448</v>
      </c>
    </row>
    <row r="124" spans="3:19" x14ac:dyDescent="0.3">
      <c r="C124" t="s">
        <v>6753</v>
      </c>
      <c r="E124">
        <v>96.350000000000009</v>
      </c>
      <c r="I124">
        <v>10720.85</v>
      </c>
      <c r="J124">
        <v>435.00000000000006</v>
      </c>
      <c r="K124">
        <v>92.7</v>
      </c>
      <c r="L124">
        <v>18</v>
      </c>
      <c r="O124">
        <v>1761885</v>
      </c>
      <c r="P124">
        <v>1761885</v>
      </c>
      <c r="Q124">
        <v>5577703</v>
      </c>
      <c r="R124">
        <v>300</v>
      </c>
      <c r="S124">
        <v>8511.4894005573642</v>
      </c>
    </row>
    <row r="125" spans="3:19" x14ac:dyDescent="0.3">
      <c r="C125">
        <v>8</v>
      </c>
      <c r="D125" t="s">
        <v>299</v>
      </c>
      <c r="E125">
        <v>21.95</v>
      </c>
      <c r="I125">
        <v>2921.2</v>
      </c>
      <c r="J125">
        <v>334.2</v>
      </c>
      <c r="K125">
        <v>77.399999999999991</v>
      </c>
      <c r="L125">
        <v>18</v>
      </c>
      <c r="O125">
        <v>7500</v>
      </c>
      <c r="P125">
        <v>7500</v>
      </c>
      <c r="Q125">
        <v>1623573</v>
      </c>
      <c r="R125">
        <v>5181</v>
      </c>
      <c r="S125">
        <v>5136.4894005573642</v>
      </c>
    </row>
    <row r="126" spans="3:19" x14ac:dyDescent="0.3">
      <c r="C126">
        <v>8</v>
      </c>
      <c r="D126">
        <v>99</v>
      </c>
      <c r="E126">
        <v>7.1</v>
      </c>
      <c r="I126">
        <v>884.8</v>
      </c>
      <c r="J126">
        <v>17.8</v>
      </c>
      <c r="K126">
        <v>8.8000000000000007</v>
      </c>
      <c r="Q126">
        <v>318721</v>
      </c>
      <c r="R126">
        <v>5181</v>
      </c>
      <c r="S126">
        <v>5136.4894005573642</v>
      </c>
    </row>
    <row r="127" spans="3:19" x14ac:dyDescent="0.3">
      <c r="C127">
        <v>8</v>
      </c>
      <c r="D127">
        <v>101</v>
      </c>
      <c r="E127">
        <v>14.85</v>
      </c>
      <c r="I127">
        <v>2036.4</v>
      </c>
      <c r="J127">
        <v>316.39999999999998</v>
      </c>
      <c r="K127">
        <v>68.599999999999994</v>
      </c>
      <c r="L127">
        <v>18</v>
      </c>
      <c r="O127">
        <v>7500</v>
      </c>
      <c r="P127">
        <v>7500</v>
      </c>
      <c r="Q127">
        <v>1304852</v>
      </c>
    </row>
    <row r="128" spans="3:19" x14ac:dyDescent="0.3">
      <c r="C128">
        <v>8</v>
      </c>
      <c r="D128" t="s">
        <v>6744</v>
      </c>
      <c r="E128">
        <v>0.4</v>
      </c>
      <c r="I128">
        <v>67.2</v>
      </c>
      <c r="S128">
        <v>625</v>
      </c>
    </row>
    <row r="129" spans="3:19" x14ac:dyDescent="0.3">
      <c r="C129">
        <v>8</v>
      </c>
      <c r="D129">
        <v>526</v>
      </c>
      <c r="E129">
        <v>0.2</v>
      </c>
      <c r="I129">
        <v>30.400000000000002</v>
      </c>
      <c r="S129">
        <v>625</v>
      </c>
    </row>
    <row r="130" spans="3:19" x14ac:dyDescent="0.3">
      <c r="C130">
        <v>8</v>
      </c>
      <c r="D130">
        <v>746</v>
      </c>
      <c r="E130">
        <v>0.2</v>
      </c>
      <c r="I130">
        <v>36.800000000000004</v>
      </c>
    </row>
    <row r="131" spans="3:19" x14ac:dyDescent="0.3">
      <c r="C131">
        <v>8</v>
      </c>
      <c r="D131" t="s">
        <v>6745</v>
      </c>
      <c r="E131">
        <v>66.25</v>
      </c>
      <c r="I131">
        <v>8998.5</v>
      </c>
      <c r="J131">
        <v>24</v>
      </c>
      <c r="O131">
        <v>18750</v>
      </c>
      <c r="P131">
        <v>18750</v>
      </c>
      <c r="Q131">
        <v>2042067</v>
      </c>
      <c r="S131">
        <v>2750</v>
      </c>
    </row>
    <row r="132" spans="3:19" x14ac:dyDescent="0.3">
      <c r="C132">
        <v>8</v>
      </c>
      <c r="D132">
        <v>303</v>
      </c>
      <c r="E132">
        <v>25.5</v>
      </c>
      <c r="I132">
        <v>3358</v>
      </c>
      <c r="J132">
        <v>20.5</v>
      </c>
      <c r="O132">
        <v>4000</v>
      </c>
      <c r="P132">
        <v>4000</v>
      </c>
      <c r="Q132">
        <v>815337</v>
      </c>
      <c r="S132">
        <v>2750</v>
      </c>
    </row>
    <row r="133" spans="3:19" x14ac:dyDescent="0.3">
      <c r="C133">
        <v>8</v>
      </c>
      <c r="D133">
        <v>304</v>
      </c>
      <c r="E133">
        <v>19</v>
      </c>
      <c r="I133">
        <v>2498</v>
      </c>
      <c r="J133">
        <v>3.5</v>
      </c>
      <c r="O133">
        <v>8000</v>
      </c>
      <c r="P133">
        <v>8000</v>
      </c>
      <c r="Q133">
        <v>703012</v>
      </c>
    </row>
    <row r="134" spans="3:19" x14ac:dyDescent="0.3">
      <c r="C134">
        <v>8</v>
      </c>
      <c r="D134">
        <v>305</v>
      </c>
      <c r="E134">
        <v>1</v>
      </c>
      <c r="I134">
        <v>152</v>
      </c>
      <c r="Q134">
        <v>51164</v>
      </c>
    </row>
    <row r="135" spans="3:19" x14ac:dyDescent="0.3">
      <c r="C135">
        <v>8</v>
      </c>
      <c r="D135">
        <v>424</v>
      </c>
      <c r="O135">
        <v>750</v>
      </c>
      <c r="P135">
        <v>750</v>
      </c>
    </row>
    <row r="136" spans="3:19" x14ac:dyDescent="0.3">
      <c r="C136">
        <v>8</v>
      </c>
      <c r="D136">
        <v>629</v>
      </c>
      <c r="E136">
        <v>7.75</v>
      </c>
      <c r="I136">
        <v>1158.5</v>
      </c>
      <c r="Q136">
        <v>193036</v>
      </c>
    </row>
    <row r="137" spans="3:19" x14ac:dyDescent="0.3">
      <c r="C137">
        <v>8</v>
      </c>
      <c r="D137">
        <v>636</v>
      </c>
      <c r="E137">
        <v>1</v>
      </c>
      <c r="I137">
        <v>108</v>
      </c>
      <c r="O137">
        <v>2000</v>
      </c>
      <c r="P137">
        <v>2000</v>
      </c>
      <c r="Q137">
        <v>24467</v>
      </c>
    </row>
    <row r="138" spans="3:19" x14ac:dyDescent="0.3">
      <c r="C138">
        <v>8</v>
      </c>
      <c r="D138">
        <v>642</v>
      </c>
      <c r="E138">
        <v>12</v>
      </c>
      <c r="I138">
        <v>1724</v>
      </c>
      <c r="O138">
        <v>4000</v>
      </c>
      <c r="P138">
        <v>4000</v>
      </c>
      <c r="Q138">
        <v>255051</v>
      </c>
    </row>
    <row r="139" spans="3:19" x14ac:dyDescent="0.3">
      <c r="C139">
        <v>8</v>
      </c>
      <c r="D139" t="s">
        <v>6746</v>
      </c>
      <c r="E139">
        <v>5.65</v>
      </c>
      <c r="I139">
        <v>770.40000000000009</v>
      </c>
      <c r="Q139">
        <v>132621</v>
      </c>
    </row>
    <row r="140" spans="3:19" x14ac:dyDescent="0.3">
      <c r="C140">
        <v>8</v>
      </c>
      <c r="D140">
        <v>30</v>
      </c>
      <c r="E140">
        <v>5.65</v>
      </c>
      <c r="I140">
        <v>770.40000000000009</v>
      </c>
      <c r="Q140">
        <v>132621</v>
      </c>
    </row>
    <row r="141" spans="3:19" x14ac:dyDescent="0.3">
      <c r="C141" t="s">
        <v>6754</v>
      </c>
      <c r="E141">
        <v>94.25</v>
      </c>
      <c r="I141">
        <v>12757.3</v>
      </c>
      <c r="J141">
        <v>358.2</v>
      </c>
      <c r="K141">
        <v>77.399999999999991</v>
      </c>
      <c r="L141">
        <v>18</v>
      </c>
      <c r="O141">
        <v>26250</v>
      </c>
      <c r="P141">
        <v>26250</v>
      </c>
      <c r="Q141">
        <v>3798261</v>
      </c>
      <c r="R141">
        <v>5181</v>
      </c>
      <c r="S141">
        <v>8511.4894005573642</v>
      </c>
    </row>
    <row r="142" spans="3:19" x14ac:dyDescent="0.3">
      <c r="C142">
        <v>9</v>
      </c>
      <c r="D142" t="s">
        <v>299</v>
      </c>
      <c r="E142">
        <v>21.95</v>
      </c>
      <c r="I142">
        <v>3369</v>
      </c>
      <c r="J142">
        <v>414.9</v>
      </c>
      <c r="K142">
        <v>221.39999999999998</v>
      </c>
      <c r="L142">
        <v>18</v>
      </c>
      <c r="Q142">
        <v>1685392</v>
      </c>
      <c r="R142">
        <v>950</v>
      </c>
      <c r="S142">
        <v>5136.4894005573642</v>
      </c>
    </row>
    <row r="143" spans="3:19" x14ac:dyDescent="0.3">
      <c r="C143">
        <v>9</v>
      </c>
      <c r="D143">
        <v>99</v>
      </c>
      <c r="E143">
        <v>7.1</v>
      </c>
      <c r="I143">
        <v>989.59999999999991</v>
      </c>
      <c r="J143">
        <v>51.7</v>
      </c>
      <c r="K143">
        <v>131.89999999999998</v>
      </c>
      <c r="Q143">
        <v>354458</v>
      </c>
      <c r="R143">
        <v>950</v>
      </c>
      <c r="S143">
        <v>5136.4894005573642</v>
      </c>
    </row>
    <row r="144" spans="3:19" x14ac:dyDescent="0.3">
      <c r="C144">
        <v>9</v>
      </c>
      <c r="D144">
        <v>101</v>
      </c>
      <c r="E144">
        <v>14.85</v>
      </c>
      <c r="I144">
        <v>2379.4</v>
      </c>
      <c r="J144">
        <v>363.2</v>
      </c>
      <c r="K144">
        <v>89.5</v>
      </c>
      <c r="L144">
        <v>18</v>
      </c>
      <c r="Q144">
        <v>1330934</v>
      </c>
    </row>
    <row r="145" spans="3:19" x14ac:dyDescent="0.3">
      <c r="C145">
        <v>9</v>
      </c>
      <c r="D145" t="s">
        <v>6744</v>
      </c>
      <c r="E145">
        <v>0.4</v>
      </c>
      <c r="I145">
        <v>57.6</v>
      </c>
      <c r="S145">
        <v>625</v>
      </c>
    </row>
    <row r="146" spans="3:19" x14ac:dyDescent="0.3">
      <c r="C146">
        <v>9</v>
      </c>
      <c r="D146">
        <v>526</v>
      </c>
      <c r="E146">
        <v>0.2</v>
      </c>
      <c r="I146">
        <v>24</v>
      </c>
      <c r="S146">
        <v>625</v>
      </c>
    </row>
    <row r="147" spans="3:19" x14ac:dyDescent="0.3">
      <c r="C147">
        <v>9</v>
      </c>
      <c r="D147">
        <v>746</v>
      </c>
      <c r="E147">
        <v>0.2</v>
      </c>
      <c r="I147">
        <v>33.6</v>
      </c>
    </row>
    <row r="148" spans="3:19" x14ac:dyDescent="0.3">
      <c r="C148">
        <v>9</v>
      </c>
      <c r="D148" t="s">
        <v>6745</v>
      </c>
      <c r="E148">
        <v>67.25</v>
      </c>
      <c r="I148">
        <v>9827.5499999999993</v>
      </c>
      <c r="J148">
        <v>245.25</v>
      </c>
      <c r="K148">
        <v>51.42</v>
      </c>
      <c r="O148">
        <v>1500</v>
      </c>
      <c r="P148">
        <v>1500</v>
      </c>
      <c r="Q148">
        <v>2090314</v>
      </c>
      <c r="R148">
        <v>3500</v>
      </c>
      <c r="S148">
        <v>2750</v>
      </c>
    </row>
    <row r="149" spans="3:19" x14ac:dyDescent="0.3">
      <c r="C149">
        <v>9</v>
      </c>
      <c r="D149">
        <v>303</v>
      </c>
      <c r="E149">
        <v>25.5</v>
      </c>
      <c r="I149">
        <v>3689.05</v>
      </c>
      <c r="J149">
        <v>177</v>
      </c>
      <c r="K149">
        <v>51.42</v>
      </c>
      <c r="Q149">
        <v>867632</v>
      </c>
      <c r="R149">
        <v>3500</v>
      </c>
      <c r="S149">
        <v>2750</v>
      </c>
    </row>
    <row r="150" spans="3:19" x14ac:dyDescent="0.3">
      <c r="C150">
        <v>9</v>
      </c>
      <c r="D150">
        <v>304</v>
      </c>
      <c r="E150">
        <v>19</v>
      </c>
      <c r="I150">
        <v>2896</v>
      </c>
      <c r="J150">
        <v>25.25</v>
      </c>
      <c r="Q150">
        <v>667348</v>
      </c>
    </row>
    <row r="151" spans="3:19" x14ac:dyDescent="0.3">
      <c r="C151">
        <v>9</v>
      </c>
      <c r="D151">
        <v>305</v>
      </c>
      <c r="E151">
        <v>1</v>
      </c>
      <c r="I151">
        <v>128</v>
      </c>
      <c r="Q151">
        <v>50276</v>
      </c>
    </row>
    <row r="152" spans="3:19" x14ac:dyDescent="0.3">
      <c r="C152">
        <v>9</v>
      </c>
      <c r="D152">
        <v>424</v>
      </c>
      <c r="E152">
        <v>8.75</v>
      </c>
      <c r="I152">
        <v>1134.5</v>
      </c>
      <c r="J152">
        <v>31</v>
      </c>
      <c r="O152">
        <v>1500</v>
      </c>
      <c r="P152">
        <v>1500</v>
      </c>
      <c r="Q152">
        <v>230180</v>
      </c>
    </row>
    <row r="153" spans="3:19" x14ac:dyDescent="0.3">
      <c r="C153">
        <v>9</v>
      </c>
      <c r="D153">
        <v>636</v>
      </c>
      <c r="E153">
        <v>1</v>
      </c>
      <c r="I153">
        <v>168</v>
      </c>
      <c r="Q153">
        <v>23984</v>
      </c>
    </row>
    <row r="154" spans="3:19" x14ac:dyDescent="0.3">
      <c r="C154">
        <v>9</v>
      </c>
      <c r="D154">
        <v>642</v>
      </c>
      <c r="E154">
        <v>12</v>
      </c>
      <c r="I154">
        <v>1812</v>
      </c>
      <c r="J154">
        <v>12</v>
      </c>
      <c r="Q154">
        <v>250894</v>
      </c>
    </row>
    <row r="155" spans="3:19" x14ac:dyDescent="0.3">
      <c r="C155">
        <v>9</v>
      </c>
      <c r="D155" t="s">
        <v>6746</v>
      </c>
      <c r="E155">
        <v>5.65</v>
      </c>
      <c r="I155">
        <v>786.4</v>
      </c>
      <c r="Q155">
        <v>128054</v>
      </c>
    </row>
    <row r="156" spans="3:19" x14ac:dyDescent="0.3">
      <c r="C156">
        <v>9</v>
      </c>
      <c r="D156">
        <v>30</v>
      </c>
      <c r="E156">
        <v>5.65</v>
      </c>
      <c r="I156">
        <v>786.4</v>
      </c>
      <c r="Q156">
        <v>128054</v>
      </c>
    </row>
    <row r="157" spans="3:19" x14ac:dyDescent="0.3">
      <c r="C157" t="s">
        <v>6755</v>
      </c>
      <c r="E157">
        <v>95.25</v>
      </c>
      <c r="I157">
        <v>14040.55</v>
      </c>
      <c r="J157">
        <v>660.15</v>
      </c>
      <c r="K157">
        <v>272.82</v>
      </c>
      <c r="L157">
        <v>18</v>
      </c>
      <c r="O157">
        <v>1500</v>
      </c>
      <c r="P157">
        <v>1500</v>
      </c>
      <c r="Q157">
        <v>3903760</v>
      </c>
      <c r="R157">
        <v>4450</v>
      </c>
      <c r="S157">
        <v>8511.4894005573642</v>
      </c>
    </row>
    <row r="158" spans="3:19" x14ac:dyDescent="0.3">
      <c r="C158">
        <v>10</v>
      </c>
      <c r="D158" t="s">
        <v>299</v>
      </c>
      <c r="E158">
        <v>21.95</v>
      </c>
      <c r="I158">
        <v>3715.2000000000003</v>
      </c>
      <c r="J158">
        <v>431.8</v>
      </c>
      <c r="K158">
        <v>210.9</v>
      </c>
      <c r="L158">
        <v>18</v>
      </c>
      <c r="Q158">
        <v>1694820</v>
      </c>
      <c r="R158">
        <v>8750</v>
      </c>
      <c r="S158">
        <v>5136.4894005573642</v>
      </c>
    </row>
    <row r="159" spans="3:19" x14ac:dyDescent="0.3">
      <c r="C159">
        <v>10</v>
      </c>
      <c r="D159">
        <v>99</v>
      </c>
      <c r="E159">
        <v>7.1</v>
      </c>
      <c r="I159">
        <v>1198</v>
      </c>
      <c r="J159">
        <v>56.199999999999996</v>
      </c>
      <c r="K159">
        <v>150.30000000000001</v>
      </c>
      <c r="Q159">
        <v>347568</v>
      </c>
      <c r="R159">
        <v>8750</v>
      </c>
      <c r="S159">
        <v>5136.4894005573642</v>
      </c>
    </row>
    <row r="160" spans="3:19" x14ac:dyDescent="0.3">
      <c r="C160">
        <v>10</v>
      </c>
      <c r="D160">
        <v>101</v>
      </c>
      <c r="E160">
        <v>14.85</v>
      </c>
      <c r="I160">
        <v>2517.2000000000003</v>
      </c>
      <c r="J160">
        <v>375.6</v>
      </c>
      <c r="K160">
        <v>60.6</v>
      </c>
      <c r="L160">
        <v>18</v>
      </c>
      <c r="Q160">
        <v>1347252</v>
      </c>
    </row>
    <row r="161" spans="3:19" x14ac:dyDescent="0.3">
      <c r="C161">
        <v>10</v>
      </c>
      <c r="D161" t="s">
        <v>6744</v>
      </c>
      <c r="E161">
        <v>0.4</v>
      </c>
      <c r="I161">
        <v>70.400000000000006</v>
      </c>
      <c r="S161">
        <v>625</v>
      </c>
    </row>
    <row r="162" spans="3:19" x14ac:dyDescent="0.3">
      <c r="C162">
        <v>10</v>
      </c>
      <c r="D162">
        <v>526</v>
      </c>
      <c r="E162">
        <v>0.2</v>
      </c>
      <c r="I162">
        <v>35.200000000000003</v>
      </c>
      <c r="S162">
        <v>625</v>
      </c>
    </row>
    <row r="163" spans="3:19" x14ac:dyDescent="0.3">
      <c r="C163">
        <v>10</v>
      </c>
      <c r="D163">
        <v>746</v>
      </c>
      <c r="E163">
        <v>0.2</v>
      </c>
      <c r="I163">
        <v>35.200000000000003</v>
      </c>
    </row>
    <row r="164" spans="3:19" x14ac:dyDescent="0.3">
      <c r="C164">
        <v>10</v>
      </c>
      <c r="D164" t="s">
        <v>6745</v>
      </c>
      <c r="E164">
        <v>67.25</v>
      </c>
      <c r="I164">
        <v>10521.27</v>
      </c>
      <c r="J164">
        <v>249.5</v>
      </c>
      <c r="K164">
        <v>35.4</v>
      </c>
      <c r="O164">
        <v>5750</v>
      </c>
      <c r="P164">
        <v>5750</v>
      </c>
      <c r="Q164">
        <v>2125050</v>
      </c>
      <c r="R164">
        <v>3999</v>
      </c>
      <c r="S164">
        <v>2750</v>
      </c>
    </row>
    <row r="165" spans="3:19" x14ac:dyDescent="0.3">
      <c r="C165">
        <v>10</v>
      </c>
      <c r="D165">
        <v>303</v>
      </c>
      <c r="E165">
        <v>26.5</v>
      </c>
      <c r="I165">
        <v>4377.2700000000004</v>
      </c>
      <c r="J165">
        <v>141.25</v>
      </c>
      <c r="K165">
        <v>30</v>
      </c>
      <c r="Q165">
        <v>905101</v>
      </c>
      <c r="R165">
        <v>3999</v>
      </c>
      <c r="S165">
        <v>2750</v>
      </c>
    </row>
    <row r="166" spans="3:19" x14ac:dyDescent="0.3">
      <c r="C166">
        <v>10</v>
      </c>
      <c r="D166">
        <v>304</v>
      </c>
      <c r="E166">
        <v>20</v>
      </c>
      <c r="I166">
        <v>2870.5</v>
      </c>
      <c r="J166">
        <v>56.25</v>
      </c>
      <c r="Q166">
        <v>685203</v>
      </c>
    </row>
    <row r="167" spans="3:19" x14ac:dyDescent="0.3">
      <c r="C167">
        <v>10</v>
      </c>
      <c r="D167">
        <v>305</v>
      </c>
      <c r="E167">
        <v>1</v>
      </c>
      <c r="I167">
        <v>168</v>
      </c>
      <c r="Q167">
        <v>50915</v>
      </c>
    </row>
    <row r="168" spans="3:19" x14ac:dyDescent="0.3">
      <c r="C168">
        <v>10</v>
      </c>
      <c r="D168">
        <v>424</v>
      </c>
      <c r="E168">
        <v>6.75</v>
      </c>
      <c r="I168">
        <v>1065.5</v>
      </c>
      <c r="J168">
        <v>29</v>
      </c>
      <c r="K168">
        <v>5.4</v>
      </c>
      <c r="O168">
        <v>5750</v>
      </c>
      <c r="P168">
        <v>5750</v>
      </c>
      <c r="Q168">
        <v>209539</v>
      </c>
    </row>
    <row r="169" spans="3:19" x14ac:dyDescent="0.3">
      <c r="C169">
        <v>10</v>
      </c>
      <c r="D169">
        <v>636</v>
      </c>
      <c r="E169">
        <v>1</v>
      </c>
      <c r="I169">
        <v>156</v>
      </c>
      <c r="Q169">
        <v>22845</v>
      </c>
    </row>
    <row r="170" spans="3:19" x14ac:dyDescent="0.3">
      <c r="C170">
        <v>10</v>
      </c>
      <c r="D170">
        <v>642</v>
      </c>
      <c r="E170">
        <v>12</v>
      </c>
      <c r="I170">
        <v>1884</v>
      </c>
      <c r="J170">
        <v>23</v>
      </c>
      <c r="Q170">
        <v>251447</v>
      </c>
    </row>
    <row r="171" spans="3:19" x14ac:dyDescent="0.3">
      <c r="C171">
        <v>10</v>
      </c>
      <c r="D171" t="s">
        <v>6746</v>
      </c>
      <c r="E171">
        <v>5.65</v>
      </c>
      <c r="I171">
        <v>930</v>
      </c>
      <c r="Q171">
        <v>128914</v>
      </c>
    </row>
    <row r="172" spans="3:19" x14ac:dyDescent="0.3">
      <c r="C172">
        <v>10</v>
      </c>
      <c r="D172">
        <v>30</v>
      </c>
      <c r="E172">
        <v>5.65</v>
      </c>
      <c r="I172">
        <v>930</v>
      </c>
      <c r="Q172">
        <v>128914</v>
      </c>
    </row>
    <row r="173" spans="3:19" x14ac:dyDescent="0.3">
      <c r="C173" t="s">
        <v>6756</v>
      </c>
      <c r="E173">
        <v>95.25</v>
      </c>
      <c r="I173">
        <v>15236.87</v>
      </c>
      <c r="J173">
        <v>681.3</v>
      </c>
      <c r="K173">
        <v>246.3</v>
      </c>
      <c r="L173">
        <v>18</v>
      </c>
      <c r="O173">
        <v>5750</v>
      </c>
      <c r="P173">
        <v>5750</v>
      </c>
      <c r="Q173">
        <v>3948784</v>
      </c>
      <c r="R173">
        <v>12749</v>
      </c>
      <c r="S173">
        <v>8511.4894005573642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0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6775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5869340.9699999988</v>
      </c>
      <c r="C3" s="344">
        <f t="shared" ref="C3:Z3" si="0">SUBTOTAL(9,C6:C1048576)</f>
        <v>10</v>
      </c>
      <c r="D3" s="344"/>
      <c r="E3" s="344">
        <f>SUBTOTAL(9,E6:E1048576)/4</f>
        <v>7630092.3000000007</v>
      </c>
      <c r="F3" s="344"/>
      <c r="G3" s="344">
        <f t="shared" si="0"/>
        <v>8</v>
      </c>
      <c r="H3" s="344">
        <f>SUBTOTAL(9,H6:H1048576)/4</f>
        <v>8152172.950000002</v>
      </c>
      <c r="I3" s="347">
        <f>IF(B3&lt;&gt;0,H3/B3,"")</f>
        <v>1.3889417894902099</v>
      </c>
      <c r="J3" s="345">
        <f>IF(E3&lt;&gt;0,H3/E3,"")</f>
        <v>1.0684238970477462</v>
      </c>
      <c r="K3" s="346">
        <f t="shared" si="0"/>
        <v>245660.24000000008</v>
      </c>
      <c r="L3" s="346"/>
      <c r="M3" s="344">
        <f t="shared" si="0"/>
        <v>1.6006379243954671</v>
      </c>
      <c r="N3" s="344">
        <f t="shared" si="0"/>
        <v>306983.11999999982</v>
      </c>
      <c r="O3" s="344"/>
      <c r="P3" s="344">
        <f t="shared" si="0"/>
        <v>3</v>
      </c>
      <c r="Q3" s="344">
        <f t="shared" si="0"/>
        <v>220152.44000000006</v>
      </c>
      <c r="R3" s="347">
        <f>IF(K3&lt;&gt;0,Q3/K3,"")</f>
        <v>0.89616634747242774</v>
      </c>
      <c r="S3" s="347">
        <f>IF(N3&lt;&gt;0,Q3/N3,"")</f>
        <v>0.71714835656110409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6771</v>
      </c>
      <c r="B6" s="871">
        <v>5869340.9699999988</v>
      </c>
      <c r="C6" s="872">
        <v>1</v>
      </c>
      <c r="D6" s="872">
        <v>0.76923590688411436</v>
      </c>
      <c r="E6" s="871">
        <v>7630092.3000000007</v>
      </c>
      <c r="F6" s="872">
        <v>1.2999913174238371</v>
      </c>
      <c r="G6" s="872">
        <v>1</v>
      </c>
      <c r="H6" s="871">
        <v>8152172.9500000011</v>
      </c>
      <c r="I6" s="872">
        <v>1.3889417894902096</v>
      </c>
      <c r="J6" s="872">
        <v>1.0684238970477462</v>
      </c>
      <c r="K6" s="871">
        <v>122830.12000000004</v>
      </c>
      <c r="L6" s="872">
        <v>1</v>
      </c>
      <c r="M6" s="872">
        <v>0.80024022167733599</v>
      </c>
      <c r="N6" s="871">
        <v>153491.55999999991</v>
      </c>
      <c r="O6" s="872">
        <v>1.2496247663032476</v>
      </c>
      <c r="P6" s="872">
        <v>1</v>
      </c>
      <c r="Q6" s="871">
        <v>110076.22000000003</v>
      </c>
      <c r="R6" s="872">
        <v>0.89616634747242774</v>
      </c>
      <c r="S6" s="872">
        <v>0.71714835656110409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6772</v>
      </c>
      <c r="B7" s="874">
        <v>5866590.9699999988</v>
      </c>
      <c r="C7" s="875">
        <v>1</v>
      </c>
      <c r="D7" s="875">
        <v>0.76907496510310069</v>
      </c>
      <c r="E7" s="874">
        <v>7628113.3000000007</v>
      </c>
      <c r="F7" s="875">
        <v>1.3002633623185771</v>
      </c>
      <c r="G7" s="875">
        <v>1</v>
      </c>
      <c r="H7" s="874">
        <v>8149076.9500000011</v>
      </c>
      <c r="I7" s="875">
        <v>1.3890651302727524</v>
      </c>
      <c r="J7" s="875">
        <v>1.0682952165904511</v>
      </c>
      <c r="K7" s="874">
        <v>122830.12000000004</v>
      </c>
      <c r="L7" s="875">
        <v>1</v>
      </c>
      <c r="M7" s="875">
        <v>0.80039770271813127</v>
      </c>
      <c r="N7" s="874">
        <v>153461.3599999999</v>
      </c>
      <c r="O7" s="875">
        <v>1.2493788982702276</v>
      </c>
      <c r="P7" s="875">
        <v>1</v>
      </c>
      <c r="Q7" s="874">
        <v>109894.94000000003</v>
      </c>
      <c r="R7" s="875">
        <v>0.89469048796826056</v>
      </c>
      <c r="S7" s="875">
        <v>0.71610821121355961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6773</v>
      </c>
      <c r="B8" s="874">
        <v>2515</v>
      </c>
      <c r="C8" s="875">
        <v>1</v>
      </c>
      <c r="D8" s="875">
        <v>1.270843860535624</v>
      </c>
      <c r="E8" s="874">
        <v>1979</v>
      </c>
      <c r="F8" s="875">
        <v>0.78687872763419486</v>
      </c>
      <c r="G8" s="875">
        <v>1</v>
      </c>
      <c r="H8" s="874">
        <v>3096</v>
      </c>
      <c r="I8" s="875">
        <v>1.2310139165009941</v>
      </c>
      <c r="J8" s="875">
        <v>1.5644264780192016</v>
      </c>
      <c r="K8" s="874"/>
      <c r="L8" s="875"/>
      <c r="M8" s="875"/>
      <c r="N8" s="874">
        <v>30.2</v>
      </c>
      <c r="O8" s="875"/>
      <c r="P8" s="875">
        <v>1</v>
      </c>
      <c r="Q8" s="874">
        <v>181.28</v>
      </c>
      <c r="R8" s="875"/>
      <c r="S8" s="875">
        <v>6.0026490066225167</v>
      </c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thickBot="1" x14ac:dyDescent="0.35">
      <c r="A9" s="881" t="s">
        <v>6774</v>
      </c>
      <c r="B9" s="877">
        <v>235</v>
      </c>
      <c r="C9" s="878">
        <v>1</v>
      </c>
      <c r="D9" s="878"/>
      <c r="E9" s="877"/>
      <c r="F9" s="878"/>
      <c r="G9" s="878"/>
      <c r="H9" s="877"/>
      <c r="I9" s="878"/>
      <c r="J9" s="878"/>
      <c r="K9" s="877"/>
      <c r="L9" s="878"/>
      <c r="M9" s="878"/>
      <c r="N9" s="877"/>
      <c r="O9" s="878"/>
      <c r="P9" s="878"/>
      <c r="Q9" s="877"/>
      <c r="R9" s="878"/>
      <c r="S9" s="878"/>
      <c r="T9" s="877"/>
      <c r="U9" s="878"/>
      <c r="V9" s="878"/>
      <c r="W9" s="877"/>
      <c r="X9" s="878"/>
      <c r="Y9" s="878"/>
      <c r="Z9" s="877"/>
      <c r="AA9" s="878"/>
      <c r="AB9" s="879"/>
    </row>
    <row r="10" spans="1:28" ht="14.4" customHeight="1" thickBot="1" x14ac:dyDescent="0.35"/>
    <row r="11" spans="1:28" ht="14.4" customHeight="1" x14ac:dyDescent="0.3">
      <c r="A11" s="870" t="s">
        <v>612</v>
      </c>
      <c r="B11" s="871">
        <v>5755580.9699999988</v>
      </c>
      <c r="C11" s="872">
        <v>1</v>
      </c>
      <c r="D11" s="872">
        <v>0.77862890334483104</v>
      </c>
      <c r="E11" s="871">
        <v>7391943.6400000006</v>
      </c>
      <c r="F11" s="872">
        <v>1.2843088610045221</v>
      </c>
      <c r="G11" s="872">
        <v>1</v>
      </c>
      <c r="H11" s="871">
        <v>7914867.290000001</v>
      </c>
      <c r="I11" s="872">
        <v>1.3751639202462653</v>
      </c>
      <c r="J11" s="873">
        <v>1.0707423751407283</v>
      </c>
    </row>
    <row r="12" spans="1:28" ht="14.4" customHeight="1" x14ac:dyDescent="0.3">
      <c r="A12" s="880" t="s">
        <v>6776</v>
      </c>
      <c r="B12" s="874">
        <v>503888.98</v>
      </c>
      <c r="C12" s="875">
        <v>1</v>
      </c>
      <c r="D12" s="875">
        <v>2.0365651258381461</v>
      </c>
      <c r="E12" s="874">
        <v>247421</v>
      </c>
      <c r="F12" s="875">
        <v>0.49102284396058832</v>
      </c>
      <c r="G12" s="875">
        <v>1</v>
      </c>
      <c r="H12" s="874">
        <v>259471.67</v>
      </c>
      <c r="I12" s="875">
        <v>0.51493817149960297</v>
      </c>
      <c r="J12" s="876">
        <v>1.0487051220389538</v>
      </c>
    </row>
    <row r="13" spans="1:28" ht="14.4" customHeight="1" x14ac:dyDescent="0.3">
      <c r="A13" s="880" t="s">
        <v>6777</v>
      </c>
      <c r="B13" s="874">
        <v>5251691.9899999993</v>
      </c>
      <c r="C13" s="875">
        <v>1</v>
      </c>
      <c r="D13" s="875">
        <v>0.73506548367519753</v>
      </c>
      <c r="E13" s="874">
        <v>7144522.6400000006</v>
      </c>
      <c r="F13" s="875">
        <v>1.3604230129269257</v>
      </c>
      <c r="G13" s="875">
        <v>1</v>
      </c>
      <c r="H13" s="874">
        <v>7655395.620000001</v>
      </c>
      <c r="I13" s="875">
        <v>1.4577008009184487</v>
      </c>
      <c r="J13" s="876">
        <v>1.0715055442808423</v>
      </c>
    </row>
    <row r="14" spans="1:28" ht="14.4" customHeight="1" x14ac:dyDescent="0.3">
      <c r="A14" s="882" t="s">
        <v>618</v>
      </c>
      <c r="B14" s="883">
        <v>113760</v>
      </c>
      <c r="C14" s="884">
        <v>1</v>
      </c>
      <c r="D14" s="884">
        <v>0.47768482090136477</v>
      </c>
      <c r="E14" s="883">
        <v>238148.65999999997</v>
      </c>
      <c r="F14" s="884">
        <v>2.0934305555555555</v>
      </c>
      <c r="G14" s="884">
        <v>1</v>
      </c>
      <c r="H14" s="883">
        <v>237305.65999999997</v>
      </c>
      <c r="I14" s="884">
        <v>2.0860202180028127</v>
      </c>
      <c r="J14" s="885">
        <v>0.99646019423329946</v>
      </c>
    </row>
    <row r="15" spans="1:28" ht="14.4" customHeight="1" x14ac:dyDescent="0.3">
      <c r="A15" s="880" t="s">
        <v>6776</v>
      </c>
      <c r="B15" s="874">
        <v>8535.67</v>
      </c>
      <c r="C15" s="875">
        <v>1</v>
      </c>
      <c r="D15" s="875"/>
      <c r="E15" s="874"/>
      <c r="F15" s="875"/>
      <c r="G15" s="875"/>
      <c r="H15" s="874"/>
      <c r="I15" s="875"/>
      <c r="J15" s="876"/>
    </row>
    <row r="16" spans="1:28" ht="14.4" customHeight="1" thickBot="1" x14ac:dyDescent="0.35">
      <c r="A16" s="881" t="s">
        <v>6777</v>
      </c>
      <c r="B16" s="877">
        <v>105224.33</v>
      </c>
      <c r="C16" s="878">
        <v>1</v>
      </c>
      <c r="D16" s="878">
        <v>0.44184304879145664</v>
      </c>
      <c r="E16" s="877">
        <v>238148.65999999997</v>
      </c>
      <c r="F16" s="878">
        <v>2.2632471026425161</v>
      </c>
      <c r="G16" s="878">
        <v>1</v>
      </c>
      <c r="H16" s="877">
        <v>237305.65999999997</v>
      </c>
      <c r="I16" s="878">
        <v>2.2552356474971136</v>
      </c>
      <c r="J16" s="879">
        <v>0.99646019423329946</v>
      </c>
    </row>
    <row r="17" spans="1:1" ht="14.4" customHeight="1" x14ac:dyDescent="0.3">
      <c r="A17" s="804" t="s">
        <v>328</v>
      </c>
    </row>
    <row r="18" spans="1:1" ht="14.4" customHeight="1" x14ac:dyDescent="0.3">
      <c r="A18" s="805" t="s">
        <v>2150</v>
      </c>
    </row>
    <row r="19" spans="1:1" ht="14.4" customHeight="1" x14ac:dyDescent="0.3">
      <c r="A19" s="804" t="s">
        <v>6778</v>
      </c>
    </row>
    <row r="20" spans="1:1" ht="14.4" customHeight="1" x14ac:dyDescent="0.3">
      <c r="A20" s="804" t="s">
        <v>6779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6784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55293</v>
      </c>
      <c r="C3" s="404">
        <f t="shared" si="0"/>
        <v>63566</v>
      </c>
      <c r="D3" s="438">
        <f t="shared" si="0"/>
        <v>68103</v>
      </c>
      <c r="E3" s="346">
        <f t="shared" si="0"/>
        <v>5869340.9700000007</v>
      </c>
      <c r="F3" s="344">
        <f t="shared" si="0"/>
        <v>7630092.2999999998</v>
      </c>
      <c r="G3" s="405">
        <f t="shared" si="0"/>
        <v>8152172.9499999993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6780</v>
      </c>
      <c r="B6" s="225">
        <v>22</v>
      </c>
      <c r="C6" s="225">
        <v>1295</v>
      </c>
      <c r="D6" s="225"/>
      <c r="E6" s="887">
        <v>3035.33</v>
      </c>
      <c r="F6" s="887">
        <v>170876.33000000002</v>
      </c>
      <c r="G6" s="888"/>
    </row>
    <row r="7" spans="1:7" ht="14.4" customHeight="1" x14ac:dyDescent="0.3">
      <c r="A7" s="857" t="s">
        <v>2152</v>
      </c>
      <c r="B7" s="849">
        <v>1054</v>
      </c>
      <c r="C7" s="849">
        <v>2568</v>
      </c>
      <c r="D7" s="849">
        <v>3268</v>
      </c>
      <c r="E7" s="889">
        <v>111263.33</v>
      </c>
      <c r="F7" s="889">
        <v>286625</v>
      </c>
      <c r="G7" s="890">
        <v>363910.67</v>
      </c>
    </row>
    <row r="8" spans="1:7" ht="14.4" customHeight="1" x14ac:dyDescent="0.3">
      <c r="A8" s="857" t="s">
        <v>6776</v>
      </c>
      <c r="B8" s="849">
        <v>11699</v>
      </c>
      <c r="C8" s="849">
        <v>2268</v>
      </c>
      <c r="D8" s="849">
        <v>2367</v>
      </c>
      <c r="E8" s="889">
        <v>512424.64999999997</v>
      </c>
      <c r="F8" s="889">
        <v>247421</v>
      </c>
      <c r="G8" s="890">
        <v>259471.67</v>
      </c>
    </row>
    <row r="9" spans="1:7" ht="14.4" customHeight="1" x14ac:dyDescent="0.3">
      <c r="A9" s="857" t="s">
        <v>2153</v>
      </c>
      <c r="B9" s="849">
        <v>2811</v>
      </c>
      <c r="C9" s="849">
        <v>3406</v>
      </c>
      <c r="D9" s="849">
        <v>3158</v>
      </c>
      <c r="E9" s="889">
        <v>354317.67000000004</v>
      </c>
      <c r="F9" s="889">
        <v>419371.67</v>
      </c>
      <c r="G9" s="890">
        <v>395283.33999999991</v>
      </c>
    </row>
    <row r="10" spans="1:7" ht="14.4" customHeight="1" x14ac:dyDescent="0.3">
      <c r="A10" s="857" t="s">
        <v>2154</v>
      </c>
      <c r="B10" s="849">
        <v>2948</v>
      </c>
      <c r="C10" s="849">
        <v>3313</v>
      </c>
      <c r="D10" s="849">
        <v>3118</v>
      </c>
      <c r="E10" s="889">
        <v>444675.00999999995</v>
      </c>
      <c r="F10" s="889">
        <v>534468</v>
      </c>
      <c r="G10" s="890">
        <v>498381.66000000003</v>
      </c>
    </row>
    <row r="11" spans="1:7" ht="14.4" customHeight="1" x14ac:dyDescent="0.3">
      <c r="A11" s="857" t="s">
        <v>2155</v>
      </c>
      <c r="B11" s="849">
        <v>239</v>
      </c>
      <c r="C11" s="849">
        <v>342</v>
      </c>
      <c r="D11" s="849">
        <v>249</v>
      </c>
      <c r="E11" s="889">
        <v>34857.009999999995</v>
      </c>
      <c r="F11" s="889">
        <v>40962.660000000003</v>
      </c>
      <c r="G11" s="890">
        <v>31236.660000000003</v>
      </c>
    </row>
    <row r="12" spans="1:7" ht="14.4" customHeight="1" x14ac:dyDescent="0.3">
      <c r="A12" s="857" t="s">
        <v>2156</v>
      </c>
      <c r="B12" s="849">
        <v>68</v>
      </c>
      <c r="C12" s="849">
        <v>842</v>
      </c>
      <c r="D12" s="849">
        <v>2344</v>
      </c>
      <c r="E12" s="889">
        <v>7743.34</v>
      </c>
      <c r="F12" s="889">
        <v>99219.33</v>
      </c>
      <c r="G12" s="890">
        <v>266157.68000000005</v>
      </c>
    </row>
    <row r="13" spans="1:7" ht="14.4" customHeight="1" x14ac:dyDescent="0.3">
      <c r="A13" s="857" t="s">
        <v>2157</v>
      </c>
      <c r="B13" s="849">
        <v>335</v>
      </c>
      <c r="C13" s="849">
        <v>3148</v>
      </c>
      <c r="D13" s="849">
        <v>2756</v>
      </c>
      <c r="E13" s="889">
        <v>38785.990000000005</v>
      </c>
      <c r="F13" s="889">
        <v>345541.01</v>
      </c>
      <c r="G13" s="890">
        <v>314038.64999999997</v>
      </c>
    </row>
    <row r="14" spans="1:7" ht="14.4" customHeight="1" x14ac:dyDescent="0.3">
      <c r="A14" s="857" t="s">
        <v>2158</v>
      </c>
      <c r="B14" s="849"/>
      <c r="C14" s="849"/>
      <c r="D14" s="849">
        <v>2379</v>
      </c>
      <c r="E14" s="889"/>
      <c r="F14" s="889"/>
      <c r="G14" s="890">
        <v>365862</v>
      </c>
    </row>
    <row r="15" spans="1:7" ht="14.4" customHeight="1" x14ac:dyDescent="0.3">
      <c r="A15" s="857" t="s">
        <v>2159</v>
      </c>
      <c r="B15" s="849">
        <v>1099</v>
      </c>
      <c r="C15" s="849">
        <v>1381</v>
      </c>
      <c r="D15" s="849">
        <v>1125</v>
      </c>
      <c r="E15" s="889">
        <v>135609.66999999998</v>
      </c>
      <c r="F15" s="889">
        <v>168775.33</v>
      </c>
      <c r="G15" s="890">
        <v>134273.66</v>
      </c>
    </row>
    <row r="16" spans="1:7" ht="14.4" customHeight="1" x14ac:dyDescent="0.3">
      <c r="A16" s="857" t="s">
        <v>6781</v>
      </c>
      <c r="B16" s="849"/>
      <c r="C16" s="849"/>
      <c r="D16" s="849">
        <v>1</v>
      </c>
      <c r="E16" s="889"/>
      <c r="F16" s="889"/>
      <c r="G16" s="890">
        <v>204</v>
      </c>
    </row>
    <row r="17" spans="1:7" ht="14.4" customHeight="1" x14ac:dyDescent="0.3">
      <c r="A17" s="857" t="s">
        <v>2160</v>
      </c>
      <c r="B17" s="849">
        <v>572</v>
      </c>
      <c r="C17" s="849">
        <v>2552</v>
      </c>
      <c r="D17" s="849">
        <v>3142</v>
      </c>
      <c r="E17" s="889">
        <v>60817.67</v>
      </c>
      <c r="F17" s="889">
        <v>277407.67</v>
      </c>
      <c r="G17" s="890">
        <v>333488.66000000003</v>
      </c>
    </row>
    <row r="18" spans="1:7" ht="14.4" customHeight="1" x14ac:dyDescent="0.3">
      <c r="A18" s="857" t="s">
        <v>2161</v>
      </c>
      <c r="B18" s="849">
        <v>3529</v>
      </c>
      <c r="C18" s="849">
        <v>3936</v>
      </c>
      <c r="D18" s="849">
        <v>4313</v>
      </c>
      <c r="E18" s="889">
        <v>432765.67</v>
      </c>
      <c r="F18" s="889">
        <v>452338.31999999995</v>
      </c>
      <c r="G18" s="890">
        <v>498546.67</v>
      </c>
    </row>
    <row r="19" spans="1:7" ht="14.4" customHeight="1" x14ac:dyDescent="0.3">
      <c r="A19" s="857" t="s">
        <v>2162</v>
      </c>
      <c r="B19" s="849">
        <v>2404</v>
      </c>
      <c r="C19" s="849">
        <v>2458</v>
      </c>
      <c r="D19" s="849">
        <v>2694</v>
      </c>
      <c r="E19" s="889">
        <v>269840.67000000004</v>
      </c>
      <c r="F19" s="889">
        <v>247618.34</v>
      </c>
      <c r="G19" s="890">
        <v>271123.99</v>
      </c>
    </row>
    <row r="20" spans="1:7" ht="14.4" customHeight="1" x14ac:dyDescent="0.3">
      <c r="A20" s="857" t="s">
        <v>2163</v>
      </c>
      <c r="B20" s="849">
        <v>2714</v>
      </c>
      <c r="C20" s="849">
        <v>2935</v>
      </c>
      <c r="D20" s="849">
        <v>2678</v>
      </c>
      <c r="E20" s="889">
        <v>427429.01</v>
      </c>
      <c r="F20" s="889">
        <v>472087.32000000007</v>
      </c>
      <c r="G20" s="890">
        <v>431300.31999999995</v>
      </c>
    </row>
    <row r="21" spans="1:7" ht="14.4" customHeight="1" x14ac:dyDescent="0.3">
      <c r="A21" s="857" t="s">
        <v>6782</v>
      </c>
      <c r="B21" s="849"/>
      <c r="C21" s="849"/>
      <c r="D21" s="849">
        <v>1</v>
      </c>
      <c r="E21" s="889"/>
      <c r="F21" s="889"/>
      <c r="G21" s="890">
        <v>204</v>
      </c>
    </row>
    <row r="22" spans="1:7" ht="14.4" customHeight="1" x14ac:dyDescent="0.3">
      <c r="A22" s="857" t="s">
        <v>2164</v>
      </c>
      <c r="B22" s="849">
        <v>2701</v>
      </c>
      <c r="C22" s="849">
        <v>3099</v>
      </c>
      <c r="D22" s="849">
        <v>2434</v>
      </c>
      <c r="E22" s="889">
        <v>294143.32999999996</v>
      </c>
      <c r="F22" s="889">
        <v>322212</v>
      </c>
      <c r="G22" s="890">
        <v>254935.65999999997</v>
      </c>
    </row>
    <row r="23" spans="1:7" ht="14.4" customHeight="1" x14ac:dyDescent="0.3">
      <c r="A23" s="857" t="s">
        <v>6783</v>
      </c>
      <c r="B23" s="849">
        <v>478</v>
      </c>
      <c r="C23" s="849"/>
      <c r="D23" s="849"/>
      <c r="E23" s="889">
        <v>84136</v>
      </c>
      <c r="F23" s="889"/>
      <c r="G23" s="890"/>
    </row>
    <row r="24" spans="1:7" ht="14.4" customHeight="1" x14ac:dyDescent="0.3">
      <c r="A24" s="857" t="s">
        <v>2165</v>
      </c>
      <c r="B24" s="849">
        <v>938</v>
      </c>
      <c r="C24" s="849">
        <v>3590</v>
      </c>
      <c r="D24" s="849">
        <v>2884</v>
      </c>
      <c r="E24" s="889">
        <v>145361.00000000003</v>
      </c>
      <c r="F24" s="889">
        <v>650569.99</v>
      </c>
      <c r="G24" s="890">
        <v>515829.67</v>
      </c>
    </row>
    <row r="25" spans="1:7" ht="14.4" customHeight="1" x14ac:dyDescent="0.3">
      <c r="A25" s="857" t="s">
        <v>2166</v>
      </c>
      <c r="B25" s="849">
        <v>2640</v>
      </c>
      <c r="C25" s="849">
        <v>3333</v>
      </c>
      <c r="D25" s="849">
        <v>3463</v>
      </c>
      <c r="E25" s="889">
        <v>313655.67</v>
      </c>
      <c r="F25" s="889">
        <v>380814.34</v>
      </c>
      <c r="G25" s="890">
        <v>407393</v>
      </c>
    </row>
    <row r="26" spans="1:7" ht="14.4" customHeight="1" x14ac:dyDescent="0.3">
      <c r="A26" s="857" t="s">
        <v>2167</v>
      </c>
      <c r="B26" s="849"/>
      <c r="C26" s="849"/>
      <c r="D26" s="849">
        <v>1175</v>
      </c>
      <c r="E26" s="889"/>
      <c r="F26" s="889"/>
      <c r="G26" s="890">
        <v>138948.00000000003</v>
      </c>
    </row>
    <row r="27" spans="1:7" ht="14.4" customHeight="1" x14ac:dyDescent="0.3">
      <c r="A27" s="857" t="s">
        <v>2168</v>
      </c>
      <c r="B27" s="849">
        <v>2209</v>
      </c>
      <c r="C27" s="849">
        <v>1747</v>
      </c>
      <c r="D27" s="849">
        <v>2588</v>
      </c>
      <c r="E27" s="889">
        <v>257070.32999999996</v>
      </c>
      <c r="F27" s="889">
        <v>193995.65999999997</v>
      </c>
      <c r="G27" s="890">
        <v>279838.33999999997</v>
      </c>
    </row>
    <row r="28" spans="1:7" ht="14.4" customHeight="1" x14ac:dyDescent="0.3">
      <c r="A28" s="857" t="s">
        <v>2169</v>
      </c>
      <c r="B28" s="849">
        <v>2401</v>
      </c>
      <c r="C28" s="849">
        <v>2356</v>
      </c>
      <c r="D28" s="849">
        <v>2334</v>
      </c>
      <c r="E28" s="889">
        <v>318256.9800000001</v>
      </c>
      <c r="F28" s="889">
        <v>291456.99</v>
      </c>
      <c r="G28" s="890">
        <v>277474.99999999994</v>
      </c>
    </row>
    <row r="29" spans="1:7" ht="14.4" customHeight="1" x14ac:dyDescent="0.3">
      <c r="A29" s="857" t="s">
        <v>2170</v>
      </c>
      <c r="B29" s="849">
        <v>871</v>
      </c>
      <c r="C29" s="849">
        <v>1915</v>
      </c>
      <c r="D29" s="849">
        <v>1960</v>
      </c>
      <c r="E29" s="889">
        <v>125945.98999999999</v>
      </c>
      <c r="F29" s="889">
        <v>231937.66</v>
      </c>
      <c r="G29" s="890">
        <v>243941.34</v>
      </c>
    </row>
    <row r="30" spans="1:7" ht="14.4" customHeight="1" x14ac:dyDescent="0.3">
      <c r="A30" s="857" t="s">
        <v>2171</v>
      </c>
      <c r="B30" s="849">
        <v>2609</v>
      </c>
      <c r="C30" s="849">
        <v>2728</v>
      </c>
      <c r="D30" s="849">
        <v>2956</v>
      </c>
      <c r="E30" s="889">
        <v>292854.32999999996</v>
      </c>
      <c r="F30" s="889">
        <v>302278.34000000003</v>
      </c>
      <c r="G30" s="890">
        <v>340037.33</v>
      </c>
    </row>
    <row r="31" spans="1:7" ht="14.4" customHeight="1" x14ac:dyDescent="0.3">
      <c r="A31" s="857" t="s">
        <v>2172</v>
      </c>
      <c r="B31" s="849">
        <v>2654</v>
      </c>
      <c r="C31" s="849">
        <v>3117</v>
      </c>
      <c r="D31" s="849">
        <v>3216</v>
      </c>
      <c r="E31" s="889">
        <v>293215.67</v>
      </c>
      <c r="F31" s="889">
        <v>327392.67</v>
      </c>
      <c r="G31" s="890">
        <v>334012</v>
      </c>
    </row>
    <row r="32" spans="1:7" ht="14.4" customHeight="1" x14ac:dyDescent="0.3">
      <c r="A32" s="857" t="s">
        <v>2173</v>
      </c>
      <c r="B32" s="849">
        <v>1321</v>
      </c>
      <c r="C32" s="849">
        <v>2957</v>
      </c>
      <c r="D32" s="849">
        <v>3507</v>
      </c>
      <c r="E32" s="889">
        <v>138864.66</v>
      </c>
      <c r="F32" s="889">
        <v>297437.00000000006</v>
      </c>
      <c r="G32" s="890">
        <v>347931.99000000005</v>
      </c>
    </row>
    <row r="33" spans="1:7" ht="14.4" customHeight="1" x14ac:dyDescent="0.3">
      <c r="A33" s="857" t="s">
        <v>2174</v>
      </c>
      <c r="B33" s="849">
        <v>2273</v>
      </c>
      <c r="C33" s="849">
        <v>3133</v>
      </c>
      <c r="D33" s="849">
        <v>2898</v>
      </c>
      <c r="E33" s="889">
        <v>254991</v>
      </c>
      <c r="F33" s="889">
        <v>339992.33999999997</v>
      </c>
      <c r="G33" s="890">
        <v>319963.33</v>
      </c>
    </row>
    <row r="34" spans="1:7" ht="14.4" customHeight="1" x14ac:dyDescent="0.3">
      <c r="A34" s="857" t="s">
        <v>2175</v>
      </c>
      <c r="B34" s="849">
        <v>3283</v>
      </c>
      <c r="C34" s="849">
        <v>3464</v>
      </c>
      <c r="D34" s="849">
        <v>3365</v>
      </c>
      <c r="E34" s="889">
        <v>354361</v>
      </c>
      <c r="F34" s="889">
        <v>350257.66</v>
      </c>
      <c r="G34" s="890">
        <v>342741.99000000005</v>
      </c>
    </row>
    <row r="35" spans="1:7" ht="14.4" customHeight="1" thickBot="1" x14ac:dyDescent="0.35">
      <c r="A35" s="893" t="s">
        <v>2176</v>
      </c>
      <c r="B35" s="851">
        <v>1421</v>
      </c>
      <c r="C35" s="851">
        <v>1683</v>
      </c>
      <c r="D35" s="851">
        <v>1730</v>
      </c>
      <c r="E35" s="891">
        <v>162919.99</v>
      </c>
      <c r="F35" s="891">
        <v>179035.67</v>
      </c>
      <c r="G35" s="892">
        <v>185641.67</v>
      </c>
    </row>
    <row r="36" spans="1:7" ht="14.4" customHeight="1" x14ac:dyDescent="0.3">
      <c r="A36" s="804" t="s">
        <v>328</v>
      </c>
    </row>
    <row r="37" spans="1:7" ht="14.4" customHeight="1" x14ac:dyDescent="0.3">
      <c r="A37" s="805" t="s">
        <v>2150</v>
      </c>
    </row>
    <row r="38" spans="1:7" ht="14.4" customHeight="1" x14ac:dyDescent="0.3">
      <c r="A38" s="804" t="s">
        <v>6778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1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6948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57992.55</v>
      </c>
      <c r="H3" s="208">
        <f t="shared" si="0"/>
        <v>5992171.0899999999</v>
      </c>
      <c r="I3" s="78"/>
      <c r="J3" s="78"/>
      <c r="K3" s="208">
        <f t="shared" si="0"/>
        <v>66877.100000000006</v>
      </c>
      <c r="L3" s="208">
        <f t="shared" si="0"/>
        <v>7783583.8600000003</v>
      </c>
      <c r="M3" s="78"/>
      <c r="N3" s="78"/>
      <c r="O3" s="208">
        <f t="shared" si="0"/>
        <v>72019.25</v>
      </c>
      <c r="P3" s="208">
        <f t="shared" si="0"/>
        <v>8262249.1699999999</v>
      </c>
      <c r="Q3" s="79">
        <f>IF(L3=0,0,P3/L3)</f>
        <v>1.0614967755997171</v>
      </c>
      <c r="R3" s="209">
        <f>IF(O3=0,0,P3/O3)</f>
        <v>114.72278828229952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6785</v>
      </c>
      <c r="C6" s="825" t="s">
        <v>618</v>
      </c>
      <c r="D6" s="825" t="s">
        <v>6786</v>
      </c>
      <c r="E6" s="825" t="s">
        <v>6787</v>
      </c>
      <c r="F6" s="825" t="s">
        <v>3778</v>
      </c>
      <c r="G6" s="225"/>
      <c r="H6" s="225"/>
      <c r="I6" s="825"/>
      <c r="J6" s="825"/>
      <c r="K6" s="225">
        <v>0.2</v>
      </c>
      <c r="L6" s="225">
        <v>30.2</v>
      </c>
      <c r="M6" s="825">
        <v>1</v>
      </c>
      <c r="N6" s="825">
        <v>151</v>
      </c>
      <c r="O6" s="225">
        <v>1.2000000000000002</v>
      </c>
      <c r="P6" s="225">
        <v>181.28</v>
      </c>
      <c r="Q6" s="830">
        <v>6.0026490066225167</v>
      </c>
      <c r="R6" s="848">
        <v>151.06666666666663</v>
      </c>
    </row>
    <row r="7" spans="1:18" ht="14.4" customHeight="1" x14ac:dyDescent="0.3">
      <c r="A7" s="831"/>
      <c r="B7" s="832" t="s">
        <v>6785</v>
      </c>
      <c r="C7" s="832" t="s">
        <v>618</v>
      </c>
      <c r="D7" s="832" t="s">
        <v>6788</v>
      </c>
      <c r="E7" s="832" t="s">
        <v>6789</v>
      </c>
      <c r="F7" s="832" t="s">
        <v>6790</v>
      </c>
      <c r="G7" s="849">
        <v>8</v>
      </c>
      <c r="H7" s="849">
        <v>1880</v>
      </c>
      <c r="I7" s="832"/>
      <c r="J7" s="832">
        <v>235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/>
      <c r="B8" s="832" t="s">
        <v>6785</v>
      </c>
      <c r="C8" s="832" t="s">
        <v>618</v>
      </c>
      <c r="D8" s="832" t="s">
        <v>6788</v>
      </c>
      <c r="E8" s="832" t="s">
        <v>6791</v>
      </c>
      <c r="F8" s="832" t="s">
        <v>6792</v>
      </c>
      <c r="G8" s="849"/>
      <c r="H8" s="849"/>
      <c r="I8" s="832"/>
      <c r="J8" s="832"/>
      <c r="K8" s="849"/>
      <c r="L8" s="849"/>
      <c r="M8" s="832"/>
      <c r="N8" s="832"/>
      <c r="O8" s="849">
        <v>1</v>
      </c>
      <c r="P8" s="849">
        <v>1310</v>
      </c>
      <c r="Q8" s="837"/>
      <c r="R8" s="850">
        <v>1310</v>
      </c>
    </row>
    <row r="9" spans="1:18" ht="14.4" customHeight="1" x14ac:dyDescent="0.3">
      <c r="A9" s="831"/>
      <c r="B9" s="832" t="s">
        <v>6785</v>
      </c>
      <c r="C9" s="832" t="s">
        <v>618</v>
      </c>
      <c r="D9" s="832" t="s">
        <v>6788</v>
      </c>
      <c r="E9" s="832" t="s">
        <v>6793</v>
      </c>
      <c r="F9" s="832" t="s">
        <v>6794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1028</v>
      </c>
      <c r="Q9" s="837"/>
      <c r="R9" s="850">
        <v>1028</v>
      </c>
    </row>
    <row r="10" spans="1:18" ht="14.4" customHeight="1" x14ac:dyDescent="0.3">
      <c r="A10" s="831"/>
      <c r="B10" s="832" t="s">
        <v>6785</v>
      </c>
      <c r="C10" s="832" t="s">
        <v>618</v>
      </c>
      <c r="D10" s="832" t="s">
        <v>6788</v>
      </c>
      <c r="E10" s="832" t="s">
        <v>6795</v>
      </c>
      <c r="F10" s="832" t="s">
        <v>6796</v>
      </c>
      <c r="G10" s="849">
        <v>3</v>
      </c>
      <c r="H10" s="849">
        <v>471</v>
      </c>
      <c r="I10" s="832"/>
      <c r="J10" s="832">
        <v>157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/>
      <c r="B11" s="832" t="s">
        <v>6785</v>
      </c>
      <c r="C11" s="832" t="s">
        <v>618</v>
      </c>
      <c r="D11" s="832" t="s">
        <v>6788</v>
      </c>
      <c r="E11" s="832" t="s">
        <v>6797</v>
      </c>
      <c r="F11" s="832" t="s">
        <v>6798</v>
      </c>
      <c r="G11" s="849">
        <v>8</v>
      </c>
      <c r="H11" s="849">
        <v>0</v>
      </c>
      <c r="I11" s="832"/>
      <c r="J11" s="832">
        <v>0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/>
      <c r="B12" s="832" t="s">
        <v>6785</v>
      </c>
      <c r="C12" s="832" t="s">
        <v>618</v>
      </c>
      <c r="D12" s="832" t="s">
        <v>6788</v>
      </c>
      <c r="E12" s="832" t="s">
        <v>6799</v>
      </c>
      <c r="F12" s="832" t="s">
        <v>6800</v>
      </c>
      <c r="G12" s="849">
        <v>2</v>
      </c>
      <c r="H12" s="849">
        <v>164</v>
      </c>
      <c r="I12" s="832">
        <v>0.63565891472868219</v>
      </c>
      <c r="J12" s="832">
        <v>82</v>
      </c>
      <c r="K12" s="849">
        <v>3</v>
      </c>
      <c r="L12" s="849">
        <v>258</v>
      </c>
      <c r="M12" s="832">
        <v>1</v>
      </c>
      <c r="N12" s="832">
        <v>86</v>
      </c>
      <c r="O12" s="849">
        <v>3</v>
      </c>
      <c r="P12" s="849">
        <v>258</v>
      </c>
      <c r="Q12" s="837">
        <v>1</v>
      </c>
      <c r="R12" s="850">
        <v>86</v>
      </c>
    </row>
    <row r="13" spans="1:18" ht="14.4" customHeight="1" x14ac:dyDescent="0.3">
      <c r="A13" s="831"/>
      <c r="B13" s="832" t="s">
        <v>6785</v>
      </c>
      <c r="C13" s="832" t="s">
        <v>618</v>
      </c>
      <c r="D13" s="832" t="s">
        <v>6788</v>
      </c>
      <c r="E13" s="832" t="s">
        <v>6801</v>
      </c>
      <c r="F13" s="832" t="s">
        <v>6802</v>
      </c>
      <c r="G13" s="849"/>
      <c r="H13" s="849"/>
      <c r="I13" s="832"/>
      <c r="J13" s="832"/>
      <c r="K13" s="849">
        <v>1</v>
      </c>
      <c r="L13" s="849">
        <v>721</v>
      </c>
      <c r="M13" s="832">
        <v>1</v>
      </c>
      <c r="N13" s="832">
        <v>721</v>
      </c>
      <c r="O13" s="849"/>
      <c r="P13" s="849"/>
      <c r="Q13" s="837"/>
      <c r="R13" s="850"/>
    </row>
    <row r="14" spans="1:18" ht="14.4" customHeight="1" x14ac:dyDescent="0.3">
      <c r="A14" s="831"/>
      <c r="B14" s="832" t="s">
        <v>6785</v>
      </c>
      <c r="C14" s="832" t="s">
        <v>618</v>
      </c>
      <c r="D14" s="832" t="s">
        <v>6788</v>
      </c>
      <c r="E14" s="832" t="s">
        <v>6803</v>
      </c>
      <c r="F14" s="832" t="s">
        <v>6804</v>
      </c>
      <c r="G14" s="849"/>
      <c r="H14" s="849"/>
      <c r="I14" s="832"/>
      <c r="J14" s="832"/>
      <c r="K14" s="849">
        <v>2</v>
      </c>
      <c r="L14" s="849">
        <v>1000</v>
      </c>
      <c r="M14" s="832">
        <v>1</v>
      </c>
      <c r="N14" s="832">
        <v>500</v>
      </c>
      <c r="O14" s="849">
        <v>1</v>
      </c>
      <c r="P14" s="849">
        <v>500</v>
      </c>
      <c r="Q14" s="837">
        <v>0.5</v>
      </c>
      <c r="R14" s="850">
        <v>500</v>
      </c>
    </row>
    <row r="15" spans="1:18" ht="14.4" customHeight="1" x14ac:dyDescent="0.3">
      <c r="A15" s="831"/>
      <c r="B15" s="832" t="s">
        <v>6785</v>
      </c>
      <c r="C15" s="832" t="s">
        <v>618</v>
      </c>
      <c r="D15" s="832" t="s">
        <v>6788</v>
      </c>
      <c r="E15" s="832" t="s">
        <v>6805</v>
      </c>
      <c r="F15" s="832" t="s">
        <v>6806</v>
      </c>
      <c r="G15" s="849"/>
      <c r="H15" s="849"/>
      <c r="I15" s="832"/>
      <c r="J15" s="832"/>
      <c r="K15" s="849">
        <v>3</v>
      </c>
      <c r="L15" s="849">
        <v>0</v>
      </c>
      <c r="M15" s="832"/>
      <c r="N15" s="832">
        <v>0</v>
      </c>
      <c r="O15" s="849"/>
      <c r="P15" s="849"/>
      <c r="Q15" s="837"/>
      <c r="R15" s="850"/>
    </row>
    <row r="16" spans="1:18" ht="14.4" customHeight="1" x14ac:dyDescent="0.3">
      <c r="A16" s="831"/>
      <c r="B16" s="832" t="s">
        <v>6807</v>
      </c>
      <c r="C16" s="832" t="s">
        <v>612</v>
      </c>
      <c r="D16" s="832" t="s">
        <v>6788</v>
      </c>
      <c r="E16" s="832" t="s">
        <v>6789</v>
      </c>
      <c r="F16" s="832" t="s">
        <v>6790</v>
      </c>
      <c r="G16" s="849">
        <v>1</v>
      </c>
      <c r="H16" s="849">
        <v>235</v>
      </c>
      <c r="I16" s="832"/>
      <c r="J16" s="832">
        <v>235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" customHeight="1" x14ac:dyDescent="0.3">
      <c r="A17" s="831" t="s">
        <v>6808</v>
      </c>
      <c r="B17" s="832" t="s">
        <v>6809</v>
      </c>
      <c r="C17" s="832" t="s">
        <v>612</v>
      </c>
      <c r="D17" s="832" t="s">
        <v>6786</v>
      </c>
      <c r="E17" s="832" t="s">
        <v>6810</v>
      </c>
      <c r="F17" s="832" t="s">
        <v>3377</v>
      </c>
      <c r="G17" s="849"/>
      <c r="H17" s="849"/>
      <c r="I17" s="832"/>
      <c r="J17" s="832"/>
      <c r="K17" s="849"/>
      <c r="L17" s="849"/>
      <c r="M17" s="832"/>
      <c r="N17" s="832"/>
      <c r="O17" s="849">
        <v>0.2</v>
      </c>
      <c r="P17" s="849">
        <v>10.82</v>
      </c>
      <c r="Q17" s="837"/>
      <c r="R17" s="850">
        <v>54.1</v>
      </c>
    </row>
    <row r="18" spans="1:18" ht="14.4" customHeight="1" x14ac:dyDescent="0.3">
      <c r="A18" s="831" t="s">
        <v>6808</v>
      </c>
      <c r="B18" s="832" t="s">
        <v>6809</v>
      </c>
      <c r="C18" s="832" t="s">
        <v>612</v>
      </c>
      <c r="D18" s="832" t="s">
        <v>6786</v>
      </c>
      <c r="E18" s="832" t="s">
        <v>6787</v>
      </c>
      <c r="F18" s="832" t="s">
        <v>3778</v>
      </c>
      <c r="G18" s="849">
        <v>162.89999999999995</v>
      </c>
      <c r="H18" s="849">
        <v>24597.909999999985</v>
      </c>
      <c r="I18" s="832">
        <v>0.78347747677158164</v>
      </c>
      <c r="J18" s="832">
        <v>151.00006138735415</v>
      </c>
      <c r="K18" s="849">
        <v>207.89999999999995</v>
      </c>
      <c r="L18" s="849">
        <v>31395.809999999994</v>
      </c>
      <c r="M18" s="832">
        <v>1</v>
      </c>
      <c r="N18" s="832">
        <v>151.01399711399714</v>
      </c>
      <c r="O18" s="849">
        <v>203.95000000000005</v>
      </c>
      <c r="P18" s="849">
        <v>24642.89999999998</v>
      </c>
      <c r="Q18" s="837">
        <v>0.78491047053731</v>
      </c>
      <c r="R18" s="850">
        <v>120.82814415297854</v>
      </c>
    </row>
    <row r="19" spans="1:18" ht="14.4" customHeight="1" x14ac:dyDescent="0.3">
      <c r="A19" s="831" t="s">
        <v>6808</v>
      </c>
      <c r="B19" s="832" t="s">
        <v>6809</v>
      </c>
      <c r="C19" s="832" t="s">
        <v>612</v>
      </c>
      <c r="D19" s="832" t="s">
        <v>6786</v>
      </c>
      <c r="E19" s="832" t="s">
        <v>6811</v>
      </c>
      <c r="F19" s="832" t="s">
        <v>6812</v>
      </c>
      <c r="G19" s="849"/>
      <c r="H19" s="849"/>
      <c r="I19" s="832"/>
      <c r="J19" s="832"/>
      <c r="K19" s="849">
        <v>0.89999999999999991</v>
      </c>
      <c r="L19" s="849">
        <v>228.21</v>
      </c>
      <c r="M19" s="832">
        <v>1</v>
      </c>
      <c r="N19" s="832">
        <v>253.56666666666669</v>
      </c>
      <c r="O19" s="849">
        <v>5</v>
      </c>
      <c r="P19" s="849">
        <v>1267.9100000000001</v>
      </c>
      <c r="Q19" s="837">
        <v>5.5558915034398142</v>
      </c>
      <c r="R19" s="850">
        <v>253.58200000000002</v>
      </c>
    </row>
    <row r="20" spans="1:18" ht="14.4" customHeight="1" x14ac:dyDescent="0.3">
      <c r="A20" s="831" t="s">
        <v>6808</v>
      </c>
      <c r="B20" s="832" t="s">
        <v>6809</v>
      </c>
      <c r="C20" s="832" t="s">
        <v>612</v>
      </c>
      <c r="D20" s="832" t="s">
        <v>6786</v>
      </c>
      <c r="E20" s="832" t="s">
        <v>6813</v>
      </c>
      <c r="F20" s="832" t="s">
        <v>6814</v>
      </c>
      <c r="G20" s="849"/>
      <c r="H20" s="849"/>
      <c r="I20" s="832"/>
      <c r="J20" s="832"/>
      <c r="K20" s="849">
        <v>26</v>
      </c>
      <c r="L20" s="849">
        <v>28776.799999999999</v>
      </c>
      <c r="M20" s="832">
        <v>1</v>
      </c>
      <c r="N20" s="832">
        <v>1106.8</v>
      </c>
      <c r="O20" s="849"/>
      <c r="P20" s="849"/>
      <c r="Q20" s="837"/>
      <c r="R20" s="850"/>
    </row>
    <row r="21" spans="1:18" ht="14.4" customHeight="1" x14ac:dyDescent="0.3">
      <c r="A21" s="831" t="s">
        <v>6808</v>
      </c>
      <c r="B21" s="832" t="s">
        <v>6809</v>
      </c>
      <c r="C21" s="832" t="s">
        <v>612</v>
      </c>
      <c r="D21" s="832" t="s">
        <v>6786</v>
      </c>
      <c r="E21" s="832" t="s">
        <v>6815</v>
      </c>
      <c r="F21" s="832" t="s">
        <v>1838</v>
      </c>
      <c r="G21" s="849">
        <v>1.2</v>
      </c>
      <c r="H21" s="849">
        <v>89.160000000000011</v>
      </c>
      <c r="I21" s="832"/>
      <c r="J21" s="832">
        <v>74.300000000000011</v>
      </c>
      <c r="K21" s="849"/>
      <c r="L21" s="849"/>
      <c r="M21" s="832"/>
      <c r="N21" s="832"/>
      <c r="O21" s="849"/>
      <c r="P21" s="849"/>
      <c r="Q21" s="837"/>
      <c r="R21" s="850"/>
    </row>
    <row r="22" spans="1:18" ht="14.4" customHeight="1" x14ac:dyDescent="0.3">
      <c r="A22" s="831" t="s">
        <v>6808</v>
      </c>
      <c r="B22" s="832" t="s">
        <v>6809</v>
      </c>
      <c r="C22" s="832" t="s">
        <v>612</v>
      </c>
      <c r="D22" s="832" t="s">
        <v>6786</v>
      </c>
      <c r="E22" s="832" t="s">
        <v>6816</v>
      </c>
      <c r="F22" s="832" t="s">
        <v>643</v>
      </c>
      <c r="G22" s="849">
        <v>1</v>
      </c>
      <c r="H22" s="849">
        <v>78.03</v>
      </c>
      <c r="I22" s="832"/>
      <c r="J22" s="832">
        <v>78.03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" customHeight="1" x14ac:dyDescent="0.3">
      <c r="A23" s="831" t="s">
        <v>6808</v>
      </c>
      <c r="B23" s="832" t="s">
        <v>6809</v>
      </c>
      <c r="C23" s="832" t="s">
        <v>612</v>
      </c>
      <c r="D23" s="832" t="s">
        <v>6786</v>
      </c>
      <c r="E23" s="832" t="s">
        <v>6817</v>
      </c>
      <c r="F23" s="832" t="s">
        <v>6818</v>
      </c>
      <c r="G23" s="849"/>
      <c r="H23" s="849"/>
      <c r="I23" s="832"/>
      <c r="J23" s="832"/>
      <c r="K23" s="849">
        <v>8</v>
      </c>
      <c r="L23" s="849">
        <v>1051.8399999999999</v>
      </c>
      <c r="M23" s="832">
        <v>1</v>
      </c>
      <c r="N23" s="832">
        <v>131.47999999999999</v>
      </c>
      <c r="O23" s="849"/>
      <c r="P23" s="849"/>
      <c r="Q23" s="837"/>
      <c r="R23" s="850"/>
    </row>
    <row r="24" spans="1:18" ht="14.4" customHeight="1" x14ac:dyDescent="0.3">
      <c r="A24" s="831" t="s">
        <v>6808</v>
      </c>
      <c r="B24" s="832" t="s">
        <v>6809</v>
      </c>
      <c r="C24" s="832" t="s">
        <v>612</v>
      </c>
      <c r="D24" s="832" t="s">
        <v>6786</v>
      </c>
      <c r="E24" s="832" t="s">
        <v>6819</v>
      </c>
      <c r="F24" s="832" t="s">
        <v>686</v>
      </c>
      <c r="G24" s="849">
        <v>2347</v>
      </c>
      <c r="H24" s="849">
        <v>49592.109999999971</v>
      </c>
      <c r="I24" s="832">
        <v>0.79694448511043503</v>
      </c>
      <c r="J24" s="832">
        <v>21.129999999999988</v>
      </c>
      <c r="K24" s="849">
        <v>2945</v>
      </c>
      <c r="L24" s="849">
        <v>62227.80999999999</v>
      </c>
      <c r="M24" s="832">
        <v>1</v>
      </c>
      <c r="N24" s="832">
        <v>21.129986417657044</v>
      </c>
      <c r="O24" s="849">
        <v>3584</v>
      </c>
      <c r="P24" s="849">
        <v>60211.199999999968</v>
      </c>
      <c r="Q24" s="837">
        <v>0.96759310668332976</v>
      </c>
      <c r="R24" s="850">
        <v>16.79999999999999</v>
      </c>
    </row>
    <row r="25" spans="1:18" ht="14.4" customHeight="1" x14ac:dyDescent="0.3">
      <c r="A25" s="831" t="s">
        <v>6808</v>
      </c>
      <c r="B25" s="832" t="s">
        <v>6809</v>
      </c>
      <c r="C25" s="832" t="s">
        <v>612</v>
      </c>
      <c r="D25" s="832" t="s">
        <v>6786</v>
      </c>
      <c r="E25" s="832" t="s">
        <v>6820</v>
      </c>
      <c r="F25" s="832" t="s">
        <v>704</v>
      </c>
      <c r="G25" s="849">
        <v>179.19999999999985</v>
      </c>
      <c r="H25" s="849">
        <v>47317.750000000007</v>
      </c>
      <c r="I25" s="832">
        <v>1.8100992426830369</v>
      </c>
      <c r="J25" s="832">
        <v>264.04994419642884</v>
      </c>
      <c r="K25" s="849">
        <v>99.000000000000057</v>
      </c>
      <c r="L25" s="849">
        <v>26140.970000000012</v>
      </c>
      <c r="M25" s="832">
        <v>1</v>
      </c>
      <c r="N25" s="832">
        <v>264.05020202020199</v>
      </c>
      <c r="O25" s="849">
        <v>100.0000000000001</v>
      </c>
      <c r="P25" s="849">
        <v>21005.030000000006</v>
      </c>
      <c r="Q25" s="837">
        <v>0.80352909628066582</v>
      </c>
      <c r="R25" s="850">
        <v>210.05029999999985</v>
      </c>
    </row>
    <row r="26" spans="1:18" ht="14.4" customHeight="1" x14ac:dyDescent="0.3">
      <c r="A26" s="831" t="s">
        <v>6808</v>
      </c>
      <c r="B26" s="832" t="s">
        <v>6809</v>
      </c>
      <c r="C26" s="832" t="s">
        <v>612</v>
      </c>
      <c r="D26" s="832" t="s">
        <v>6788</v>
      </c>
      <c r="E26" s="832" t="s">
        <v>6821</v>
      </c>
      <c r="F26" s="832" t="s">
        <v>6822</v>
      </c>
      <c r="G26" s="849"/>
      <c r="H26" s="849"/>
      <c r="I26" s="832"/>
      <c r="J26" s="832"/>
      <c r="K26" s="849"/>
      <c r="L26" s="849"/>
      <c r="M26" s="832"/>
      <c r="N26" s="832"/>
      <c r="O26" s="849">
        <v>2</v>
      </c>
      <c r="P26" s="849">
        <v>60</v>
      </c>
      <c r="Q26" s="837"/>
      <c r="R26" s="850">
        <v>30</v>
      </c>
    </row>
    <row r="27" spans="1:18" ht="14.4" customHeight="1" x14ac:dyDescent="0.3">
      <c r="A27" s="831" t="s">
        <v>6808</v>
      </c>
      <c r="B27" s="832" t="s">
        <v>6809</v>
      </c>
      <c r="C27" s="832" t="s">
        <v>612</v>
      </c>
      <c r="D27" s="832" t="s">
        <v>6788</v>
      </c>
      <c r="E27" s="832" t="s">
        <v>6823</v>
      </c>
      <c r="F27" s="832" t="s">
        <v>6824</v>
      </c>
      <c r="G27" s="849">
        <v>817</v>
      </c>
      <c r="H27" s="849">
        <v>160949</v>
      </c>
      <c r="I27" s="832">
        <v>0.70288010131668011</v>
      </c>
      <c r="J27" s="832">
        <v>197</v>
      </c>
      <c r="K27" s="849">
        <v>1117</v>
      </c>
      <c r="L27" s="849">
        <v>228985</v>
      </c>
      <c r="M27" s="832">
        <v>1</v>
      </c>
      <c r="N27" s="832">
        <v>205</v>
      </c>
      <c r="O27" s="849">
        <v>1044</v>
      </c>
      <c r="P27" s="849">
        <v>214020</v>
      </c>
      <c r="Q27" s="837">
        <v>0.93464637421665175</v>
      </c>
      <c r="R27" s="850">
        <v>205</v>
      </c>
    </row>
    <row r="28" spans="1:18" ht="14.4" customHeight="1" x14ac:dyDescent="0.3">
      <c r="A28" s="831" t="s">
        <v>6808</v>
      </c>
      <c r="B28" s="832" t="s">
        <v>6809</v>
      </c>
      <c r="C28" s="832" t="s">
        <v>612</v>
      </c>
      <c r="D28" s="832" t="s">
        <v>6788</v>
      </c>
      <c r="E28" s="832" t="s">
        <v>6825</v>
      </c>
      <c r="F28" s="832" t="s">
        <v>6826</v>
      </c>
      <c r="G28" s="849"/>
      <c r="H28" s="849"/>
      <c r="I28" s="832"/>
      <c r="J28" s="832"/>
      <c r="K28" s="849"/>
      <c r="L28" s="849"/>
      <c r="M28" s="832"/>
      <c r="N28" s="832"/>
      <c r="O28" s="849">
        <v>1</v>
      </c>
      <c r="P28" s="849">
        <v>78</v>
      </c>
      <c r="Q28" s="837"/>
      <c r="R28" s="850">
        <v>78</v>
      </c>
    </row>
    <row r="29" spans="1:18" ht="14.4" customHeight="1" x14ac:dyDescent="0.3">
      <c r="A29" s="831" t="s">
        <v>6808</v>
      </c>
      <c r="B29" s="832" t="s">
        <v>6809</v>
      </c>
      <c r="C29" s="832" t="s">
        <v>612</v>
      </c>
      <c r="D29" s="832" t="s">
        <v>6788</v>
      </c>
      <c r="E29" s="832" t="s">
        <v>6827</v>
      </c>
      <c r="F29" s="832" t="s">
        <v>6828</v>
      </c>
      <c r="G29" s="849"/>
      <c r="H29" s="849"/>
      <c r="I29" s="832"/>
      <c r="J29" s="832"/>
      <c r="K29" s="849">
        <v>38</v>
      </c>
      <c r="L29" s="849">
        <v>5548</v>
      </c>
      <c r="M29" s="832">
        <v>1</v>
      </c>
      <c r="N29" s="832">
        <v>146</v>
      </c>
      <c r="O29" s="849"/>
      <c r="P29" s="849"/>
      <c r="Q29" s="837"/>
      <c r="R29" s="850"/>
    </row>
    <row r="30" spans="1:18" ht="14.4" customHeight="1" x14ac:dyDescent="0.3">
      <c r="A30" s="831" t="s">
        <v>6808</v>
      </c>
      <c r="B30" s="832" t="s">
        <v>6809</v>
      </c>
      <c r="C30" s="832" t="s">
        <v>612</v>
      </c>
      <c r="D30" s="832" t="s">
        <v>6788</v>
      </c>
      <c r="E30" s="832" t="s">
        <v>6829</v>
      </c>
      <c r="F30" s="832" t="s">
        <v>6830</v>
      </c>
      <c r="G30" s="849">
        <v>148</v>
      </c>
      <c r="H30" s="849">
        <v>11988</v>
      </c>
      <c r="I30" s="832">
        <v>0.18757627914254421</v>
      </c>
      <c r="J30" s="832">
        <v>81</v>
      </c>
      <c r="K30" s="849">
        <v>770</v>
      </c>
      <c r="L30" s="849">
        <v>63910</v>
      </c>
      <c r="M30" s="832">
        <v>1</v>
      </c>
      <c r="N30" s="832">
        <v>83</v>
      </c>
      <c r="O30" s="849">
        <v>721</v>
      </c>
      <c r="P30" s="849">
        <v>59843</v>
      </c>
      <c r="Q30" s="837">
        <v>0.9363636363636364</v>
      </c>
      <c r="R30" s="850">
        <v>83</v>
      </c>
    </row>
    <row r="31" spans="1:18" ht="14.4" customHeight="1" x14ac:dyDescent="0.3">
      <c r="A31" s="831" t="s">
        <v>6808</v>
      </c>
      <c r="B31" s="832" t="s">
        <v>6809</v>
      </c>
      <c r="C31" s="832" t="s">
        <v>612</v>
      </c>
      <c r="D31" s="832" t="s">
        <v>6788</v>
      </c>
      <c r="E31" s="832" t="s">
        <v>6831</v>
      </c>
      <c r="F31" s="832" t="s">
        <v>6832</v>
      </c>
      <c r="G31" s="849">
        <v>615</v>
      </c>
      <c r="H31" s="849">
        <v>63960</v>
      </c>
      <c r="I31" s="832">
        <v>1.2756791256133073</v>
      </c>
      <c r="J31" s="832">
        <v>104</v>
      </c>
      <c r="K31" s="849">
        <v>473</v>
      </c>
      <c r="L31" s="849">
        <v>50138</v>
      </c>
      <c r="M31" s="832">
        <v>1</v>
      </c>
      <c r="N31" s="832">
        <v>106</v>
      </c>
      <c r="O31" s="849">
        <v>639</v>
      </c>
      <c r="P31" s="849">
        <v>67734</v>
      </c>
      <c r="Q31" s="837">
        <v>1.3509513742071881</v>
      </c>
      <c r="R31" s="850">
        <v>106</v>
      </c>
    </row>
    <row r="32" spans="1:18" ht="14.4" customHeight="1" x14ac:dyDescent="0.3">
      <c r="A32" s="831" t="s">
        <v>6808</v>
      </c>
      <c r="B32" s="832" t="s">
        <v>6809</v>
      </c>
      <c r="C32" s="832" t="s">
        <v>612</v>
      </c>
      <c r="D32" s="832" t="s">
        <v>6788</v>
      </c>
      <c r="E32" s="832" t="s">
        <v>6833</v>
      </c>
      <c r="F32" s="832" t="s">
        <v>6834</v>
      </c>
      <c r="G32" s="849">
        <v>1394</v>
      </c>
      <c r="H32" s="849">
        <v>48790</v>
      </c>
      <c r="I32" s="832">
        <v>0.93124904565582534</v>
      </c>
      <c r="J32" s="832">
        <v>35</v>
      </c>
      <c r="K32" s="849">
        <v>1416</v>
      </c>
      <c r="L32" s="849">
        <v>52392</v>
      </c>
      <c r="M32" s="832">
        <v>1</v>
      </c>
      <c r="N32" s="832">
        <v>37</v>
      </c>
      <c r="O32" s="849">
        <v>1277</v>
      </c>
      <c r="P32" s="849">
        <v>47249</v>
      </c>
      <c r="Q32" s="837">
        <v>0.9018361581920904</v>
      </c>
      <c r="R32" s="850">
        <v>37</v>
      </c>
    </row>
    <row r="33" spans="1:18" ht="14.4" customHeight="1" x14ac:dyDescent="0.3">
      <c r="A33" s="831" t="s">
        <v>6808</v>
      </c>
      <c r="B33" s="832" t="s">
        <v>6809</v>
      </c>
      <c r="C33" s="832" t="s">
        <v>612</v>
      </c>
      <c r="D33" s="832" t="s">
        <v>6788</v>
      </c>
      <c r="E33" s="832" t="s">
        <v>6835</v>
      </c>
      <c r="F33" s="832" t="s">
        <v>6836</v>
      </c>
      <c r="G33" s="849">
        <v>7</v>
      </c>
      <c r="H33" s="849">
        <v>35</v>
      </c>
      <c r="I33" s="832">
        <v>2.3333333333333335</v>
      </c>
      <c r="J33" s="832">
        <v>5</v>
      </c>
      <c r="K33" s="849">
        <v>3</v>
      </c>
      <c r="L33" s="849">
        <v>15</v>
      </c>
      <c r="M33" s="832">
        <v>1</v>
      </c>
      <c r="N33" s="832">
        <v>5</v>
      </c>
      <c r="O33" s="849">
        <v>6</v>
      </c>
      <c r="P33" s="849">
        <v>30</v>
      </c>
      <c r="Q33" s="837">
        <v>2</v>
      </c>
      <c r="R33" s="850">
        <v>5</v>
      </c>
    </row>
    <row r="34" spans="1:18" ht="14.4" customHeight="1" x14ac:dyDescent="0.3">
      <c r="A34" s="831" t="s">
        <v>6808</v>
      </c>
      <c r="B34" s="832" t="s">
        <v>6809</v>
      </c>
      <c r="C34" s="832" t="s">
        <v>612</v>
      </c>
      <c r="D34" s="832" t="s">
        <v>6788</v>
      </c>
      <c r="E34" s="832" t="s">
        <v>6837</v>
      </c>
      <c r="F34" s="832" t="s">
        <v>6838</v>
      </c>
      <c r="G34" s="849">
        <v>51</v>
      </c>
      <c r="H34" s="849">
        <v>255</v>
      </c>
      <c r="I34" s="832">
        <v>1</v>
      </c>
      <c r="J34" s="832">
        <v>5</v>
      </c>
      <c r="K34" s="849">
        <v>51</v>
      </c>
      <c r="L34" s="849">
        <v>255</v>
      </c>
      <c r="M34" s="832">
        <v>1</v>
      </c>
      <c r="N34" s="832">
        <v>5</v>
      </c>
      <c r="O34" s="849">
        <v>96</v>
      </c>
      <c r="P34" s="849">
        <v>480</v>
      </c>
      <c r="Q34" s="837">
        <v>1.8823529411764706</v>
      </c>
      <c r="R34" s="850">
        <v>5</v>
      </c>
    </row>
    <row r="35" spans="1:18" ht="14.4" customHeight="1" x14ac:dyDescent="0.3">
      <c r="A35" s="831" t="s">
        <v>6808</v>
      </c>
      <c r="B35" s="832" t="s">
        <v>6809</v>
      </c>
      <c r="C35" s="832" t="s">
        <v>612</v>
      </c>
      <c r="D35" s="832" t="s">
        <v>6788</v>
      </c>
      <c r="E35" s="832" t="s">
        <v>6839</v>
      </c>
      <c r="F35" s="832" t="s">
        <v>6840</v>
      </c>
      <c r="G35" s="849">
        <v>8</v>
      </c>
      <c r="H35" s="849">
        <v>1608</v>
      </c>
      <c r="I35" s="832">
        <v>0.64734299516908211</v>
      </c>
      <c r="J35" s="832">
        <v>201</v>
      </c>
      <c r="K35" s="849">
        <v>12</v>
      </c>
      <c r="L35" s="849">
        <v>2484</v>
      </c>
      <c r="M35" s="832">
        <v>1</v>
      </c>
      <c r="N35" s="832">
        <v>207</v>
      </c>
      <c r="O35" s="849">
        <v>8</v>
      </c>
      <c r="P35" s="849">
        <v>1656</v>
      </c>
      <c r="Q35" s="837">
        <v>0.66666666666666663</v>
      </c>
      <c r="R35" s="850">
        <v>207</v>
      </c>
    </row>
    <row r="36" spans="1:18" ht="14.4" customHeight="1" x14ac:dyDescent="0.3">
      <c r="A36" s="831" t="s">
        <v>6808</v>
      </c>
      <c r="B36" s="832" t="s">
        <v>6809</v>
      </c>
      <c r="C36" s="832" t="s">
        <v>612</v>
      </c>
      <c r="D36" s="832" t="s">
        <v>6788</v>
      </c>
      <c r="E36" s="832" t="s">
        <v>6841</v>
      </c>
      <c r="F36" s="832" t="s">
        <v>6842</v>
      </c>
      <c r="G36" s="849">
        <v>44</v>
      </c>
      <c r="H36" s="849">
        <v>13244</v>
      </c>
      <c r="I36" s="832">
        <v>1.4779600491016627</v>
      </c>
      <c r="J36" s="832">
        <v>301</v>
      </c>
      <c r="K36" s="849">
        <v>29</v>
      </c>
      <c r="L36" s="849">
        <v>8961</v>
      </c>
      <c r="M36" s="832">
        <v>1</v>
      </c>
      <c r="N36" s="832">
        <v>309</v>
      </c>
      <c r="O36" s="849">
        <v>30</v>
      </c>
      <c r="P36" s="849">
        <v>9270</v>
      </c>
      <c r="Q36" s="837">
        <v>1.0344827586206897</v>
      </c>
      <c r="R36" s="850">
        <v>309</v>
      </c>
    </row>
    <row r="37" spans="1:18" ht="14.4" customHeight="1" x14ac:dyDescent="0.3">
      <c r="A37" s="831" t="s">
        <v>6808</v>
      </c>
      <c r="B37" s="832" t="s">
        <v>6809</v>
      </c>
      <c r="C37" s="832" t="s">
        <v>612</v>
      </c>
      <c r="D37" s="832" t="s">
        <v>6788</v>
      </c>
      <c r="E37" s="832" t="s">
        <v>6843</v>
      </c>
      <c r="F37" s="832" t="s">
        <v>6844</v>
      </c>
      <c r="G37" s="849">
        <v>9</v>
      </c>
      <c r="H37" s="849">
        <v>4284</v>
      </c>
      <c r="I37" s="832">
        <v>0.87786885245901636</v>
      </c>
      <c r="J37" s="832">
        <v>476</v>
      </c>
      <c r="K37" s="849">
        <v>10</v>
      </c>
      <c r="L37" s="849">
        <v>4880</v>
      </c>
      <c r="M37" s="832">
        <v>1</v>
      </c>
      <c r="N37" s="832">
        <v>488</v>
      </c>
      <c r="O37" s="849">
        <v>9</v>
      </c>
      <c r="P37" s="849">
        <v>4401</v>
      </c>
      <c r="Q37" s="837">
        <v>0.90184426229508197</v>
      </c>
      <c r="R37" s="850">
        <v>489</v>
      </c>
    </row>
    <row r="38" spans="1:18" ht="14.4" customHeight="1" x14ac:dyDescent="0.3">
      <c r="A38" s="831" t="s">
        <v>6808</v>
      </c>
      <c r="B38" s="832" t="s">
        <v>6809</v>
      </c>
      <c r="C38" s="832" t="s">
        <v>612</v>
      </c>
      <c r="D38" s="832" t="s">
        <v>6788</v>
      </c>
      <c r="E38" s="832" t="s">
        <v>6845</v>
      </c>
      <c r="F38" s="832" t="s">
        <v>6846</v>
      </c>
      <c r="G38" s="849">
        <v>58</v>
      </c>
      <c r="H38" s="849">
        <v>5510</v>
      </c>
      <c r="I38" s="832">
        <v>0.55105510551055104</v>
      </c>
      <c r="J38" s="832">
        <v>95</v>
      </c>
      <c r="K38" s="849">
        <v>101</v>
      </c>
      <c r="L38" s="849">
        <v>9999</v>
      </c>
      <c r="M38" s="832">
        <v>1</v>
      </c>
      <c r="N38" s="832">
        <v>99</v>
      </c>
      <c r="O38" s="849">
        <v>82</v>
      </c>
      <c r="P38" s="849">
        <v>8118</v>
      </c>
      <c r="Q38" s="837">
        <v>0.81188118811881194</v>
      </c>
      <c r="R38" s="850">
        <v>99</v>
      </c>
    </row>
    <row r="39" spans="1:18" ht="14.4" customHeight="1" x14ac:dyDescent="0.3">
      <c r="A39" s="831" t="s">
        <v>6808</v>
      </c>
      <c r="B39" s="832" t="s">
        <v>6809</v>
      </c>
      <c r="C39" s="832" t="s">
        <v>612</v>
      </c>
      <c r="D39" s="832" t="s">
        <v>6788</v>
      </c>
      <c r="E39" s="832" t="s">
        <v>6847</v>
      </c>
      <c r="F39" s="832" t="s">
        <v>6848</v>
      </c>
      <c r="G39" s="849">
        <v>1</v>
      </c>
      <c r="H39" s="849">
        <v>324</v>
      </c>
      <c r="I39" s="832">
        <v>0.97590361445783136</v>
      </c>
      <c r="J39" s="832">
        <v>324</v>
      </c>
      <c r="K39" s="849">
        <v>1</v>
      </c>
      <c r="L39" s="849">
        <v>332</v>
      </c>
      <c r="M39" s="832">
        <v>1</v>
      </c>
      <c r="N39" s="832">
        <v>332</v>
      </c>
      <c r="O39" s="849">
        <v>1</v>
      </c>
      <c r="P39" s="849">
        <v>332</v>
      </c>
      <c r="Q39" s="837">
        <v>1</v>
      </c>
      <c r="R39" s="850">
        <v>332</v>
      </c>
    </row>
    <row r="40" spans="1:18" ht="14.4" customHeight="1" x14ac:dyDescent="0.3">
      <c r="A40" s="831" t="s">
        <v>6808</v>
      </c>
      <c r="B40" s="832" t="s">
        <v>6809</v>
      </c>
      <c r="C40" s="832" t="s">
        <v>612</v>
      </c>
      <c r="D40" s="832" t="s">
        <v>6788</v>
      </c>
      <c r="E40" s="832" t="s">
        <v>6849</v>
      </c>
      <c r="F40" s="832" t="s">
        <v>6850</v>
      </c>
      <c r="G40" s="849">
        <v>39</v>
      </c>
      <c r="H40" s="849">
        <v>3627</v>
      </c>
      <c r="I40" s="832">
        <v>1.133083411433927</v>
      </c>
      <c r="J40" s="832">
        <v>93</v>
      </c>
      <c r="K40" s="849">
        <v>33</v>
      </c>
      <c r="L40" s="849">
        <v>3201</v>
      </c>
      <c r="M40" s="832">
        <v>1</v>
      </c>
      <c r="N40" s="832">
        <v>97</v>
      </c>
      <c r="O40" s="849">
        <v>50</v>
      </c>
      <c r="P40" s="849">
        <v>4850</v>
      </c>
      <c r="Q40" s="837">
        <v>1.5151515151515151</v>
      </c>
      <c r="R40" s="850">
        <v>97</v>
      </c>
    </row>
    <row r="41" spans="1:18" ht="14.4" customHeight="1" x14ac:dyDescent="0.3">
      <c r="A41" s="831" t="s">
        <v>6808</v>
      </c>
      <c r="B41" s="832" t="s">
        <v>6809</v>
      </c>
      <c r="C41" s="832" t="s">
        <v>612</v>
      </c>
      <c r="D41" s="832" t="s">
        <v>6788</v>
      </c>
      <c r="E41" s="832" t="s">
        <v>6789</v>
      </c>
      <c r="F41" s="832" t="s">
        <v>6790</v>
      </c>
      <c r="G41" s="849">
        <v>8858</v>
      </c>
      <c r="H41" s="849">
        <v>2081630</v>
      </c>
      <c r="I41" s="832">
        <v>0.78946659814810249</v>
      </c>
      <c r="J41" s="832">
        <v>235</v>
      </c>
      <c r="K41" s="849">
        <v>10505</v>
      </c>
      <c r="L41" s="849">
        <v>2636755</v>
      </c>
      <c r="M41" s="832">
        <v>1</v>
      </c>
      <c r="N41" s="832">
        <v>251</v>
      </c>
      <c r="O41" s="849">
        <v>11375</v>
      </c>
      <c r="P41" s="849">
        <v>2855125</v>
      </c>
      <c r="Q41" s="837">
        <v>1.0828177058543551</v>
      </c>
      <c r="R41" s="850">
        <v>251</v>
      </c>
    </row>
    <row r="42" spans="1:18" ht="14.4" customHeight="1" x14ac:dyDescent="0.3">
      <c r="A42" s="831" t="s">
        <v>6808</v>
      </c>
      <c r="B42" s="832" t="s">
        <v>6809</v>
      </c>
      <c r="C42" s="832" t="s">
        <v>612</v>
      </c>
      <c r="D42" s="832" t="s">
        <v>6788</v>
      </c>
      <c r="E42" s="832" t="s">
        <v>6851</v>
      </c>
      <c r="F42" s="832" t="s">
        <v>6852</v>
      </c>
      <c r="G42" s="849">
        <v>11623</v>
      </c>
      <c r="H42" s="849">
        <v>1371514</v>
      </c>
      <c r="I42" s="832">
        <v>0.81756284708064786</v>
      </c>
      <c r="J42" s="832">
        <v>118</v>
      </c>
      <c r="K42" s="849">
        <v>13314</v>
      </c>
      <c r="L42" s="849">
        <v>1677564</v>
      </c>
      <c r="M42" s="832">
        <v>1</v>
      </c>
      <c r="N42" s="832">
        <v>126</v>
      </c>
      <c r="O42" s="849">
        <v>13690</v>
      </c>
      <c r="P42" s="849">
        <v>1724940</v>
      </c>
      <c r="Q42" s="837">
        <v>1.028240949376596</v>
      </c>
      <c r="R42" s="850">
        <v>126</v>
      </c>
    </row>
    <row r="43" spans="1:18" ht="14.4" customHeight="1" x14ac:dyDescent="0.3">
      <c r="A43" s="831" t="s">
        <v>6808</v>
      </c>
      <c r="B43" s="832" t="s">
        <v>6809</v>
      </c>
      <c r="C43" s="832" t="s">
        <v>612</v>
      </c>
      <c r="D43" s="832" t="s">
        <v>6788</v>
      </c>
      <c r="E43" s="832" t="s">
        <v>6853</v>
      </c>
      <c r="F43" s="832" t="s">
        <v>6854</v>
      </c>
      <c r="G43" s="849">
        <v>23</v>
      </c>
      <c r="H43" s="849">
        <v>11638</v>
      </c>
      <c r="I43" s="832">
        <v>0.5</v>
      </c>
      <c r="J43" s="832">
        <v>506</v>
      </c>
      <c r="K43" s="849">
        <v>44</v>
      </c>
      <c r="L43" s="849">
        <v>23276</v>
      </c>
      <c r="M43" s="832">
        <v>1</v>
      </c>
      <c r="N43" s="832">
        <v>529</v>
      </c>
      <c r="O43" s="849">
        <v>42</v>
      </c>
      <c r="P43" s="849">
        <v>22260</v>
      </c>
      <c r="Q43" s="837">
        <v>0.95634988829695822</v>
      </c>
      <c r="R43" s="850">
        <v>530</v>
      </c>
    </row>
    <row r="44" spans="1:18" ht="14.4" customHeight="1" x14ac:dyDescent="0.3">
      <c r="A44" s="831" t="s">
        <v>6808</v>
      </c>
      <c r="B44" s="832" t="s">
        <v>6809</v>
      </c>
      <c r="C44" s="832" t="s">
        <v>612</v>
      </c>
      <c r="D44" s="832" t="s">
        <v>6788</v>
      </c>
      <c r="E44" s="832" t="s">
        <v>6791</v>
      </c>
      <c r="F44" s="832" t="s">
        <v>6792</v>
      </c>
      <c r="G44" s="849">
        <v>3</v>
      </c>
      <c r="H44" s="849">
        <v>3852</v>
      </c>
      <c r="I44" s="832"/>
      <c r="J44" s="832">
        <v>1284</v>
      </c>
      <c r="K44" s="849"/>
      <c r="L44" s="849"/>
      <c r="M44" s="832"/>
      <c r="N44" s="832"/>
      <c r="O44" s="849">
        <v>2</v>
      </c>
      <c r="P44" s="849">
        <v>2620</v>
      </c>
      <c r="Q44" s="837"/>
      <c r="R44" s="850">
        <v>1310</v>
      </c>
    </row>
    <row r="45" spans="1:18" ht="14.4" customHeight="1" x14ac:dyDescent="0.3">
      <c r="A45" s="831" t="s">
        <v>6808</v>
      </c>
      <c r="B45" s="832" t="s">
        <v>6809</v>
      </c>
      <c r="C45" s="832" t="s">
        <v>612</v>
      </c>
      <c r="D45" s="832" t="s">
        <v>6788</v>
      </c>
      <c r="E45" s="832" t="s">
        <v>6855</v>
      </c>
      <c r="F45" s="832" t="s">
        <v>6856</v>
      </c>
      <c r="G45" s="849"/>
      <c r="H45" s="849"/>
      <c r="I45" s="832"/>
      <c r="J45" s="832"/>
      <c r="K45" s="849"/>
      <c r="L45" s="849"/>
      <c r="M45" s="832"/>
      <c r="N45" s="832"/>
      <c r="O45" s="849">
        <v>1</v>
      </c>
      <c r="P45" s="849">
        <v>972</v>
      </c>
      <c r="Q45" s="837"/>
      <c r="R45" s="850">
        <v>972</v>
      </c>
    </row>
    <row r="46" spans="1:18" ht="14.4" customHeight="1" x14ac:dyDescent="0.3">
      <c r="A46" s="831" t="s">
        <v>6808</v>
      </c>
      <c r="B46" s="832" t="s">
        <v>6809</v>
      </c>
      <c r="C46" s="832" t="s">
        <v>612</v>
      </c>
      <c r="D46" s="832" t="s">
        <v>6788</v>
      </c>
      <c r="E46" s="832" t="s">
        <v>6857</v>
      </c>
      <c r="F46" s="832" t="s">
        <v>6858</v>
      </c>
      <c r="G46" s="849">
        <v>2</v>
      </c>
      <c r="H46" s="849">
        <v>1920</v>
      </c>
      <c r="I46" s="832"/>
      <c r="J46" s="832">
        <v>960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6808</v>
      </c>
      <c r="B47" s="832" t="s">
        <v>6809</v>
      </c>
      <c r="C47" s="832" t="s">
        <v>612</v>
      </c>
      <c r="D47" s="832" t="s">
        <v>6788</v>
      </c>
      <c r="E47" s="832" t="s">
        <v>6793</v>
      </c>
      <c r="F47" s="832" t="s">
        <v>6794</v>
      </c>
      <c r="G47" s="849">
        <v>1</v>
      </c>
      <c r="H47" s="849">
        <v>1002</v>
      </c>
      <c r="I47" s="832">
        <v>0.97565725413826676</v>
      </c>
      <c r="J47" s="832">
        <v>1002</v>
      </c>
      <c r="K47" s="849">
        <v>1</v>
      </c>
      <c r="L47" s="849">
        <v>1027</v>
      </c>
      <c r="M47" s="832">
        <v>1</v>
      </c>
      <c r="N47" s="832">
        <v>1027</v>
      </c>
      <c r="O47" s="849"/>
      <c r="P47" s="849"/>
      <c r="Q47" s="837"/>
      <c r="R47" s="850"/>
    </row>
    <row r="48" spans="1:18" ht="14.4" customHeight="1" x14ac:dyDescent="0.3">
      <c r="A48" s="831" t="s">
        <v>6808</v>
      </c>
      <c r="B48" s="832" t="s">
        <v>6809</v>
      </c>
      <c r="C48" s="832" t="s">
        <v>612</v>
      </c>
      <c r="D48" s="832" t="s">
        <v>6788</v>
      </c>
      <c r="E48" s="832" t="s">
        <v>6859</v>
      </c>
      <c r="F48" s="832" t="s">
        <v>6860</v>
      </c>
      <c r="G48" s="849"/>
      <c r="H48" s="849"/>
      <c r="I48" s="832"/>
      <c r="J48" s="832"/>
      <c r="K48" s="849">
        <v>1</v>
      </c>
      <c r="L48" s="849">
        <v>770</v>
      </c>
      <c r="M48" s="832">
        <v>1</v>
      </c>
      <c r="N48" s="832">
        <v>770</v>
      </c>
      <c r="O48" s="849"/>
      <c r="P48" s="849"/>
      <c r="Q48" s="837"/>
      <c r="R48" s="850"/>
    </row>
    <row r="49" spans="1:18" ht="14.4" customHeight="1" x14ac:dyDescent="0.3">
      <c r="A49" s="831" t="s">
        <v>6808</v>
      </c>
      <c r="B49" s="832" t="s">
        <v>6809</v>
      </c>
      <c r="C49" s="832" t="s">
        <v>612</v>
      </c>
      <c r="D49" s="832" t="s">
        <v>6788</v>
      </c>
      <c r="E49" s="832" t="s">
        <v>6795</v>
      </c>
      <c r="F49" s="832" t="s">
        <v>6796</v>
      </c>
      <c r="G49" s="849">
        <v>4760</v>
      </c>
      <c r="H49" s="849">
        <v>747320</v>
      </c>
      <c r="I49" s="832">
        <v>0.91512680161150095</v>
      </c>
      <c r="J49" s="832">
        <v>157</v>
      </c>
      <c r="K49" s="849">
        <v>5010</v>
      </c>
      <c r="L49" s="849">
        <v>816630</v>
      </c>
      <c r="M49" s="832">
        <v>1</v>
      </c>
      <c r="N49" s="832">
        <v>163</v>
      </c>
      <c r="O49" s="849">
        <v>5787</v>
      </c>
      <c r="P49" s="849">
        <v>943281</v>
      </c>
      <c r="Q49" s="837">
        <v>1.1550898203592814</v>
      </c>
      <c r="R49" s="850">
        <v>163</v>
      </c>
    </row>
    <row r="50" spans="1:18" ht="14.4" customHeight="1" x14ac:dyDescent="0.3">
      <c r="A50" s="831" t="s">
        <v>6808</v>
      </c>
      <c r="B50" s="832" t="s">
        <v>6809</v>
      </c>
      <c r="C50" s="832" t="s">
        <v>612</v>
      </c>
      <c r="D50" s="832" t="s">
        <v>6788</v>
      </c>
      <c r="E50" s="832" t="s">
        <v>6861</v>
      </c>
      <c r="F50" s="832" t="s">
        <v>6862</v>
      </c>
      <c r="G50" s="849">
        <v>1</v>
      </c>
      <c r="H50" s="849">
        <v>0</v>
      </c>
      <c r="I50" s="832"/>
      <c r="J50" s="832">
        <v>0</v>
      </c>
      <c r="K50" s="849"/>
      <c r="L50" s="849"/>
      <c r="M50" s="832"/>
      <c r="N50" s="832"/>
      <c r="O50" s="849"/>
      <c r="P50" s="849"/>
      <c r="Q50" s="837"/>
      <c r="R50" s="850"/>
    </row>
    <row r="51" spans="1:18" ht="14.4" customHeight="1" x14ac:dyDescent="0.3">
      <c r="A51" s="831" t="s">
        <v>6808</v>
      </c>
      <c r="B51" s="832" t="s">
        <v>6809</v>
      </c>
      <c r="C51" s="832" t="s">
        <v>612</v>
      </c>
      <c r="D51" s="832" t="s">
        <v>6788</v>
      </c>
      <c r="E51" s="832" t="s">
        <v>6863</v>
      </c>
      <c r="F51" s="832" t="s">
        <v>6864</v>
      </c>
      <c r="G51" s="849"/>
      <c r="H51" s="849"/>
      <c r="I51" s="832"/>
      <c r="J51" s="832"/>
      <c r="K51" s="849">
        <v>2</v>
      </c>
      <c r="L51" s="849">
        <v>0</v>
      </c>
      <c r="M51" s="832"/>
      <c r="N51" s="832">
        <v>0</v>
      </c>
      <c r="O51" s="849"/>
      <c r="P51" s="849"/>
      <c r="Q51" s="837"/>
      <c r="R51" s="850"/>
    </row>
    <row r="52" spans="1:18" ht="14.4" customHeight="1" x14ac:dyDescent="0.3">
      <c r="A52" s="831" t="s">
        <v>6808</v>
      </c>
      <c r="B52" s="832" t="s">
        <v>6809</v>
      </c>
      <c r="C52" s="832" t="s">
        <v>612</v>
      </c>
      <c r="D52" s="832" t="s">
        <v>6788</v>
      </c>
      <c r="E52" s="832" t="s">
        <v>6797</v>
      </c>
      <c r="F52" s="832" t="s">
        <v>6798</v>
      </c>
      <c r="G52" s="849">
        <v>18012</v>
      </c>
      <c r="H52" s="849">
        <v>257899.97</v>
      </c>
      <c r="I52" s="832">
        <v>0.37302923670138333</v>
      </c>
      <c r="J52" s="832">
        <v>14.318230624028425</v>
      </c>
      <c r="K52" s="849">
        <v>20741</v>
      </c>
      <c r="L52" s="849">
        <v>691366.63999999978</v>
      </c>
      <c r="M52" s="832">
        <v>1</v>
      </c>
      <c r="N52" s="832">
        <v>33.33333204763511</v>
      </c>
      <c r="O52" s="849">
        <v>22192</v>
      </c>
      <c r="P52" s="849">
        <v>739733.29000000039</v>
      </c>
      <c r="Q52" s="837">
        <v>1.0699580326872593</v>
      </c>
      <c r="R52" s="850">
        <v>33.333331380677741</v>
      </c>
    </row>
    <row r="53" spans="1:18" ht="14.4" customHeight="1" x14ac:dyDescent="0.3">
      <c r="A53" s="831" t="s">
        <v>6808</v>
      </c>
      <c r="B53" s="832" t="s">
        <v>6809</v>
      </c>
      <c r="C53" s="832" t="s">
        <v>612</v>
      </c>
      <c r="D53" s="832" t="s">
        <v>6788</v>
      </c>
      <c r="E53" s="832" t="s">
        <v>6865</v>
      </c>
      <c r="F53" s="832" t="s">
        <v>6866</v>
      </c>
      <c r="G53" s="849">
        <v>1</v>
      </c>
      <c r="H53" s="849">
        <v>0</v>
      </c>
      <c r="I53" s="832"/>
      <c r="J53" s="832">
        <v>0</v>
      </c>
      <c r="K53" s="849"/>
      <c r="L53" s="849"/>
      <c r="M53" s="832"/>
      <c r="N53" s="832"/>
      <c r="O53" s="849"/>
      <c r="P53" s="849"/>
      <c r="Q53" s="837"/>
      <c r="R53" s="850"/>
    </row>
    <row r="54" spans="1:18" ht="14.4" customHeight="1" x14ac:dyDescent="0.3">
      <c r="A54" s="831" t="s">
        <v>6808</v>
      </c>
      <c r="B54" s="832" t="s">
        <v>6809</v>
      </c>
      <c r="C54" s="832" t="s">
        <v>612</v>
      </c>
      <c r="D54" s="832" t="s">
        <v>6788</v>
      </c>
      <c r="E54" s="832" t="s">
        <v>6867</v>
      </c>
      <c r="F54" s="832" t="s">
        <v>6868</v>
      </c>
      <c r="G54" s="849">
        <v>959</v>
      </c>
      <c r="H54" s="849">
        <v>103572</v>
      </c>
      <c r="I54" s="832">
        <v>0.68628906146465585</v>
      </c>
      <c r="J54" s="832">
        <v>108</v>
      </c>
      <c r="K54" s="849">
        <v>1301</v>
      </c>
      <c r="L54" s="849">
        <v>150916</v>
      </c>
      <c r="M54" s="832">
        <v>1</v>
      </c>
      <c r="N54" s="832">
        <v>116</v>
      </c>
      <c r="O54" s="849">
        <v>1232</v>
      </c>
      <c r="P54" s="849">
        <v>142912</v>
      </c>
      <c r="Q54" s="837">
        <v>0.94696387394312065</v>
      </c>
      <c r="R54" s="850">
        <v>116</v>
      </c>
    </row>
    <row r="55" spans="1:18" ht="14.4" customHeight="1" x14ac:dyDescent="0.3">
      <c r="A55" s="831" t="s">
        <v>6808</v>
      </c>
      <c r="B55" s="832" t="s">
        <v>6809</v>
      </c>
      <c r="C55" s="832" t="s">
        <v>612</v>
      </c>
      <c r="D55" s="832" t="s">
        <v>6788</v>
      </c>
      <c r="E55" s="832" t="s">
        <v>6869</v>
      </c>
      <c r="F55" s="832" t="s">
        <v>6870</v>
      </c>
      <c r="G55" s="849">
        <v>191</v>
      </c>
      <c r="H55" s="849">
        <v>6876</v>
      </c>
      <c r="I55" s="832">
        <v>1.0210870210870211</v>
      </c>
      <c r="J55" s="832">
        <v>36</v>
      </c>
      <c r="K55" s="849">
        <v>182</v>
      </c>
      <c r="L55" s="849">
        <v>6734</v>
      </c>
      <c r="M55" s="832">
        <v>1</v>
      </c>
      <c r="N55" s="832">
        <v>37</v>
      </c>
      <c r="O55" s="849">
        <v>234</v>
      </c>
      <c r="P55" s="849">
        <v>8658</v>
      </c>
      <c r="Q55" s="837">
        <v>1.2857142857142858</v>
      </c>
      <c r="R55" s="850">
        <v>37</v>
      </c>
    </row>
    <row r="56" spans="1:18" ht="14.4" customHeight="1" x14ac:dyDescent="0.3">
      <c r="A56" s="831" t="s">
        <v>6808</v>
      </c>
      <c r="B56" s="832" t="s">
        <v>6809</v>
      </c>
      <c r="C56" s="832" t="s">
        <v>612</v>
      </c>
      <c r="D56" s="832" t="s">
        <v>6788</v>
      </c>
      <c r="E56" s="832" t="s">
        <v>6799</v>
      </c>
      <c r="F56" s="832" t="s">
        <v>6800</v>
      </c>
      <c r="G56" s="849">
        <v>4934</v>
      </c>
      <c r="H56" s="849">
        <v>404588</v>
      </c>
      <c r="I56" s="832">
        <v>0.89033149657588506</v>
      </c>
      <c r="J56" s="832">
        <v>82</v>
      </c>
      <c r="K56" s="849">
        <v>5284</v>
      </c>
      <c r="L56" s="849">
        <v>454424</v>
      </c>
      <c r="M56" s="832">
        <v>1</v>
      </c>
      <c r="N56" s="832">
        <v>86</v>
      </c>
      <c r="O56" s="849">
        <v>6138</v>
      </c>
      <c r="P56" s="849">
        <v>527868</v>
      </c>
      <c r="Q56" s="837">
        <v>1.1616199848599547</v>
      </c>
      <c r="R56" s="850">
        <v>86</v>
      </c>
    </row>
    <row r="57" spans="1:18" ht="14.4" customHeight="1" x14ac:dyDescent="0.3">
      <c r="A57" s="831" t="s">
        <v>6808</v>
      </c>
      <c r="B57" s="832" t="s">
        <v>6809</v>
      </c>
      <c r="C57" s="832" t="s">
        <v>612</v>
      </c>
      <c r="D57" s="832" t="s">
        <v>6788</v>
      </c>
      <c r="E57" s="832" t="s">
        <v>6871</v>
      </c>
      <c r="F57" s="832" t="s">
        <v>6872</v>
      </c>
      <c r="G57" s="849">
        <v>19</v>
      </c>
      <c r="H57" s="849">
        <v>2812</v>
      </c>
      <c r="I57" s="832">
        <v>0.73038961038961037</v>
      </c>
      <c r="J57" s="832">
        <v>148</v>
      </c>
      <c r="K57" s="849">
        <v>25</v>
      </c>
      <c r="L57" s="849">
        <v>3850</v>
      </c>
      <c r="M57" s="832">
        <v>1</v>
      </c>
      <c r="N57" s="832">
        <v>154</v>
      </c>
      <c r="O57" s="849">
        <v>32</v>
      </c>
      <c r="P57" s="849">
        <v>4928</v>
      </c>
      <c r="Q57" s="837">
        <v>1.28</v>
      </c>
      <c r="R57" s="850">
        <v>154</v>
      </c>
    </row>
    <row r="58" spans="1:18" ht="14.4" customHeight="1" x14ac:dyDescent="0.3">
      <c r="A58" s="831" t="s">
        <v>6808</v>
      </c>
      <c r="B58" s="832" t="s">
        <v>6809</v>
      </c>
      <c r="C58" s="832" t="s">
        <v>612</v>
      </c>
      <c r="D58" s="832" t="s">
        <v>6788</v>
      </c>
      <c r="E58" s="832" t="s">
        <v>6873</v>
      </c>
      <c r="F58" s="832" t="s">
        <v>6874</v>
      </c>
      <c r="G58" s="849">
        <v>12</v>
      </c>
      <c r="H58" s="849">
        <v>372</v>
      </c>
      <c r="I58" s="832">
        <v>2.3250000000000002</v>
      </c>
      <c r="J58" s="832">
        <v>31</v>
      </c>
      <c r="K58" s="849">
        <v>5</v>
      </c>
      <c r="L58" s="849">
        <v>160</v>
      </c>
      <c r="M58" s="832">
        <v>1</v>
      </c>
      <c r="N58" s="832">
        <v>32</v>
      </c>
      <c r="O58" s="849">
        <v>13</v>
      </c>
      <c r="P58" s="849">
        <v>416</v>
      </c>
      <c r="Q58" s="837">
        <v>2.6</v>
      </c>
      <c r="R58" s="850">
        <v>32</v>
      </c>
    </row>
    <row r="59" spans="1:18" ht="14.4" customHeight="1" x14ac:dyDescent="0.3">
      <c r="A59" s="831" t="s">
        <v>6808</v>
      </c>
      <c r="B59" s="832" t="s">
        <v>6809</v>
      </c>
      <c r="C59" s="832" t="s">
        <v>612</v>
      </c>
      <c r="D59" s="832" t="s">
        <v>6788</v>
      </c>
      <c r="E59" s="832" t="s">
        <v>6875</v>
      </c>
      <c r="F59" s="832" t="s">
        <v>6876</v>
      </c>
      <c r="G59" s="849">
        <v>82</v>
      </c>
      <c r="H59" s="849">
        <v>0</v>
      </c>
      <c r="I59" s="832"/>
      <c r="J59" s="832">
        <v>0</v>
      </c>
      <c r="K59" s="849">
        <v>27</v>
      </c>
      <c r="L59" s="849">
        <v>0</v>
      </c>
      <c r="M59" s="832"/>
      <c r="N59" s="832">
        <v>0</v>
      </c>
      <c r="O59" s="849">
        <v>30</v>
      </c>
      <c r="P59" s="849">
        <v>0</v>
      </c>
      <c r="Q59" s="837"/>
      <c r="R59" s="850">
        <v>0</v>
      </c>
    </row>
    <row r="60" spans="1:18" ht="14.4" customHeight="1" x14ac:dyDescent="0.3">
      <c r="A60" s="831" t="s">
        <v>6808</v>
      </c>
      <c r="B60" s="832" t="s">
        <v>6809</v>
      </c>
      <c r="C60" s="832" t="s">
        <v>612</v>
      </c>
      <c r="D60" s="832" t="s">
        <v>6788</v>
      </c>
      <c r="E60" s="832" t="s">
        <v>6877</v>
      </c>
      <c r="F60" s="832" t="s">
        <v>6878</v>
      </c>
      <c r="G60" s="849">
        <v>18</v>
      </c>
      <c r="H60" s="849">
        <v>3600</v>
      </c>
      <c r="I60" s="832">
        <v>1.2857142857142858</v>
      </c>
      <c r="J60" s="832">
        <v>200</v>
      </c>
      <c r="K60" s="849">
        <v>14</v>
      </c>
      <c r="L60" s="849">
        <v>2800</v>
      </c>
      <c r="M60" s="832">
        <v>1</v>
      </c>
      <c r="N60" s="832">
        <v>200</v>
      </c>
      <c r="O60" s="849">
        <v>21</v>
      </c>
      <c r="P60" s="849">
        <v>4200</v>
      </c>
      <c r="Q60" s="837">
        <v>1.5</v>
      </c>
      <c r="R60" s="850">
        <v>200</v>
      </c>
    </row>
    <row r="61" spans="1:18" ht="14.4" customHeight="1" x14ac:dyDescent="0.3">
      <c r="A61" s="831" t="s">
        <v>6808</v>
      </c>
      <c r="B61" s="832" t="s">
        <v>6809</v>
      </c>
      <c r="C61" s="832" t="s">
        <v>612</v>
      </c>
      <c r="D61" s="832" t="s">
        <v>6788</v>
      </c>
      <c r="E61" s="832" t="s">
        <v>6879</v>
      </c>
      <c r="F61" s="832" t="s">
        <v>6880</v>
      </c>
      <c r="G61" s="849">
        <v>6</v>
      </c>
      <c r="H61" s="849">
        <v>420</v>
      </c>
      <c r="I61" s="832">
        <v>1.8918918918918919</v>
      </c>
      <c r="J61" s="832">
        <v>70</v>
      </c>
      <c r="K61" s="849">
        <v>3</v>
      </c>
      <c r="L61" s="849">
        <v>222</v>
      </c>
      <c r="M61" s="832">
        <v>1</v>
      </c>
      <c r="N61" s="832">
        <v>74</v>
      </c>
      <c r="O61" s="849">
        <v>9</v>
      </c>
      <c r="P61" s="849">
        <v>666</v>
      </c>
      <c r="Q61" s="837">
        <v>3</v>
      </c>
      <c r="R61" s="850">
        <v>74</v>
      </c>
    </row>
    <row r="62" spans="1:18" ht="14.4" customHeight="1" x14ac:dyDescent="0.3">
      <c r="A62" s="831" t="s">
        <v>6808</v>
      </c>
      <c r="B62" s="832" t="s">
        <v>6809</v>
      </c>
      <c r="C62" s="832" t="s">
        <v>612</v>
      </c>
      <c r="D62" s="832" t="s">
        <v>6788</v>
      </c>
      <c r="E62" s="832" t="s">
        <v>6881</v>
      </c>
      <c r="F62" s="832" t="s">
        <v>6882</v>
      </c>
      <c r="G62" s="849">
        <v>19</v>
      </c>
      <c r="H62" s="849">
        <v>7296</v>
      </c>
      <c r="I62" s="832">
        <v>1.089280382203643</v>
      </c>
      <c r="J62" s="832">
        <v>384</v>
      </c>
      <c r="K62" s="849">
        <v>17</v>
      </c>
      <c r="L62" s="849">
        <v>6698</v>
      </c>
      <c r="M62" s="832">
        <v>1</v>
      </c>
      <c r="N62" s="832">
        <v>394</v>
      </c>
      <c r="O62" s="849">
        <v>15</v>
      </c>
      <c r="P62" s="849">
        <v>5925</v>
      </c>
      <c r="Q62" s="837">
        <v>0.88459241564646163</v>
      </c>
      <c r="R62" s="850">
        <v>395</v>
      </c>
    </row>
    <row r="63" spans="1:18" ht="14.4" customHeight="1" x14ac:dyDescent="0.3">
      <c r="A63" s="831" t="s">
        <v>6808</v>
      </c>
      <c r="B63" s="832" t="s">
        <v>6809</v>
      </c>
      <c r="C63" s="832" t="s">
        <v>612</v>
      </c>
      <c r="D63" s="832" t="s">
        <v>6788</v>
      </c>
      <c r="E63" s="832" t="s">
        <v>6883</v>
      </c>
      <c r="F63" s="832" t="s">
        <v>6884</v>
      </c>
      <c r="G63" s="849"/>
      <c r="H63" s="849"/>
      <c r="I63" s="832"/>
      <c r="J63" s="832"/>
      <c r="K63" s="849">
        <v>1</v>
      </c>
      <c r="L63" s="849">
        <v>122</v>
      </c>
      <c r="M63" s="832">
        <v>1</v>
      </c>
      <c r="N63" s="832">
        <v>122</v>
      </c>
      <c r="O63" s="849"/>
      <c r="P63" s="849"/>
      <c r="Q63" s="837"/>
      <c r="R63" s="850"/>
    </row>
    <row r="64" spans="1:18" ht="14.4" customHeight="1" x14ac:dyDescent="0.3">
      <c r="A64" s="831" t="s">
        <v>6808</v>
      </c>
      <c r="B64" s="832" t="s">
        <v>6809</v>
      </c>
      <c r="C64" s="832" t="s">
        <v>612</v>
      </c>
      <c r="D64" s="832" t="s">
        <v>6788</v>
      </c>
      <c r="E64" s="832" t="s">
        <v>6885</v>
      </c>
      <c r="F64" s="832" t="s">
        <v>6886</v>
      </c>
      <c r="G64" s="849">
        <v>12</v>
      </c>
      <c r="H64" s="849">
        <v>1896</v>
      </c>
      <c r="I64" s="832">
        <v>1.1703703703703703</v>
      </c>
      <c r="J64" s="832">
        <v>158</v>
      </c>
      <c r="K64" s="849">
        <v>10</v>
      </c>
      <c r="L64" s="849">
        <v>1620</v>
      </c>
      <c r="M64" s="832">
        <v>1</v>
      </c>
      <c r="N64" s="832">
        <v>162</v>
      </c>
      <c r="O64" s="849">
        <v>22</v>
      </c>
      <c r="P64" s="849">
        <v>3564</v>
      </c>
      <c r="Q64" s="837">
        <v>2.2000000000000002</v>
      </c>
      <c r="R64" s="850">
        <v>162</v>
      </c>
    </row>
    <row r="65" spans="1:18" ht="14.4" customHeight="1" x14ac:dyDescent="0.3">
      <c r="A65" s="831" t="s">
        <v>6808</v>
      </c>
      <c r="B65" s="832" t="s">
        <v>6809</v>
      </c>
      <c r="C65" s="832" t="s">
        <v>612</v>
      </c>
      <c r="D65" s="832" t="s">
        <v>6788</v>
      </c>
      <c r="E65" s="832" t="s">
        <v>6887</v>
      </c>
      <c r="F65" s="832" t="s">
        <v>6888</v>
      </c>
      <c r="G65" s="849">
        <v>5</v>
      </c>
      <c r="H65" s="849">
        <v>1745</v>
      </c>
      <c r="I65" s="832">
        <v>4.690860215053763</v>
      </c>
      <c r="J65" s="832">
        <v>349</v>
      </c>
      <c r="K65" s="849">
        <v>1</v>
      </c>
      <c r="L65" s="849">
        <v>372</v>
      </c>
      <c r="M65" s="832">
        <v>1</v>
      </c>
      <c r="N65" s="832">
        <v>372</v>
      </c>
      <c r="O65" s="849">
        <v>2</v>
      </c>
      <c r="P65" s="849">
        <v>746</v>
      </c>
      <c r="Q65" s="837">
        <v>2.0053763440860215</v>
      </c>
      <c r="R65" s="850">
        <v>373</v>
      </c>
    </row>
    <row r="66" spans="1:18" ht="14.4" customHeight="1" x14ac:dyDescent="0.3">
      <c r="A66" s="831" t="s">
        <v>6808</v>
      </c>
      <c r="B66" s="832" t="s">
        <v>6809</v>
      </c>
      <c r="C66" s="832" t="s">
        <v>612</v>
      </c>
      <c r="D66" s="832" t="s">
        <v>6788</v>
      </c>
      <c r="E66" s="832" t="s">
        <v>6889</v>
      </c>
      <c r="F66" s="832" t="s">
        <v>6890</v>
      </c>
      <c r="G66" s="849"/>
      <c r="H66" s="849"/>
      <c r="I66" s="832"/>
      <c r="J66" s="832"/>
      <c r="K66" s="849"/>
      <c r="L66" s="849"/>
      <c r="M66" s="832"/>
      <c r="N66" s="832"/>
      <c r="O66" s="849">
        <v>3</v>
      </c>
      <c r="P66" s="849">
        <v>177</v>
      </c>
      <c r="Q66" s="837"/>
      <c r="R66" s="850">
        <v>59</v>
      </c>
    </row>
    <row r="67" spans="1:18" ht="14.4" customHeight="1" x14ac:dyDescent="0.3">
      <c r="A67" s="831" t="s">
        <v>6808</v>
      </c>
      <c r="B67" s="832" t="s">
        <v>6809</v>
      </c>
      <c r="C67" s="832" t="s">
        <v>612</v>
      </c>
      <c r="D67" s="832" t="s">
        <v>6788</v>
      </c>
      <c r="E67" s="832" t="s">
        <v>6891</v>
      </c>
      <c r="F67" s="832" t="s">
        <v>6892</v>
      </c>
      <c r="G67" s="849"/>
      <c r="H67" s="849"/>
      <c r="I67" s="832"/>
      <c r="J67" s="832"/>
      <c r="K67" s="849"/>
      <c r="L67" s="849"/>
      <c r="M67" s="832"/>
      <c r="N67" s="832"/>
      <c r="O67" s="849">
        <v>1</v>
      </c>
      <c r="P67" s="849">
        <v>445</v>
      </c>
      <c r="Q67" s="837"/>
      <c r="R67" s="850">
        <v>445</v>
      </c>
    </row>
    <row r="68" spans="1:18" ht="14.4" customHeight="1" x14ac:dyDescent="0.3">
      <c r="A68" s="831" t="s">
        <v>6808</v>
      </c>
      <c r="B68" s="832" t="s">
        <v>6809</v>
      </c>
      <c r="C68" s="832" t="s">
        <v>612</v>
      </c>
      <c r="D68" s="832" t="s">
        <v>6788</v>
      </c>
      <c r="E68" s="832" t="s">
        <v>6801</v>
      </c>
      <c r="F68" s="832" t="s">
        <v>6802</v>
      </c>
      <c r="G68" s="849">
        <v>1</v>
      </c>
      <c r="H68" s="849">
        <v>704</v>
      </c>
      <c r="I68" s="832">
        <v>0.48821081830790569</v>
      </c>
      <c r="J68" s="832">
        <v>704</v>
      </c>
      <c r="K68" s="849">
        <v>2</v>
      </c>
      <c r="L68" s="849">
        <v>1442</v>
      </c>
      <c r="M68" s="832">
        <v>1</v>
      </c>
      <c r="N68" s="832">
        <v>721</v>
      </c>
      <c r="O68" s="849">
        <v>1</v>
      </c>
      <c r="P68" s="849">
        <v>722</v>
      </c>
      <c r="Q68" s="837">
        <v>0.50069348127600555</v>
      </c>
      <c r="R68" s="850">
        <v>722</v>
      </c>
    </row>
    <row r="69" spans="1:18" ht="14.4" customHeight="1" x14ac:dyDescent="0.3">
      <c r="A69" s="831" t="s">
        <v>6808</v>
      </c>
      <c r="B69" s="832" t="s">
        <v>6809</v>
      </c>
      <c r="C69" s="832" t="s">
        <v>612</v>
      </c>
      <c r="D69" s="832" t="s">
        <v>6788</v>
      </c>
      <c r="E69" s="832" t="s">
        <v>6893</v>
      </c>
      <c r="F69" s="832" t="s">
        <v>6894</v>
      </c>
      <c r="G69" s="849">
        <v>2</v>
      </c>
      <c r="H69" s="849">
        <v>240</v>
      </c>
      <c r="I69" s="832">
        <v>1.9512195121951219</v>
      </c>
      <c r="J69" s="832">
        <v>120</v>
      </c>
      <c r="K69" s="849">
        <v>1</v>
      </c>
      <c r="L69" s="849">
        <v>123</v>
      </c>
      <c r="M69" s="832">
        <v>1</v>
      </c>
      <c r="N69" s="832">
        <v>123</v>
      </c>
      <c r="O69" s="849">
        <v>3</v>
      </c>
      <c r="P69" s="849">
        <v>369</v>
      </c>
      <c r="Q69" s="837">
        <v>3</v>
      </c>
      <c r="R69" s="850">
        <v>123</v>
      </c>
    </row>
    <row r="70" spans="1:18" ht="14.4" customHeight="1" x14ac:dyDescent="0.3">
      <c r="A70" s="831" t="s">
        <v>6808</v>
      </c>
      <c r="B70" s="832" t="s">
        <v>6809</v>
      </c>
      <c r="C70" s="832" t="s">
        <v>612</v>
      </c>
      <c r="D70" s="832" t="s">
        <v>6788</v>
      </c>
      <c r="E70" s="832" t="s">
        <v>6895</v>
      </c>
      <c r="F70" s="832" t="s">
        <v>6896</v>
      </c>
      <c r="G70" s="849">
        <v>30</v>
      </c>
      <c r="H70" s="849">
        <v>1710</v>
      </c>
      <c r="I70" s="832">
        <v>0.24985388661601401</v>
      </c>
      <c r="J70" s="832">
        <v>57</v>
      </c>
      <c r="K70" s="849">
        <v>116</v>
      </c>
      <c r="L70" s="849">
        <v>6844</v>
      </c>
      <c r="M70" s="832">
        <v>1</v>
      </c>
      <c r="N70" s="832">
        <v>59</v>
      </c>
      <c r="O70" s="849">
        <v>179</v>
      </c>
      <c r="P70" s="849">
        <v>10561</v>
      </c>
      <c r="Q70" s="837">
        <v>1.5431034482758621</v>
      </c>
      <c r="R70" s="850">
        <v>59</v>
      </c>
    </row>
    <row r="71" spans="1:18" ht="14.4" customHeight="1" x14ac:dyDescent="0.3">
      <c r="A71" s="831" t="s">
        <v>6808</v>
      </c>
      <c r="B71" s="832" t="s">
        <v>6809</v>
      </c>
      <c r="C71" s="832" t="s">
        <v>612</v>
      </c>
      <c r="D71" s="832" t="s">
        <v>6788</v>
      </c>
      <c r="E71" s="832" t="s">
        <v>6897</v>
      </c>
      <c r="F71" s="832" t="s">
        <v>6898</v>
      </c>
      <c r="G71" s="849">
        <v>1975</v>
      </c>
      <c r="H71" s="849">
        <v>391050</v>
      </c>
      <c r="I71" s="832">
        <v>0.93144400617389811</v>
      </c>
      <c r="J71" s="832">
        <v>198</v>
      </c>
      <c r="K71" s="849">
        <v>2058</v>
      </c>
      <c r="L71" s="849">
        <v>419832</v>
      </c>
      <c r="M71" s="832">
        <v>1</v>
      </c>
      <c r="N71" s="832">
        <v>204</v>
      </c>
      <c r="O71" s="849">
        <v>2148</v>
      </c>
      <c r="P71" s="849">
        <v>438192</v>
      </c>
      <c r="Q71" s="837">
        <v>1.0437317784256559</v>
      </c>
      <c r="R71" s="850">
        <v>204</v>
      </c>
    </row>
    <row r="72" spans="1:18" ht="14.4" customHeight="1" x14ac:dyDescent="0.3">
      <c r="A72" s="831" t="s">
        <v>6808</v>
      </c>
      <c r="B72" s="832" t="s">
        <v>6809</v>
      </c>
      <c r="C72" s="832" t="s">
        <v>612</v>
      </c>
      <c r="D72" s="832" t="s">
        <v>6788</v>
      </c>
      <c r="E72" s="832" t="s">
        <v>6899</v>
      </c>
      <c r="F72" s="832" t="s">
        <v>6900</v>
      </c>
      <c r="G72" s="849"/>
      <c r="H72" s="849"/>
      <c r="I72" s="832"/>
      <c r="J72" s="832"/>
      <c r="K72" s="849">
        <v>7</v>
      </c>
      <c r="L72" s="849">
        <v>637</v>
      </c>
      <c r="M72" s="832">
        <v>1</v>
      </c>
      <c r="N72" s="832">
        <v>91</v>
      </c>
      <c r="O72" s="849"/>
      <c r="P72" s="849"/>
      <c r="Q72" s="837"/>
      <c r="R72" s="850"/>
    </row>
    <row r="73" spans="1:18" ht="14.4" customHeight="1" x14ac:dyDescent="0.3">
      <c r="A73" s="831" t="s">
        <v>6808</v>
      </c>
      <c r="B73" s="832" t="s">
        <v>6809</v>
      </c>
      <c r="C73" s="832" t="s">
        <v>612</v>
      </c>
      <c r="D73" s="832" t="s">
        <v>6788</v>
      </c>
      <c r="E73" s="832" t="s">
        <v>6901</v>
      </c>
      <c r="F73" s="832" t="s">
        <v>6902</v>
      </c>
      <c r="G73" s="849">
        <v>1</v>
      </c>
      <c r="H73" s="849">
        <v>179</v>
      </c>
      <c r="I73" s="832">
        <v>0.97814207650273222</v>
      </c>
      <c r="J73" s="832">
        <v>179</v>
      </c>
      <c r="K73" s="849">
        <v>1</v>
      </c>
      <c r="L73" s="849">
        <v>183</v>
      </c>
      <c r="M73" s="832">
        <v>1</v>
      </c>
      <c r="N73" s="832">
        <v>183</v>
      </c>
      <c r="O73" s="849"/>
      <c r="P73" s="849"/>
      <c r="Q73" s="837"/>
      <c r="R73" s="850"/>
    </row>
    <row r="74" spans="1:18" ht="14.4" customHeight="1" x14ac:dyDescent="0.3">
      <c r="A74" s="831" t="s">
        <v>6808</v>
      </c>
      <c r="B74" s="832" t="s">
        <v>6809</v>
      </c>
      <c r="C74" s="832" t="s">
        <v>612</v>
      </c>
      <c r="D74" s="832" t="s">
        <v>6788</v>
      </c>
      <c r="E74" s="832" t="s">
        <v>6903</v>
      </c>
      <c r="F74" s="832" t="s">
        <v>6904</v>
      </c>
      <c r="G74" s="849"/>
      <c r="H74" s="849"/>
      <c r="I74" s="832"/>
      <c r="J74" s="832"/>
      <c r="K74" s="849"/>
      <c r="L74" s="849"/>
      <c r="M74" s="832"/>
      <c r="N74" s="832"/>
      <c r="O74" s="849">
        <v>1</v>
      </c>
      <c r="P74" s="849">
        <v>1308</v>
      </c>
      <c r="Q74" s="837"/>
      <c r="R74" s="850">
        <v>1308</v>
      </c>
    </row>
    <row r="75" spans="1:18" ht="14.4" customHeight="1" x14ac:dyDescent="0.3">
      <c r="A75" s="831" t="s">
        <v>6808</v>
      </c>
      <c r="B75" s="832" t="s">
        <v>6809</v>
      </c>
      <c r="C75" s="832" t="s">
        <v>612</v>
      </c>
      <c r="D75" s="832" t="s">
        <v>6788</v>
      </c>
      <c r="E75" s="832" t="s">
        <v>6905</v>
      </c>
      <c r="F75" s="832" t="s">
        <v>6906</v>
      </c>
      <c r="G75" s="849">
        <v>7</v>
      </c>
      <c r="H75" s="849">
        <v>2177</v>
      </c>
      <c r="I75" s="832">
        <v>2.2748171368861025</v>
      </c>
      <c r="J75" s="832">
        <v>311</v>
      </c>
      <c r="K75" s="849">
        <v>3</v>
      </c>
      <c r="L75" s="849">
        <v>957</v>
      </c>
      <c r="M75" s="832">
        <v>1</v>
      </c>
      <c r="N75" s="832">
        <v>319</v>
      </c>
      <c r="O75" s="849">
        <v>11</v>
      </c>
      <c r="P75" s="849">
        <v>3509</v>
      </c>
      <c r="Q75" s="837">
        <v>3.6666666666666665</v>
      </c>
      <c r="R75" s="850">
        <v>319</v>
      </c>
    </row>
    <row r="76" spans="1:18" ht="14.4" customHeight="1" x14ac:dyDescent="0.3">
      <c r="A76" s="831" t="s">
        <v>6808</v>
      </c>
      <c r="B76" s="832" t="s">
        <v>6809</v>
      </c>
      <c r="C76" s="832" t="s">
        <v>612</v>
      </c>
      <c r="D76" s="832" t="s">
        <v>6788</v>
      </c>
      <c r="E76" s="832" t="s">
        <v>6803</v>
      </c>
      <c r="F76" s="832" t="s">
        <v>6804</v>
      </c>
      <c r="G76" s="849">
        <v>2</v>
      </c>
      <c r="H76" s="849">
        <v>974</v>
      </c>
      <c r="I76" s="832"/>
      <c r="J76" s="832">
        <v>487</v>
      </c>
      <c r="K76" s="849"/>
      <c r="L76" s="849"/>
      <c r="M76" s="832"/>
      <c r="N76" s="832"/>
      <c r="O76" s="849"/>
      <c r="P76" s="849"/>
      <c r="Q76" s="837"/>
      <c r="R76" s="850"/>
    </row>
    <row r="77" spans="1:18" ht="14.4" customHeight="1" x14ac:dyDescent="0.3">
      <c r="A77" s="831" t="s">
        <v>6808</v>
      </c>
      <c r="B77" s="832" t="s">
        <v>6809</v>
      </c>
      <c r="C77" s="832" t="s">
        <v>612</v>
      </c>
      <c r="D77" s="832" t="s">
        <v>6788</v>
      </c>
      <c r="E77" s="832" t="s">
        <v>6907</v>
      </c>
      <c r="F77" s="832" t="s">
        <v>6908</v>
      </c>
      <c r="G77" s="849"/>
      <c r="H77" s="849"/>
      <c r="I77" s="832"/>
      <c r="J77" s="832"/>
      <c r="K77" s="849"/>
      <c r="L77" s="849"/>
      <c r="M77" s="832"/>
      <c r="N77" s="832"/>
      <c r="O77" s="849">
        <v>1</v>
      </c>
      <c r="P77" s="849">
        <v>132</v>
      </c>
      <c r="Q77" s="837"/>
      <c r="R77" s="850">
        <v>132</v>
      </c>
    </row>
    <row r="78" spans="1:18" ht="14.4" customHeight="1" x14ac:dyDescent="0.3">
      <c r="A78" s="831" t="s">
        <v>6808</v>
      </c>
      <c r="B78" s="832" t="s">
        <v>6809</v>
      </c>
      <c r="C78" s="832" t="s">
        <v>612</v>
      </c>
      <c r="D78" s="832" t="s">
        <v>6788</v>
      </c>
      <c r="E78" s="832" t="s">
        <v>6909</v>
      </c>
      <c r="F78" s="832" t="s">
        <v>6910</v>
      </c>
      <c r="G78" s="849"/>
      <c r="H78" s="849"/>
      <c r="I78" s="832"/>
      <c r="J78" s="832"/>
      <c r="K78" s="849"/>
      <c r="L78" s="849"/>
      <c r="M78" s="832"/>
      <c r="N78" s="832"/>
      <c r="O78" s="849">
        <v>3</v>
      </c>
      <c r="P78" s="849">
        <v>345</v>
      </c>
      <c r="Q78" s="837"/>
      <c r="R78" s="850">
        <v>115</v>
      </c>
    </row>
    <row r="79" spans="1:18" ht="14.4" customHeight="1" x14ac:dyDescent="0.3">
      <c r="A79" s="831" t="s">
        <v>6808</v>
      </c>
      <c r="B79" s="832" t="s">
        <v>6809</v>
      </c>
      <c r="C79" s="832" t="s">
        <v>612</v>
      </c>
      <c r="D79" s="832" t="s">
        <v>6788</v>
      </c>
      <c r="E79" s="832" t="s">
        <v>6911</v>
      </c>
      <c r="F79" s="832" t="s">
        <v>6912</v>
      </c>
      <c r="G79" s="849"/>
      <c r="H79" s="849"/>
      <c r="I79" s="832"/>
      <c r="J79" s="832"/>
      <c r="K79" s="849">
        <v>1</v>
      </c>
      <c r="L79" s="849">
        <v>3710</v>
      </c>
      <c r="M79" s="832">
        <v>1</v>
      </c>
      <c r="N79" s="832">
        <v>3710</v>
      </c>
      <c r="O79" s="849"/>
      <c r="P79" s="849"/>
      <c r="Q79" s="837"/>
      <c r="R79" s="850"/>
    </row>
    <row r="80" spans="1:18" ht="14.4" customHeight="1" x14ac:dyDescent="0.3">
      <c r="A80" s="831" t="s">
        <v>6808</v>
      </c>
      <c r="B80" s="832" t="s">
        <v>6809</v>
      </c>
      <c r="C80" s="832" t="s">
        <v>612</v>
      </c>
      <c r="D80" s="832" t="s">
        <v>6788</v>
      </c>
      <c r="E80" s="832" t="s">
        <v>6913</v>
      </c>
      <c r="F80" s="832" t="s">
        <v>6914</v>
      </c>
      <c r="G80" s="849">
        <v>9</v>
      </c>
      <c r="H80" s="849">
        <v>5346</v>
      </c>
      <c r="I80" s="832">
        <v>0.58426229508196725</v>
      </c>
      <c r="J80" s="832">
        <v>594</v>
      </c>
      <c r="K80" s="849">
        <v>15</v>
      </c>
      <c r="L80" s="849">
        <v>9150</v>
      </c>
      <c r="M80" s="832">
        <v>1</v>
      </c>
      <c r="N80" s="832">
        <v>610</v>
      </c>
      <c r="O80" s="849">
        <v>9</v>
      </c>
      <c r="P80" s="849">
        <v>5499</v>
      </c>
      <c r="Q80" s="837">
        <v>0.60098360655737704</v>
      </c>
      <c r="R80" s="850">
        <v>611</v>
      </c>
    </row>
    <row r="81" spans="1:18" ht="14.4" customHeight="1" x14ac:dyDescent="0.3">
      <c r="A81" s="831" t="s">
        <v>6808</v>
      </c>
      <c r="B81" s="832" t="s">
        <v>6809</v>
      </c>
      <c r="C81" s="832" t="s">
        <v>612</v>
      </c>
      <c r="D81" s="832" t="s">
        <v>6788</v>
      </c>
      <c r="E81" s="832" t="s">
        <v>6915</v>
      </c>
      <c r="F81" s="832" t="s">
        <v>6916</v>
      </c>
      <c r="G81" s="849">
        <v>316</v>
      </c>
      <c r="H81" s="849">
        <v>25912</v>
      </c>
      <c r="I81" s="832">
        <v>0.67405441964517976</v>
      </c>
      <c r="J81" s="832">
        <v>82</v>
      </c>
      <c r="K81" s="849">
        <v>447</v>
      </c>
      <c r="L81" s="849">
        <v>38442</v>
      </c>
      <c r="M81" s="832">
        <v>1</v>
      </c>
      <c r="N81" s="832">
        <v>86</v>
      </c>
      <c r="O81" s="849">
        <v>529</v>
      </c>
      <c r="P81" s="849">
        <v>45494</v>
      </c>
      <c r="Q81" s="837">
        <v>1.1834451901565997</v>
      </c>
      <c r="R81" s="850">
        <v>86</v>
      </c>
    </row>
    <row r="82" spans="1:18" ht="14.4" customHeight="1" x14ac:dyDescent="0.3">
      <c r="A82" s="831" t="s">
        <v>6808</v>
      </c>
      <c r="B82" s="832" t="s">
        <v>6809</v>
      </c>
      <c r="C82" s="832" t="s">
        <v>612</v>
      </c>
      <c r="D82" s="832" t="s">
        <v>6788</v>
      </c>
      <c r="E82" s="832" t="s">
        <v>6917</v>
      </c>
      <c r="F82" s="832" t="s">
        <v>6918</v>
      </c>
      <c r="G82" s="849">
        <v>4</v>
      </c>
      <c r="H82" s="849">
        <v>1556</v>
      </c>
      <c r="I82" s="832">
        <v>0.77994987468671684</v>
      </c>
      <c r="J82" s="832">
        <v>389</v>
      </c>
      <c r="K82" s="849">
        <v>5</v>
      </c>
      <c r="L82" s="849">
        <v>1995</v>
      </c>
      <c r="M82" s="832">
        <v>1</v>
      </c>
      <c r="N82" s="832">
        <v>399</v>
      </c>
      <c r="O82" s="849">
        <v>1</v>
      </c>
      <c r="P82" s="849">
        <v>400</v>
      </c>
      <c r="Q82" s="837">
        <v>0.20050125313283207</v>
      </c>
      <c r="R82" s="850">
        <v>400</v>
      </c>
    </row>
    <row r="83" spans="1:18" ht="14.4" customHeight="1" x14ac:dyDescent="0.3">
      <c r="A83" s="831" t="s">
        <v>6808</v>
      </c>
      <c r="B83" s="832" t="s">
        <v>6809</v>
      </c>
      <c r="C83" s="832" t="s">
        <v>612</v>
      </c>
      <c r="D83" s="832" t="s">
        <v>6788</v>
      </c>
      <c r="E83" s="832" t="s">
        <v>6805</v>
      </c>
      <c r="F83" s="832" t="s">
        <v>6806</v>
      </c>
      <c r="G83" s="849"/>
      <c r="H83" s="849"/>
      <c r="I83" s="832"/>
      <c r="J83" s="832"/>
      <c r="K83" s="849"/>
      <c r="L83" s="849"/>
      <c r="M83" s="832"/>
      <c r="N83" s="832"/>
      <c r="O83" s="849">
        <v>1</v>
      </c>
      <c r="P83" s="849">
        <v>0</v>
      </c>
      <c r="Q83" s="837"/>
      <c r="R83" s="850">
        <v>0</v>
      </c>
    </row>
    <row r="84" spans="1:18" ht="14.4" customHeight="1" x14ac:dyDescent="0.3">
      <c r="A84" s="831" t="s">
        <v>6808</v>
      </c>
      <c r="B84" s="832" t="s">
        <v>6809</v>
      </c>
      <c r="C84" s="832" t="s">
        <v>612</v>
      </c>
      <c r="D84" s="832" t="s">
        <v>6788</v>
      </c>
      <c r="E84" s="832" t="s">
        <v>6919</v>
      </c>
      <c r="F84" s="832" t="s">
        <v>6920</v>
      </c>
      <c r="G84" s="849">
        <v>1</v>
      </c>
      <c r="H84" s="849">
        <v>171</v>
      </c>
      <c r="I84" s="832">
        <v>0.47765363128491622</v>
      </c>
      <c r="J84" s="832">
        <v>171</v>
      </c>
      <c r="K84" s="849">
        <v>2</v>
      </c>
      <c r="L84" s="849">
        <v>358</v>
      </c>
      <c r="M84" s="832">
        <v>1</v>
      </c>
      <c r="N84" s="832">
        <v>179</v>
      </c>
      <c r="O84" s="849">
        <v>1</v>
      </c>
      <c r="P84" s="849">
        <v>179</v>
      </c>
      <c r="Q84" s="837">
        <v>0.5</v>
      </c>
      <c r="R84" s="850">
        <v>179</v>
      </c>
    </row>
    <row r="85" spans="1:18" ht="14.4" customHeight="1" x14ac:dyDescent="0.3">
      <c r="A85" s="831" t="s">
        <v>6808</v>
      </c>
      <c r="B85" s="832" t="s">
        <v>6809</v>
      </c>
      <c r="C85" s="832" t="s">
        <v>612</v>
      </c>
      <c r="D85" s="832" t="s">
        <v>6788</v>
      </c>
      <c r="E85" s="832" t="s">
        <v>6921</v>
      </c>
      <c r="F85" s="832" t="s">
        <v>6922</v>
      </c>
      <c r="G85" s="849"/>
      <c r="H85" s="849"/>
      <c r="I85" s="832"/>
      <c r="J85" s="832"/>
      <c r="K85" s="849">
        <v>2</v>
      </c>
      <c r="L85" s="849">
        <v>1864</v>
      </c>
      <c r="M85" s="832">
        <v>1</v>
      </c>
      <c r="N85" s="832">
        <v>932</v>
      </c>
      <c r="O85" s="849"/>
      <c r="P85" s="849"/>
      <c r="Q85" s="837"/>
      <c r="R85" s="850"/>
    </row>
    <row r="86" spans="1:18" ht="14.4" customHeight="1" x14ac:dyDescent="0.3">
      <c r="A86" s="831" t="s">
        <v>6808</v>
      </c>
      <c r="B86" s="832" t="s">
        <v>6809</v>
      </c>
      <c r="C86" s="832" t="s">
        <v>612</v>
      </c>
      <c r="D86" s="832" t="s">
        <v>6788</v>
      </c>
      <c r="E86" s="832" t="s">
        <v>6923</v>
      </c>
      <c r="F86" s="832" t="s">
        <v>6924</v>
      </c>
      <c r="G86" s="849">
        <v>8</v>
      </c>
      <c r="H86" s="849">
        <v>800</v>
      </c>
      <c r="I86" s="832"/>
      <c r="J86" s="832">
        <v>100</v>
      </c>
      <c r="K86" s="849"/>
      <c r="L86" s="849"/>
      <c r="M86" s="832"/>
      <c r="N86" s="832"/>
      <c r="O86" s="849">
        <v>6</v>
      </c>
      <c r="P86" s="849">
        <v>600</v>
      </c>
      <c r="Q86" s="837"/>
      <c r="R86" s="850">
        <v>100</v>
      </c>
    </row>
    <row r="87" spans="1:18" ht="14.4" customHeight="1" x14ac:dyDescent="0.3">
      <c r="A87" s="831" t="s">
        <v>6808</v>
      </c>
      <c r="B87" s="832" t="s">
        <v>6809</v>
      </c>
      <c r="C87" s="832" t="s">
        <v>618</v>
      </c>
      <c r="D87" s="832" t="s">
        <v>6786</v>
      </c>
      <c r="E87" s="832" t="s">
        <v>6787</v>
      </c>
      <c r="F87" s="832" t="s">
        <v>3778</v>
      </c>
      <c r="G87" s="849">
        <v>7.2499999999999982</v>
      </c>
      <c r="H87" s="849">
        <v>1094.7599999999998</v>
      </c>
      <c r="I87" s="832">
        <v>0.30076485197476865</v>
      </c>
      <c r="J87" s="832">
        <v>151.00137931034484</v>
      </c>
      <c r="K87" s="849">
        <v>24.099999999999994</v>
      </c>
      <c r="L87" s="849">
        <v>3639.9199999999996</v>
      </c>
      <c r="M87" s="832">
        <v>1</v>
      </c>
      <c r="N87" s="832">
        <v>151.03402489626558</v>
      </c>
      <c r="O87" s="849">
        <v>19.899999999999991</v>
      </c>
      <c r="P87" s="849">
        <v>2631.08</v>
      </c>
      <c r="Q87" s="837">
        <v>0.72284006241895427</v>
      </c>
      <c r="R87" s="850">
        <v>132.21507537688447</v>
      </c>
    </row>
    <row r="88" spans="1:18" ht="14.4" customHeight="1" x14ac:dyDescent="0.3">
      <c r="A88" s="831" t="s">
        <v>6808</v>
      </c>
      <c r="B88" s="832" t="s">
        <v>6809</v>
      </c>
      <c r="C88" s="832" t="s">
        <v>618</v>
      </c>
      <c r="D88" s="832" t="s">
        <v>6925</v>
      </c>
      <c r="E88" s="832" t="s">
        <v>6926</v>
      </c>
      <c r="F88" s="832" t="s">
        <v>6927</v>
      </c>
      <c r="G88" s="849">
        <v>1</v>
      </c>
      <c r="H88" s="849">
        <v>60.4</v>
      </c>
      <c r="I88" s="832"/>
      <c r="J88" s="832">
        <v>60.4</v>
      </c>
      <c r="K88" s="849"/>
      <c r="L88" s="849"/>
      <c r="M88" s="832"/>
      <c r="N88" s="832"/>
      <c r="O88" s="849">
        <v>2</v>
      </c>
      <c r="P88" s="849">
        <v>126</v>
      </c>
      <c r="Q88" s="837"/>
      <c r="R88" s="850">
        <v>63</v>
      </c>
    </row>
    <row r="89" spans="1:18" ht="14.4" customHeight="1" x14ac:dyDescent="0.3">
      <c r="A89" s="831" t="s">
        <v>6808</v>
      </c>
      <c r="B89" s="832" t="s">
        <v>6809</v>
      </c>
      <c r="C89" s="832" t="s">
        <v>618</v>
      </c>
      <c r="D89" s="832" t="s">
        <v>6788</v>
      </c>
      <c r="E89" s="832" t="s">
        <v>6833</v>
      </c>
      <c r="F89" s="832" t="s">
        <v>6834</v>
      </c>
      <c r="G89" s="849"/>
      <c r="H89" s="849"/>
      <c r="I89" s="832"/>
      <c r="J89" s="832"/>
      <c r="K89" s="849">
        <v>1</v>
      </c>
      <c r="L89" s="849">
        <v>37</v>
      </c>
      <c r="M89" s="832">
        <v>1</v>
      </c>
      <c r="N89" s="832">
        <v>37</v>
      </c>
      <c r="O89" s="849"/>
      <c r="P89" s="849"/>
      <c r="Q89" s="837"/>
      <c r="R89" s="850"/>
    </row>
    <row r="90" spans="1:18" ht="14.4" customHeight="1" x14ac:dyDescent="0.3">
      <c r="A90" s="831" t="s">
        <v>6808</v>
      </c>
      <c r="B90" s="832" t="s">
        <v>6809</v>
      </c>
      <c r="C90" s="832" t="s">
        <v>618</v>
      </c>
      <c r="D90" s="832" t="s">
        <v>6788</v>
      </c>
      <c r="E90" s="832" t="s">
        <v>6928</v>
      </c>
      <c r="F90" s="832" t="s">
        <v>6929</v>
      </c>
      <c r="G90" s="849"/>
      <c r="H90" s="849"/>
      <c r="I90" s="832"/>
      <c r="J90" s="832"/>
      <c r="K90" s="849">
        <v>2</v>
      </c>
      <c r="L90" s="849">
        <v>3354</v>
      </c>
      <c r="M90" s="832">
        <v>1</v>
      </c>
      <c r="N90" s="832">
        <v>1677</v>
      </c>
      <c r="O90" s="849">
        <v>6</v>
      </c>
      <c r="P90" s="849">
        <v>10068</v>
      </c>
      <c r="Q90" s="837">
        <v>3.0017889087656529</v>
      </c>
      <c r="R90" s="850">
        <v>1678</v>
      </c>
    </row>
    <row r="91" spans="1:18" ht="14.4" customHeight="1" x14ac:dyDescent="0.3">
      <c r="A91" s="831" t="s">
        <v>6808</v>
      </c>
      <c r="B91" s="832" t="s">
        <v>6809</v>
      </c>
      <c r="C91" s="832" t="s">
        <v>618</v>
      </c>
      <c r="D91" s="832" t="s">
        <v>6788</v>
      </c>
      <c r="E91" s="832" t="s">
        <v>6930</v>
      </c>
      <c r="F91" s="832" t="s">
        <v>6931</v>
      </c>
      <c r="G91" s="849"/>
      <c r="H91" s="849"/>
      <c r="I91" s="832"/>
      <c r="J91" s="832"/>
      <c r="K91" s="849">
        <v>3</v>
      </c>
      <c r="L91" s="849">
        <v>4179</v>
      </c>
      <c r="M91" s="832">
        <v>1</v>
      </c>
      <c r="N91" s="832">
        <v>1393</v>
      </c>
      <c r="O91" s="849"/>
      <c r="P91" s="849"/>
      <c r="Q91" s="837"/>
      <c r="R91" s="850"/>
    </row>
    <row r="92" spans="1:18" ht="14.4" customHeight="1" x14ac:dyDescent="0.3">
      <c r="A92" s="831" t="s">
        <v>6808</v>
      </c>
      <c r="B92" s="832" t="s">
        <v>6809</v>
      </c>
      <c r="C92" s="832" t="s">
        <v>618</v>
      </c>
      <c r="D92" s="832" t="s">
        <v>6788</v>
      </c>
      <c r="E92" s="832" t="s">
        <v>6789</v>
      </c>
      <c r="F92" s="832" t="s">
        <v>6790</v>
      </c>
      <c r="G92" s="849">
        <v>3</v>
      </c>
      <c r="H92" s="849">
        <v>705</v>
      </c>
      <c r="I92" s="832">
        <v>1.404382470119522</v>
      </c>
      <c r="J92" s="832">
        <v>235</v>
      </c>
      <c r="K92" s="849">
        <v>2</v>
      </c>
      <c r="L92" s="849">
        <v>502</v>
      </c>
      <c r="M92" s="832">
        <v>1</v>
      </c>
      <c r="N92" s="832">
        <v>251</v>
      </c>
      <c r="O92" s="849"/>
      <c r="P92" s="849"/>
      <c r="Q92" s="837"/>
      <c r="R92" s="850"/>
    </row>
    <row r="93" spans="1:18" ht="14.4" customHeight="1" x14ac:dyDescent="0.3">
      <c r="A93" s="831" t="s">
        <v>6808</v>
      </c>
      <c r="B93" s="832" t="s">
        <v>6809</v>
      </c>
      <c r="C93" s="832" t="s">
        <v>618</v>
      </c>
      <c r="D93" s="832" t="s">
        <v>6788</v>
      </c>
      <c r="E93" s="832" t="s">
        <v>6851</v>
      </c>
      <c r="F93" s="832" t="s">
        <v>6852</v>
      </c>
      <c r="G93" s="849">
        <v>3</v>
      </c>
      <c r="H93" s="849">
        <v>354</v>
      </c>
      <c r="I93" s="832">
        <v>0.93650793650793651</v>
      </c>
      <c r="J93" s="832">
        <v>118</v>
      </c>
      <c r="K93" s="849">
        <v>3</v>
      </c>
      <c r="L93" s="849">
        <v>378</v>
      </c>
      <c r="M93" s="832">
        <v>1</v>
      </c>
      <c r="N93" s="832">
        <v>126</v>
      </c>
      <c r="O93" s="849">
        <v>2</v>
      </c>
      <c r="P93" s="849">
        <v>252</v>
      </c>
      <c r="Q93" s="837">
        <v>0.66666666666666663</v>
      </c>
      <c r="R93" s="850">
        <v>126</v>
      </c>
    </row>
    <row r="94" spans="1:18" ht="14.4" customHeight="1" x14ac:dyDescent="0.3">
      <c r="A94" s="831" t="s">
        <v>6808</v>
      </c>
      <c r="B94" s="832" t="s">
        <v>6809</v>
      </c>
      <c r="C94" s="832" t="s">
        <v>618</v>
      </c>
      <c r="D94" s="832" t="s">
        <v>6788</v>
      </c>
      <c r="E94" s="832" t="s">
        <v>6932</v>
      </c>
      <c r="F94" s="832" t="s">
        <v>6933</v>
      </c>
      <c r="G94" s="849"/>
      <c r="H94" s="849"/>
      <c r="I94" s="832"/>
      <c r="J94" s="832"/>
      <c r="K94" s="849"/>
      <c r="L94" s="849"/>
      <c r="M94" s="832"/>
      <c r="N94" s="832"/>
      <c r="O94" s="849">
        <v>1</v>
      </c>
      <c r="P94" s="849">
        <v>669</v>
      </c>
      <c r="Q94" s="837"/>
      <c r="R94" s="850">
        <v>669</v>
      </c>
    </row>
    <row r="95" spans="1:18" ht="14.4" customHeight="1" x14ac:dyDescent="0.3">
      <c r="A95" s="831" t="s">
        <v>6808</v>
      </c>
      <c r="B95" s="832" t="s">
        <v>6809</v>
      </c>
      <c r="C95" s="832" t="s">
        <v>618</v>
      </c>
      <c r="D95" s="832" t="s">
        <v>6788</v>
      </c>
      <c r="E95" s="832" t="s">
        <v>6934</v>
      </c>
      <c r="F95" s="832" t="s">
        <v>6935</v>
      </c>
      <c r="G95" s="849">
        <v>1</v>
      </c>
      <c r="H95" s="849">
        <v>188</v>
      </c>
      <c r="I95" s="832">
        <v>0.1598639455782313</v>
      </c>
      <c r="J95" s="832">
        <v>188</v>
      </c>
      <c r="K95" s="849">
        <v>6</v>
      </c>
      <c r="L95" s="849">
        <v>1176</v>
      </c>
      <c r="M95" s="832">
        <v>1</v>
      </c>
      <c r="N95" s="832">
        <v>196</v>
      </c>
      <c r="O95" s="849">
        <v>1</v>
      </c>
      <c r="P95" s="849">
        <v>197</v>
      </c>
      <c r="Q95" s="837">
        <v>0.16751700680272108</v>
      </c>
      <c r="R95" s="850">
        <v>197</v>
      </c>
    </row>
    <row r="96" spans="1:18" ht="14.4" customHeight="1" x14ac:dyDescent="0.3">
      <c r="A96" s="831" t="s">
        <v>6808</v>
      </c>
      <c r="B96" s="832" t="s">
        <v>6809</v>
      </c>
      <c r="C96" s="832" t="s">
        <v>618</v>
      </c>
      <c r="D96" s="832" t="s">
        <v>6788</v>
      </c>
      <c r="E96" s="832" t="s">
        <v>6791</v>
      </c>
      <c r="F96" s="832" t="s">
        <v>6792</v>
      </c>
      <c r="G96" s="849"/>
      <c r="H96" s="849"/>
      <c r="I96" s="832"/>
      <c r="J96" s="832"/>
      <c r="K96" s="849">
        <v>1</v>
      </c>
      <c r="L96" s="849">
        <v>1309</v>
      </c>
      <c r="M96" s="832">
        <v>1</v>
      </c>
      <c r="N96" s="832">
        <v>1309</v>
      </c>
      <c r="O96" s="849">
        <v>1</v>
      </c>
      <c r="P96" s="849">
        <v>1310</v>
      </c>
      <c r="Q96" s="837">
        <v>1.0007639419404126</v>
      </c>
      <c r="R96" s="850">
        <v>1310</v>
      </c>
    </row>
    <row r="97" spans="1:18" ht="14.4" customHeight="1" x14ac:dyDescent="0.3">
      <c r="A97" s="831" t="s">
        <v>6808</v>
      </c>
      <c r="B97" s="832" t="s">
        <v>6809</v>
      </c>
      <c r="C97" s="832" t="s">
        <v>618</v>
      </c>
      <c r="D97" s="832" t="s">
        <v>6788</v>
      </c>
      <c r="E97" s="832" t="s">
        <v>6793</v>
      </c>
      <c r="F97" s="832" t="s">
        <v>6794</v>
      </c>
      <c r="G97" s="849"/>
      <c r="H97" s="849"/>
      <c r="I97" s="832"/>
      <c r="J97" s="832"/>
      <c r="K97" s="849">
        <v>3</v>
      </c>
      <c r="L97" s="849">
        <v>3081</v>
      </c>
      <c r="M97" s="832">
        <v>1</v>
      </c>
      <c r="N97" s="832">
        <v>1027</v>
      </c>
      <c r="O97" s="849">
        <v>9</v>
      </c>
      <c r="P97" s="849">
        <v>9252</v>
      </c>
      <c r="Q97" s="837">
        <v>3.0029211295034082</v>
      </c>
      <c r="R97" s="850">
        <v>1028</v>
      </c>
    </row>
    <row r="98" spans="1:18" ht="14.4" customHeight="1" x14ac:dyDescent="0.3">
      <c r="A98" s="831" t="s">
        <v>6808</v>
      </c>
      <c r="B98" s="832" t="s">
        <v>6809</v>
      </c>
      <c r="C98" s="832" t="s">
        <v>618</v>
      </c>
      <c r="D98" s="832" t="s">
        <v>6788</v>
      </c>
      <c r="E98" s="832" t="s">
        <v>6936</v>
      </c>
      <c r="F98" s="832" t="s">
        <v>6937</v>
      </c>
      <c r="G98" s="849">
        <v>1</v>
      </c>
      <c r="H98" s="849">
        <v>449</v>
      </c>
      <c r="I98" s="832"/>
      <c r="J98" s="832">
        <v>449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6808</v>
      </c>
      <c r="B99" s="832" t="s">
        <v>6809</v>
      </c>
      <c r="C99" s="832" t="s">
        <v>618</v>
      </c>
      <c r="D99" s="832" t="s">
        <v>6788</v>
      </c>
      <c r="E99" s="832" t="s">
        <v>6863</v>
      </c>
      <c r="F99" s="832" t="s">
        <v>6864</v>
      </c>
      <c r="G99" s="849"/>
      <c r="H99" s="849"/>
      <c r="I99" s="832"/>
      <c r="J99" s="832"/>
      <c r="K99" s="849"/>
      <c r="L99" s="849"/>
      <c r="M99" s="832"/>
      <c r="N99" s="832"/>
      <c r="O99" s="849">
        <v>6</v>
      </c>
      <c r="P99" s="849">
        <v>0</v>
      </c>
      <c r="Q99" s="837"/>
      <c r="R99" s="850">
        <v>0</v>
      </c>
    </row>
    <row r="100" spans="1:18" ht="14.4" customHeight="1" x14ac:dyDescent="0.3">
      <c r="A100" s="831" t="s">
        <v>6808</v>
      </c>
      <c r="B100" s="832" t="s">
        <v>6809</v>
      </c>
      <c r="C100" s="832" t="s">
        <v>618</v>
      </c>
      <c r="D100" s="832" t="s">
        <v>6788</v>
      </c>
      <c r="E100" s="832" t="s">
        <v>6797</v>
      </c>
      <c r="F100" s="832" t="s">
        <v>6798</v>
      </c>
      <c r="G100" s="849">
        <v>6</v>
      </c>
      <c r="H100" s="849">
        <v>100</v>
      </c>
      <c r="I100" s="832">
        <v>0.60002400096003849</v>
      </c>
      <c r="J100" s="832">
        <v>16.666666666666668</v>
      </c>
      <c r="K100" s="849">
        <v>5</v>
      </c>
      <c r="L100" s="849">
        <v>166.65999999999997</v>
      </c>
      <c r="M100" s="832">
        <v>1</v>
      </c>
      <c r="N100" s="832">
        <v>33.331999999999994</v>
      </c>
      <c r="O100" s="849">
        <v>2</v>
      </c>
      <c r="P100" s="849">
        <v>66.66</v>
      </c>
      <c r="Q100" s="837">
        <v>0.39997599903996167</v>
      </c>
      <c r="R100" s="850">
        <v>33.33</v>
      </c>
    </row>
    <row r="101" spans="1:18" ht="14.4" customHeight="1" x14ac:dyDescent="0.3">
      <c r="A101" s="831" t="s">
        <v>6808</v>
      </c>
      <c r="B101" s="832" t="s">
        <v>6809</v>
      </c>
      <c r="C101" s="832" t="s">
        <v>618</v>
      </c>
      <c r="D101" s="832" t="s">
        <v>6788</v>
      </c>
      <c r="E101" s="832" t="s">
        <v>6799</v>
      </c>
      <c r="F101" s="832" t="s">
        <v>6800</v>
      </c>
      <c r="G101" s="849">
        <v>81</v>
      </c>
      <c r="H101" s="849">
        <v>6642</v>
      </c>
      <c r="I101" s="832">
        <v>0.47674418604651164</v>
      </c>
      <c r="J101" s="832">
        <v>82</v>
      </c>
      <c r="K101" s="849">
        <v>162</v>
      </c>
      <c r="L101" s="849">
        <v>13932</v>
      </c>
      <c r="M101" s="832">
        <v>1</v>
      </c>
      <c r="N101" s="832">
        <v>86</v>
      </c>
      <c r="O101" s="849">
        <v>182</v>
      </c>
      <c r="P101" s="849">
        <v>15652</v>
      </c>
      <c r="Q101" s="837">
        <v>1.1234567901234569</v>
      </c>
      <c r="R101" s="850">
        <v>86</v>
      </c>
    </row>
    <row r="102" spans="1:18" ht="14.4" customHeight="1" x14ac:dyDescent="0.3">
      <c r="A102" s="831" t="s">
        <v>6808</v>
      </c>
      <c r="B102" s="832" t="s">
        <v>6809</v>
      </c>
      <c r="C102" s="832" t="s">
        <v>618</v>
      </c>
      <c r="D102" s="832" t="s">
        <v>6788</v>
      </c>
      <c r="E102" s="832" t="s">
        <v>6801</v>
      </c>
      <c r="F102" s="832" t="s">
        <v>6802</v>
      </c>
      <c r="G102" s="849">
        <v>46</v>
      </c>
      <c r="H102" s="849">
        <v>32384</v>
      </c>
      <c r="I102" s="832">
        <v>0.48296123961642284</v>
      </c>
      <c r="J102" s="832">
        <v>704</v>
      </c>
      <c r="K102" s="849">
        <v>93</v>
      </c>
      <c r="L102" s="849">
        <v>67053</v>
      </c>
      <c r="M102" s="832">
        <v>1</v>
      </c>
      <c r="N102" s="832">
        <v>721</v>
      </c>
      <c r="O102" s="849">
        <v>101</v>
      </c>
      <c r="P102" s="849">
        <v>72922</v>
      </c>
      <c r="Q102" s="837">
        <v>1.0875277765349798</v>
      </c>
      <c r="R102" s="850">
        <v>722</v>
      </c>
    </row>
    <row r="103" spans="1:18" ht="14.4" customHeight="1" x14ac:dyDescent="0.3">
      <c r="A103" s="831" t="s">
        <v>6808</v>
      </c>
      <c r="B103" s="832" t="s">
        <v>6809</v>
      </c>
      <c r="C103" s="832" t="s">
        <v>618</v>
      </c>
      <c r="D103" s="832" t="s">
        <v>6788</v>
      </c>
      <c r="E103" s="832" t="s">
        <v>6903</v>
      </c>
      <c r="F103" s="832" t="s">
        <v>6904</v>
      </c>
      <c r="G103" s="849"/>
      <c r="H103" s="849"/>
      <c r="I103" s="832"/>
      <c r="J103" s="832"/>
      <c r="K103" s="849">
        <v>8</v>
      </c>
      <c r="L103" s="849">
        <v>10456</v>
      </c>
      <c r="M103" s="832">
        <v>1</v>
      </c>
      <c r="N103" s="832">
        <v>1307</v>
      </c>
      <c r="O103" s="849">
        <v>6</v>
      </c>
      <c r="P103" s="849">
        <v>7848</v>
      </c>
      <c r="Q103" s="837">
        <v>0.75057383320581483</v>
      </c>
      <c r="R103" s="850">
        <v>1308</v>
      </c>
    </row>
    <row r="104" spans="1:18" ht="14.4" customHeight="1" x14ac:dyDescent="0.3">
      <c r="A104" s="831" t="s">
        <v>6808</v>
      </c>
      <c r="B104" s="832" t="s">
        <v>6809</v>
      </c>
      <c r="C104" s="832" t="s">
        <v>618</v>
      </c>
      <c r="D104" s="832" t="s">
        <v>6788</v>
      </c>
      <c r="E104" s="832" t="s">
        <v>6803</v>
      </c>
      <c r="F104" s="832" t="s">
        <v>6804</v>
      </c>
      <c r="G104" s="849">
        <v>20</v>
      </c>
      <c r="H104" s="849">
        <v>9740</v>
      </c>
      <c r="I104" s="832">
        <v>1.1458823529411766</v>
      </c>
      <c r="J104" s="832">
        <v>487</v>
      </c>
      <c r="K104" s="849">
        <v>17</v>
      </c>
      <c r="L104" s="849">
        <v>8500</v>
      </c>
      <c r="M104" s="832">
        <v>1</v>
      </c>
      <c r="N104" s="832">
        <v>500</v>
      </c>
      <c r="O104" s="849">
        <v>21</v>
      </c>
      <c r="P104" s="849">
        <v>10500</v>
      </c>
      <c r="Q104" s="837">
        <v>1.2352941176470589</v>
      </c>
      <c r="R104" s="850">
        <v>500</v>
      </c>
    </row>
    <row r="105" spans="1:18" ht="14.4" customHeight="1" x14ac:dyDescent="0.3">
      <c r="A105" s="831" t="s">
        <v>6808</v>
      </c>
      <c r="B105" s="832" t="s">
        <v>6809</v>
      </c>
      <c r="C105" s="832" t="s">
        <v>618</v>
      </c>
      <c r="D105" s="832" t="s">
        <v>6788</v>
      </c>
      <c r="E105" s="832" t="s">
        <v>6911</v>
      </c>
      <c r="F105" s="832" t="s">
        <v>6912</v>
      </c>
      <c r="G105" s="849">
        <v>16</v>
      </c>
      <c r="H105" s="849">
        <v>56560</v>
      </c>
      <c r="I105" s="832">
        <v>0.52569941444372148</v>
      </c>
      <c r="J105" s="832">
        <v>3535</v>
      </c>
      <c r="K105" s="849">
        <v>29</v>
      </c>
      <c r="L105" s="849">
        <v>107590</v>
      </c>
      <c r="M105" s="832">
        <v>1</v>
      </c>
      <c r="N105" s="832">
        <v>3710</v>
      </c>
      <c r="O105" s="849">
        <v>23</v>
      </c>
      <c r="P105" s="849">
        <v>85399</v>
      </c>
      <c r="Q105" s="837">
        <v>0.79374477181894232</v>
      </c>
      <c r="R105" s="850">
        <v>3713</v>
      </c>
    </row>
    <row r="106" spans="1:18" ht="14.4" customHeight="1" x14ac:dyDescent="0.3">
      <c r="A106" s="831" t="s">
        <v>6808</v>
      </c>
      <c r="B106" s="832" t="s">
        <v>6809</v>
      </c>
      <c r="C106" s="832" t="s">
        <v>618</v>
      </c>
      <c r="D106" s="832" t="s">
        <v>6788</v>
      </c>
      <c r="E106" s="832" t="s">
        <v>6938</v>
      </c>
      <c r="F106" s="832" t="s">
        <v>6939</v>
      </c>
      <c r="G106" s="849"/>
      <c r="H106" s="849"/>
      <c r="I106" s="832"/>
      <c r="J106" s="832"/>
      <c r="K106" s="849"/>
      <c r="L106" s="849"/>
      <c r="M106" s="832"/>
      <c r="N106" s="832"/>
      <c r="O106" s="849">
        <v>1</v>
      </c>
      <c r="P106" s="849">
        <v>948</v>
      </c>
      <c r="Q106" s="837"/>
      <c r="R106" s="850">
        <v>948</v>
      </c>
    </row>
    <row r="107" spans="1:18" ht="14.4" customHeight="1" x14ac:dyDescent="0.3">
      <c r="A107" s="831" t="s">
        <v>6808</v>
      </c>
      <c r="B107" s="832" t="s">
        <v>6809</v>
      </c>
      <c r="C107" s="832" t="s">
        <v>618</v>
      </c>
      <c r="D107" s="832" t="s">
        <v>6788</v>
      </c>
      <c r="E107" s="832" t="s">
        <v>6940</v>
      </c>
      <c r="F107" s="832" t="s">
        <v>6941</v>
      </c>
      <c r="G107" s="849">
        <v>5</v>
      </c>
      <c r="H107" s="849">
        <v>2455</v>
      </c>
      <c r="I107" s="832">
        <v>0.30443948412698413</v>
      </c>
      <c r="J107" s="832">
        <v>491</v>
      </c>
      <c r="K107" s="849">
        <v>16</v>
      </c>
      <c r="L107" s="849">
        <v>8064</v>
      </c>
      <c r="M107" s="832">
        <v>1</v>
      </c>
      <c r="N107" s="832">
        <v>504</v>
      </c>
      <c r="O107" s="849">
        <v>27</v>
      </c>
      <c r="P107" s="849">
        <v>13608</v>
      </c>
      <c r="Q107" s="837">
        <v>1.6875</v>
      </c>
      <c r="R107" s="850">
        <v>504</v>
      </c>
    </row>
    <row r="108" spans="1:18" ht="14.4" customHeight="1" x14ac:dyDescent="0.3">
      <c r="A108" s="831" t="s">
        <v>6808</v>
      </c>
      <c r="B108" s="832" t="s">
        <v>6809</v>
      </c>
      <c r="C108" s="832" t="s">
        <v>618</v>
      </c>
      <c r="D108" s="832" t="s">
        <v>6788</v>
      </c>
      <c r="E108" s="832" t="s">
        <v>6942</v>
      </c>
      <c r="F108" s="832" t="s">
        <v>6943</v>
      </c>
      <c r="G108" s="849">
        <v>1</v>
      </c>
      <c r="H108" s="849">
        <v>1668</v>
      </c>
      <c r="I108" s="832"/>
      <c r="J108" s="832">
        <v>1668</v>
      </c>
      <c r="K108" s="849"/>
      <c r="L108" s="849"/>
      <c r="M108" s="832"/>
      <c r="N108" s="832"/>
      <c r="O108" s="849">
        <v>1</v>
      </c>
      <c r="P108" s="849">
        <v>1742</v>
      </c>
      <c r="Q108" s="837"/>
      <c r="R108" s="850">
        <v>1742</v>
      </c>
    </row>
    <row r="109" spans="1:18" ht="14.4" customHeight="1" x14ac:dyDescent="0.3">
      <c r="A109" s="831" t="s">
        <v>6808</v>
      </c>
      <c r="B109" s="832" t="s">
        <v>6809</v>
      </c>
      <c r="C109" s="832" t="s">
        <v>618</v>
      </c>
      <c r="D109" s="832" t="s">
        <v>6788</v>
      </c>
      <c r="E109" s="832" t="s">
        <v>6944</v>
      </c>
      <c r="F109" s="832" t="s">
        <v>6945</v>
      </c>
      <c r="G109" s="849"/>
      <c r="H109" s="849"/>
      <c r="I109" s="832"/>
      <c r="J109" s="832"/>
      <c r="K109" s="849">
        <v>2</v>
      </c>
      <c r="L109" s="849">
        <v>5238</v>
      </c>
      <c r="M109" s="832">
        <v>1</v>
      </c>
      <c r="N109" s="832">
        <v>2619</v>
      </c>
      <c r="O109" s="849">
        <v>1</v>
      </c>
      <c r="P109" s="849">
        <v>2621</v>
      </c>
      <c r="Q109" s="837">
        <v>0.50038182512409313</v>
      </c>
      <c r="R109" s="850">
        <v>2621</v>
      </c>
    </row>
    <row r="110" spans="1:18" ht="14.4" customHeight="1" x14ac:dyDescent="0.3">
      <c r="A110" s="831" t="s">
        <v>6808</v>
      </c>
      <c r="B110" s="832" t="s">
        <v>6809</v>
      </c>
      <c r="C110" s="832" t="s">
        <v>618</v>
      </c>
      <c r="D110" s="832" t="s">
        <v>6788</v>
      </c>
      <c r="E110" s="832" t="s">
        <v>6805</v>
      </c>
      <c r="F110" s="832" t="s">
        <v>6806</v>
      </c>
      <c r="G110" s="849"/>
      <c r="H110" s="849"/>
      <c r="I110" s="832"/>
      <c r="J110" s="832"/>
      <c r="K110" s="849">
        <v>1</v>
      </c>
      <c r="L110" s="849">
        <v>0</v>
      </c>
      <c r="M110" s="832"/>
      <c r="N110" s="832">
        <v>0</v>
      </c>
      <c r="O110" s="849">
        <v>4</v>
      </c>
      <c r="P110" s="849">
        <v>0</v>
      </c>
      <c r="Q110" s="837"/>
      <c r="R110" s="850">
        <v>0</v>
      </c>
    </row>
    <row r="111" spans="1:18" ht="14.4" customHeight="1" thickBot="1" x14ac:dyDescent="0.35">
      <c r="A111" s="839" t="s">
        <v>6808</v>
      </c>
      <c r="B111" s="840" t="s">
        <v>6809</v>
      </c>
      <c r="C111" s="840" t="s">
        <v>618</v>
      </c>
      <c r="D111" s="840" t="s">
        <v>6788</v>
      </c>
      <c r="E111" s="840" t="s">
        <v>6946</v>
      </c>
      <c r="F111" s="840" t="s">
        <v>6947</v>
      </c>
      <c r="G111" s="851"/>
      <c r="H111" s="851"/>
      <c r="I111" s="840"/>
      <c r="J111" s="840"/>
      <c r="K111" s="851">
        <v>1</v>
      </c>
      <c r="L111" s="851">
        <v>1154</v>
      </c>
      <c r="M111" s="840">
        <v>1</v>
      </c>
      <c r="N111" s="840">
        <v>1154</v>
      </c>
      <c r="O111" s="851">
        <v>1</v>
      </c>
      <c r="P111" s="851">
        <v>1155</v>
      </c>
      <c r="Q111" s="845">
        <v>1.0008665511265165</v>
      </c>
      <c r="R111" s="852">
        <v>1155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2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6949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57992.549999999988</v>
      </c>
      <c r="I3" s="208">
        <f t="shared" si="0"/>
        <v>5992171.089999998</v>
      </c>
      <c r="J3" s="78"/>
      <c r="K3" s="78"/>
      <c r="L3" s="208">
        <f t="shared" si="0"/>
        <v>66877.099999999991</v>
      </c>
      <c r="M3" s="208">
        <f t="shared" si="0"/>
        <v>7783583.8600000013</v>
      </c>
      <c r="N3" s="78"/>
      <c r="O3" s="78"/>
      <c r="P3" s="208">
        <f t="shared" si="0"/>
        <v>72019.250000000029</v>
      </c>
      <c r="Q3" s="208">
        <f t="shared" si="0"/>
        <v>8262249.169999999</v>
      </c>
      <c r="R3" s="79">
        <f>IF(M3=0,0,Q3/M3)</f>
        <v>1.0614967755997169</v>
      </c>
      <c r="S3" s="209">
        <f>IF(P3=0,0,Q3/P3)</f>
        <v>114.72278828229946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6785</v>
      </c>
      <c r="C6" s="825" t="s">
        <v>618</v>
      </c>
      <c r="D6" s="825" t="s">
        <v>2152</v>
      </c>
      <c r="E6" s="825" t="s">
        <v>6786</v>
      </c>
      <c r="F6" s="825" t="s">
        <v>6787</v>
      </c>
      <c r="G6" s="825" t="s">
        <v>3778</v>
      </c>
      <c r="H6" s="225"/>
      <c r="I6" s="225"/>
      <c r="J6" s="825"/>
      <c r="K6" s="825"/>
      <c r="L6" s="225"/>
      <c r="M6" s="225"/>
      <c r="N6" s="825"/>
      <c r="O6" s="825"/>
      <c r="P6" s="225">
        <v>1.2000000000000002</v>
      </c>
      <c r="Q6" s="225">
        <v>181.28</v>
      </c>
      <c r="R6" s="830"/>
      <c r="S6" s="848">
        <v>151.06666666666663</v>
      </c>
    </row>
    <row r="7" spans="1:19" ht="14.4" customHeight="1" x14ac:dyDescent="0.3">
      <c r="A7" s="831"/>
      <c r="B7" s="832" t="s">
        <v>6785</v>
      </c>
      <c r="C7" s="832" t="s">
        <v>618</v>
      </c>
      <c r="D7" s="832" t="s">
        <v>2152</v>
      </c>
      <c r="E7" s="832" t="s">
        <v>6788</v>
      </c>
      <c r="F7" s="832" t="s">
        <v>6791</v>
      </c>
      <c r="G7" s="832" t="s">
        <v>6792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1310</v>
      </c>
      <c r="R7" s="837"/>
      <c r="S7" s="850">
        <v>1310</v>
      </c>
    </row>
    <row r="8" spans="1:19" ht="14.4" customHeight="1" x14ac:dyDescent="0.3">
      <c r="A8" s="831"/>
      <c r="B8" s="832" t="s">
        <v>6785</v>
      </c>
      <c r="C8" s="832" t="s">
        <v>618</v>
      </c>
      <c r="D8" s="832" t="s">
        <v>2152</v>
      </c>
      <c r="E8" s="832" t="s">
        <v>6788</v>
      </c>
      <c r="F8" s="832" t="s">
        <v>6793</v>
      </c>
      <c r="G8" s="832" t="s">
        <v>6794</v>
      </c>
      <c r="H8" s="849"/>
      <c r="I8" s="849"/>
      <c r="J8" s="832"/>
      <c r="K8" s="832"/>
      <c r="L8" s="849"/>
      <c r="M8" s="849"/>
      <c r="N8" s="832"/>
      <c r="O8" s="832"/>
      <c r="P8" s="849">
        <v>1</v>
      </c>
      <c r="Q8" s="849">
        <v>1028</v>
      </c>
      <c r="R8" s="837"/>
      <c r="S8" s="850">
        <v>1028</v>
      </c>
    </row>
    <row r="9" spans="1:19" ht="14.4" customHeight="1" x14ac:dyDescent="0.3">
      <c r="A9" s="831"/>
      <c r="B9" s="832" t="s">
        <v>6785</v>
      </c>
      <c r="C9" s="832" t="s">
        <v>618</v>
      </c>
      <c r="D9" s="832" t="s">
        <v>2152</v>
      </c>
      <c r="E9" s="832" t="s">
        <v>6788</v>
      </c>
      <c r="F9" s="832" t="s">
        <v>6799</v>
      </c>
      <c r="G9" s="832" t="s">
        <v>6800</v>
      </c>
      <c r="H9" s="849"/>
      <c r="I9" s="849"/>
      <c r="J9" s="832"/>
      <c r="K9" s="832"/>
      <c r="L9" s="849"/>
      <c r="M9" s="849"/>
      <c r="N9" s="832"/>
      <c r="O9" s="832"/>
      <c r="P9" s="849">
        <v>3</v>
      </c>
      <c r="Q9" s="849">
        <v>258</v>
      </c>
      <c r="R9" s="837"/>
      <c r="S9" s="850">
        <v>86</v>
      </c>
    </row>
    <row r="10" spans="1:19" ht="14.4" customHeight="1" x14ac:dyDescent="0.3">
      <c r="A10" s="831"/>
      <c r="B10" s="832" t="s">
        <v>6785</v>
      </c>
      <c r="C10" s="832" t="s">
        <v>618</v>
      </c>
      <c r="D10" s="832" t="s">
        <v>2152</v>
      </c>
      <c r="E10" s="832" t="s">
        <v>6788</v>
      </c>
      <c r="F10" s="832" t="s">
        <v>6803</v>
      </c>
      <c r="G10" s="832" t="s">
        <v>6804</v>
      </c>
      <c r="H10" s="849"/>
      <c r="I10" s="849"/>
      <c r="J10" s="832"/>
      <c r="K10" s="832"/>
      <c r="L10" s="849"/>
      <c r="M10" s="849"/>
      <c r="N10" s="832"/>
      <c r="O10" s="832"/>
      <c r="P10" s="849">
        <v>1</v>
      </c>
      <c r="Q10" s="849">
        <v>500</v>
      </c>
      <c r="R10" s="837"/>
      <c r="S10" s="850">
        <v>500</v>
      </c>
    </row>
    <row r="11" spans="1:19" ht="14.4" customHeight="1" x14ac:dyDescent="0.3">
      <c r="A11" s="831"/>
      <c r="B11" s="832" t="s">
        <v>6785</v>
      </c>
      <c r="C11" s="832" t="s">
        <v>618</v>
      </c>
      <c r="D11" s="832" t="s">
        <v>6776</v>
      </c>
      <c r="E11" s="832" t="s">
        <v>6788</v>
      </c>
      <c r="F11" s="832" t="s">
        <v>6797</v>
      </c>
      <c r="G11" s="832" t="s">
        <v>6798</v>
      </c>
      <c r="H11" s="849">
        <v>8</v>
      </c>
      <c r="I11" s="849">
        <v>0</v>
      </c>
      <c r="J11" s="832"/>
      <c r="K11" s="832">
        <v>0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/>
      <c r="B12" s="832" t="s">
        <v>6785</v>
      </c>
      <c r="C12" s="832" t="s">
        <v>618</v>
      </c>
      <c r="D12" s="832" t="s">
        <v>2154</v>
      </c>
      <c r="E12" s="832" t="s">
        <v>6788</v>
      </c>
      <c r="F12" s="832" t="s">
        <v>6789</v>
      </c>
      <c r="G12" s="832" t="s">
        <v>6790</v>
      </c>
      <c r="H12" s="849">
        <v>8</v>
      </c>
      <c r="I12" s="849">
        <v>1880</v>
      </c>
      <c r="J12" s="832"/>
      <c r="K12" s="832">
        <v>235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/>
      <c r="B13" s="832" t="s">
        <v>6785</v>
      </c>
      <c r="C13" s="832" t="s">
        <v>618</v>
      </c>
      <c r="D13" s="832" t="s">
        <v>2154</v>
      </c>
      <c r="E13" s="832" t="s">
        <v>6788</v>
      </c>
      <c r="F13" s="832" t="s">
        <v>6795</v>
      </c>
      <c r="G13" s="832" t="s">
        <v>6796</v>
      </c>
      <c r="H13" s="849">
        <v>3</v>
      </c>
      <c r="I13" s="849">
        <v>471</v>
      </c>
      <c r="J13" s="832"/>
      <c r="K13" s="832">
        <v>157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/>
      <c r="B14" s="832" t="s">
        <v>6785</v>
      </c>
      <c r="C14" s="832" t="s">
        <v>618</v>
      </c>
      <c r="D14" s="832" t="s">
        <v>2154</v>
      </c>
      <c r="E14" s="832" t="s">
        <v>6788</v>
      </c>
      <c r="F14" s="832" t="s">
        <v>6799</v>
      </c>
      <c r="G14" s="832" t="s">
        <v>6800</v>
      </c>
      <c r="H14" s="849">
        <v>2</v>
      </c>
      <c r="I14" s="849">
        <v>164</v>
      </c>
      <c r="J14" s="832"/>
      <c r="K14" s="832">
        <v>82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" customHeight="1" x14ac:dyDescent="0.3">
      <c r="A15" s="831"/>
      <c r="B15" s="832" t="s">
        <v>6785</v>
      </c>
      <c r="C15" s="832" t="s">
        <v>618</v>
      </c>
      <c r="D15" s="832" t="s">
        <v>2160</v>
      </c>
      <c r="E15" s="832" t="s">
        <v>6786</v>
      </c>
      <c r="F15" s="832" t="s">
        <v>6787</v>
      </c>
      <c r="G15" s="832" t="s">
        <v>3778</v>
      </c>
      <c r="H15" s="849"/>
      <c r="I15" s="849"/>
      <c r="J15" s="832"/>
      <c r="K15" s="832"/>
      <c r="L15" s="849">
        <v>0.2</v>
      </c>
      <c r="M15" s="849">
        <v>30.2</v>
      </c>
      <c r="N15" s="832">
        <v>1</v>
      </c>
      <c r="O15" s="832">
        <v>151</v>
      </c>
      <c r="P15" s="849"/>
      <c r="Q15" s="849"/>
      <c r="R15" s="837"/>
      <c r="S15" s="850"/>
    </row>
    <row r="16" spans="1:19" ht="14.4" customHeight="1" x14ac:dyDescent="0.3">
      <c r="A16" s="831"/>
      <c r="B16" s="832" t="s">
        <v>6785</v>
      </c>
      <c r="C16" s="832" t="s">
        <v>618</v>
      </c>
      <c r="D16" s="832" t="s">
        <v>2160</v>
      </c>
      <c r="E16" s="832" t="s">
        <v>6788</v>
      </c>
      <c r="F16" s="832" t="s">
        <v>6799</v>
      </c>
      <c r="G16" s="832" t="s">
        <v>6800</v>
      </c>
      <c r="H16" s="849"/>
      <c r="I16" s="849"/>
      <c r="J16" s="832"/>
      <c r="K16" s="832"/>
      <c r="L16" s="849">
        <v>3</v>
      </c>
      <c r="M16" s="849">
        <v>258</v>
      </c>
      <c r="N16" s="832">
        <v>1</v>
      </c>
      <c r="O16" s="832">
        <v>86</v>
      </c>
      <c r="P16" s="849"/>
      <c r="Q16" s="849"/>
      <c r="R16" s="837"/>
      <c r="S16" s="850"/>
    </row>
    <row r="17" spans="1:19" ht="14.4" customHeight="1" x14ac:dyDescent="0.3">
      <c r="A17" s="831"/>
      <c r="B17" s="832" t="s">
        <v>6785</v>
      </c>
      <c r="C17" s="832" t="s">
        <v>618</v>
      </c>
      <c r="D17" s="832" t="s">
        <v>2160</v>
      </c>
      <c r="E17" s="832" t="s">
        <v>6788</v>
      </c>
      <c r="F17" s="832" t="s">
        <v>6801</v>
      </c>
      <c r="G17" s="832" t="s">
        <v>6802</v>
      </c>
      <c r="H17" s="849"/>
      <c r="I17" s="849"/>
      <c r="J17" s="832"/>
      <c r="K17" s="832"/>
      <c r="L17" s="849">
        <v>1</v>
      </c>
      <c r="M17" s="849">
        <v>721</v>
      </c>
      <c r="N17" s="832">
        <v>1</v>
      </c>
      <c r="O17" s="832">
        <v>721</v>
      </c>
      <c r="P17" s="849"/>
      <c r="Q17" s="849"/>
      <c r="R17" s="837"/>
      <c r="S17" s="850"/>
    </row>
    <row r="18" spans="1:19" ht="14.4" customHeight="1" x14ac:dyDescent="0.3">
      <c r="A18" s="831"/>
      <c r="B18" s="832" t="s">
        <v>6785</v>
      </c>
      <c r="C18" s="832" t="s">
        <v>618</v>
      </c>
      <c r="D18" s="832" t="s">
        <v>2160</v>
      </c>
      <c r="E18" s="832" t="s">
        <v>6788</v>
      </c>
      <c r="F18" s="832" t="s">
        <v>6803</v>
      </c>
      <c r="G18" s="832" t="s">
        <v>6804</v>
      </c>
      <c r="H18" s="849"/>
      <c r="I18" s="849"/>
      <c r="J18" s="832"/>
      <c r="K18" s="832"/>
      <c r="L18" s="849">
        <v>2</v>
      </c>
      <c r="M18" s="849">
        <v>1000</v>
      </c>
      <c r="N18" s="832">
        <v>1</v>
      </c>
      <c r="O18" s="832">
        <v>500</v>
      </c>
      <c r="P18" s="849"/>
      <c r="Q18" s="849"/>
      <c r="R18" s="837"/>
      <c r="S18" s="850"/>
    </row>
    <row r="19" spans="1:19" ht="14.4" customHeight="1" x14ac:dyDescent="0.3">
      <c r="A19" s="831"/>
      <c r="B19" s="832" t="s">
        <v>6785</v>
      </c>
      <c r="C19" s="832" t="s">
        <v>618</v>
      </c>
      <c r="D19" s="832" t="s">
        <v>2160</v>
      </c>
      <c r="E19" s="832" t="s">
        <v>6788</v>
      </c>
      <c r="F19" s="832" t="s">
        <v>6805</v>
      </c>
      <c r="G19" s="832" t="s">
        <v>6806</v>
      </c>
      <c r="H19" s="849"/>
      <c r="I19" s="849"/>
      <c r="J19" s="832"/>
      <c r="K19" s="832"/>
      <c r="L19" s="849">
        <v>3</v>
      </c>
      <c r="M19" s="849">
        <v>0</v>
      </c>
      <c r="N19" s="832"/>
      <c r="O19" s="832">
        <v>0</v>
      </c>
      <c r="P19" s="849"/>
      <c r="Q19" s="849"/>
      <c r="R19" s="837"/>
      <c r="S19" s="850"/>
    </row>
    <row r="20" spans="1:19" ht="14.4" customHeight="1" x14ac:dyDescent="0.3">
      <c r="A20" s="831"/>
      <c r="B20" s="832" t="s">
        <v>6807</v>
      </c>
      <c r="C20" s="832" t="s">
        <v>612</v>
      </c>
      <c r="D20" s="832" t="s">
        <v>2154</v>
      </c>
      <c r="E20" s="832" t="s">
        <v>6788</v>
      </c>
      <c r="F20" s="832" t="s">
        <v>6789</v>
      </c>
      <c r="G20" s="832" t="s">
        <v>6790</v>
      </c>
      <c r="H20" s="849">
        <v>1</v>
      </c>
      <c r="I20" s="849">
        <v>235</v>
      </c>
      <c r="J20" s="832"/>
      <c r="K20" s="832">
        <v>235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" customHeight="1" x14ac:dyDescent="0.3">
      <c r="A21" s="831" t="s">
        <v>6808</v>
      </c>
      <c r="B21" s="832" t="s">
        <v>6809</v>
      </c>
      <c r="C21" s="832" t="s">
        <v>612</v>
      </c>
      <c r="D21" s="832" t="s">
        <v>6780</v>
      </c>
      <c r="E21" s="832" t="s">
        <v>6786</v>
      </c>
      <c r="F21" s="832" t="s">
        <v>6787</v>
      </c>
      <c r="G21" s="832" t="s">
        <v>3778</v>
      </c>
      <c r="H21" s="849">
        <v>0.05</v>
      </c>
      <c r="I21" s="849">
        <v>7.55</v>
      </c>
      <c r="J21" s="832">
        <v>2.0408163265306124E-2</v>
      </c>
      <c r="K21" s="832">
        <v>151</v>
      </c>
      <c r="L21" s="849">
        <v>2.4500000000000002</v>
      </c>
      <c r="M21" s="849">
        <v>369.95</v>
      </c>
      <c r="N21" s="832">
        <v>1</v>
      </c>
      <c r="O21" s="832">
        <v>150.99999999999997</v>
      </c>
      <c r="P21" s="849"/>
      <c r="Q21" s="849"/>
      <c r="R21" s="837"/>
      <c r="S21" s="850"/>
    </row>
    <row r="22" spans="1:19" ht="14.4" customHeight="1" x14ac:dyDescent="0.3">
      <c r="A22" s="831" t="s">
        <v>6808</v>
      </c>
      <c r="B22" s="832" t="s">
        <v>6809</v>
      </c>
      <c r="C22" s="832" t="s">
        <v>612</v>
      </c>
      <c r="D22" s="832" t="s">
        <v>6780</v>
      </c>
      <c r="E22" s="832" t="s">
        <v>6786</v>
      </c>
      <c r="F22" s="832" t="s">
        <v>6819</v>
      </c>
      <c r="G22" s="832" t="s">
        <v>686</v>
      </c>
      <c r="H22" s="849">
        <v>1</v>
      </c>
      <c r="I22" s="849">
        <v>21.13</v>
      </c>
      <c r="J22" s="832">
        <v>2.0408163265306121E-2</v>
      </c>
      <c r="K22" s="832">
        <v>21.13</v>
      </c>
      <c r="L22" s="849">
        <v>49</v>
      </c>
      <c r="M22" s="849">
        <v>1035.3700000000001</v>
      </c>
      <c r="N22" s="832">
        <v>1</v>
      </c>
      <c r="O22" s="832">
        <v>21.130000000000003</v>
      </c>
      <c r="P22" s="849"/>
      <c r="Q22" s="849"/>
      <c r="R22" s="837"/>
      <c r="S22" s="850"/>
    </row>
    <row r="23" spans="1:19" ht="14.4" customHeight="1" x14ac:dyDescent="0.3">
      <c r="A23" s="831" t="s">
        <v>6808</v>
      </c>
      <c r="B23" s="832" t="s">
        <v>6809</v>
      </c>
      <c r="C23" s="832" t="s">
        <v>612</v>
      </c>
      <c r="D23" s="832" t="s">
        <v>6780</v>
      </c>
      <c r="E23" s="832" t="s">
        <v>6788</v>
      </c>
      <c r="F23" s="832" t="s">
        <v>6823</v>
      </c>
      <c r="G23" s="832" t="s">
        <v>6824</v>
      </c>
      <c r="H23" s="849">
        <v>1</v>
      </c>
      <c r="I23" s="849">
        <v>197</v>
      </c>
      <c r="J23" s="832">
        <v>0.16016260162601625</v>
      </c>
      <c r="K23" s="832">
        <v>197</v>
      </c>
      <c r="L23" s="849">
        <v>6</v>
      </c>
      <c r="M23" s="849">
        <v>1230</v>
      </c>
      <c r="N23" s="832">
        <v>1</v>
      </c>
      <c r="O23" s="832">
        <v>205</v>
      </c>
      <c r="P23" s="849"/>
      <c r="Q23" s="849"/>
      <c r="R23" s="837"/>
      <c r="S23" s="850"/>
    </row>
    <row r="24" spans="1:19" ht="14.4" customHeight="1" x14ac:dyDescent="0.3">
      <c r="A24" s="831" t="s">
        <v>6808</v>
      </c>
      <c r="B24" s="832" t="s">
        <v>6809</v>
      </c>
      <c r="C24" s="832" t="s">
        <v>612</v>
      </c>
      <c r="D24" s="832" t="s">
        <v>6780</v>
      </c>
      <c r="E24" s="832" t="s">
        <v>6788</v>
      </c>
      <c r="F24" s="832" t="s">
        <v>6829</v>
      </c>
      <c r="G24" s="832" t="s">
        <v>6830</v>
      </c>
      <c r="H24" s="849"/>
      <c r="I24" s="849"/>
      <c r="J24" s="832"/>
      <c r="K24" s="832"/>
      <c r="L24" s="849">
        <v>44</v>
      </c>
      <c r="M24" s="849">
        <v>3652</v>
      </c>
      <c r="N24" s="832">
        <v>1</v>
      </c>
      <c r="O24" s="832">
        <v>83</v>
      </c>
      <c r="P24" s="849"/>
      <c r="Q24" s="849"/>
      <c r="R24" s="837"/>
      <c r="S24" s="850"/>
    </row>
    <row r="25" spans="1:19" ht="14.4" customHeight="1" x14ac:dyDescent="0.3">
      <c r="A25" s="831" t="s">
        <v>6808</v>
      </c>
      <c r="B25" s="832" t="s">
        <v>6809</v>
      </c>
      <c r="C25" s="832" t="s">
        <v>612</v>
      </c>
      <c r="D25" s="832" t="s">
        <v>6780</v>
      </c>
      <c r="E25" s="832" t="s">
        <v>6788</v>
      </c>
      <c r="F25" s="832" t="s">
        <v>6831</v>
      </c>
      <c r="G25" s="832" t="s">
        <v>6832</v>
      </c>
      <c r="H25" s="849"/>
      <c r="I25" s="849"/>
      <c r="J25" s="832"/>
      <c r="K25" s="832"/>
      <c r="L25" s="849">
        <v>28</v>
      </c>
      <c r="M25" s="849">
        <v>2968</v>
      </c>
      <c r="N25" s="832">
        <v>1</v>
      </c>
      <c r="O25" s="832">
        <v>106</v>
      </c>
      <c r="P25" s="849"/>
      <c r="Q25" s="849"/>
      <c r="R25" s="837"/>
      <c r="S25" s="850"/>
    </row>
    <row r="26" spans="1:19" ht="14.4" customHeight="1" x14ac:dyDescent="0.3">
      <c r="A26" s="831" t="s">
        <v>6808</v>
      </c>
      <c r="B26" s="832" t="s">
        <v>6809</v>
      </c>
      <c r="C26" s="832" t="s">
        <v>612</v>
      </c>
      <c r="D26" s="832" t="s">
        <v>6780</v>
      </c>
      <c r="E26" s="832" t="s">
        <v>6788</v>
      </c>
      <c r="F26" s="832" t="s">
        <v>6833</v>
      </c>
      <c r="G26" s="832" t="s">
        <v>6834</v>
      </c>
      <c r="H26" s="849">
        <v>1</v>
      </c>
      <c r="I26" s="849">
        <v>35</v>
      </c>
      <c r="J26" s="832">
        <v>1.5765765765765764E-2</v>
      </c>
      <c r="K26" s="832">
        <v>35</v>
      </c>
      <c r="L26" s="849">
        <v>60</v>
      </c>
      <c r="M26" s="849">
        <v>2220</v>
      </c>
      <c r="N26" s="832">
        <v>1</v>
      </c>
      <c r="O26" s="832">
        <v>37</v>
      </c>
      <c r="P26" s="849"/>
      <c r="Q26" s="849"/>
      <c r="R26" s="837"/>
      <c r="S26" s="850"/>
    </row>
    <row r="27" spans="1:19" ht="14.4" customHeight="1" x14ac:dyDescent="0.3">
      <c r="A27" s="831" t="s">
        <v>6808</v>
      </c>
      <c r="B27" s="832" t="s">
        <v>6809</v>
      </c>
      <c r="C27" s="832" t="s">
        <v>612</v>
      </c>
      <c r="D27" s="832" t="s">
        <v>6780</v>
      </c>
      <c r="E27" s="832" t="s">
        <v>6788</v>
      </c>
      <c r="F27" s="832" t="s">
        <v>6837</v>
      </c>
      <c r="G27" s="832" t="s">
        <v>6838</v>
      </c>
      <c r="H27" s="849"/>
      <c r="I27" s="849"/>
      <c r="J27" s="832"/>
      <c r="K27" s="832"/>
      <c r="L27" s="849">
        <v>2</v>
      </c>
      <c r="M27" s="849">
        <v>10</v>
      </c>
      <c r="N27" s="832">
        <v>1</v>
      </c>
      <c r="O27" s="832">
        <v>5</v>
      </c>
      <c r="P27" s="849"/>
      <c r="Q27" s="849"/>
      <c r="R27" s="837"/>
      <c r="S27" s="850"/>
    </row>
    <row r="28" spans="1:19" ht="14.4" customHeight="1" x14ac:dyDescent="0.3">
      <c r="A28" s="831" t="s">
        <v>6808</v>
      </c>
      <c r="B28" s="832" t="s">
        <v>6809</v>
      </c>
      <c r="C28" s="832" t="s">
        <v>612</v>
      </c>
      <c r="D28" s="832" t="s">
        <v>6780</v>
      </c>
      <c r="E28" s="832" t="s">
        <v>6788</v>
      </c>
      <c r="F28" s="832" t="s">
        <v>6789</v>
      </c>
      <c r="G28" s="832" t="s">
        <v>6790</v>
      </c>
      <c r="H28" s="849">
        <v>9</v>
      </c>
      <c r="I28" s="849">
        <v>2115</v>
      </c>
      <c r="J28" s="832">
        <v>3.467611037332153E-2</v>
      </c>
      <c r="K28" s="832">
        <v>235</v>
      </c>
      <c r="L28" s="849">
        <v>243</v>
      </c>
      <c r="M28" s="849">
        <v>60993</v>
      </c>
      <c r="N28" s="832">
        <v>1</v>
      </c>
      <c r="O28" s="832">
        <v>251</v>
      </c>
      <c r="P28" s="849"/>
      <c r="Q28" s="849"/>
      <c r="R28" s="837"/>
      <c r="S28" s="850"/>
    </row>
    <row r="29" spans="1:19" ht="14.4" customHeight="1" x14ac:dyDescent="0.3">
      <c r="A29" s="831" t="s">
        <v>6808</v>
      </c>
      <c r="B29" s="832" t="s">
        <v>6809</v>
      </c>
      <c r="C29" s="832" t="s">
        <v>612</v>
      </c>
      <c r="D29" s="832" t="s">
        <v>6780</v>
      </c>
      <c r="E29" s="832" t="s">
        <v>6788</v>
      </c>
      <c r="F29" s="832" t="s">
        <v>6851</v>
      </c>
      <c r="G29" s="832" t="s">
        <v>6852</v>
      </c>
      <c r="H29" s="849"/>
      <c r="I29" s="849"/>
      <c r="J29" s="832"/>
      <c r="K29" s="832"/>
      <c r="L29" s="849">
        <v>197</v>
      </c>
      <c r="M29" s="849">
        <v>24822</v>
      </c>
      <c r="N29" s="832">
        <v>1</v>
      </c>
      <c r="O29" s="832">
        <v>126</v>
      </c>
      <c r="P29" s="849"/>
      <c r="Q29" s="849"/>
      <c r="R29" s="837"/>
      <c r="S29" s="850"/>
    </row>
    <row r="30" spans="1:19" ht="14.4" customHeight="1" x14ac:dyDescent="0.3">
      <c r="A30" s="831" t="s">
        <v>6808</v>
      </c>
      <c r="B30" s="832" t="s">
        <v>6809</v>
      </c>
      <c r="C30" s="832" t="s">
        <v>612</v>
      </c>
      <c r="D30" s="832" t="s">
        <v>6780</v>
      </c>
      <c r="E30" s="832" t="s">
        <v>6788</v>
      </c>
      <c r="F30" s="832" t="s">
        <v>6795</v>
      </c>
      <c r="G30" s="832" t="s">
        <v>6796</v>
      </c>
      <c r="H30" s="849">
        <v>1</v>
      </c>
      <c r="I30" s="849">
        <v>157</v>
      </c>
      <c r="J30" s="832">
        <v>1.5049846625766871E-2</v>
      </c>
      <c r="K30" s="832">
        <v>157</v>
      </c>
      <c r="L30" s="849">
        <v>64</v>
      </c>
      <c r="M30" s="849">
        <v>10432</v>
      </c>
      <c r="N30" s="832">
        <v>1</v>
      </c>
      <c r="O30" s="832">
        <v>163</v>
      </c>
      <c r="P30" s="849"/>
      <c r="Q30" s="849"/>
      <c r="R30" s="837"/>
      <c r="S30" s="850"/>
    </row>
    <row r="31" spans="1:19" ht="14.4" customHeight="1" x14ac:dyDescent="0.3">
      <c r="A31" s="831" t="s">
        <v>6808</v>
      </c>
      <c r="B31" s="832" t="s">
        <v>6809</v>
      </c>
      <c r="C31" s="832" t="s">
        <v>612</v>
      </c>
      <c r="D31" s="832" t="s">
        <v>6780</v>
      </c>
      <c r="E31" s="832" t="s">
        <v>6788</v>
      </c>
      <c r="F31" s="832" t="s">
        <v>6797</v>
      </c>
      <c r="G31" s="832" t="s">
        <v>6798</v>
      </c>
      <c r="H31" s="849">
        <v>7</v>
      </c>
      <c r="I31" s="849">
        <v>233.32999999999998</v>
      </c>
      <c r="J31" s="832">
        <v>1.686723298005614E-2</v>
      </c>
      <c r="K31" s="832">
        <v>33.332857142857144</v>
      </c>
      <c r="L31" s="849">
        <v>415</v>
      </c>
      <c r="M31" s="849">
        <v>13833.33</v>
      </c>
      <c r="N31" s="832">
        <v>1</v>
      </c>
      <c r="O31" s="832">
        <v>33.333325301204816</v>
      </c>
      <c r="P31" s="849"/>
      <c r="Q31" s="849"/>
      <c r="R31" s="837"/>
      <c r="S31" s="850"/>
    </row>
    <row r="32" spans="1:19" ht="14.4" customHeight="1" x14ac:dyDescent="0.3">
      <c r="A32" s="831" t="s">
        <v>6808</v>
      </c>
      <c r="B32" s="832" t="s">
        <v>6809</v>
      </c>
      <c r="C32" s="832" t="s">
        <v>612</v>
      </c>
      <c r="D32" s="832" t="s">
        <v>6780</v>
      </c>
      <c r="E32" s="832" t="s">
        <v>6788</v>
      </c>
      <c r="F32" s="832" t="s">
        <v>6867</v>
      </c>
      <c r="G32" s="832" t="s">
        <v>6868</v>
      </c>
      <c r="H32" s="849">
        <v>2</v>
      </c>
      <c r="I32" s="849">
        <v>216</v>
      </c>
      <c r="J32" s="832">
        <v>0.93103448275862066</v>
      </c>
      <c r="K32" s="832">
        <v>108</v>
      </c>
      <c r="L32" s="849">
        <v>2</v>
      </c>
      <c r="M32" s="849">
        <v>232</v>
      </c>
      <c r="N32" s="832">
        <v>1</v>
      </c>
      <c r="O32" s="832">
        <v>116</v>
      </c>
      <c r="P32" s="849"/>
      <c r="Q32" s="849"/>
      <c r="R32" s="837"/>
      <c r="S32" s="850"/>
    </row>
    <row r="33" spans="1:19" ht="14.4" customHeight="1" x14ac:dyDescent="0.3">
      <c r="A33" s="831" t="s">
        <v>6808</v>
      </c>
      <c r="B33" s="832" t="s">
        <v>6809</v>
      </c>
      <c r="C33" s="832" t="s">
        <v>612</v>
      </c>
      <c r="D33" s="832" t="s">
        <v>6780</v>
      </c>
      <c r="E33" s="832" t="s">
        <v>6788</v>
      </c>
      <c r="F33" s="832" t="s">
        <v>6869</v>
      </c>
      <c r="G33" s="832" t="s">
        <v>6870</v>
      </c>
      <c r="H33" s="849"/>
      <c r="I33" s="849"/>
      <c r="J33" s="832"/>
      <c r="K33" s="832"/>
      <c r="L33" s="849">
        <v>6</v>
      </c>
      <c r="M33" s="849">
        <v>222</v>
      </c>
      <c r="N33" s="832">
        <v>1</v>
      </c>
      <c r="O33" s="832">
        <v>37</v>
      </c>
      <c r="P33" s="849"/>
      <c r="Q33" s="849"/>
      <c r="R33" s="837"/>
      <c r="S33" s="850"/>
    </row>
    <row r="34" spans="1:19" ht="14.4" customHeight="1" x14ac:dyDescent="0.3">
      <c r="A34" s="831" t="s">
        <v>6808</v>
      </c>
      <c r="B34" s="832" t="s">
        <v>6809</v>
      </c>
      <c r="C34" s="832" t="s">
        <v>612</v>
      </c>
      <c r="D34" s="832" t="s">
        <v>6780</v>
      </c>
      <c r="E34" s="832" t="s">
        <v>6788</v>
      </c>
      <c r="F34" s="832" t="s">
        <v>6799</v>
      </c>
      <c r="G34" s="832" t="s">
        <v>6800</v>
      </c>
      <c r="H34" s="849">
        <v>1</v>
      </c>
      <c r="I34" s="849">
        <v>82</v>
      </c>
      <c r="J34" s="832">
        <v>1.1487811711964136E-2</v>
      </c>
      <c r="K34" s="832">
        <v>82</v>
      </c>
      <c r="L34" s="849">
        <v>83</v>
      </c>
      <c r="M34" s="849">
        <v>7138</v>
      </c>
      <c r="N34" s="832">
        <v>1</v>
      </c>
      <c r="O34" s="832">
        <v>86</v>
      </c>
      <c r="P34" s="849"/>
      <c r="Q34" s="849"/>
      <c r="R34" s="837"/>
      <c r="S34" s="850"/>
    </row>
    <row r="35" spans="1:19" ht="14.4" customHeight="1" x14ac:dyDescent="0.3">
      <c r="A35" s="831" t="s">
        <v>6808</v>
      </c>
      <c r="B35" s="832" t="s">
        <v>6809</v>
      </c>
      <c r="C35" s="832" t="s">
        <v>612</v>
      </c>
      <c r="D35" s="832" t="s">
        <v>6780</v>
      </c>
      <c r="E35" s="832" t="s">
        <v>6788</v>
      </c>
      <c r="F35" s="832" t="s">
        <v>6871</v>
      </c>
      <c r="G35" s="832" t="s">
        <v>6872</v>
      </c>
      <c r="H35" s="849"/>
      <c r="I35" s="849"/>
      <c r="J35" s="832"/>
      <c r="K35" s="832"/>
      <c r="L35" s="849">
        <v>6</v>
      </c>
      <c r="M35" s="849">
        <v>924</v>
      </c>
      <c r="N35" s="832">
        <v>1</v>
      </c>
      <c r="O35" s="832">
        <v>154</v>
      </c>
      <c r="P35" s="849"/>
      <c r="Q35" s="849"/>
      <c r="R35" s="837"/>
      <c r="S35" s="850"/>
    </row>
    <row r="36" spans="1:19" ht="14.4" customHeight="1" x14ac:dyDescent="0.3">
      <c r="A36" s="831" t="s">
        <v>6808</v>
      </c>
      <c r="B36" s="832" t="s">
        <v>6809</v>
      </c>
      <c r="C36" s="832" t="s">
        <v>612</v>
      </c>
      <c r="D36" s="832" t="s">
        <v>6780</v>
      </c>
      <c r="E36" s="832" t="s">
        <v>6788</v>
      </c>
      <c r="F36" s="832" t="s">
        <v>6873</v>
      </c>
      <c r="G36" s="832" t="s">
        <v>6874</v>
      </c>
      <c r="H36" s="849"/>
      <c r="I36" s="849"/>
      <c r="J36" s="832"/>
      <c r="K36" s="832"/>
      <c r="L36" s="849">
        <v>1</v>
      </c>
      <c r="M36" s="849">
        <v>32</v>
      </c>
      <c r="N36" s="832">
        <v>1</v>
      </c>
      <c r="O36" s="832">
        <v>32</v>
      </c>
      <c r="P36" s="849"/>
      <c r="Q36" s="849"/>
      <c r="R36" s="837"/>
      <c r="S36" s="850"/>
    </row>
    <row r="37" spans="1:19" ht="14.4" customHeight="1" x14ac:dyDescent="0.3">
      <c r="A37" s="831" t="s">
        <v>6808</v>
      </c>
      <c r="B37" s="832" t="s">
        <v>6809</v>
      </c>
      <c r="C37" s="832" t="s">
        <v>612</v>
      </c>
      <c r="D37" s="832" t="s">
        <v>6780</v>
      </c>
      <c r="E37" s="832" t="s">
        <v>6788</v>
      </c>
      <c r="F37" s="832" t="s">
        <v>6801</v>
      </c>
      <c r="G37" s="832" t="s">
        <v>6802</v>
      </c>
      <c r="H37" s="849"/>
      <c r="I37" s="849"/>
      <c r="J37" s="832"/>
      <c r="K37" s="832"/>
      <c r="L37" s="849">
        <v>2</v>
      </c>
      <c r="M37" s="849">
        <v>1442</v>
      </c>
      <c r="N37" s="832">
        <v>1</v>
      </c>
      <c r="O37" s="832">
        <v>721</v>
      </c>
      <c r="P37" s="849"/>
      <c r="Q37" s="849"/>
      <c r="R37" s="837"/>
      <c r="S37" s="850"/>
    </row>
    <row r="38" spans="1:19" ht="14.4" customHeight="1" x14ac:dyDescent="0.3">
      <c r="A38" s="831" t="s">
        <v>6808</v>
      </c>
      <c r="B38" s="832" t="s">
        <v>6809</v>
      </c>
      <c r="C38" s="832" t="s">
        <v>612</v>
      </c>
      <c r="D38" s="832" t="s">
        <v>6780</v>
      </c>
      <c r="E38" s="832" t="s">
        <v>6788</v>
      </c>
      <c r="F38" s="832" t="s">
        <v>6895</v>
      </c>
      <c r="G38" s="832" t="s">
        <v>6896</v>
      </c>
      <c r="H38" s="849"/>
      <c r="I38" s="849"/>
      <c r="J38" s="832"/>
      <c r="K38" s="832"/>
      <c r="L38" s="849">
        <v>14</v>
      </c>
      <c r="M38" s="849">
        <v>826</v>
      </c>
      <c r="N38" s="832">
        <v>1</v>
      </c>
      <c r="O38" s="832">
        <v>59</v>
      </c>
      <c r="P38" s="849"/>
      <c r="Q38" s="849"/>
      <c r="R38" s="837"/>
      <c r="S38" s="850"/>
    </row>
    <row r="39" spans="1:19" ht="14.4" customHeight="1" x14ac:dyDescent="0.3">
      <c r="A39" s="831" t="s">
        <v>6808</v>
      </c>
      <c r="B39" s="832" t="s">
        <v>6809</v>
      </c>
      <c r="C39" s="832" t="s">
        <v>612</v>
      </c>
      <c r="D39" s="832" t="s">
        <v>6780</v>
      </c>
      <c r="E39" s="832" t="s">
        <v>6788</v>
      </c>
      <c r="F39" s="832" t="s">
        <v>6897</v>
      </c>
      <c r="G39" s="832" t="s">
        <v>6898</v>
      </c>
      <c r="H39" s="849"/>
      <c r="I39" s="849"/>
      <c r="J39" s="832"/>
      <c r="K39" s="832"/>
      <c r="L39" s="849">
        <v>21</v>
      </c>
      <c r="M39" s="849">
        <v>4284</v>
      </c>
      <c r="N39" s="832">
        <v>1</v>
      </c>
      <c r="O39" s="832">
        <v>204</v>
      </c>
      <c r="P39" s="849"/>
      <c r="Q39" s="849"/>
      <c r="R39" s="837"/>
      <c r="S39" s="850"/>
    </row>
    <row r="40" spans="1:19" ht="14.4" customHeight="1" x14ac:dyDescent="0.3">
      <c r="A40" s="831" t="s">
        <v>6808</v>
      </c>
      <c r="B40" s="832" t="s">
        <v>6809</v>
      </c>
      <c r="C40" s="832" t="s">
        <v>612</v>
      </c>
      <c r="D40" s="832" t="s">
        <v>6780</v>
      </c>
      <c r="E40" s="832" t="s">
        <v>6788</v>
      </c>
      <c r="F40" s="832" t="s">
        <v>6915</v>
      </c>
      <c r="G40" s="832" t="s">
        <v>6916</v>
      </c>
      <c r="H40" s="849"/>
      <c r="I40" s="849"/>
      <c r="J40" s="832"/>
      <c r="K40" s="832"/>
      <c r="L40" s="849">
        <v>20</v>
      </c>
      <c r="M40" s="849">
        <v>1720</v>
      </c>
      <c r="N40" s="832">
        <v>1</v>
      </c>
      <c r="O40" s="832">
        <v>86</v>
      </c>
      <c r="P40" s="849"/>
      <c r="Q40" s="849"/>
      <c r="R40" s="837"/>
      <c r="S40" s="850"/>
    </row>
    <row r="41" spans="1:19" ht="14.4" customHeight="1" x14ac:dyDescent="0.3">
      <c r="A41" s="831" t="s">
        <v>6808</v>
      </c>
      <c r="B41" s="832" t="s">
        <v>6809</v>
      </c>
      <c r="C41" s="832" t="s">
        <v>612</v>
      </c>
      <c r="D41" s="832" t="s">
        <v>6780</v>
      </c>
      <c r="E41" s="832" t="s">
        <v>6788</v>
      </c>
      <c r="F41" s="832" t="s">
        <v>6921</v>
      </c>
      <c r="G41" s="832" t="s">
        <v>6922</v>
      </c>
      <c r="H41" s="849"/>
      <c r="I41" s="849"/>
      <c r="J41" s="832"/>
      <c r="K41" s="832"/>
      <c r="L41" s="849">
        <v>1</v>
      </c>
      <c r="M41" s="849">
        <v>932</v>
      </c>
      <c r="N41" s="832">
        <v>1</v>
      </c>
      <c r="O41" s="832">
        <v>932</v>
      </c>
      <c r="P41" s="849"/>
      <c r="Q41" s="849"/>
      <c r="R41" s="837"/>
      <c r="S41" s="850"/>
    </row>
    <row r="42" spans="1:19" ht="14.4" customHeight="1" x14ac:dyDescent="0.3">
      <c r="A42" s="831" t="s">
        <v>6808</v>
      </c>
      <c r="B42" s="832" t="s">
        <v>6809</v>
      </c>
      <c r="C42" s="832" t="s">
        <v>612</v>
      </c>
      <c r="D42" s="832" t="s">
        <v>2152</v>
      </c>
      <c r="E42" s="832" t="s">
        <v>6786</v>
      </c>
      <c r="F42" s="832" t="s">
        <v>6787</v>
      </c>
      <c r="G42" s="832" t="s">
        <v>3778</v>
      </c>
      <c r="H42" s="849">
        <v>5.0500000000000007</v>
      </c>
      <c r="I42" s="849">
        <v>762.55000000000007</v>
      </c>
      <c r="J42" s="832">
        <v>0.33554817275747517</v>
      </c>
      <c r="K42" s="832">
        <v>151</v>
      </c>
      <c r="L42" s="849">
        <v>15.049999999999999</v>
      </c>
      <c r="M42" s="849">
        <v>2272.5499999999997</v>
      </c>
      <c r="N42" s="832">
        <v>1</v>
      </c>
      <c r="O42" s="832">
        <v>151</v>
      </c>
      <c r="P42" s="849">
        <v>19.600000000000001</v>
      </c>
      <c r="Q42" s="849">
        <v>2353.29</v>
      </c>
      <c r="R42" s="837">
        <v>1.0355283712129548</v>
      </c>
      <c r="S42" s="850">
        <v>120.06581632653061</v>
      </c>
    </row>
    <row r="43" spans="1:19" ht="14.4" customHeight="1" x14ac:dyDescent="0.3">
      <c r="A43" s="831" t="s">
        <v>6808</v>
      </c>
      <c r="B43" s="832" t="s">
        <v>6809</v>
      </c>
      <c r="C43" s="832" t="s">
        <v>612</v>
      </c>
      <c r="D43" s="832" t="s">
        <v>2152</v>
      </c>
      <c r="E43" s="832" t="s">
        <v>6786</v>
      </c>
      <c r="F43" s="832" t="s">
        <v>6811</v>
      </c>
      <c r="G43" s="832" t="s">
        <v>6812</v>
      </c>
      <c r="H43" s="849"/>
      <c r="I43" s="849"/>
      <c r="J43" s="832"/>
      <c r="K43" s="832"/>
      <c r="L43" s="849"/>
      <c r="M43" s="849"/>
      <c r="N43" s="832"/>
      <c r="O43" s="832"/>
      <c r="P43" s="849">
        <v>0.2</v>
      </c>
      <c r="Q43" s="849">
        <v>50.71</v>
      </c>
      <c r="R43" s="837"/>
      <c r="S43" s="850">
        <v>253.54999999999998</v>
      </c>
    </row>
    <row r="44" spans="1:19" ht="14.4" customHeight="1" x14ac:dyDescent="0.3">
      <c r="A44" s="831" t="s">
        <v>6808</v>
      </c>
      <c r="B44" s="832" t="s">
        <v>6809</v>
      </c>
      <c r="C44" s="832" t="s">
        <v>612</v>
      </c>
      <c r="D44" s="832" t="s">
        <v>2152</v>
      </c>
      <c r="E44" s="832" t="s">
        <v>6786</v>
      </c>
      <c r="F44" s="832" t="s">
        <v>6817</v>
      </c>
      <c r="G44" s="832" t="s">
        <v>6818</v>
      </c>
      <c r="H44" s="849"/>
      <c r="I44" s="849"/>
      <c r="J44" s="832"/>
      <c r="K44" s="832"/>
      <c r="L44" s="849">
        <v>2</v>
      </c>
      <c r="M44" s="849">
        <v>262.95999999999998</v>
      </c>
      <c r="N44" s="832">
        <v>1</v>
      </c>
      <c r="O44" s="832">
        <v>131.47999999999999</v>
      </c>
      <c r="P44" s="849"/>
      <c r="Q44" s="849"/>
      <c r="R44" s="837"/>
      <c r="S44" s="850"/>
    </row>
    <row r="45" spans="1:19" ht="14.4" customHeight="1" x14ac:dyDescent="0.3">
      <c r="A45" s="831" t="s">
        <v>6808</v>
      </c>
      <c r="B45" s="832" t="s">
        <v>6809</v>
      </c>
      <c r="C45" s="832" t="s">
        <v>612</v>
      </c>
      <c r="D45" s="832" t="s">
        <v>2152</v>
      </c>
      <c r="E45" s="832" t="s">
        <v>6786</v>
      </c>
      <c r="F45" s="832" t="s">
        <v>6819</v>
      </c>
      <c r="G45" s="832" t="s">
        <v>686</v>
      </c>
      <c r="H45" s="849">
        <v>92</v>
      </c>
      <c r="I45" s="849">
        <v>1943.9599999999998</v>
      </c>
      <c r="J45" s="832">
        <v>0.31506849315068491</v>
      </c>
      <c r="K45" s="832">
        <v>21.13</v>
      </c>
      <c r="L45" s="849">
        <v>292</v>
      </c>
      <c r="M45" s="849">
        <v>6169.96</v>
      </c>
      <c r="N45" s="832">
        <v>1</v>
      </c>
      <c r="O45" s="832">
        <v>21.13</v>
      </c>
      <c r="P45" s="849">
        <v>376</v>
      </c>
      <c r="Q45" s="849">
        <v>6316.8</v>
      </c>
      <c r="R45" s="837">
        <v>1.0237991818423458</v>
      </c>
      <c r="S45" s="850">
        <v>16.8</v>
      </c>
    </row>
    <row r="46" spans="1:19" ht="14.4" customHeight="1" x14ac:dyDescent="0.3">
      <c r="A46" s="831" t="s">
        <v>6808</v>
      </c>
      <c r="B46" s="832" t="s">
        <v>6809</v>
      </c>
      <c r="C46" s="832" t="s">
        <v>612</v>
      </c>
      <c r="D46" s="832" t="s">
        <v>2152</v>
      </c>
      <c r="E46" s="832" t="s">
        <v>6786</v>
      </c>
      <c r="F46" s="832" t="s">
        <v>6820</v>
      </c>
      <c r="G46" s="832" t="s">
        <v>704</v>
      </c>
      <c r="H46" s="849">
        <v>1.8000000000000003</v>
      </c>
      <c r="I46" s="849">
        <v>475.29</v>
      </c>
      <c r="J46" s="832">
        <v>1</v>
      </c>
      <c r="K46" s="832">
        <v>264.04999999999995</v>
      </c>
      <c r="L46" s="849">
        <v>1.8</v>
      </c>
      <c r="M46" s="849">
        <v>475.29</v>
      </c>
      <c r="N46" s="832">
        <v>1</v>
      </c>
      <c r="O46" s="832">
        <v>264.05</v>
      </c>
      <c r="P46" s="849">
        <v>3.4000000000000004</v>
      </c>
      <c r="Q46" s="849">
        <v>714.18000000000006</v>
      </c>
      <c r="R46" s="837">
        <v>1.5026194533863537</v>
      </c>
      <c r="S46" s="850">
        <v>210.0529411764706</v>
      </c>
    </row>
    <row r="47" spans="1:19" ht="14.4" customHeight="1" x14ac:dyDescent="0.3">
      <c r="A47" s="831" t="s">
        <v>6808</v>
      </c>
      <c r="B47" s="832" t="s">
        <v>6809</v>
      </c>
      <c r="C47" s="832" t="s">
        <v>612</v>
      </c>
      <c r="D47" s="832" t="s">
        <v>2152</v>
      </c>
      <c r="E47" s="832" t="s">
        <v>6788</v>
      </c>
      <c r="F47" s="832" t="s">
        <v>6827</v>
      </c>
      <c r="G47" s="832" t="s">
        <v>6828</v>
      </c>
      <c r="H47" s="849"/>
      <c r="I47" s="849"/>
      <c r="J47" s="832"/>
      <c r="K47" s="832"/>
      <c r="L47" s="849">
        <v>2</v>
      </c>
      <c r="M47" s="849">
        <v>292</v>
      </c>
      <c r="N47" s="832">
        <v>1</v>
      </c>
      <c r="O47" s="832">
        <v>146</v>
      </c>
      <c r="P47" s="849"/>
      <c r="Q47" s="849"/>
      <c r="R47" s="837"/>
      <c r="S47" s="850"/>
    </row>
    <row r="48" spans="1:19" ht="14.4" customHeight="1" x14ac:dyDescent="0.3">
      <c r="A48" s="831" t="s">
        <v>6808</v>
      </c>
      <c r="B48" s="832" t="s">
        <v>6809</v>
      </c>
      <c r="C48" s="832" t="s">
        <v>612</v>
      </c>
      <c r="D48" s="832" t="s">
        <v>2152</v>
      </c>
      <c r="E48" s="832" t="s">
        <v>6788</v>
      </c>
      <c r="F48" s="832" t="s">
        <v>6829</v>
      </c>
      <c r="G48" s="832" t="s">
        <v>6830</v>
      </c>
      <c r="H48" s="849">
        <v>5</v>
      </c>
      <c r="I48" s="849">
        <v>405</v>
      </c>
      <c r="J48" s="832">
        <v>0.17426850258175558</v>
      </c>
      <c r="K48" s="832">
        <v>81</v>
      </c>
      <c r="L48" s="849">
        <v>28</v>
      </c>
      <c r="M48" s="849">
        <v>2324</v>
      </c>
      <c r="N48" s="832">
        <v>1</v>
      </c>
      <c r="O48" s="832">
        <v>83</v>
      </c>
      <c r="P48" s="849">
        <v>27</v>
      </c>
      <c r="Q48" s="849">
        <v>2241</v>
      </c>
      <c r="R48" s="837">
        <v>0.9642857142857143</v>
      </c>
      <c r="S48" s="850">
        <v>83</v>
      </c>
    </row>
    <row r="49" spans="1:19" ht="14.4" customHeight="1" x14ac:dyDescent="0.3">
      <c r="A49" s="831" t="s">
        <v>6808</v>
      </c>
      <c r="B49" s="832" t="s">
        <v>6809</v>
      </c>
      <c r="C49" s="832" t="s">
        <v>612</v>
      </c>
      <c r="D49" s="832" t="s">
        <v>2152</v>
      </c>
      <c r="E49" s="832" t="s">
        <v>6788</v>
      </c>
      <c r="F49" s="832" t="s">
        <v>6831</v>
      </c>
      <c r="G49" s="832" t="s">
        <v>6832</v>
      </c>
      <c r="H49" s="849">
        <v>18</v>
      </c>
      <c r="I49" s="849">
        <v>1872</v>
      </c>
      <c r="J49" s="832">
        <v>0.88301886792452833</v>
      </c>
      <c r="K49" s="832">
        <v>104</v>
      </c>
      <c r="L49" s="849">
        <v>20</v>
      </c>
      <c r="M49" s="849">
        <v>2120</v>
      </c>
      <c r="N49" s="832">
        <v>1</v>
      </c>
      <c r="O49" s="832">
        <v>106</v>
      </c>
      <c r="P49" s="849">
        <v>61</v>
      </c>
      <c r="Q49" s="849">
        <v>6466</v>
      </c>
      <c r="R49" s="837">
        <v>3.05</v>
      </c>
      <c r="S49" s="850">
        <v>106</v>
      </c>
    </row>
    <row r="50" spans="1:19" ht="14.4" customHeight="1" x14ac:dyDescent="0.3">
      <c r="A50" s="831" t="s">
        <v>6808</v>
      </c>
      <c r="B50" s="832" t="s">
        <v>6809</v>
      </c>
      <c r="C50" s="832" t="s">
        <v>612</v>
      </c>
      <c r="D50" s="832" t="s">
        <v>2152</v>
      </c>
      <c r="E50" s="832" t="s">
        <v>6788</v>
      </c>
      <c r="F50" s="832" t="s">
        <v>6833</v>
      </c>
      <c r="G50" s="832" t="s">
        <v>6834</v>
      </c>
      <c r="H50" s="849">
        <v>45</v>
      </c>
      <c r="I50" s="849">
        <v>1575</v>
      </c>
      <c r="J50" s="832">
        <v>0.88682432432432434</v>
      </c>
      <c r="K50" s="832">
        <v>35</v>
      </c>
      <c r="L50" s="849">
        <v>48</v>
      </c>
      <c r="M50" s="849">
        <v>1776</v>
      </c>
      <c r="N50" s="832">
        <v>1</v>
      </c>
      <c r="O50" s="832">
        <v>37</v>
      </c>
      <c r="P50" s="849">
        <v>45</v>
      </c>
      <c r="Q50" s="849">
        <v>1665</v>
      </c>
      <c r="R50" s="837">
        <v>0.9375</v>
      </c>
      <c r="S50" s="850">
        <v>37</v>
      </c>
    </row>
    <row r="51" spans="1:19" ht="14.4" customHeight="1" x14ac:dyDescent="0.3">
      <c r="A51" s="831" t="s">
        <v>6808</v>
      </c>
      <c r="B51" s="832" t="s">
        <v>6809</v>
      </c>
      <c r="C51" s="832" t="s">
        <v>612</v>
      </c>
      <c r="D51" s="832" t="s">
        <v>2152</v>
      </c>
      <c r="E51" s="832" t="s">
        <v>6788</v>
      </c>
      <c r="F51" s="832" t="s">
        <v>6835</v>
      </c>
      <c r="G51" s="832" t="s">
        <v>6836</v>
      </c>
      <c r="H51" s="849">
        <v>1</v>
      </c>
      <c r="I51" s="849">
        <v>5</v>
      </c>
      <c r="J51" s="832"/>
      <c r="K51" s="832">
        <v>5</v>
      </c>
      <c r="L51" s="849"/>
      <c r="M51" s="849"/>
      <c r="N51" s="832"/>
      <c r="O51" s="832"/>
      <c r="P51" s="849">
        <v>3</v>
      </c>
      <c r="Q51" s="849">
        <v>15</v>
      </c>
      <c r="R51" s="837"/>
      <c r="S51" s="850">
        <v>5</v>
      </c>
    </row>
    <row r="52" spans="1:19" ht="14.4" customHeight="1" x14ac:dyDescent="0.3">
      <c r="A52" s="831" t="s">
        <v>6808</v>
      </c>
      <c r="B52" s="832" t="s">
        <v>6809</v>
      </c>
      <c r="C52" s="832" t="s">
        <v>612</v>
      </c>
      <c r="D52" s="832" t="s">
        <v>2152</v>
      </c>
      <c r="E52" s="832" t="s">
        <v>6788</v>
      </c>
      <c r="F52" s="832" t="s">
        <v>6837</v>
      </c>
      <c r="G52" s="832" t="s">
        <v>6838</v>
      </c>
      <c r="H52" s="849">
        <v>5</v>
      </c>
      <c r="I52" s="849">
        <v>25</v>
      </c>
      <c r="J52" s="832">
        <v>0.38461538461538464</v>
      </c>
      <c r="K52" s="832">
        <v>5</v>
      </c>
      <c r="L52" s="849">
        <v>13</v>
      </c>
      <c r="M52" s="849">
        <v>65</v>
      </c>
      <c r="N52" s="832">
        <v>1</v>
      </c>
      <c r="O52" s="832">
        <v>5</v>
      </c>
      <c r="P52" s="849">
        <v>25</v>
      </c>
      <c r="Q52" s="849">
        <v>125</v>
      </c>
      <c r="R52" s="837">
        <v>1.9230769230769231</v>
      </c>
      <c r="S52" s="850">
        <v>5</v>
      </c>
    </row>
    <row r="53" spans="1:19" ht="14.4" customHeight="1" x14ac:dyDescent="0.3">
      <c r="A53" s="831" t="s">
        <v>6808</v>
      </c>
      <c r="B53" s="832" t="s">
        <v>6809</v>
      </c>
      <c r="C53" s="832" t="s">
        <v>612</v>
      </c>
      <c r="D53" s="832" t="s">
        <v>2152</v>
      </c>
      <c r="E53" s="832" t="s">
        <v>6788</v>
      </c>
      <c r="F53" s="832" t="s">
        <v>6841</v>
      </c>
      <c r="G53" s="832" t="s">
        <v>6842</v>
      </c>
      <c r="H53" s="849"/>
      <c r="I53" s="849"/>
      <c r="J53" s="832"/>
      <c r="K53" s="832"/>
      <c r="L53" s="849"/>
      <c r="M53" s="849"/>
      <c r="N53" s="832"/>
      <c r="O53" s="832"/>
      <c r="P53" s="849">
        <v>2</v>
      </c>
      <c r="Q53" s="849">
        <v>618</v>
      </c>
      <c r="R53" s="837"/>
      <c r="S53" s="850">
        <v>309</v>
      </c>
    </row>
    <row r="54" spans="1:19" ht="14.4" customHeight="1" x14ac:dyDescent="0.3">
      <c r="A54" s="831" t="s">
        <v>6808</v>
      </c>
      <c r="B54" s="832" t="s">
        <v>6809</v>
      </c>
      <c r="C54" s="832" t="s">
        <v>612</v>
      </c>
      <c r="D54" s="832" t="s">
        <v>2152</v>
      </c>
      <c r="E54" s="832" t="s">
        <v>6788</v>
      </c>
      <c r="F54" s="832" t="s">
        <v>6843</v>
      </c>
      <c r="G54" s="832" t="s">
        <v>6844</v>
      </c>
      <c r="H54" s="849">
        <v>1</v>
      </c>
      <c r="I54" s="849">
        <v>476</v>
      </c>
      <c r="J54" s="832"/>
      <c r="K54" s="832">
        <v>476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" customHeight="1" x14ac:dyDescent="0.3">
      <c r="A55" s="831" t="s">
        <v>6808</v>
      </c>
      <c r="B55" s="832" t="s">
        <v>6809</v>
      </c>
      <c r="C55" s="832" t="s">
        <v>612</v>
      </c>
      <c r="D55" s="832" t="s">
        <v>2152</v>
      </c>
      <c r="E55" s="832" t="s">
        <v>6788</v>
      </c>
      <c r="F55" s="832" t="s">
        <v>6845</v>
      </c>
      <c r="G55" s="832" t="s">
        <v>6846</v>
      </c>
      <c r="H55" s="849"/>
      <c r="I55" s="849"/>
      <c r="J55" s="832"/>
      <c r="K55" s="832"/>
      <c r="L55" s="849"/>
      <c r="M55" s="849"/>
      <c r="N55" s="832"/>
      <c r="O55" s="832"/>
      <c r="P55" s="849">
        <v>4</v>
      </c>
      <c r="Q55" s="849">
        <v>396</v>
      </c>
      <c r="R55" s="837"/>
      <c r="S55" s="850">
        <v>99</v>
      </c>
    </row>
    <row r="56" spans="1:19" ht="14.4" customHeight="1" x14ac:dyDescent="0.3">
      <c r="A56" s="831" t="s">
        <v>6808</v>
      </c>
      <c r="B56" s="832" t="s">
        <v>6809</v>
      </c>
      <c r="C56" s="832" t="s">
        <v>612</v>
      </c>
      <c r="D56" s="832" t="s">
        <v>2152</v>
      </c>
      <c r="E56" s="832" t="s">
        <v>6788</v>
      </c>
      <c r="F56" s="832" t="s">
        <v>6789</v>
      </c>
      <c r="G56" s="832" t="s">
        <v>6790</v>
      </c>
      <c r="H56" s="849">
        <v>200</v>
      </c>
      <c r="I56" s="849">
        <v>47000</v>
      </c>
      <c r="J56" s="832">
        <v>0.40973959740905086</v>
      </c>
      <c r="K56" s="832">
        <v>235</v>
      </c>
      <c r="L56" s="849">
        <v>457</v>
      </c>
      <c r="M56" s="849">
        <v>114707</v>
      </c>
      <c r="N56" s="832">
        <v>1</v>
      </c>
      <c r="O56" s="832">
        <v>251</v>
      </c>
      <c r="P56" s="849">
        <v>556</v>
      </c>
      <c r="Q56" s="849">
        <v>139556</v>
      </c>
      <c r="R56" s="837">
        <v>1.2166301969365427</v>
      </c>
      <c r="S56" s="850">
        <v>251</v>
      </c>
    </row>
    <row r="57" spans="1:19" ht="14.4" customHeight="1" x14ac:dyDescent="0.3">
      <c r="A57" s="831" t="s">
        <v>6808</v>
      </c>
      <c r="B57" s="832" t="s">
        <v>6809</v>
      </c>
      <c r="C57" s="832" t="s">
        <v>612</v>
      </c>
      <c r="D57" s="832" t="s">
        <v>2152</v>
      </c>
      <c r="E57" s="832" t="s">
        <v>6788</v>
      </c>
      <c r="F57" s="832" t="s">
        <v>6851</v>
      </c>
      <c r="G57" s="832" t="s">
        <v>6852</v>
      </c>
      <c r="H57" s="849">
        <v>186</v>
      </c>
      <c r="I57" s="849">
        <v>21948</v>
      </c>
      <c r="J57" s="832">
        <v>0.40228747388100738</v>
      </c>
      <c r="K57" s="832">
        <v>118</v>
      </c>
      <c r="L57" s="849">
        <v>433</v>
      </c>
      <c r="M57" s="849">
        <v>54558</v>
      </c>
      <c r="N57" s="832">
        <v>1</v>
      </c>
      <c r="O57" s="832">
        <v>126</v>
      </c>
      <c r="P57" s="849">
        <v>557</v>
      </c>
      <c r="Q57" s="849">
        <v>70182</v>
      </c>
      <c r="R57" s="837">
        <v>1.2863741339491916</v>
      </c>
      <c r="S57" s="850">
        <v>126</v>
      </c>
    </row>
    <row r="58" spans="1:19" ht="14.4" customHeight="1" x14ac:dyDescent="0.3">
      <c r="A58" s="831" t="s">
        <v>6808</v>
      </c>
      <c r="B58" s="832" t="s">
        <v>6809</v>
      </c>
      <c r="C58" s="832" t="s">
        <v>612</v>
      </c>
      <c r="D58" s="832" t="s">
        <v>2152</v>
      </c>
      <c r="E58" s="832" t="s">
        <v>6788</v>
      </c>
      <c r="F58" s="832" t="s">
        <v>6795</v>
      </c>
      <c r="G58" s="832" t="s">
        <v>6796</v>
      </c>
      <c r="H58" s="849">
        <v>128</v>
      </c>
      <c r="I58" s="849">
        <v>20096</v>
      </c>
      <c r="J58" s="832">
        <v>0.4634900133770008</v>
      </c>
      <c r="K58" s="832">
        <v>157</v>
      </c>
      <c r="L58" s="849">
        <v>266</v>
      </c>
      <c r="M58" s="849">
        <v>43358</v>
      </c>
      <c r="N58" s="832">
        <v>1</v>
      </c>
      <c r="O58" s="832">
        <v>163</v>
      </c>
      <c r="P58" s="849">
        <v>339</v>
      </c>
      <c r="Q58" s="849">
        <v>55257</v>
      </c>
      <c r="R58" s="837">
        <v>1.2744360902255638</v>
      </c>
      <c r="S58" s="850">
        <v>163</v>
      </c>
    </row>
    <row r="59" spans="1:19" ht="14.4" customHeight="1" x14ac:dyDescent="0.3">
      <c r="A59" s="831" t="s">
        <v>6808</v>
      </c>
      <c r="B59" s="832" t="s">
        <v>6809</v>
      </c>
      <c r="C59" s="832" t="s">
        <v>612</v>
      </c>
      <c r="D59" s="832" t="s">
        <v>2152</v>
      </c>
      <c r="E59" s="832" t="s">
        <v>6788</v>
      </c>
      <c r="F59" s="832" t="s">
        <v>6797</v>
      </c>
      <c r="G59" s="832" t="s">
        <v>6798</v>
      </c>
      <c r="H59" s="849">
        <v>277</v>
      </c>
      <c r="I59" s="849">
        <v>2533.33</v>
      </c>
      <c r="J59" s="832">
        <v>9.047607142857142E-2</v>
      </c>
      <c r="K59" s="832">
        <v>9.145595667870035</v>
      </c>
      <c r="L59" s="849">
        <v>840</v>
      </c>
      <c r="M59" s="849">
        <v>28000</v>
      </c>
      <c r="N59" s="832">
        <v>1</v>
      </c>
      <c r="O59" s="832">
        <v>33.333333333333336</v>
      </c>
      <c r="P59" s="849">
        <v>1076</v>
      </c>
      <c r="Q59" s="849">
        <v>35866.67</v>
      </c>
      <c r="R59" s="837">
        <v>1.2809524999999999</v>
      </c>
      <c r="S59" s="850">
        <v>33.333336431226762</v>
      </c>
    </row>
    <row r="60" spans="1:19" ht="14.4" customHeight="1" x14ac:dyDescent="0.3">
      <c r="A60" s="831" t="s">
        <v>6808</v>
      </c>
      <c r="B60" s="832" t="s">
        <v>6809</v>
      </c>
      <c r="C60" s="832" t="s">
        <v>612</v>
      </c>
      <c r="D60" s="832" t="s">
        <v>2152</v>
      </c>
      <c r="E60" s="832" t="s">
        <v>6788</v>
      </c>
      <c r="F60" s="832" t="s">
        <v>6867</v>
      </c>
      <c r="G60" s="832" t="s">
        <v>6868</v>
      </c>
      <c r="H60" s="849"/>
      <c r="I60" s="849"/>
      <c r="J60" s="832"/>
      <c r="K60" s="832"/>
      <c r="L60" s="849"/>
      <c r="M60" s="849"/>
      <c r="N60" s="832"/>
      <c r="O60" s="832"/>
      <c r="P60" s="849">
        <v>1</v>
      </c>
      <c r="Q60" s="849">
        <v>116</v>
      </c>
      <c r="R60" s="837"/>
      <c r="S60" s="850">
        <v>116</v>
      </c>
    </row>
    <row r="61" spans="1:19" ht="14.4" customHeight="1" x14ac:dyDescent="0.3">
      <c r="A61" s="831" t="s">
        <v>6808</v>
      </c>
      <c r="B61" s="832" t="s">
        <v>6809</v>
      </c>
      <c r="C61" s="832" t="s">
        <v>612</v>
      </c>
      <c r="D61" s="832" t="s">
        <v>2152</v>
      </c>
      <c r="E61" s="832" t="s">
        <v>6788</v>
      </c>
      <c r="F61" s="832" t="s">
        <v>6869</v>
      </c>
      <c r="G61" s="832" t="s">
        <v>6870</v>
      </c>
      <c r="H61" s="849"/>
      <c r="I61" s="849"/>
      <c r="J61" s="832"/>
      <c r="K61" s="832"/>
      <c r="L61" s="849"/>
      <c r="M61" s="849"/>
      <c r="N61" s="832"/>
      <c r="O61" s="832"/>
      <c r="P61" s="849">
        <v>6</v>
      </c>
      <c r="Q61" s="849">
        <v>222</v>
      </c>
      <c r="R61" s="837"/>
      <c r="S61" s="850">
        <v>37</v>
      </c>
    </row>
    <row r="62" spans="1:19" ht="14.4" customHeight="1" x14ac:dyDescent="0.3">
      <c r="A62" s="831" t="s">
        <v>6808</v>
      </c>
      <c r="B62" s="832" t="s">
        <v>6809</v>
      </c>
      <c r="C62" s="832" t="s">
        <v>612</v>
      </c>
      <c r="D62" s="832" t="s">
        <v>2152</v>
      </c>
      <c r="E62" s="832" t="s">
        <v>6788</v>
      </c>
      <c r="F62" s="832" t="s">
        <v>6799</v>
      </c>
      <c r="G62" s="832" t="s">
        <v>6800</v>
      </c>
      <c r="H62" s="849">
        <v>153</v>
      </c>
      <c r="I62" s="849">
        <v>12546</v>
      </c>
      <c r="J62" s="832">
        <v>0.39534883720930231</v>
      </c>
      <c r="K62" s="832">
        <v>82</v>
      </c>
      <c r="L62" s="849">
        <v>369</v>
      </c>
      <c r="M62" s="849">
        <v>31734</v>
      </c>
      <c r="N62" s="832">
        <v>1</v>
      </c>
      <c r="O62" s="832">
        <v>86</v>
      </c>
      <c r="P62" s="849">
        <v>464</v>
      </c>
      <c r="Q62" s="849">
        <v>39904</v>
      </c>
      <c r="R62" s="837">
        <v>1.2574525745257452</v>
      </c>
      <c r="S62" s="850">
        <v>86</v>
      </c>
    </row>
    <row r="63" spans="1:19" ht="14.4" customHeight="1" x14ac:dyDescent="0.3">
      <c r="A63" s="831" t="s">
        <v>6808</v>
      </c>
      <c r="B63" s="832" t="s">
        <v>6809</v>
      </c>
      <c r="C63" s="832" t="s">
        <v>612</v>
      </c>
      <c r="D63" s="832" t="s">
        <v>2152</v>
      </c>
      <c r="E63" s="832" t="s">
        <v>6788</v>
      </c>
      <c r="F63" s="832" t="s">
        <v>6875</v>
      </c>
      <c r="G63" s="832" t="s">
        <v>6876</v>
      </c>
      <c r="H63" s="849">
        <v>2</v>
      </c>
      <c r="I63" s="849">
        <v>0</v>
      </c>
      <c r="J63" s="832"/>
      <c r="K63" s="832">
        <v>0</v>
      </c>
      <c r="L63" s="849">
        <v>2</v>
      </c>
      <c r="M63" s="849">
        <v>0</v>
      </c>
      <c r="N63" s="832"/>
      <c r="O63" s="832">
        <v>0</v>
      </c>
      <c r="P63" s="849"/>
      <c r="Q63" s="849"/>
      <c r="R63" s="837"/>
      <c r="S63" s="850"/>
    </row>
    <row r="64" spans="1:19" ht="14.4" customHeight="1" x14ac:dyDescent="0.3">
      <c r="A64" s="831" t="s">
        <v>6808</v>
      </c>
      <c r="B64" s="832" t="s">
        <v>6809</v>
      </c>
      <c r="C64" s="832" t="s">
        <v>612</v>
      </c>
      <c r="D64" s="832" t="s">
        <v>2152</v>
      </c>
      <c r="E64" s="832" t="s">
        <v>6788</v>
      </c>
      <c r="F64" s="832" t="s">
        <v>6885</v>
      </c>
      <c r="G64" s="832" t="s">
        <v>6886</v>
      </c>
      <c r="H64" s="849">
        <v>1</v>
      </c>
      <c r="I64" s="849">
        <v>158</v>
      </c>
      <c r="J64" s="832"/>
      <c r="K64" s="832">
        <v>158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" customHeight="1" x14ac:dyDescent="0.3">
      <c r="A65" s="831" t="s">
        <v>6808</v>
      </c>
      <c r="B65" s="832" t="s">
        <v>6809</v>
      </c>
      <c r="C65" s="832" t="s">
        <v>612</v>
      </c>
      <c r="D65" s="832" t="s">
        <v>2152</v>
      </c>
      <c r="E65" s="832" t="s">
        <v>6788</v>
      </c>
      <c r="F65" s="832" t="s">
        <v>6893</v>
      </c>
      <c r="G65" s="832" t="s">
        <v>6894</v>
      </c>
      <c r="H65" s="849"/>
      <c r="I65" s="849"/>
      <c r="J65" s="832"/>
      <c r="K65" s="832"/>
      <c r="L65" s="849"/>
      <c r="M65" s="849"/>
      <c r="N65" s="832"/>
      <c r="O65" s="832"/>
      <c r="P65" s="849">
        <v>1</v>
      </c>
      <c r="Q65" s="849">
        <v>123</v>
      </c>
      <c r="R65" s="837"/>
      <c r="S65" s="850">
        <v>123</v>
      </c>
    </row>
    <row r="66" spans="1:19" ht="14.4" customHeight="1" x14ac:dyDescent="0.3">
      <c r="A66" s="831" t="s">
        <v>6808</v>
      </c>
      <c r="B66" s="832" t="s">
        <v>6809</v>
      </c>
      <c r="C66" s="832" t="s">
        <v>612</v>
      </c>
      <c r="D66" s="832" t="s">
        <v>2152</v>
      </c>
      <c r="E66" s="832" t="s">
        <v>6788</v>
      </c>
      <c r="F66" s="832" t="s">
        <v>6895</v>
      </c>
      <c r="G66" s="832" t="s">
        <v>6896</v>
      </c>
      <c r="H66" s="849"/>
      <c r="I66" s="849"/>
      <c r="J66" s="832"/>
      <c r="K66" s="832"/>
      <c r="L66" s="849"/>
      <c r="M66" s="849"/>
      <c r="N66" s="832"/>
      <c r="O66" s="832"/>
      <c r="P66" s="849">
        <v>4</v>
      </c>
      <c r="Q66" s="849">
        <v>236</v>
      </c>
      <c r="R66" s="837"/>
      <c r="S66" s="850">
        <v>59</v>
      </c>
    </row>
    <row r="67" spans="1:19" ht="14.4" customHeight="1" x14ac:dyDescent="0.3">
      <c r="A67" s="831" t="s">
        <v>6808</v>
      </c>
      <c r="B67" s="832" t="s">
        <v>6809</v>
      </c>
      <c r="C67" s="832" t="s">
        <v>612</v>
      </c>
      <c r="D67" s="832" t="s">
        <v>2152</v>
      </c>
      <c r="E67" s="832" t="s">
        <v>6788</v>
      </c>
      <c r="F67" s="832" t="s">
        <v>6915</v>
      </c>
      <c r="G67" s="832" t="s">
        <v>6916</v>
      </c>
      <c r="H67" s="849">
        <v>32</v>
      </c>
      <c r="I67" s="849">
        <v>2624</v>
      </c>
      <c r="J67" s="832">
        <v>0.34282727985367129</v>
      </c>
      <c r="K67" s="832">
        <v>82</v>
      </c>
      <c r="L67" s="849">
        <v>89</v>
      </c>
      <c r="M67" s="849">
        <v>7654</v>
      </c>
      <c r="N67" s="832">
        <v>1</v>
      </c>
      <c r="O67" s="832">
        <v>86</v>
      </c>
      <c r="P67" s="849">
        <v>91</v>
      </c>
      <c r="Q67" s="849">
        <v>7826</v>
      </c>
      <c r="R67" s="837">
        <v>1.0224719101123596</v>
      </c>
      <c r="S67" s="850">
        <v>86</v>
      </c>
    </row>
    <row r="68" spans="1:19" ht="14.4" customHeight="1" x14ac:dyDescent="0.3">
      <c r="A68" s="831" t="s">
        <v>6808</v>
      </c>
      <c r="B68" s="832" t="s">
        <v>6809</v>
      </c>
      <c r="C68" s="832" t="s">
        <v>612</v>
      </c>
      <c r="D68" s="832" t="s">
        <v>6776</v>
      </c>
      <c r="E68" s="832" t="s">
        <v>6786</v>
      </c>
      <c r="F68" s="832" t="s">
        <v>6787</v>
      </c>
      <c r="G68" s="832" t="s">
        <v>3778</v>
      </c>
      <c r="H68" s="849">
        <v>2.1500000000000004</v>
      </c>
      <c r="I68" s="849">
        <v>324.64999999999998</v>
      </c>
      <c r="J68" s="832">
        <v>0.72881355932203373</v>
      </c>
      <c r="K68" s="832">
        <v>150.99999999999997</v>
      </c>
      <c r="L68" s="849">
        <v>2.95</v>
      </c>
      <c r="M68" s="849">
        <v>445.45000000000005</v>
      </c>
      <c r="N68" s="832">
        <v>1</v>
      </c>
      <c r="O68" s="832">
        <v>151</v>
      </c>
      <c r="P68" s="849">
        <v>3</v>
      </c>
      <c r="Q68" s="849">
        <v>351.25</v>
      </c>
      <c r="R68" s="837">
        <v>0.78852845437198327</v>
      </c>
      <c r="S68" s="850">
        <v>117.08333333333333</v>
      </c>
    </row>
    <row r="69" spans="1:19" ht="14.4" customHeight="1" x14ac:dyDescent="0.3">
      <c r="A69" s="831" t="s">
        <v>6808</v>
      </c>
      <c r="B69" s="832" t="s">
        <v>6809</v>
      </c>
      <c r="C69" s="832" t="s">
        <v>612</v>
      </c>
      <c r="D69" s="832" t="s">
        <v>6776</v>
      </c>
      <c r="E69" s="832" t="s">
        <v>6786</v>
      </c>
      <c r="F69" s="832" t="s">
        <v>6819</v>
      </c>
      <c r="G69" s="832" t="s">
        <v>686</v>
      </c>
      <c r="H69" s="849">
        <v>38</v>
      </c>
      <c r="I69" s="849">
        <v>802.93999999999994</v>
      </c>
      <c r="J69" s="832">
        <v>0.71698113207547176</v>
      </c>
      <c r="K69" s="832">
        <v>21.13</v>
      </c>
      <c r="L69" s="849">
        <v>53</v>
      </c>
      <c r="M69" s="849">
        <v>1119.8899999999999</v>
      </c>
      <c r="N69" s="832">
        <v>1</v>
      </c>
      <c r="O69" s="832">
        <v>21.13</v>
      </c>
      <c r="P69" s="849">
        <v>57</v>
      </c>
      <c r="Q69" s="849">
        <v>957.6</v>
      </c>
      <c r="R69" s="837">
        <v>0.85508398146246523</v>
      </c>
      <c r="S69" s="850">
        <v>16.8</v>
      </c>
    </row>
    <row r="70" spans="1:19" ht="14.4" customHeight="1" x14ac:dyDescent="0.3">
      <c r="A70" s="831" t="s">
        <v>6808</v>
      </c>
      <c r="B70" s="832" t="s">
        <v>6809</v>
      </c>
      <c r="C70" s="832" t="s">
        <v>612</v>
      </c>
      <c r="D70" s="832" t="s">
        <v>6776</v>
      </c>
      <c r="E70" s="832" t="s">
        <v>6786</v>
      </c>
      <c r="F70" s="832" t="s">
        <v>6820</v>
      </c>
      <c r="G70" s="832" t="s">
        <v>704</v>
      </c>
      <c r="H70" s="849">
        <v>1</v>
      </c>
      <c r="I70" s="849">
        <v>264.05</v>
      </c>
      <c r="J70" s="832">
        <v>0.83333333333333337</v>
      </c>
      <c r="K70" s="832">
        <v>264.05</v>
      </c>
      <c r="L70" s="849">
        <v>1.2000000000000002</v>
      </c>
      <c r="M70" s="849">
        <v>316.86</v>
      </c>
      <c r="N70" s="832">
        <v>1</v>
      </c>
      <c r="O70" s="832">
        <v>264.04999999999995</v>
      </c>
      <c r="P70" s="849">
        <v>0.60000000000000009</v>
      </c>
      <c r="Q70" s="849">
        <v>126.03</v>
      </c>
      <c r="R70" s="837">
        <v>0.3977466388941488</v>
      </c>
      <c r="S70" s="850">
        <v>210.04999999999998</v>
      </c>
    </row>
    <row r="71" spans="1:19" ht="14.4" customHeight="1" x14ac:dyDescent="0.3">
      <c r="A71" s="831" t="s">
        <v>6808</v>
      </c>
      <c r="B71" s="832" t="s">
        <v>6809</v>
      </c>
      <c r="C71" s="832" t="s">
        <v>612</v>
      </c>
      <c r="D71" s="832" t="s">
        <v>6776</v>
      </c>
      <c r="E71" s="832" t="s">
        <v>6788</v>
      </c>
      <c r="F71" s="832" t="s">
        <v>6823</v>
      </c>
      <c r="G71" s="832" t="s">
        <v>6824</v>
      </c>
      <c r="H71" s="849">
        <v>163</v>
      </c>
      <c r="I71" s="849">
        <v>32111</v>
      </c>
      <c r="J71" s="832">
        <v>26.106504065040649</v>
      </c>
      <c r="K71" s="832">
        <v>197</v>
      </c>
      <c r="L71" s="849">
        <v>6</v>
      </c>
      <c r="M71" s="849">
        <v>1230</v>
      </c>
      <c r="N71" s="832">
        <v>1</v>
      </c>
      <c r="O71" s="832">
        <v>205</v>
      </c>
      <c r="P71" s="849">
        <v>7</v>
      </c>
      <c r="Q71" s="849">
        <v>1435</v>
      </c>
      <c r="R71" s="837">
        <v>1.1666666666666667</v>
      </c>
      <c r="S71" s="850">
        <v>205</v>
      </c>
    </row>
    <row r="72" spans="1:19" ht="14.4" customHeight="1" x14ac:dyDescent="0.3">
      <c r="A72" s="831" t="s">
        <v>6808</v>
      </c>
      <c r="B72" s="832" t="s">
        <v>6809</v>
      </c>
      <c r="C72" s="832" t="s">
        <v>612</v>
      </c>
      <c r="D72" s="832" t="s">
        <v>6776</v>
      </c>
      <c r="E72" s="832" t="s">
        <v>6788</v>
      </c>
      <c r="F72" s="832" t="s">
        <v>6829</v>
      </c>
      <c r="G72" s="832" t="s">
        <v>6830</v>
      </c>
      <c r="H72" s="849">
        <v>12</v>
      </c>
      <c r="I72" s="849">
        <v>972</v>
      </c>
      <c r="J72" s="832">
        <v>0.26024096385542167</v>
      </c>
      <c r="K72" s="832">
        <v>81</v>
      </c>
      <c r="L72" s="849">
        <v>45</v>
      </c>
      <c r="M72" s="849">
        <v>3735</v>
      </c>
      <c r="N72" s="832">
        <v>1</v>
      </c>
      <c r="O72" s="832">
        <v>83</v>
      </c>
      <c r="P72" s="849">
        <v>36</v>
      </c>
      <c r="Q72" s="849">
        <v>2988</v>
      </c>
      <c r="R72" s="837">
        <v>0.8</v>
      </c>
      <c r="S72" s="850">
        <v>83</v>
      </c>
    </row>
    <row r="73" spans="1:19" ht="14.4" customHeight="1" x14ac:dyDescent="0.3">
      <c r="A73" s="831" t="s">
        <v>6808</v>
      </c>
      <c r="B73" s="832" t="s">
        <v>6809</v>
      </c>
      <c r="C73" s="832" t="s">
        <v>612</v>
      </c>
      <c r="D73" s="832" t="s">
        <v>6776</v>
      </c>
      <c r="E73" s="832" t="s">
        <v>6788</v>
      </c>
      <c r="F73" s="832" t="s">
        <v>6831</v>
      </c>
      <c r="G73" s="832" t="s">
        <v>6832</v>
      </c>
      <c r="H73" s="849">
        <v>1</v>
      </c>
      <c r="I73" s="849">
        <v>104</v>
      </c>
      <c r="J73" s="832"/>
      <c r="K73" s="832">
        <v>104</v>
      </c>
      <c r="L73" s="849"/>
      <c r="M73" s="849"/>
      <c r="N73" s="832"/>
      <c r="O73" s="832"/>
      <c r="P73" s="849">
        <v>1</v>
      </c>
      <c r="Q73" s="849">
        <v>106</v>
      </c>
      <c r="R73" s="837"/>
      <c r="S73" s="850">
        <v>106</v>
      </c>
    </row>
    <row r="74" spans="1:19" ht="14.4" customHeight="1" x14ac:dyDescent="0.3">
      <c r="A74" s="831" t="s">
        <v>6808</v>
      </c>
      <c r="B74" s="832" t="s">
        <v>6809</v>
      </c>
      <c r="C74" s="832" t="s">
        <v>612</v>
      </c>
      <c r="D74" s="832" t="s">
        <v>6776</v>
      </c>
      <c r="E74" s="832" t="s">
        <v>6788</v>
      </c>
      <c r="F74" s="832" t="s">
        <v>6833</v>
      </c>
      <c r="G74" s="832" t="s">
        <v>6834</v>
      </c>
      <c r="H74" s="849">
        <v>74</v>
      </c>
      <c r="I74" s="849">
        <v>2590</v>
      </c>
      <c r="J74" s="832">
        <v>0.39772727272727271</v>
      </c>
      <c r="K74" s="832">
        <v>35</v>
      </c>
      <c r="L74" s="849">
        <v>176</v>
      </c>
      <c r="M74" s="849">
        <v>6512</v>
      </c>
      <c r="N74" s="832">
        <v>1</v>
      </c>
      <c r="O74" s="832">
        <v>37</v>
      </c>
      <c r="P74" s="849">
        <v>147</v>
      </c>
      <c r="Q74" s="849">
        <v>5439</v>
      </c>
      <c r="R74" s="837">
        <v>0.83522727272727271</v>
      </c>
      <c r="S74" s="850">
        <v>37</v>
      </c>
    </row>
    <row r="75" spans="1:19" ht="14.4" customHeight="1" x14ac:dyDescent="0.3">
      <c r="A75" s="831" t="s">
        <v>6808</v>
      </c>
      <c r="B75" s="832" t="s">
        <v>6809</v>
      </c>
      <c r="C75" s="832" t="s">
        <v>612</v>
      </c>
      <c r="D75" s="832" t="s">
        <v>6776</v>
      </c>
      <c r="E75" s="832" t="s">
        <v>6788</v>
      </c>
      <c r="F75" s="832" t="s">
        <v>6837</v>
      </c>
      <c r="G75" s="832" t="s">
        <v>6838</v>
      </c>
      <c r="H75" s="849"/>
      <c r="I75" s="849"/>
      <c r="J75" s="832"/>
      <c r="K75" s="832"/>
      <c r="L75" s="849">
        <v>4</v>
      </c>
      <c r="M75" s="849">
        <v>20</v>
      </c>
      <c r="N75" s="832">
        <v>1</v>
      </c>
      <c r="O75" s="832">
        <v>5</v>
      </c>
      <c r="P75" s="849">
        <v>6</v>
      </c>
      <c r="Q75" s="849">
        <v>30</v>
      </c>
      <c r="R75" s="837">
        <v>1.5</v>
      </c>
      <c r="S75" s="850">
        <v>5</v>
      </c>
    </row>
    <row r="76" spans="1:19" ht="14.4" customHeight="1" x14ac:dyDescent="0.3">
      <c r="A76" s="831" t="s">
        <v>6808</v>
      </c>
      <c r="B76" s="832" t="s">
        <v>6809</v>
      </c>
      <c r="C76" s="832" t="s">
        <v>612</v>
      </c>
      <c r="D76" s="832" t="s">
        <v>6776</v>
      </c>
      <c r="E76" s="832" t="s">
        <v>6788</v>
      </c>
      <c r="F76" s="832" t="s">
        <v>6839</v>
      </c>
      <c r="G76" s="832" t="s">
        <v>6840</v>
      </c>
      <c r="H76" s="849"/>
      <c r="I76" s="849"/>
      <c r="J76" s="832"/>
      <c r="K76" s="832"/>
      <c r="L76" s="849">
        <v>1</v>
      </c>
      <c r="M76" s="849">
        <v>207</v>
      </c>
      <c r="N76" s="832">
        <v>1</v>
      </c>
      <c r="O76" s="832">
        <v>207</v>
      </c>
      <c r="P76" s="849"/>
      <c r="Q76" s="849"/>
      <c r="R76" s="837"/>
      <c r="S76" s="850"/>
    </row>
    <row r="77" spans="1:19" ht="14.4" customHeight="1" x14ac:dyDescent="0.3">
      <c r="A77" s="831" t="s">
        <v>6808</v>
      </c>
      <c r="B77" s="832" t="s">
        <v>6809</v>
      </c>
      <c r="C77" s="832" t="s">
        <v>612</v>
      </c>
      <c r="D77" s="832" t="s">
        <v>6776</v>
      </c>
      <c r="E77" s="832" t="s">
        <v>6788</v>
      </c>
      <c r="F77" s="832" t="s">
        <v>6845</v>
      </c>
      <c r="G77" s="832" t="s">
        <v>6846</v>
      </c>
      <c r="H77" s="849">
        <v>1</v>
      </c>
      <c r="I77" s="849">
        <v>95</v>
      </c>
      <c r="J77" s="832">
        <v>0.95959595959595956</v>
      </c>
      <c r="K77" s="832">
        <v>95</v>
      </c>
      <c r="L77" s="849">
        <v>1</v>
      </c>
      <c r="M77" s="849">
        <v>99</v>
      </c>
      <c r="N77" s="832">
        <v>1</v>
      </c>
      <c r="O77" s="832">
        <v>99</v>
      </c>
      <c r="P77" s="849">
        <v>2</v>
      </c>
      <c r="Q77" s="849">
        <v>198</v>
      </c>
      <c r="R77" s="837">
        <v>2</v>
      </c>
      <c r="S77" s="850">
        <v>99</v>
      </c>
    </row>
    <row r="78" spans="1:19" ht="14.4" customHeight="1" x14ac:dyDescent="0.3">
      <c r="A78" s="831" t="s">
        <v>6808</v>
      </c>
      <c r="B78" s="832" t="s">
        <v>6809</v>
      </c>
      <c r="C78" s="832" t="s">
        <v>612</v>
      </c>
      <c r="D78" s="832" t="s">
        <v>6776</v>
      </c>
      <c r="E78" s="832" t="s">
        <v>6788</v>
      </c>
      <c r="F78" s="832" t="s">
        <v>6849</v>
      </c>
      <c r="G78" s="832" t="s">
        <v>6850</v>
      </c>
      <c r="H78" s="849"/>
      <c r="I78" s="849"/>
      <c r="J78" s="832"/>
      <c r="K78" s="832"/>
      <c r="L78" s="849">
        <v>2</v>
      </c>
      <c r="M78" s="849">
        <v>194</v>
      </c>
      <c r="N78" s="832">
        <v>1</v>
      </c>
      <c r="O78" s="832">
        <v>97</v>
      </c>
      <c r="P78" s="849">
        <v>2</v>
      </c>
      <c r="Q78" s="849">
        <v>194</v>
      </c>
      <c r="R78" s="837">
        <v>1</v>
      </c>
      <c r="S78" s="850">
        <v>97</v>
      </c>
    </row>
    <row r="79" spans="1:19" ht="14.4" customHeight="1" x14ac:dyDescent="0.3">
      <c r="A79" s="831" t="s">
        <v>6808</v>
      </c>
      <c r="B79" s="832" t="s">
        <v>6809</v>
      </c>
      <c r="C79" s="832" t="s">
        <v>612</v>
      </c>
      <c r="D79" s="832" t="s">
        <v>6776</v>
      </c>
      <c r="E79" s="832" t="s">
        <v>6788</v>
      </c>
      <c r="F79" s="832" t="s">
        <v>6789</v>
      </c>
      <c r="G79" s="832" t="s">
        <v>6790</v>
      </c>
      <c r="H79" s="849">
        <v>161</v>
      </c>
      <c r="I79" s="849">
        <v>37835</v>
      </c>
      <c r="J79" s="832">
        <v>0.48158802489721625</v>
      </c>
      <c r="K79" s="832">
        <v>235</v>
      </c>
      <c r="L79" s="849">
        <v>313</v>
      </c>
      <c r="M79" s="849">
        <v>78563</v>
      </c>
      <c r="N79" s="832">
        <v>1</v>
      </c>
      <c r="O79" s="832">
        <v>251</v>
      </c>
      <c r="P79" s="849">
        <v>305</v>
      </c>
      <c r="Q79" s="849">
        <v>76555</v>
      </c>
      <c r="R79" s="837">
        <v>0.9744408945686901</v>
      </c>
      <c r="S79" s="850">
        <v>251</v>
      </c>
    </row>
    <row r="80" spans="1:19" ht="14.4" customHeight="1" x14ac:dyDescent="0.3">
      <c r="A80" s="831" t="s">
        <v>6808</v>
      </c>
      <c r="B80" s="832" t="s">
        <v>6809</v>
      </c>
      <c r="C80" s="832" t="s">
        <v>612</v>
      </c>
      <c r="D80" s="832" t="s">
        <v>6776</v>
      </c>
      <c r="E80" s="832" t="s">
        <v>6788</v>
      </c>
      <c r="F80" s="832" t="s">
        <v>6851</v>
      </c>
      <c r="G80" s="832" t="s">
        <v>6852</v>
      </c>
      <c r="H80" s="849">
        <v>307</v>
      </c>
      <c r="I80" s="849">
        <v>36226</v>
      </c>
      <c r="J80" s="832">
        <v>0.97791815138753913</v>
      </c>
      <c r="K80" s="832">
        <v>118</v>
      </c>
      <c r="L80" s="849">
        <v>294</v>
      </c>
      <c r="M80" s="849">
        <v>37044</v>
      </c>
      <c r="N80" s="832">
        <v>1</v>
      </c>
      <c r="O80" s="832">
        <v>126</v>
      </c>
      <c r="P80" s="849">
        <v>303</v>
      </c>
      <c r="Q80" s="849">
        <v>38178</v>
      </c>
      <c r="R80" s="837">
        <v>1.0306122448979591</v>
      </c>
      <c r="S80" s="850">
        <v>126</v>
      </c>
    </row>
    <row r="81" spans="1:19" ht="14.4" customHeight="1" x14ac:dyDescent="0.3">
      <c r="A81" s="831" t="s">
        <v>6808</v>
      </c>
      <c r="B81" s="832" t="s">
        <v>6809</v>
      </c>
      <c r="C81" s="832" t="s">
        <v>612</v>
      </c>
      <c r="D81" s="832" t="s">
        <v>6776</v>
      </c>
      <c r="E81" s="832" t="s">
        <v>6788</v>
      </c>
      <c r="F81" s="832" t="s">
        <v>6791</v>
      </c>
      <c r="G81" s="832" t="s">
        <v>6792</v>
      </c>
      <c r="H81" s="849">
        <v>1</v>
      </c>
      <c r="I81" s="849">
        <v>1284</v>
      </c>
      <c r="J81" s="832"/>
      <c r="K81" s="832">
        <v>1284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6808</v>
      </c>
      <c r="B82" s="832" t="s">
        <v>6809</v>
      </c>
      <c r="C82" s="832" t="s">
        <v>612</v>
      </c>
      <c r="D82" s="832" t="s">
        <v>6776</v>
      </c>
      <c r="E82" s="832" t="s">
        <v>6788</v>
      </c>
      <c r="F82" s="832" t="s">
        <v>6795</v>
      </c>
      <c r="G82" s="832" t="s">
        <v>6796</v>
      </c>
      <c r="H82" s="849">
        <v>65</v>
      </c>
      <c r="I82" s="849">
        <v>10205</v>
      </c>
      <c r="J82" s="832">
        <v>0.56915783602900172</v>
      </c>
      <c r="K82" s="832">
        <v>157</v>
      </c>
      <c r="L82" s="849">
        <v>110</v>
      </c>
      <c r="M82" s="849">
        <v>17930</v>
      </c>
      <c r="N82" s="832">
        <v>1</v>
      </c>
      <c r="O82" s="832">
        <v>163</v>
      </c>
      <c r="P82" s="849">
        <v>116</v>
      </c>
      <c r="Q82" s="849">
        <v>18908</v>
      </c>
      <c r="R82" s="837">
        <v>1.0545454545454545</v>
      </c>
      <c r="S82" s="850">
        <v>163</v>
      </c>
    </row>
    <row r="83" spans="1:19" ht="14.4" customHeight="1" x14ac:dyDescent="0.3">
      <c r="A83" s="831" t="s">
        <v>6808</v>
      </c>
      <c r="B83" s="832" t="s">
        <v>6809</v>
      </c>
      <c r="C83" s="832" t="s">
        <v>612</v>
      </c>
      <c r="D83" s="832" t="s">
        <v>6776</v>
      </c>
      <c r="E83" s="832" t="s">
        <v>6788</v>
      </c>
      <c r="F83" s="832" t="s">
        <v>6797</v>
      </c>
      <c r="G83" s="832" t="s">
        <v>6798</v>
      </c>
      <c r="H83" s="849">
        <v>9287</v>
      </c>
      <c r="I83" s="849">
        <v>129899.98000000001</v>
      </c>
      <c r="J83" s="832">
        <v>7.1767944751381219</v>
      </c>
      <c r="K83" s="832">
        <v>13.987291913427372</v>
      </c>
      <c r="L83" s="849">
        <v>543</v>
      </c>
      <c r="M83" s="849">
        <v>18100</v>
      </c>
      <c r="N83" s="832">
        <v>1</v>
      </c>
      <c r="O83" s="832">
        <v>33.333333333333336</v>
      </c>
      <c r="P83" s="849">
        <v>530</v>
      </c>
      <c r="Q83" s="849">
        <v>17666.669999999998</v>
      </c>
      <c r="R83" s="837">
        <v>0.97605911602209938</v>
      </c>
      <c r="S83" s="850">
        <v>33.333339622641503</v>
      </c>
    </row>
    <row r="84" spans="1:19" ht="14.4" customHeight="1" x14ac:dyDescent="0.3">
      <c r="A84" s="831" t="s">
        <v>6808</v>
      </c>
      <c r="B84" s="832" t="s">
        <v>6809</v>
      </c>
      <c r="C84" s="832" t="s">
        <v>612</v>
      </c>
      <c r="D84" s="832" t="s">
        <v>6776</v>
      </c>
      <c r="E84" s="832" t="s">
        <v>6788</v>
      </c>
      <c r="F84" s="832" t="s">
        <v>6867</v>
      </c>
      <c r="G84" s="832" t="s">
        <v>6868</v>
      </c>
      <c r="H84" s="849">
        <v>577</v>
      </c>
      <c r="I84" s="849">
        <v>62316</v>
      </c>
      <c r="J84" s="832">
        <v>0.87492979894417611</v>
      </c>
      <c r="K84" s="832">
        <v>108</v>
      </c>
      <c r="L84" s="849">
        <v>614</v>
      </c>
      <c r="M84" s="849">
        <v>71224</v>
      </c>
      <c r="N84" s="832">
        <v>1</v>
      </c>
      <c r="O84" s="832">
        <v>116</v>
      </c>
      <c r="P84" s="849">
        <v>708</v>
      </c>
      <c r="Q84" s="849">
        <v>82128</v>
      </c>
      <c r="R84" s="837">
        <v>1.1530944625407167</v>
      </c>
      <c r="S84" s="850">
        <v>116</v>
      </c>
    </row>
    <row r="85" spans="1:19" ht="14.4" customHeight="1" x14ac:dyDescent="0.3">
      <c r="A85" s="831" t="s">
        <v>6808</v>
      </c>
      <c r="B85" s="832" t="s">
        <v>6809</v>
      </c>
      <c r="C85" s="832" t="s">
        <v>612</v>
      </c>
      <c r="D85" s="832" t="s">
        <v>6776</v>
      </c>
      <c r="E85" s="832" t="s">
        <v>6788</v>
      </c>
      <c r="F85" s="832" t="s">
        <v>6869</v>
      </c>
      <c r="G85" s="832" t="s">
        <v>6870</v>
      </c>
      <c r="H85" s="849">
        <v>3</v>
      </c>
      <c r="I85" s="849">
        <v>108</v>
      </c>
      <c r="J85" s="832">
        <v>0.32432432432432434</v>
      </c>
      <c r="K85" s="832">
        <v>36</v>
      </c>
      <c r="L85" s="849">
        <v>9</v>
      </c>
      <c r="M85" s="849">
        <v>333</v>
      </c>
      <c r="N85" s="832">
        <v>1</v>
      </c>
      <c r="O85" s="832">
        <v>37</v>
      </c>
      <c r="P85" s="849">
        <v>33</v>
      </c>
      <c r="Q85" s="849">
        <v>1221</v>
      </c>
      <c r="R85" s="837">
        <v>3.6666666666666665</v>
      </c>
      <c r="S85" s="850">
        <v>37</v>
      </c>
    </row>
    <row r="86" spans="1:19" ht="14.4" customHeight="1" x14ac:dyDescent="0.3">
      <c r="A86" s="831" t="s">
        <v>6808</v>
      </c>
      <c r="B86" s="832" t="s">
        <v>6809</v>
      </c>
      <c r="C86" s="832" t="s">
        <v>612</v>
      </c>
      <c r="D86" s="832" t="s">
        <v>6776</v>
      </c>
      <c r="E86" s="832" t="s">
        <v>6788</v>
      </c>
      <c r="F86" s="832" t="s">
        <v>6799</v>
      </c>
      <c r="G86" s="832" t="s">
        <v>6800</v>
      </c>
      <c r="H86" s="849">
        <v>59</v>
      </c>
      <c r="I86" s="849">
        <v>4838</v>
      </c>
      <c r="J86" s="832">
        <v>0.5208871662360034</v>
      </c>
      <c r="K86" s="832">
        <v>82</v>
      </c>
      <c r="L86" s="849">
        <v>108</v>
      </c>
      <c r="M86" s="849">
        <v>9288</v>
      </c>
      <c r="N86" s="832">
        <v>1</v>
      </c>
      <c r="O86" s="832">
        <v>86</v>
      </c>
      <c r="P86" s="849">
        <v>118</v>
      </c>
      <c r="Q86" s="849">
        <v>10148</v>
      </c>
      <c r="R86" s="837">
        <v>1.0925925925925926</v>
      </c>
      <c r="S86" s="850">
        <v>86</v>
      </c>
    </row>
    <row r="87" spans="1:19" ht="14.4" customHeight="1" x14ac:dyDescent="0.3">
      <c r="A87" s="831" t="s">
        <v>6808</v>
      </c>
      <c r="B87" s="832" t="s">
        <v>6809</v>
      </c>
      <c r="C87" s="832" t="s">
        <v>612</v>
      </c>
      <c r="D87" s="832" t="s">
        <v>6776</v>
      </c>
      <c r="E87" s="832" t="s">
        <v>6788</v>
      </c>
      <c r="F87" s="832" t="s">
        <v>6871</v>
      </c>
      <c r="G87" s="832" t="s">
        <v>6872</v>
      </c>
      <c r="H87" s="849"/>
      <c r="I87" s="849"/>
      <c r="J87" s="832"/>
      <c r="K87" s="832"/>
      <c r="L87" s="849"/>
      <c r="M87" s="849"/>
      <c r="N87" s="832"/>
      <c r="O87" s="832"/>
      <c r="P87" s="849">
        <v>2</v>
      </c>
      <c r="Q87" s="849">
        <v>308</v>
      </c>
      <c r="R87" s="837"/>
      <c r="S87" s="850">
        <v>154</v>
      </c>
    </row>
    <row r="88" spans="1:19" ht="14.4" customHeight="1" x14ac:dyDescent="0.3">
      <c r="A88" s="831" t="s">
        <v>6808</v>
      </c>
      <c r="B88" s="832" t="s">
        <v>6809</v>
      </c>
      <c r="C88" s="832" t="s">
        <v>612</v>
      </c>
      <c r="D88" s="832" t="s">
        <v>6776</v>
      </c>
      <c r="E88" s="832" t="s">
        <v>6788</v>
      </c>
      <c r="F88" s="832" t="s">
        <v>6873</v>
      </c>
      <c r="G88" s="832" t="s">
        <v>6874</v>
      </c>
      <c r="H88" s="849"/>
      <c r="I88" s="849"/>
      <c r="J88" s="832"/>
      <c r="K88" s="832"/>
      <c r="L88" s="849">
        <v>2</v>
      </c>
      <c r="M88" s="849">
        <v>64</v>
      </c>
      <c r="N88" s="832">
        <v>1</v>
      </c>
      <c r="O88" s="832">
        <v>32</v>
      </c>
      <c r="P88" s="849"/>
      <c r="Q88" s="849"/>
      <c r="R88" s="837"/>
      <c r="S88" s="850"/>
    </row>
    <row r="89" spans="1:19" ht="14.4" customHeight="1" x14ac:dyDescent="0.3">
      <c r="A89" s="831" t="s">
        <v>6808</v>
      </c>
      <c r="B89" s="832" t="s">
        <v>6809</v>
      </c>
      <c r="C89" s="832" t="s">
        <v>612</v>
      </c>
      <c r="D89" s="832" t="s">
        <v>6776</v>
      </c>
      <c r="E89" s="832" t="s">
        <v>6788</v>
      </c>
      <c r="F89" s="832" t="s">
        <v>6875</v>
      </c>
      <c r="G89" s="832" t="s">
        <v>6876</v>
      </c>
      <c r="H89" s="849">
        <v>29</v>
      </c>
      <c r="I89" s="849">
        <v>0</v>
      </c>
      <c r="J89" s="832"/>
      <c r="K89" s="832">
        <v>0</v>
      </c>
      <c r="L89" s="849">
        <v>20</v>
      </c>
      <c r="M89" s="849">
        <v>0</v>
      </c>
      <c r="N89" s="832"/>
      <c r="O89" s="832">
        <v>0</v>
      </c>
      <c r="P89" s="849">
        <v>23</v>
      </c>
      <c r="Q89" s="849">
        <v>0</v>
      </c>
      <c r="R89" s="837"/>
      <c r="S89" s="850">
        <v>0</v>
      </c>
    </row>
    <row r="90" spans="1:19" ht="14.4" customHeight="1" x14ac:dyDescent="0.3">
      <c r="A90" s="831" t="s">
        <v>6808</v>
      </c>
      <c r="B90" s="832" t="s">
        <v>6809</v>
      </c>
      <c r="C90" s="832" t="s">
        <v>612</v>
      </c>
      <c r="D90" s="832" t="s">
        <v>6776</v>
      </c>
      <c r="E90" s="832" t="s">
        <v>6788</v>
      </c>
      <c r="F90" s="832" t="s">
        <v>6879</v>
      </c>
      <c r="G90" s="832" t="s">
        <v>6880</v>
      </c>
      <c r="H90" s="849">
        <v>1</v>
      </c>
      <c r="I90" s="849">
        <v>70</v>
      </c>
      <c r="J90" s="832"/>
      <c r="K90" s="832">
        <v>70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6808</v>
      </c>
      <c r="B91" s="832" t="s">
        <v>6809</v>
      </c>
      <c r="C91" s="832" t="s">
        <v>612</v>
      </c>
      <c r="D91" s="832" t="s">
        <v>6776</v>
      </c>
      <c r="E91" s="832" t="s">
        <v>6788</v>
      </c>
      <c r="F91" s="832" t="s">
        <v>6885</v>
      </c>
      <c r="G91" s="832" t="s">
        <v>6886</v>
      </c>
      <c r="H91" s="849"/>
      <c r="I91" s="849"/>
      <c r="J91" s="832"/>
      <c r="K91" s="832"/>
      <c r="L91" s="849">
        <v>1</v>
      </c>
      <c r="M91" s="849">
        <v>162</v>
      </c>
      <c r="N91" s="832">
        <v>1</v>
      </c>
      <c r="O91" s="832">
        <v>162</v>
      </c>
      <c r="P91" s="849"/>
      <c r="Q91" s="849"/>
      <c r="R91" s="837"/>
      <c r="S91" s="850"/>
    </row>
    <row r="92" spans="1:19" ht="14.4" customHeight="1" x14ac:dyDescent="0.3">
      <c r="A92" s="831" t="s">
        <v>6808</v>
      </c>
      <c r="B92" s="832" t="s">
        <v>6809</v>
      </c>
      <c r="C92" s="832" t="s">
        <v>612</v>
      </c>
      <c r="D92" s="832" t="s">
        <v>6776</v>
      </c>
      <c r="E92" s="832" t="s">
        <v>6788</v>
      </c>
      <c r="F92" s="832" t="s">
        <v>6895</v>
      </c>
      <c r="G92" s="832" t="s">
        <v>6896</v>
      </c>
      <c r="H92" s="849">
        <v>1</v>
      </c>
      <c r="I92" s="849">
        <v>57</v>
      </c>
      <c r="J92" s="832">
        <v>0.12076271186440678</v>
      </c>
      <c r="K92" s="832">
        <v>57</v>
      </c>
      <c r="L92" s="849">
        <v>8</v>
      </c>
      <c r="M92" s="849">
        <v>472</v>
      </c>
      <c r="N92" s="832">
        <v>1</v>
      </c>
      <c r="O92" s="832">
        <v>59</v>
      </c>
      <c r="P92" s="849">
        <v>12</v>
      </c>
      <c r="Q92" s="849">
        <v>708</v>
      </c>
      <c r="R92" s="837">
        <v>1.5</v>
      </c>
      <c r="S92" s="850">
        <v>59</v>
      </c>
    </row>
    <row r="93" spans="1:19" ht="14.4" customHeight="1" x14ac:dyDescent="0.3">
      <c r="A93" s="831" t="s">
        <v>6808</v>
      </c>
      <c r="B93" s="832" t="s">
        <v>6809</v>
      </c>
      <c r="C93" s="832" t="s">
        <v>612</v>
      </c>
      <c r="D93" s="832" t="s">
        <v>6776</v>
      </c>
      <c r="E93" s="832" t="s">
        <v>6788</v>
      </c>
      <c r="F93" s="832" t="s">
        <v>6897</v>
      </c>
      <c r="G93" s="832" t="s">
        <v>6898</v>
      </c>
      <c r="H93" s="849">
        <v>934</v>
      </c>
      <c r="I93" s="849">
        <v>184932</v>
      </c>
      <c r="J93" s="832">
        <v>82.411764705882348</v>
      </c>
      <c r="K93" s="832">
        <v>198</v>
      </c>
      <c r="L93" s="849">
        <v>11</v>
      </c>
      <c r="M93" s="849">
        <v>2244</v>
      </c>
      <c r="N93" s="832">
        <v>1</v>
      </c>
      <c r="O93" s="832">
        <v>204</v>
      </c>
      <c r="P93" s="849">
        <v>14</v>
      </c>
      <c r="Q93" s="849">
        <v>2856</v>
      </c>
      <c r="R93" s="837">
        <v>1.2727272727272727</v>
      </c>
      <c r="S93" s="850">
        <v>204</v>
      </c>
    </row>
    <row r="94" spans="1:19" ht="14.4" customHeight="1" x14ac:dyDescent="0.3">
      <c r="A94" s="831" t="s">
        <v>6808</v>
      </c>
      <c r="B94" s="832" t="s">
        <v>6809</v>
      </c>
      <c r="C94" s="832" t="s">
        <v>612</v>
      </c>
      <c r="D94" s="832" t="s">
        <v>6776</v>
      </c>
      <c r="E94" s="832" t="s">
        <v>6788</v>
      </c>
      <c r="F94" s="832" t="s">
        <v>6905</v>
      </c>
      <c r="G94" s="832" t="s">
        <v>6906</v>
      </c>
      <c r="H94" s="849"/>
      <c r="I94" s="849"/>
      <c r="J94" s="832"/>
      <c r="K94" s="832"/>
      <c r="L94" s="849"/>
      <c r="M94" s="849"/>
      <c r="N94" s="832"/>
      <c r="O94" s="832"/>
      <c r="P94" s="849">
        <v>1</v>
      </c>
      <c r="Q94" s="849">
        <v>319</v>
      </c>
      <c r="R94" s="837"/>
      <c r="S94" s="850">
        <v>319</v>
      </c>
    </row>
    <row r="95" spans="1:19" ht="14.4" customHeight="1" x14ac:dyDescent="0.3">
      <c r="A95" s="831" t="s">
        <v>6808</v>
      </c>
      <c r="B95" s="832" t="s">
        <v>6809</v>
      </c>
      <c r="C95" s="832" t="s">
        <v>612</v>
      </c>
      <c r="D95" s="832" t="s">
        <v>6776</v>
      </c>
      <c r="E95" s="832" t="s">
        <v>6788</v>
      </c>
      <c r="F95" s="832" t="s">
        <v>6915</v>
      </c>
      <c r="G95" s="832" t="s">
        <v>6916</v>
      </c>
      <c r="H95" s="849">
        <v>3</v>
      </c>
      <c r="I95" s="849">
        <v>246</v>
      </c>
      <c r="J95" s="832"/>
      <c r="K95" s="832">
        <v>82</v>
      </c>
      <c r="L95" s="849"/>
      <c r="M95" s="849"/>
      <c r="N95" s="832"/>
      <c r="O95" s="832"/>
      <c r="P95" s="849">
        <v>1</v>
      </c>
      <c r="Q95" s="849">
        <v>86</v>
      </c>
      <c r="R95" s="837"/>
      <c r="S95" s="850">
        <v>86</v>
      </c>
    </row>
    <row r="96" spans="1:19" ht="14.4" customHeight="1" x14ac:dyDescent="0.3">
      <c r="A96" s="831" t="s">
        <v>6808</v>
      </c>
      <c r="B96" s="832" t="s">
        <v>6809</v>
      </c>
      <c r="C96" s="832" t="s">
        <v>612</v>
      </c>
      <c r="D96" s="832" t="s">
        <v>2153</v>
      </c>
      <c r="E96" s="832" t="s">
        <v>6786</v>
      </c>
      <c r="F96" s="832" t="s">
        <v>6787</v>
      </c>
      <c r="G96" s="832" t="s">
        <v>3778</v>
      </c>
      <c r="H96" s="849">
        <v>13.95</v>
      </c>
      <c r="I96" s="849">
        <v>2106.4499999999998</v>
      </c>
      <c r="J96" s="832">
        <v>0.89710610932475887</v>
      </c>
      <c r="K96" s="832">
        <v>151</v>
      </c>
      <c r="L96" s="849">
        <v>15.549999999999999</v>
      </c>
      <c r="M96" s="849">
        <v>2348.0499999999997</v>
      </c>
      <c r="N96" s="832">
        <v>1</v>
      </c>
      <c r="O96" s="832">
        <v>151</v>
      </c>
      <c r="P96" s="849">
        <v>14.899999999999999</v>
      </c>
      <c r="Q96" s="849">
        <v>1814.41</v>
      </c>
      <c r="R96" s="837">
        <v>0.77273056365920667</v>
      </c>
      <c r="S96" s="850">
        <v>121.77248322147653</v>
      </c>
    </row>
    <row r="97" spans="1:19" ht="14.4" customHeight="1" x14ac:dyDescent="0.3">
      <c r="A97" s="831" t="s">
        <v>6808</v>
      </c>
      <c r="B97" s="832" t="s">
        <v>6809</v>
      </c>
      <c r="C97" s="832" t="s">
        <v>612</v>
      </c>
      <c r="D97" s="832" t="s">
        <v>2153</v>
      </c>
      <c r="E97" s="832" t="s">
        <v>6786</v>
      </c>
      <c r="F97" s="832" t="s">
        <v>6813</v>
      </c>
      <c r="G97" s="832" t="s">
        <v>6814</v>
      </c>
      <c r="H97" s="849"/>
      <c r="I97" s="849"/>
      <c r="J97" s="832"/>
      <c r="K97" s="832"/>
      <c r="L97" s="849">
        <v>3</v>
      </c>
      <c r="M97" s="849">
        <v>3320.4</v>
      </c>
      <c r="N97" s="832">
        <v>1</v>
      </c>
      <c r="O97" s="832">
        <v>1106.8</v>
      </c>
      <c r="P97" s="849"/>
      <c r="Q97" s="849"/>
      <c r="R97" s="837"/>
      <c r="S97" s="850"/>
    </row>
    <row r="98" spans="1:19" ht="14.4" customHeight="1" x14ac:dyDescent="0.3">
      <c r="A98" s="831" t="s">
        <v>6808</v>
      </c>
      <c r="B98" s="832" t="s">
        <v>6809</v>
      </c>
      <c r="C98" s="832" t="s">
        <v>612</v>
      </c>
      <c r="D98" s="832" t="s">
        <v>2153</v>
      </c>
      <c r="E98" s="832" t="s">
        <v>6786</v>
      </c>
      <c r="F98" s="832" t="s">
        <v>6819</v>
      </c>
      <c r="G98" s="832" t="s">
        <v>686</v>
      </c>
      <c r="H98" s="849">
        <v>247</v>
      </c>
      <c r="I98" s="849">
        <v>5219.1100000000006</v>
      </c>
      <c r="J98" s="832">
        <v>0.88530465949820791</v>
      </c>
      <c r="K98" s="832">
        <v>21.130000000000003</v>
      </c>
      <c r="L98" s="849">
        <v>279</v>
      </c>
      <c r="M98" s="849">
        <v>5895.27</v>
      </c>
      <c r="N98" s="832">
        <v>1</v>
      </c>
      <c r="O98" s="832">
        <v>21.130000000000003</v>
      </c>
      <c r="P98" s="849">
        <v>273</v>
      </c>
      <c r="Q98" s="849">
        <v>4586.3999999999996</v>
      </c>
      <c r="R98" s="837">
        <v>0.77797963452055618</v>
      </c>
      <c r="S98" s="850">
        <v>16.799999999999997</v>
      </c>
    </row>
    <row r="99" spans="1:19" ht="14.4" customHeight="1" x14ac:dyDescent="0.3">
      <c r="A99" s="831" t="s">
        <v>6808</v>
      </c>
      <c r="B99" s="832" t="s">
        <v>6809</v>
      </c>
      <c r="C99" s="832" t="s">
        <v>612</v>
      </c>
      <c r="D99" s="832" t="s">
        <v>2153</v>
      </c>
      <c r="E99" s="832" t="s">
        <v>6786</v>
      </c>
      <c r="F99" s="832" t="s">
        <v>6820</v>
      </c>
      <c r="G99" s="832" t="s">
        <v>704</v>
      </c>
      <c r="H99" s="849">
        <v>6.4</v>
      </c>
      <c r="I99" s="849">
        <v>1689.92</v>
      </c>
      <c r="J99" s="832">
        <v>1</v>
      </c>
      <c r="K99" s="832">
        <v>264.05</v>
      </c>
      <c r="L99" s="849">
        <v>6.4</v>
      </c>
      <c r="M99" s="849">
        <v>1689.92</v>
      </c>
      <c r="N99" s="832">
        <v>1</v>
      </c>
      <c r="O99" s="832">
        <v>264.05</v>
      </c>
      <c r="P99" s="849">
        <v>5</v>
      </c>
      <c r="Q99" s="849">
        <v>1050.25</v>
      </c>
      <c r="R99" s="837">
        <v>0.62147912327210753</v>
      </c>
      <c r="S99" s="850">
        <v>210.05</v>
      </c>
    </row>
    <row r="100" spans="1:19" ht="14.4" customHeight="1" x14ac:dyDescent="0.3">
      <c r="A100" s="831" t="s">
        <v>6808</v>
      </c>
      <c r="B100" s="832" t="s">
        <v>6809</v>
      </c>
      <c r="C100" s="832" t="s">
        <v>612</v>
      </c>
      <c r="D100" s="832" t="s">
        <v>2153</v>
      </c>
      <c r="E100" s="832" t="s">
        <v>6788</v>
      </c>
      <c r="F100" s="832" t="s">
        <v>6821</v>
      </c>
      <c r="G100" s="832" t="s">
        <v>6822</v>
      </c>
      <c r="H100" s="849"/>
      <c r="I100" s="849"/>
      <c r="J100" s="832"/>
      <c r="K100" s="832"/>
      <c r="L100" s="849"/>
      <c r="M100" s="849"/>
      <c r="N100" s="832"/>
      <c r="O100" s="832"/>
      <c r="P100" s="849">
        <v>1</v>
      </c>
      <c r="Q100" s="849">
        <v>30</v>
      </c>
      <c r="R100" s="837"/>
      <c r="S100" s="850">
        <v>30</v>
      </c>
    </row>
    <row r="101" spans="1:19" ht="14.4" customHeight="1" x14ac:dyDescent="0.3">
      <c r="A101" s="831" t="s">
        <v>6808</v>
      </c>
      <c r="B101" s="832" t="s">
        <v>6809</v>
      </c>
      <c r="C101" s="832" t="s">
        <v>612</v>
      </c>
      <c r="D101" s="832" t="s">
        <v>2153</v>
      </c>
      <c r="E101" s="832" t="s">
        <v>6788</v>
      </c>
      <c r="F101" s="832" t="s">
        <v>6827</v>
      </c>
      <c r="G101" s="832" t="s">
        <v>6828</v>
      </c>
      <c r="H101" s="849"/>
      <c r="I101" s="849"/>
      <c r="J101" s="832"/>
      <c r="K101" s="832"/>
      <c r="L101" s="849">
        <v>3</v>
      </c>
      <c r="M101" s="849">
        <v>438</v>
      </c>
      <c r="N101" s="832">
        <v>1</v>
      </c>
      <c r="O101" s="832">
        <v>146</v>
      </c>
      <c r="P101" s="849"/>
      <c r="Q101" s="849"/>
      <c r="R101" s="837"/>
      <c r="S101" s="850"/>
    </row>
    <row r="102" spans="1:19" ht="14.4" customHeight="1" x14ac:dyDescent="0.3">
      <c r="A102" s="831" t="s">
        <v>6808</v>
      </c>
      <c r="B102" s="832" t="s">
        <v>6809</v>
      </c>
      <c r="C102" s="832" t="s">
        <v>612</v>
      </c>
      <c r="D102" s="832" t="s">
        <v>2153</v>
      </c>
      <c r="E102" s="832" t="s">
        <v>6788</v>
      </c>
      <c r="F102" s="832" t="s">
        <v>6829</v>
      </c>
      <c r="G102" s="832" t="s">
        <v>6830</v>
      </c>
      <c r="H102" s="849">
        <v>10</v>
      </c>
      <c r="I102" s="849">
        <v>810</v>
      </c>
      <c r="J102" s="832">
        <v>0.18072289156626506</v>
      </c>
      <c r="K102" s="832">
        <v>81</v>
      </c>
      <c r="L102" s="849">
        <v>54</v>
      </c>
      <c r="M102" s="849">
        <v>4482</v>
      </c>
      <c r="N102" s="832">
        <v>1</v>
      </c>
      <c r="O102" s="832">
        <v>83</v>
      </c>
      <c r="P102" s="849">
        <v>10</v>
      </c>
      <c r="Q102" s="849">
        <v>830</v>
      </c>
      <c r="R102" s="837">
        <v>0.18518518518518517</v>
      </c>
      <c r="S102" s="850">
        <v>83</v>
      </c>
    </row>
    <row r="103" spans="1:19" ht="14.4" customHeight="1" x14ac:dyDescent="0.3">
      <c r="A103" s="831" t="s">
        <v>6808</v>
      </c>
      <c r="B103" s="832" t="s">
        <v>6809</v>
      </c>
      <c r="C103" s="832" t="s">
        <v>612</v>
      </c>
      <c r="D103" s="832" t="s">
        <v>2153</v>
      </c>
      <c r="E103" s="832" t="s">
        <v>6788</v>
      </c>
      <c r="F103" s="832" t="s">
        <v>6831</v>
      </c>
      <c r="G103" s="832" t="s">
        <v>6832</v>
      </c>
      <c r="H103" s="849">
        <v>6</v>
      </c>
      <c r="I103" s="849">
        <v>624</v>
      </c>
      <c r="J103" s="832">
        <v>2.9433962264150941</v>
      </c>
      <c r="K103" s="832">
        <v>104</v>
      </c>
      <c r="L103" s="849">
        <v>2</v>
      </c>
      <c r="M103" s="849">
        <v>212</v>
      </c>
      <c r="N103" s="832">
        <v>1</v>
      </c>
      <c r="O103" s="832">
        <v>106</v>
      </c>
      <c r="P103" s="849">
        <v>4</v>
      </c>
      <c r="Q103" s="849">
        <v>424</v>
      </c>
      <c r="R103" s="837">
        <v>2</v>
      </c>
      <c r="S103" s="850">
        <v>106</v>
      </c>
    </row>
    <row r="104" spans="1:19" ht="14.4" customHeight="1" x14ac:dyDescent="0.3">
      <c r="A104" s="831" t="s">
        <v>6808</v>
      </c>
      <c r="B104" s="832" t="s">
        <v>6809</v>
      </c>
      <c r="C104" s="832" t="s">
        <v>612</v>
      </c>
      <c r="D104" s="832" t="s">
        <v>2153</v>
      </c>
      <c r="E104" s="832" t="s">
        <v>6788</v>
      </c>
      <c r="F104" s="832" t="s">
        <v>6833</v>
      </c>
      <c r="G104" s="832" t="s">
        <v>6834</v>
      </c>
      <c r="H104" s="849">
        <v>120</v>
      </c>
      <c r="I104" s="849">
        <v>4200</v>
      </c>
      <c r="J104" s="832">
        <v>0.94594594594594594</v>
      </c>
      <c r="K104" s="832">
        <v>35</v>
      </c>
      <c r="L104" s="849">
        <v>120</v>
      </c>
      <c r="M104" s="849">
        <v>4440</v>
      </c>
      <c r="N104" s="832">
        <v>1</v>
      </c>
      <c r="O104" s="832">
        <v>37</v>
      </c>
      <c r="P104" s="849">
        <v>101</v>
      </c>
      <c r="Q104" s="849">
        <v>3737</v>
      </c>
      <c r="R104" s="837">
        <v>0.84166666666666667</v>
      </c>
      <c r="S104" s="850">
        <v>37</v>
      </c>
    </row>
    <row r="105" spans="1:19" ht="14.4" customHeight="1" x14ac:dyDescent="0.3">
      <c r="A105" s="831" t="s">
        <v>6808</v>
      </c>
      <c r="B105" s="832" t="s">
        <v>6809</v>
      </c>
      <c r="C105" s="832" t="s">
        <v>612</v>
      </c>
      <c r="D105" s="832" t="s">
        <v>2153</v>
      </c>
      <c r="E105" s="832" t="s">
        <v>6788</v>
      </c>
      <c r="F105" s="832" t="s">
        <v>6841</v>
      </c>
      <c r="G105" s="832" t="s">
        <v>6842</v>
      </c>
      <c r="H105" s="849">
        <v>1</v>
      </c>
      <c r="I105" s="849">
        <v>301</v>
      </c>
      <c r="J105" s="832"/>
      <c r="K105" s="832">
        <v>301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6808</v>
      </c>
      <c r="B106" s="832" t="s">
        <v>6809</v>
      </c>
      <c r="C106" s="832" t="s">
        <v>612</v>
      </c>
      <c r="D106" s="832" t="s">
        <v>2153</v>
      </c>
      <c r="E106" s="832" t="s">
        <v>6788</v>
      </c>
      <c r="F106" s="832" t="s">
        <v>6789</v>
      </c>
      <c r="G106" s="832" t="s">
        <v>6790</v>
      </c>
      <c r="H106" s="849">
        <v>833</v>
      </c>
      <c r="I106" s="849">
        <v>195755</v>
      </c>
      <c r="J106" s="832">
        <v>0.88024875666633695</v>
      </c>
      <c r="K106" s="832">
        <v>235</v>
      </c>
      <c r="L106" s="849">
        <v>886</v>
      </c>
      <c r="M106" s="849">
        <v>222386</v>
      </c>
      <c r="N106" s="832">
        <v>1</v>
      </c>
      <c r="O106" s="832">
        <v>251</v>
      </c>
      <c r="P106" s="849">
        <v>861</v>
      </c>
      <c r="Q106" s="849">
        <v>216111</v>
      </c>
      <c r="R106" s="837">
        <v>0.97178329571106092</v>
      </c>
      <c r="S106" s="850">
        <v>251</v>
      </c>
    </row>
    <row r="107" spans="1:19" ht="14.4" customHeight="1" x14ac:dyDescent="0.3">
      <c r="A107" s="831" t="s">
        <v>6808</v>
      </c>
      <c r="B107" s="832" t="s">
        <v>6809</v>
      </c>
      <c r="C107" s="832" t="s">
        <v>612</v>
      </c>
      <c r="D107" s="832" t="s">
        <v>2153</v>
      </c>
      <c r="E107" s="832" t="s">
        <v>6788</v>
      </c>
      <c r="F107" s="832" t="s">
        <v>6851</v>
      </c>
      <c r="G107" s="832" t="s">
        <v>6852</v>
      </c>
      <c r="H107" s="849">
        <v>328</v>
      </c>
      <c r="I107" s="849">
        <v>38704</v>
      </c>
      <c r="J107" s="832">
        <v>1.1547917412579067</v>
      </c>
      <c r="K107" s="832">
        <v>118</v>
      </c>
      <c r="L107" s="849">
        <v>266</v>
      </c>
      <c r="M107" s="849">
        <v>33516</v>
      </c>
      <c r="N107" s="832">
        <v>1</v>
      </c>
      <c r="O107" s="832">
        <v>126</v>
      </c>
      <c r="P107" s="849">
        <v>183</v>
      </c>
      <c r="Q107" s="849">
        <v>23058</v>
      </c>
      <c r="R107" s="837">
        <v>0.68796992481203012</v>
      </c>
      <c r="S107" s="850">
        <v>126</v>
      </c>
    </row>
    <row r="108" spans="1:19" ht="14.4" customHeight="1" x14ac:dyDescent="0.3">
      <c r="A108" s="831" t="s">
        <v>6808</v>
      </c>
      <c r="B108" s="832" t="s">
        <v>6809</v>
      </c>
      <c r="C108" s="832" t="s">
        <v>612</v>
      </c>
      <c r="D108" s="832" t="s">
        <v>2153</v>
      </c>
      <c r="E108" s="832" t="s">
        <v>6788</v>
      </c>
      <c r="F108" s="832" t="s">
        <v>6795</v>
      </c>
      <c r="G108" s="832" t="s">
        <v>6796</v>
      </c>
      <c r="H108" s="849">
        <v>413</v>
      </c>
      <c r="I108" s="849">
        <v>64841</v>
      </c>
      <c r="J108" s="832">
        <v>0.89999444799156092</v>
      </c>
      <c r="K108" s="832">
        <v>157</v>
      </c>
      <c r="L108" s="849">
        <v>442</v>
      </c>
      <c r="M108" s="849">
        <v>72046</v>
      </c>
      <c r="N108" s="832">
        <v>1</v>
      </c>
      <c r="O108" s="832">
        <v>163</v>
      </c>
      <c r="P108" s="849">
        <v>443</v>
      </c>
      <c r="Q108" s="849">
        <v>72209</v>
      </c>
      <c r="R108" s="837">
        <v>1.002262443438914</v>
      </c>
      <c r="S108" s="850">
        <v>163</v>
      </c>
    </row>
    <row r="109" spans="1:19" ht="14.4" customHeight="1" x14ac:dyDescent="0.3">
      <c r="A109" s="831" t="s">
        <v>6808</v>
      </c>
      <c r="B109" s="832" t="s">
        <v>6809</v>
      </c>
      <c r="C109" s="832" t="s">
        <v>612</v>
      </c>
      <c r="D109" s="832" t="s">
        <v>2153</v>
      </c>
      <c r="E109" s="832" t="s">
        <v>6788</v>
      </c>
      <c r="F109" s="832" t="s">
        <v>6797</v>
      </c>
      <c r="G109" s="832" t="s">
        <v>6798</v>
      </c>
      <c r="H109" s="849">
        <v>636</v>
      </c>
      <c r="I109" s="849">
        <v>10466.67</v>
      </c>
      <c r="J109" s="832">
        <v>0.27568048501488279</v>
      </c>
      <c r="K109" s="832">
        <v>16.457028301886794</v>
      </c>
      <c r="L109" s="849">
        <v>1139</v>
      </c>
      <c r="M109" s="849">
        <v>37966.67</v>
      </c>
      <c r="N109" s="832">
        <v>1</v>
      </c>
      <c r="O109" s="832">
        <v>33.333336259877086</v>
      </c>
      <c r="P109" s="849">
        <v>1039</v>
      </c>
      <c r="Q109" s="849">
        <v>34633.339999999997</v>
      </c>
      <c r="R109" s="837">
        <v>0.9122037829496239</v>
      </c>
      <c r="S109" s="850">
        <v>33.333339749759382</v>
      </c>
    </row>
    <row r="110" spans="1:19" ht="14.4" customHeight="1" x14ac:dyDescent="0.3">
      <c r="A110" s="831" t="s">
        <v>6808</v>
      </c>
      <c r="B110" s="832" t="s">
        <v>6809</v>
      </c>
      <c r="C110" s="832" t="s">
        <v>612</v>
      </c>
      <c r="D110" s="832" t="s">
        <v>2153</v>
      </c>
      <c r="E110" s="832" t="s">
        <v>6788</v>
      </c>
      <c r="F110" s="832" t="s">
        <v>6869</v>
      </c>
      <c r="G110" s="832" t="s">
        <v>6870</v>
      </c>
      <c r="H110" s="849"/>
      <c r="I110" s="849"/>
      <c r="J110" s="832"/>
      <c r="K110" s="832"/>
      <c r="L110" s="849">
        <v>3</v>
      </c>
      <c r="M110" s="849">
        <v>111</v>
      </c>
      <c r="N110" s="832">
        <v>1</v>
      </c>
      <c r="O110" s="832">
        <v>37</v>
      </c>
      <c r="P110" s="849">
        <v>4</v>
      </c>
      <c r="Q110" s="849">
        <v>148</v>
      </c>
      <c r="R110" s="837">
        <v>1.3333333333333333</v>
      </c>
      <c r="S110" s="850">
        <v>37</v>
      </c>
    </row>
    <row r="111" spans="1:19" ht="14.4" customHeight="1" x14ac:dyDescent="0.3">
      <c r="A111" s="831" t="s">
        <v>6808</v>
      </c>
      <c r="B111" s="832" t="s">
        <v>6809</v>
      </c>
      <c r="C111" s="832" t="s">
        <v>612</v>
      </c>
      <c r="D111" s="832" t="s">
        <v>2153</v>
      </c>
      <c r="E111" s="832" t="s">
        <v>6788</v>
      </c>
      <c r="F111" s="832" t="s">
        <v>6799</v>
      </c>
      <c r="G111" s="832" t="s">
        <v>6800</v>
      </c>
      <c r="H111" s="849">
        <v>434</v>
      </c>
      <c r="I111" s="849">
        <v>35588</v>
      </c>
      <c r="J111" s="832">
        <v>0.90550099231591263</v>
      </c>
      <c r="K111" s="832">
        <v>82</v>
      </c>
      <c r="L111" s="849">
        <v>457</v>
      </c>
      <c r="M111" s="849">
        <v>39302</v>
      </c>
      <c r="N111" s="832">
        <v>1</v>
      </c>
      <c r="O111" s="832">
        <v>86</v>
      </c>
      <c r="P111" s="849">
        <v>474</v>
      </c>
      <c r="Q111" s="849">
        <v>40764</v>
      </c>
      <c r="R111" s="837">
        <v>1.0371991247264771</v>
      </c>
      <c r="S111" s="850">
        <v>86</v>
      </c>
    </row>
    <row r="112" spans="1:19" ht="14.4" customHeight="1" x14ac:dyDescent="0.3">
      <c r="A112" s="831" t="s">
        <v>6808</v>
      </c>
      <c r="B112" s="832" t="s">
        <v>6809</v>
      </c>
      <c r="C112" s="832" t="s">
        <v>612</v>
      </c>
      <c r="D112" s="832" t="s">
        <v>2153</v>
      </c>
      <c r="E112" s="832" t="s">
        <v>6788</v>
      </c>
      <c r="F112" s="832" t="s">
        <v>6875</v>
      </c>
      <c r="G112" s="832" t="s">
        <v>6876</v>
      </c>
      <c r="H112" s="849">
        <v>2</v>
      </c>
      <c r="I112" s="849">
        <v>0</v>
      </c>
      <c r="J112" s="832"/>
      <c r="K112" s="832">
        <v>0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6808</v>
      </c>
      <c r="B113" s="832" t="s">
        <v>6809</v>
      </c>
      <c r="C113" s="832" t="s">
        <v>612</v>
      </c>
      <c r="D113" s="832" t="s">
        <v>2153</v>
      </c>
      <c r="E113" s="832" t="s">
        <v>6788</v>
      </c>
      <c r="F113" s="832" t="s">
        <v>6877</v>
      </c>
      <c r="G113" s="832" t="s">
        <v>6878</v>
      </c>
      <c r="H113" s="849">
        <v>3</v>
      </c>
      <c r="I113" s="849">
        <v>600</v>
      </c>
      <c r="J113" s="832"/>
      <c r="K113" s="832">
        <v>200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" customHeight="1" x14ac:dyDescent="0.3">
      <c r="A114" s="831" t="s">
        <v>6808</v>
      </c>
      <c r="B114" s="832" t="s">
        <v>6809</v>
      </c>
      <c r="C114" s="832" t="s">
        <v>612</v>
      </c>
      <c r="D114" s="832" t="s">
        <v>2153</v>
      </c>
      <c r="E114" s="832" t="s">
        <v>6788</v>
      </c>
      <c r="F114" s="832" t="s">
        <v>6881</v>
      </c>
      <c r="G114" s="832" t="s">
        <v>6882</v>
      </c>
      <c r="H114" s="849">
        <v>1</v>
      </c>
      <c r="I114" s="849">
        <v>384</v>
      </c>
      <c r="J114" s="832"/>
      <c r="K114" s="832">
        <v>384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6808</v>
      </c>
      <c r="B115" s="832" t="s">
        <v>6809</v>
      </c>
      <c r="C115" s="832" t="s">
        <v>612</v>
      </c>
      <c r="D115" s="832" t="s">
        <v>2153</v>
      </c>
      <c r="E115" s="832" t="s">
        <v>6788</v>
      </c>
      <c r="F115" s="832" t="s">
        <v>6885</v>
      </c>
      <c r="G115" s="832" t="s">
        <v>6886</v>
      </c>
      <c r="H115" s="849"/>
      <c r="I115" s="849"/>
      <c r="J115" s="832"/>
      <c r="K115" s="832"/>
      <c r="L115" s="849">
        <v>1</v>
      </c>
      <c r="M115" s="849">
        <v>162</v>
      </c>
      <c r="N115" s="832">
        <v>1</v>
      </c>
      <c r="O115" s="832">
        <v>162</v>
      </c>
      <c r="P115" s="849">
        <v>2</v>
      </c>
      <c r="Q115" s="849">
        <v>324</v>
      </c>
      <c r="R115" s="837">
        <v>2</v>
      </c>
      <c r="S115" s="850">
        <v>162</v>
      </c>
    </row>
    <row r="116" spans="1:19" ht="14.4" customHeight="1" x14ac:dyDescent="0.3">
      <c r="A116" s="831" t="s">
        <v>6808</v>
      </c>
      <c r="B116" s="832" t="s">
        <v>6809</v>
      </c>
      <c r="C116" s="832" t="s">
        <v>612</v>
      </c>
      <c r="D116" s="832" t="s">
        <v>2153</v>
      </c>
      <c r="E116" s="832" t="s">
        <v>6788</v>
      </c>
      <c r="F116" s="832" t="s">
        <v>6893</v>
      </c>
      <c r="G116" s="832" t="s">
        <v>6894</v>
      </c>
      <c r="H116" s="849">
        <v>2</v>
      </c>
      <c r="I116" s="849">
        <v>240</v>
      </c>
      <c r="J116" s="832"/>
      <c r="K116" s="832">
        <v>120</v>
      </c>
      <c r="L116" s="849"/>
      <c r="M116" s="849"/>
      <c r="N116" s="832"/>
      <c r="O116" s="832"/>
      <c r="P116" s="849"/>
      <c r="Q116" s="849"/>
      <c r="R116" s="837"/>
      <c r="S116" s="850"/>
    </row>
    <row r="117" spans="1:19" ht="14.4" customHeight="1" x14ac:dyDescent="0.3">
      <c r="A117" s="831" t="s">
        <v>6808</v>
      </c>
      <c r="B117" s="832" t="s">
        <v>6809</v>
      </c>
      <c r="C117" s="832" t="s">
        <v>612</v>
      </c>
      <c r="D117" s="832" t="s">
        <v>2153</v>
      </c>
      <c r="E117" s="832" t="s">
        <v>6788</v>
      </c>
      <c r="F117" s="832" t="s">
        <v>6895</v>
      </c>
      <c r="G117" s="832" t="s">
        <v>6896</v>
      </c>
      <c r="H117" s="849"/>
      <c r="I117" s="849"/>
      <c r="J117" s="832"/>
      <c r="K117" s="832"/>
      <c r="L117" s="849">
        <v>12</v>
      </c>
      <c r="M117" s="849">
        <v>708</v>
      </c>
      <c r="N117" s="832">
        <v>1</v>
      </c>
      <c r="O117" s="832">
        <v>59</v>
      </c>
      <c r="P117" s="849">
        <v>3</v>
      </c>
      <c r="Q117" s="849">
        <v>177</v>
      </c>
      <c r="R117" s="837">
        <v>0.25</v>
      </c>
      <c r="S117" s="850">
        <v>59</v>
      </c>
    </row>
    <row r="118" spans="1:19" ht="14.4" customHeight="1" x14ac:dyDescent="0.3">
      <c r="A118" s="831" t="s">
        <v>6808</v>
      </c>
      <c r="B118" s="832" t="s">
        <v>6809</v>
      </c>
      <c r="C118" s="832" t="s">
        <v>612</v>
      </c>
      <c r="D118" s="832" t="s">
        <v>2153</v>
      </c>
      <c r="E118" s="832" t="s">
        <v>6788</v>
      </c>
      <c r="F118" s="832" t="s">
        <v>6915</v>
      </c>
      <c r="G118" s="832" t="s">
        <v>6916</v>
      </c>
      <c r="H118" s="849">
        <v>22</v>
      </c>
      <c r="I118" s="849">
        <v>1804</v>
      </c>
      <c r="J118" s="832">
        <v>1.3110465116279071</v>
      </c>
      <c r="K118" s="832">
        <v>82</v>
      </c>
      <c r="L118" s="849">
        <v>16</v>
      </c>
      <c r="M118" s="849">
        <v>1376</v>
      </c>
      <c r="N118" s="832">
        <v>1</v>
      </c>
      <c r="O118" s="832">
        <v>86</v>
      </c>
      <c r="P118" s="849">
        <v>33</v>
      </c>
      <c r="Q118" s="849">
        <v>2838</v>
      </c>
      <c r="R118" s="837">
        <v>2.0625</v>
      </c>
      <c r="S118" s="850">
        <v>86</v>
      </c>
    </row>
    <row r="119" spans="1:19" ht="14.4" customHeight="1" x14ac:dyDescent="0.3">
      <c r="A119" s="831" t="s">
        <v>6808</v>
      </c>
      <c r="B119" s="832" t="s">
        <v>6809</v>
      </c>
      <c r="C119" s="832" t="s">
        <v>612</v>
      </c>
      <c r="D119" s="832" t="s">
        <v>2154</v>
      </c>
      <c r="E119" s="832" t="s">
        <v>6786</v>
      </c>
      <c r="F119" s="832" t="s">
        <v>6787</v>
      </c>
      <c r="G119" s="832" t="s">
        <v>3778</v>
      </c>
      <c r="H119" s="849">
        <v>5.9</v>
      </c>
      <c r="I119" s="849">
        <v>890.89999999999986</v>
      </c>
      <c r="J119" s="832">
        <v>0.75159235668789792</v>
      </c>
      <c r="K119" s="832">
        <v>150.99999999999997</v>
      </c>
      <c r="L119" s="849">
        <v>7.8500000000000005</v>
      </c>
      <c r="M119" s="849">
        <v>1185.3500000000001</v>
      </c>
      <c r="N119" s="832">
        <v>1</v>
      </c>
      <c r="O119" s="832">
        <v>151</v>
      </c>
      <c r="P119" s="849">
        <v>5.85</v>
      </c>
      <c r="Q119" s="849">
        <v>708.33999999999992</v>
      </c>
      <c r="R119" s="837">
        <v>0.59757877420171246</v>
      </c>
      <c r="S119" s="850">
        <v>121.08376068376067</v>
      </c>
    </row>
    <row r="120" spans="1:19" ht="14.4" customHeight="1" x14ac:dyDescent="0.3">
      <c r="A120" s="831" t="s">
        <v>6808</v>
      </c>
      <c r="B120" s="832" t="s">
        <v>6809</v>
      </c>
      <c r="C120" s="832" t="s">
        <v>612</v>
      </c>
      <c r="D120" s="832" t="s">
        <v>2154</v>
      </c>
      <c r="E120" s="832" t="s">
        <v>6786</v>
      </c>
      <c r="F120" s="832" t="s">
        <v>6813</v>
      </c>
      <c r="G120" s="832" t="s">
        <v>6814</v>
      </c>
      <c r="H120" s="849"/>
      <c r="I120" s="849"/>
      <c r="J120" s="832"/>
      <c r="K120" s="832"/>
      <c r="L120" s="849">
        <v>9</v>
      </c>
      <c r="M120" s="849">
        <v>9961.2000000000007</v>
      </c>
      <c r="N120" s="832">
        <v>1</v>
      </c>
      <c r="O120" s="832">
        <v>1106.8000000000002</v>
      </c>
      <c r="P120" s="849"/>
      <c r="Q120" s="849"/>
      <c r="R120" s="837"/>
      <c r="S120" s="850"/>
    </row>
    <row r="121" spans="1:19" ht="14.4" customHeight="1" x14ac:dyDescent="0.3">
      <c r="A121" s="831" t="s">
        <v>6808</v>
      </c>
      <c r="B121" s="832" t="s">
        <v>6809</v>
      </c>
      <c r="C121" s="832" t="s">
        <v>612</v>
      </c>
      <c r="D121" s="832" t="s">
        <v>2154</v>
      </c>
      <c r="E121" s="832" t="s">
        <v>6786</v>
      </c>
      <c r="F121" s="832" t="s">
        <v>6819</v>
      </c>
      <c r="G121" s="832" t="s">
        <v>686</v>
      </c>
      <c r="H121" s="849">
        <v>98</v>
      </c>
      <c r="I121" s="849">
        <v>2070.7400000000002</v>
      </c>
      <c r="J121" s="832">
        <v>0.77165354330708669</v>
      </c>
      <c r="K121" s="832">
        <v>21.130000000000003</v>
      </c>
      <c r="L121" s="849">
        <v>127</v>
      </c>
      <c r="M121" s="849">
        <v>2683.51</v>
      </c>
      <c r="N121" s="832">
        <v>1</v>
      </c>
      <c r="O121" s="832">
        <v>21.130000000000003</v>
      </c>
      <c r="P121" s="849">
        <v>105</v>
      </c>
      <c r="Q121" s="849">
        <v>1763.9999999999998</v>
      </c>
      <c r="R121" s="837">
        <v>0.65734802553372251</v>
      </c>
      <c r="S121" s="850">
        <v>16.799999999999997</v>
      </c>
    </row>
    <row r="122" spans="1:19" ht="14.4" customHeight="1" x14ac:dyDescent="0.3">
      <c r="A122" s="831" t="s">
        <v>6808</v>
      </c>
      <c r="B122" s="832" t="s">
        <v>6809</v>
      </c>
      <c r="C122" s="832" t="s">
        <v>612</v>
      </c>
      <c r="D122" s="832" t="s">
        <v>2154</v>
      </c>
      <c r="E122" s="832" t="s">
        <v>6786</v>
      </c>
      <c r="F122" s="832" t="s">
        <v>6820</v>
      </c>
      <c r="G122" s="832" t="s">
        <v>704</v>
      </c>
      <c r="H122" s="849">
        <v>3.6</v>
      </c>
      <c r="I122" s="849">
        <v>950.57999999999993</v>
      </c>
      <c r="J122" s="832">
        <v>0.64285714285714279</v>
      </c>
      <c r="K122" s="832">
        <v>264.04999999999995</v>
      </c>
      <c r="L122" s="849">
        <v>5.6</v>
      </c>
      <c r="M122" s="849">
        <v>1478.68</v>
      </c>
      <c r="N122" s="832">
        <v>1</v>
      </c>
      <c r="O122" s="832">
        <v>264.05</v>
      </c>
      <c r="P122" s="849">
        <v>2.4</v>
      </c>
      <c r="Q122" s="849">
        <v>504.12</v>
      </c>
      <c r="R122" s="837">
        <v>0.34092569048069898</v>
      </c>
      <c r="S122" s="850">
        <v>210.05</v>
      </c>
    </row>
    <row r="123" spans="1:19" ht="14.4" customHeight="1" x14ac:dyDescent="0.3">
      <c r="A123" s="831" t="s">
        <v>6808</v>
      </c>
      <c r="B123" s="832" t="s">
        <v>6809</v>
      </c>
      <c r="C123" s="832" t="s">
        <v>612</v>
      </c>
      <c r="D123" s="832" t="s">
        <v>2154</v>
      </c>
      <c r="E123" s="832" t="s">
        <v>6788</v>
      </c>
      <c r="F123" s="832" t="s">
        <v>6823</v>
      </c>
      <c r="G123" s="832" t="s">
        <v>6824</v>
      </c>
      <c r="H123" s="849">
        <v>127</v>
      </c>
      <c r="I123" s="849">
        <v>25019</v>
      </c>
      <c r="J123" s="832">
        <v>1.5448595245446126</v>
      </c>
      <c r="K123" s="832">
        <v>197</v>
      </c>
      <c r="L123" s="849">
        <v>79</v>
      </c>
      <c r="M123" s="849">
        <v>16195</v>
      </c>
      <c r="N123" s="832">
        <v>1</v>
      </c>
      <c r="O123" s="832">
        <v>205</v>
      </c>
      <c r="P123" s="849">
        <v>74</v>
      </c>
      <c r="Q123" s="849">
        <v>15170</v>
      </c>
      <c r="R123" s="837">
        <v>0.93670886075949367</v>
      </c>
      <c r="S123" s="850">
        <v>205</v>
      </c>
    </row>
    <row r="124" spans="1:19" ht="14.4" customHeight="1" x14ac:dyDescent="0.3">
      <c r="A124" s="831" t="s">
        <v>6808</v>
      </c>
      <c r="B124" s="832" t="s">
        <v>6809</v>
      </c>
      <c r="C124" s="832" t="s">
        <v>612</v>
      </c>
      <c r="D124" s="832" t="s">
        <v>2154</v>
      </c>
      <c r="E124" s="832" t="s">
        <v>6788</v>
      </c>
      <c r="F124" s="832" t="s">
        <v>6827</v>
      </c>
      <c r="G124" s="832" t="s">
        <v>6828</v>
      </c>
      <c r="H124" s="849"/>
      <c r="I124" s="849"/>
      <c r="J124" s="832"/>
      <c r="K124" s="832"/>
      <c r="L124" s="849">
        <v>10</v>
      </c>
      <c r="M124" s="849">
        <v>1460</v>
      </c>
      <c r="N124" s="832">
        <v>1</v>
      </c>
      <c r="O124" s="832">
        <v>146</v>
      </c>
      <c r="P124" s="849"/>
      <c r="Q124" s="849"/>
      <c r="R124" s="837"/>
      <c r="S124" s="850"/>
    </row>
    <row r="125" spans="1:19" ht="14.4" customHeight="1" x14ac:dyDescent="0.3">
      <c r="A125" s="831" t="s">
        <v>6808</v>
      </c>
      <c r="B125" s="832" t="s">
        <v>6809</v>
      </c>
      <c r="C125" s="832" t="s">
        <v>612</v>
      </c>
      <c r="D125" s="832" t="s">
        <v>2154</v>
      </c>
      <c r="E125" s="832" t="s">
        <v>6788</v>
      </c>
      <c r="F125" s="832" t="s">
        <v>6829</v>
      </c>
      <c r="G125" s="832" t="s">
        <v>6830</v>
      </c>
      <c r="H125" s="849">
        <v>1</v>
      </c>
      <c r="I125" s="849">
        <v>81</v>
      </c>
      <c r="J125" s="832"/>
      <c r="K125" s="832">
        <v>81</v>
      </c>
      <c r="L125" s="849"/>
      <c r="M125" s="849"/>
      <c r="N125" s="832"/>
      <c r="O125" s="832"/>
      <c r="P125" s="849">
        <v>8</v>
      </c>
      <c r="Q125" s="849">
        <v>664</v>
      </c>
      <c r="R125" s="837"/>
      <c r="S125" s="850">
        <v>83</v>
      </c>
    </row>
    <row r="126" spans="1:19" ht="14.4" customHeight="1" x14ac:dyDescent="0.3">
      <c r="A126" s="831" t="s">
        <v>6808</v>
      </c>
      <c r="B126" s="832" t="s">
        <v>6809</v>
      </c>
      <c r="C126" s="832" t="s">
        <v>612</v>
      </c>
      <c r="D126" s="832" t="s">
        <v>2154</v>
      </c>
      <c r="E126" s="832" t="s">
        <v>6788</v>
      </c>
      <c r="F126" s="832" t="s">
        <v>6831</v>
      </c>
      <c r="G126" s="832" t="s">
        <v>6832</v>
      </c>
      <c r="H126" s="849">
        <v>112</v>
      </c>
      <c r="I126" s="849">
        <v>11648</v>
      </c>
      <c r="J126" s="832">
        <v>1.2777534006143045</v>
      </c>
      <c r="K126" s="832">
        <v>104</v>
      </c>
      <c r="L126" s="849">
        <v>86</v>
      </c>
      <c r="M126" s="849">
        <v>9116</v>
      </c>
      <c r="N126" s="832">
        <v>1</v>
      </c>
      <c r="O126" s="832">
        <v>106</v>
      </c>
      <c r="P126" s="849">
        <v>75</v>
      </c>
      <c r="Q126" s="849">
        <v>7950</v>
      </c>
      <c r="R126" s="837">
        <v>0.87209302325581395</v>
      </c>
      <c r="S126" s="850">
        <v>106</v>
      </c>
    </row>
    <row r="127" spans="1:19" ht="14.4" customHeight="1" x14ac:dyDescent="0.3">
      <c r="A127" s="831" t="s">
        <v>6808</v>
      </c>
      <c r="B127" s="832" t="s">
        <v>6809</v>
      </c>
      <c r="C127" s="832" t="s">
        <v>612</v>
      </c>
      <c r="D127" s="832" t="s">
        <v>2154</v>
      </c>
      <c r="E127" s="832" t="s">
        <v>6788</v>
      </c>
      <c r="F127" s="832" t="s">
        <v>6833</v>
      </c>
      <c r="G127" s="832" t="s">
        <v>6834</v>
      </c>
      <c r="H127" s="849">
        <v>82</v>
      </c>
      <c r="I127" s="849">
        <v>2870</v>
      </c>
      <c r="J127" s="832">
        <v>1.2312312312312312</v>
      </c>
      <c r="K127" s="832">
        <v>35</v>
      </c>
      <c r="L127" s="849">
        <v>63</v>
      </c>
      <c r="M127" s="849">
        <v>2331</v>
      </c>
      <c r="N127" s="832">
        <v>1</v>
      </c>
      <c r="O127" s="832">
        <v>37</v>
      </c>
      <c r="P127" s="849">
        <v>76</v>
      </c>
      <c r="Q127" s="849">
        <v>2812</v>
      </c>
      <c r="R127" s="837">
        <v>1.2063492063492063</v>
      </c>
      <c r="S127" s="850">
        <v>37</v>
      </c>
    </row>
    <row r="128" spans="1:19" ht="14.4" customHeight="1" x14ac:dyDescent="0.3">
      <c r="A128" s="831" t="s">
        <v>6808</v>
      </c>
      <c r="B128" s="832" t="s">
        <v>6809</v>
      </c>
      <c r="C128" s="832" t="s">
        <v>612</v>
      </c>
      <c r="D128" s="832" t="s">
        <v>2154</v>
      </c>
      <c r="E128" s="832" t="s">
        <v>6788</v>
      </c>
      <c r="F128" s="832" t="s">
        <v>6835</v>
      </c>
      <c r="G128" s="832" t="s">
        <v>6836</v>
      </c>
      <c r="H128" s="849">
        <v>1</v>
      </c>
      <c r="I128" s="849">
        <v>5</v>
      </c>
      <c r="J128" s="832">
        <v>1</v>
      </c>
      <c r="K128" s="832">
        <v>5</v>
      </c>
      <c r="L128" s="849">
        <v>1</v>
      </c>
      <c r="M128" s="849">
        <v>5</v>
      </c>
      <c r="N128" s="832">
        <v>1</v>
      </c>
      <c r="O128" s="832">
        <v>5</v>
      </c>
      <c r="P128" s="849"/>
      <c r="Q128" s="849"/>
      <c r="R128" s="837"/>
      <c r="S128" s="850"/>
    </row>
    <row r="129" spans="1:19" ht="14.4" customHeight="1" x14ac:dyDescent="0.3">
      <c r="A129" s="831" t="s">
        <v>6808</v>
      </c>
      <c r="B129" s="832" t="s">
        <v>6809</v>
      </c>
      <c r="C129" s="832" t="s">
        <v>612</v>
      </c>
      <c r="D129" s="832" t="s">
        <v>2154</v>
      </c>
      <c r="E129" s="832" t="s">
        <v>6788</v>
      </c>
      <c r="F129" s="832" t="s">
        <v>6837</v>
      </c>
      <c r="G129" s="832" t="s">
        <v>6838</v>
      </c>
      <c r="H129" s="849">
        <v>1</v>
      </c>
      <c r="I129" s="849">
        <v>5</v>
      </c>
      <c r="J129" s="832"/>
      <c r="K129" s="832">
        <v>5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6808</v>
      </c>
      <c r="B130" s="832" t="s">
        <v>6809</v>
      </c>
      <c r="C130" s="832" t="s">
        <v>612</v>
      </c>
      <c r="D130" s="832" t="s">
        <v>2154</v>
      </c>
      <c r="E130" s="832" t="s">
        <v>6788</v>
      </c>
      <c r="F130" s="832" t="s">
        <v>6839</v>
      </c>
      <c r="G130" s="832" t="s">
        <v>6840</v>
      </c>
      <c r="H130" s="849">
        <v>1</v>
      </c>
      <c r="I130" s="849">
        <v>201</v>
      </c>
      <c r="J130" s="832">
        <v>0.97101449275362317</v>
      </c>
      <c r="K130" s="832">
        <v>201</v>
      </c>
      <c r="L130" s="849">
        <v>1</v>
      </c>
      <c r="M130" s="849">
        <v>207</v>
      </c>
      <c r="N130" s="832">
        <v>1</v>
      </c>
      <c r="O130" s="832">
        <v>207</v>
      </c>
      <c r="P130" s="849">
        <v>1</v>
      </c>
      <c r="Q130" s="849">
        <v>207</v>
      </c>
      <c r="R130" s="837">
        <v>1</v>
      </c>
      <c r="S130" s="850">
        <v>207</v>
      </c>
    </row>
    <row r="131" spans="1:19" ht="14.4" customHeight="1" x14ac:dyDescent="0.3">
      <c r="A131" s="831" t="s">
        <v>6808</v>
      </c>
      <c r="B131" s="832" t="s">
        <v>6809</v>
      </c>
      <c r="C131" s="832" t="s">
        <v>612</v>
      </c>
      <c r="D131" s="832" t="s">
        <v>2154</v>
      </c>
      <c r="E131" s="832" t="s">
        <v>6788</v>
      </c>
      <c r="F131" s="832" t="s">
        <v>6841</v>
      </c>
      <c r="G131" s="832" t="s">
        <v>6842</v>
      </c>
      <c r="H131" s="849">
        <v>1</v>
      </c>
      <c r="I131" s="849">
        <v>301</v>
      </c>
      <c r="J131" s="832">
        <v>0.97411003236245952</v>
      </c>
      <c r="K131" s="832">
        <v>301</v>
      </c>
      <c r="L131" s="849">
        <v>1</v>
      </c>
      <c r="M131" s="849">
        <v>309</v>
      </c>
      <c r="N131" s="832">
        <v>1</v>
      </c>
      <c r="O131" s="832">
        <v>309</v>
      </c>
      <c r="P131" s="849"/>
      <c r="Q131" s="849"/>
      <c r="R131" s="837"/>
      <c r="S131" s="850"/>
    </row>
    <row r="132" spans="1:19" ht="14.4" customHeight="1" x14ac:dyDescent="0.3">
      <c r="A132" s="831" t="s">
        <v>6808</v>
      </c>
      <c r="B132" s="832" t="s">
        <v>6809</v>
      </c>
      <c r="C132" s="832" t="s">
        <v>612</v>
      </c>
      <c r="D132" s="832" t="s">
        <v>2154</v>
      </c>
      <c r="E132" s="832" t="s">
        <v>6788</v>
      </c>
      <c r="F132" s="832" t="s">
        <v>6845</v>
      </c>
      <c r="G132" s="832" t="s">
        <v>6846</v>
      </c>
      <c r="H132" s="849">
        <v>1</v>
      </c>
      <c r="I132" s="849">
        <v>95</v>
      </c>
      <c r="J132" s="832"/>
      <c r="K132" s="832">
        <v>95</v>
      </c>
      <c r="L132" s="849"/>
      <c r="M132" s="849"/>
      <c r="N132" s="832"/>
      <c r="O132" s="832"/>
      <c r="P132" s="849"/>
      <c r="Q132" s="849"/>
      <c r="R132" s="837"/>
      <c r="S132" s="850"/>
    </row>
    <row r="133" spans="1:19" ht="14.4" customHeight="1" x14ac:dyDescent="0.3">
      <c r="A133" s="831" t="s">
        <v>6808</v>
      </c>
      <c r="B133" s="832" t="s">
        <v>6809</v>
      </c>
      <c r="C133" s="832" t="s">
        <v>612</v>
      </c>
      <c r="D133" s="832" t="s">
        <v>2154</v>
      </c>
      <c r="E133" s="832" t="s">
        <v>6788</v>
      </c>
      <c r="F133" s="832" t="s">
        <v>6789</v>
      </c>
      <c r="G133" s="832" t="s">
        <v>6790</v>
      </c>
      <c r="H133" s="849">
        <v>674</v>
      </c>
      <c r="I133" s="849">
        <v>158390</v>
      </c>
      <c r="J133" s="832">
        <v>1.034485010776566</v>
      </c>
      <c r="K133" s="832">
        <v>235</v>
      </c>
      <c r="L133" s="849">
        <v>610</v>
      </c>
      <c r="M133" s="849">
        <v>153110</v>
      </c>
      <c r="N133" s="832">
        <v>1</v>
      </c>
      <c r="O133" s="832">
        <v>251</v>
      </c>
      <c r="P133" s="849">
        <v>608</v>
      </c>
      <c r="Q133" s="849">
        <v>152608</v>
      </c>
      <c r="R133" s="837">
        <v>0.99672131147540988</v>
      </c>
      <c r="S133" s="850">
        <v>251</v>
      </c>
    </row>
    <row r="134" spans="1:19" ht="14.4" customHeight="1" x14ac:dyDescent="0.3">
      <c r="A134" s="831" t="s">
        <v>6808</v>
      </c>
      <c r="B134" s="832" t="s">
        <v>6809</v>
      </c>
      <c r="C134" s="832" t="s">
        <v>612</v>
      </c>
      <c r="D134" s="832" t="s">
        <v>2154</v>
      </c>
      <c r="E134" s="832" t="s">
        <v>6788</v>
      </c>
      <c r="F134" s="832" t="s">
        <v>6851</v>
      </c>
      <c r="G134" s="832" t="s">
        <v>6852</v>
      </c>
      <c r="H134" s="849">
        <v>609</v>
      </c>
      <c r="I134" s="849">
        <v>71862</v>
      </c>
      <c r="J134" s="832">
        <v>1.0640547263681592</v>
      </c>
      <c r="K134" s="832">
        <v>118</v>
      </c>
      <c r="L134" s="849">
        <v>536</v>
      </c>
      <c r="M134" s="849">
        <v>67536</v>
      </c>
      <c r="N134" s="832">
        <v>1</v>
      </c>
      <c r="O134" s="832">
        <v>126</v>
      </c>
      <c r="P134" s="849">
        <v>474</v>
      </c>
      <c r="Q134" s="849">
        <v>59724</v>
      </c>
      <c r="R134" s="837">
        <v>0.88432835820895528</v>
      </c>
      <c r="S134" s="850">
        <v>126</v>
      </c>
    </row>
    <row r="135" spans="1:19" ht="14.4" customHeight="1" x14ac:dyDescent="0.3">
      <c r="A135" s="831" t="s">
        <v>6808</v>
      </c>
      <c r="B135" s="832" t="s">
        <v>6809</v>
      </c>
      <c r="C135" s="832" t="s">
        <v>612</v>
      </c>
      <c r="D135" s="832" t="s">
        <v>2154</v>
      </c>
      <c r="E135" s="832" t="s">
        <v>6788</v>
      </c>
      <c r="F135" s="832" t="s">
        <v>6795</v>
      </c>
      <c r="G135" s="832" t="s">
        <v>6796</v>
      </c>
      <c r="H135" s="849">
        <v>275</v>
      </c>
      <c r="I135" s="849">
        <v>43175</v>
      </c>
      <c r="J135" s="832">
        <v>1.0187588485134498</v>
      </c>
      <c r="K135" s="832">
        <v>157</v>
      </c>
      <c r="L135" s="849">
        <v>260</v>
      </c>
      <c r="M135" s="849">
        <v>42380</v>
      </c>
      <c r="N135" s="832">
        <v>1</v>
      </c>
      <c r="O135" s="832">
        <v>163</v>
      </c>
      <c r="P135" s="849">
        <v>243</v>
      </c>
      <c r="Q135" s="849">
        <v>39609</v>
      </c>
      <c r="R135" s="837">
        <v>0.93461538461538463</v>
      </c>
      <c r="S135" s="850">
        <v>163</v>
      </c>
    </row>
    <row r="136" spans="1:19" ht="14.4" customHeight="1" x14ac:dyDescent="0.3">
      <c r="A136" s="831" t="s">
        <v>6808</v>
      </c>
      <c r="B136" s="832" t="s">
        <v>6809</v>
      </c>
      <c r="C136" s="832" t="s">
        <v>612</v>
      </c>
      <c r="D136" s="832" t="s">
        <v>2154</v>
      </c>
      <c r="E136" s="832" t="s">
        <v>6788</v>
      </c>
      <c r="F136" s="832" t="s">
        <v>6797</v>
      </c>
      <c r="G136" s="832" t="s">
        <v>6798</v>
      </c>
      <c r="H136" s="849">
        <v>607</v>
      </c>
      <c r="I136" s="849">
        <v>10100.01</v>
      </c>
      <c r="J136" s="832">
        <v>0.26743183870857562</v>
      </c>
      <c r="K136" s="832">
        <v>16.639225700164744</v>
      </c>
      <c r="L136" s="849">
        <v>1133</v>
      </c>
      <c r="M136" s="849">
        <v>37766.67</v>
      </c>
      <c r="N136" s="832">
        <v>1</v>
      </c>
      <c r="O136" s="832">
        <v>33.33333627537511</v>
      </c>
      <c r="P136" s="849">
        <v>1070</v>
      </c>
      <c r="Q136" s="849">
        <v>35666.659999999996</v>
      </c>
      <c r="R136" s="837">
        <v>0.94439515053882161</v>
      </c>
      <c r="S136" s="850">
        <v>33.333327102803736</v>
      </c>
    </row>
    <row r="137" spans="1:19" ht="14.4" customHeight="1" x14ac:dyDescent="0.3">
      <c r="A137" s="831" t="s">
        <v>6808</v>
      </c>
      <c r="B137" s="832" t="s">
        <v>6809</v>
      </c>
      <c r="C137" s="832" t="s">
        <v>612</v>
      </c>
      <c r="D137" s="832" t="s">
        <v>2154</v>
      </c>
      <c r="E137" s="832" t="s">
        <v>6788</v>
      </c>
      <c r="F137" s="832" t="s">
        <v>6869</v>
      </c>
      <c r="G137" s="832" t="s">
        <v>6870</v>
      </c>
      <c r="H137" s="849">
        <v>1</v>
      </c>
      <c r="I137" s="849">
        <v>36</v>
      </c>
      <c r="J137" s="832">
        <v>0.32432432432432434</v>
      </c>
      <c r="K137" s="832">
        <v>36</v>
      </c>
      <c r="L137" s="849">
        <v>3</v>
      </c>
      <c r="M137" s="849">
        <v>111</v>
      </c>
      <c r="N137" s="832">
        <v>1</v>
      </c>
      <c r="O137" s="832">
        <v>37</v>
      </c>
      <c r="P137" s="849">
        <v>3</v>
      </c>
      <c r="Q137" s="849">
        <v>111</v>
      </c>
      <c r="R137" s="837">
        <v>1</v>
      </c>
      <c r="S137" s="850">
        <v>37</v>
      </c>
    </row>
    <row r="138" spans="1:19" ht="14.4" customHeight="1" x14ac:dyDescent="0.3">
      <c r="A138" s="831" t="s">
        <v>6808</v>
      </c>
      <c r="B138" s="832" t="s">
        <v>6809</v>
      </c>
      <c r="C138" s="832" t="s">
        <v>612</v>
      </c>
      <c r="D138" s="832" t="s">
        <v>2154</v>
      </c>
      <c r="E138" s="832" t="s">
        <v>6788</v>
      </c>
      <c r="F138" s="832" t="s">
        <v>6799</v>
      </c>
      <c r="G138" s="832" t="s">
        <v>6800</v>
      </c>
      <c r="H138" s="849">
        <v>281</v>
      </c>
      <c r="I138" s="849">
        <v>23042</v>
      </c>
      <c r="J138" s="832">
        <v>0.93355481727574752</v>
      </c>
      <c r="K138" s="832">
        <v>82</v>
      </c>
      <c r="L138" s="849">
        <v>287</v>
      </c>
      <c r="M138" s="849">
        <v>24682</v>
      </c>
      <c r="N138" s="832">
        <v>1</v>
      </c>
      <c r="O138" s="832">
        <v>86</v>
      </c>
      <c r="P138" s="849">
        <v>261</v>
      </c>
      <c r="Q138" s="849">
        <v>22446</v>
      </c>
      <c r="R138" s="837">
        <v>0.90940766550522645</v>
      </c>
      <c r="S138" s="850">
        <v>86</v>
      </c>
    </row>
    <row r="139" spans="1:19" ht="14.4" customHeight="1" x14ac:dyDescent="0.3">
      <c r="A139" s="831" t="s">
        <v>6808</v>
      </c>
      <c r="B139" s="832" t="s">
        <v>6809</v>
      </c>
      <c r="C139" s="832" t="s">
        <v>612</v>
      </c>
      <c r="D139" s="832" t="s">
        <v>2154</v>
      </c>
      <c r="E139" s="832" t="s">
        <v>6788</v>
      </c>
      <c r="F139" s="832" t="s">
        <v>6871</v>
      </c>
      <c r="G139" s="832" t="s">
        <v>6872</v>
      </c>
      <c r="H139" s="849"/>
      <c r="I139" s="849"/>
      <c r="J139" s="832"/>
      <c r="K139" s="832"/>
      <c r="L139" s="849"/>
      <c r="M139" s="849"/>
      <c r="N139" s="832"/>
      <c r="O139" s="832"/>
      <c r="P139" s="849">
        <v>1</v>
      </c>
      <c r="Q139" s="849">
        <v>154</v>
      </c>
      <c r="R139" s="837"/>
      <c r="S139" s="850">
        <v>154</v>
      </c>
    </row>
    <row r="140" spans="1:19" ht="14.4" customHeight="1" x14ac:dyDescent="0.3">
      <c r="A140" s="831" t="s">
        <v>6808</v>
      </c>
      <c r="B140" s="832" t="s">
        <v>6809</v>
      </c>
      <c r="C140" s="832" t="s">
        <v>612</v>
      </c>
      <c r="D140" s="832" t="s">
        <v>2154</v>
      </c>
      <c r="E140" s="832" t="s">
        <v>6788</v>
      </c>
      <c r="F140" s="832" t="s">
        <v>6875</v>
      </c>
      <c r="G140" s="832" t="s">
        <v>6876</v>
      </c>
      <c r="H140" s="849">
        <v>3</v>
      </c>
      <c r="I140" s="849">
        <v>0</v>
      </c>
      <c r="J140" s="832"/>
      <c r="K140" s="832">
        <v>0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6808</v>
      </c>
      <c r="B141" s="832" t="s">
        <v>6809</v>
      </c>
      <c r="C141" s="832" t="s">
        <v>612</v>
      </c>
      <c r="D141" s="832" t="s">
        <v>2154</v>
      </c>
      <c r="E141" s="832" t="s">
        <v>6788</v>
      </c>
      <c r="F141" s="832" t="s">
        <v>6885</v>
      </c>
      <c r="G141" s="832" t="s">
        <v>6886</v>
      </c>
      <c r="H141" s="849">
        <v>1</v>
      </c>
      <c r="I141" s="849">
        <v>158</v>
      </c>
      <c r="J141" s="832"/>
      <c r="K141" s="832">
        <v>158</v>
      </c>
      <c r="L141" s="849"/>
      <c r="M141" s="849"/>
      <c r="N141" s="832"/>
      <c r="O141" s="832"/>
      <c r="P141" s="849">
        <v>1</v>
      </c>
      <c r="Q141" s="849">
        <v>162</v>
      </c>
      <c r="R141" s="837"/>
      <c r="S141" s="850">
        <v>162</v>
      </c>
    </row>
    <row r="142" spans="1:19" ht="14.4" customHeight="1" x14ac:dyDescent="0.3">
      <c r="A142" s="831" t="s">
        <v>6808</v>
      </c>
      <c r="B142" s="832" t="s">
        <v>6809</v>
      </c>
      <c r="C142" s="832" t="s">
        <v>612</v>
      </c>
      <c r="D142" s="832" t="s">
        <v>2154</v>
      </c>
      <c r="E142" s="832" t="s">
        <v>6788</v>
      </c>
      <c r="F142" s="832" t="s">
        <v>6887</v>
      </c>
      <c r="G142" s="832" t="s">
        <v>6888</v>
      </c>
      <c r="H142" s="849">
        <v>1</v>
      </c>
      <c r="I142" s="849">
        <v>349</v>
      </c>
      <c r="J142" s="832">
        <v>0.93817204301075274</v>
      </c>
      <c r="K142" s="832">
        <v>349</v>
      </c>
      <c r="L142" s="849">
        <v>1</v>
      </c>
      <c r="M142" s="849">
        <v>372</v>
      </c>
      <c r="N142" s="832">
        <v>1</v>
      </c>
      <c r="O142" s="832">
        <v>372</v>
      </c>
      <c r="P142" s="849"/>
      <c r="Q142" s="849"/>
      <c r="R142" s="837"/>
      <c r="S142" s="850"/>
    </row>
    <row r="143" spans="1:19" ht="14.4" customHeight="1" x14ac:dyDescent="0.3">
      <c r="A143" s="831" t="s">
        <v>6808</v>
      </c>
      <c r="B143" s="832" t="s">
        <v>6809</v>
      </c>
      <c r="C143" s="832" t="s">
        <v>612</v>
      </c>
      <c r="D143" s="832" t="s">
        <v>2154</v>
      </c>
      <c r="E143" s="832" t="s">
        <v>6788</v>
      </c>
      <c r="F143" s="832" t="s">
        <v>6889</v>
      </c>
      <c r="G143" s="832" t="s">
        <v>6890</v>
      </c>
      <c r="H143" s="849"/>
      <c r="I143" s="849"/>
      <c r="J143" s="832"/>
      <c r="K143" s="832"/>
      <c r="L143" s="849"/>
      <c r="M143" s="849"/>
      <c r="N143" s="832"/>
      <c r="O143" s="832"/>
      <c r="P143" s="849">
        <v>1</v>
      </c>
      <c r="Q143" s="849">
        <v>59</v>
      </c>
      <c r="R143" s="837"/>
      <c r="S143" s="850">
        <v>59</v>
      </c>
    </row>
    <row r="144" spans="1:19" ht="14.4" customHeight="1" x14ac:dyDescent="0.3">
      <c r="A144" s="831" t="s">
        <v>6808</v>
      </c>
      <c r="B144" s="832" t="s">
        <v>6809</v>
      </c>
      <c r="C144" s="832" t="s">
        <v>612</v>
      </c>
      <c r="D144" s="832" t="s">
        <v>2154</v>
      </c>
      <c r="E144" s="832" t="s">
        <v>6788</v>
      </c>
      <c r="F144" s="832" t="s">
        <v>6801</v>
      </c>
      <c r="G144" s="832" t="s">
        <v>6802</v>
      </c>
      <c r="H144" s="849">
        <v>1</v>
      </c>
      <c r="I144" s="849">
        <v>704</v>
      </c>
      <c r="J144" s="832"/>
      <c r="K144" s="832">
        <v>704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6808</v>
      </c>
      <c r="B145" s="832" t="s">
        <v>6809</v>
      </c>
      <c r="C145" s="832" t="s">
        <v>612</v>
      </c>
      <c r="D145" s="832" t="s">
        <v>2154</v>
      </c>
      <c r="E145" s="832" t="s">
        <v>6788</v>
      </c>
      <c r="F145" s="832" t="s">
        <v>6895</v>
      </c>
      <c r="G145" s="832" t="s">
        <v>6896</v>
      </c>
      <c r="H145" s="849">
        <v>1</v>
      </c>
      <c r="I145" s="849">
        <v>57</v>
      </c>
      <c r="J145" s="832"/>
      <c r="K145" s="832">
        <v>57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6808</v>
      </c>
      <c r="B146" s="832" t="s">
        <v>6809</v>
      </c>
      <c r="C146" s="832" t="s">
        <v>612</v>
      </c>
      <c r="D146" s="832" t="s">
        <v>2154</v>
      </c>
      <c r="E146" s="832" t="s">
        <v>6788</v>
      </c>
      <c r="F146" s="832" t="s">
        <v>6905</v>
      </c>
      <c r="G146" s="832" t="s">
        <v>6906</v>
      </c>
      <c r="H146" s="849"/>
      <c r="I146" s="849"/>
      <c r="J146" s="832"/>
      <c r="K146" s="832"/>
      <c r="L146" s="849"/>
      <c r="M146" s="849"/>
      <c r="N146" s="832"/>
      <c r="O146" s="832"/>
      <c r="P146" s="849">
        <v>1</v>
      </c>
      <c r="Q146" s="849">
        <v>319</v>
      </c>
      <c r="R146" s="837"/>
      <c r="S146" s="850">
        <v>319</v>
      </c>
    </row>
    <row r="147" spans="1:19" ht="14.4" customHeight="1" x14ac:dyDescent="0.3">
      <c r="A147" s="831" t="s">
        <v>6808</v>
      </c>
      <c r="B147" s="832" t="s">
        <v>6809</v>
      </c>
      <c r="C147" s="832" t="s">
        <v>612</v>
      </c>
      <c r="D147" s="832" t="s">
        <v>2154</v>
      </c>
      <c r="E147" s="832" t="s">
        <v>6788</v>
      </c>
      <c r="F147" s="832" t="s">
        <v>6915</v>
      </c>
      <c r="G147" s="832" t="s">
        <v>6916</v>
      </c>
      <c r="H147" s="849">
        <v>9</v>
      </c>
      <c r="I147" s="849">
        <v>738</v>
      </c>
      <c r="J147" s="832">
        <v>0.22582619339045287</v>
      </c>
      <c r="K147" s="832">
        <v>82</v>
      </c>
      <c r="L147" s="849">
        <v>38</v>
      </c>
      <c r="M147" s="849">
        <v>3268</v>
      </c>
      <c r="N147" s="832">
        <v>1</v>
      </c>
      <c r="O147" s="832">
        <v>86</v>
      </c>
      <c r="P147" s="849">
        <v>24</v>
      </c>
      <c r="Q147" s="849">
        <v>2064</v>
      </c>
      <c r="R147" s="837">
        <v>0.63157894736842102</v>
      </c>
      <c r="S147" s="850">
        <v>86</v>
      </c>
    </row>
    <row r="148" spans="1:19" ht="14.4" customHeight="1" x14ac:dyDescent="0.3">
      <c r="A148" s="831" t="s">
        <v>6808</v>
      </c>
      <c r="B148" s="832" t="s">
        <v>6809</v>
      </c>
      <c r="C148" s="832" t="s">
        <v>612</v>
      </c>
      <c r="D148" s="832" t="s">
        <v>2155</v>
      </c>
      <c r="E148" s="832" t="s">
        <v>6786</v>
      </c>
      <c r="F148" s="832" t="s">
        <v>6787</v>
      </c>
      <c r="G148" s="832" t="s">
        <v>3778</v>
      </c>
      <c r="H148" s="849">
        <v>1.3</v>
      </c>
      <c r="I148" s="849">
        <v>196.3</v>
      </c>
      <c r="J148" s="832">
        <v>0.57777777777777783</v>
      </c>
      <c r="K148" s="832">
        <v>151</v>
      </c>
      <c r="L148" s="849">
        <v>2.25</v>
      </c>
      <c r="M148" s="849">
        <v>339.75</v>
      </c>
      <c r="N148" s="832">
        <v>1</v>
      </c>
      <c r="O148" s="832">
        <v>151</v>
      </c>
      <c r="P148" s="849">
        <v>1.3</v>
      </c>
      <c r="Q148" s="849">
        <v>184.08999999999997</v>
      </c>
      <c r="R148" s="837">
        <v>0.54183958793230313</v>
      </c>
      <c r="S148" s="850">
        <v>141.60769230769228</v>
      </c>
    </row>
    <row r="149" spans="1:19" ht="14.4" customHeight="1" x14ac:dyDescent="0.3">
      <c r="A149" s="831" t="s">
        <v>6808</v>
      </c>
      <c r="B149" s="832" t="s">
        <v>6809</v>
      </c>
      <c r="C149" s="832" t="s">
        <v>612</v>
      </c>
      <c r="D149" s="832" t="s">
        <v>2155</v>
      </c>
      <c r="E149" s="832" t="s">
        <v>6786</v>
      </c>
      <c r="F149" s="832" t="s">
        <v>6819</v>
      </c>
      <c r="G149" s="832" t="s">
        <v>686</v>
      </c>
      <c r="H149" s="849">
        <v>23</v>
      </c>
      <c r="I149" s="849">
        <v>485.99</v>
      </c>
      <c r="J149" s="832">
        <v>0.52272727272727282</v>
      </c>
      <c r="K149" s="832">
        <v>21.13</v>
      </c>
      <c r="L149" s="849">
        <v>44</v>
      </c>
      <c r="M149" s="849">
        <v>929.71999999999991</v>
      </c>
      <c r="N149" s="832">
        <v>1</v>
      </c>
      <c r="O149" s="832">
        <v>21.13</v>
      </c>
      <c r="P149" s="849">
        <v>15</v>
      </c>
      <c r="Q149" s="849">
        <v>252</v>
      </c>
      <c r="R149" s="837">
        <v>0.27104934819085319</v>
      </c>
      <c r="S149" s="850">
        <v>16.8</v>
      </c>
    </row>
    <row r="150" spans="1:19" ht="14.4" customHeight="1" x14ac:dyDescent="0.3">
      <c r="A150" s="831" t="s">
        <v>6808</v>
      </c>
      <c r="B150" s="832" t="s">
        <v>6809</v>
      </c>
      <c r="C150" s="832" t="s">
        <v>612</v>
      </c>
      <c r="D150" s="832" t="s">
        <v>2155</v>
      </c>
      <c r="E150" s="832" t="s">
        <v>6786</v>
      </c>
      <c r="F150" s="832" t="s">
        <v>6820</v>
      </c>
      <c r="G150" s="832" t="s">
        <v>704</v>
      </c>
      <c r="H150" s="849">
        <v>0.60000000000000009</v>
      </c>
      <c r="I150" s="849">
        <v>158.43</v>
      </c>
      <c r="J150" s="832">
        <v>3</v>
      </c>
      <c r="K150" s="832">
        <v>264.04999999999995</v>
      </c>
      <c r="L150" s="849">
        <v>0.2</v>
      </c>
      <c r="M150" s="849">
        <v>52.81</v>
      </c>
      <c r="N150" s="832">
        <v>1</v>
      </c>
      <c r="O150" s="832">
        <v>264.05</v>
      </c>
      <c r="P150" s="849">
        <v>2.2000000000000002</v>
      </c>
      <c r="Q150" s="849">
        <v>462.11</v>
      </c>
      <c r="R150" s="837">
        <v>8.7504260556712747</v>
      </c>
      <c r="S150" s="850">
        <v>210.04999999999998</v>
      </c>
    </row>
    <row r="151" spans="1:19" ht="14.4" customHeight="1" x14ac:dyDescent="0.3">
      <c r="A151" s="831" t="s">
        <v>6808</v>
      </c>
      <c r="B151" s="832" t="s">
        <v>6809</v>
      </c>
      <c r="C151" s="832" t="s">
        <v>612</v>
      </c>
      <c r="D151" s="832" t="s">
        <v>2155</v>
      </c>
      <c r="E151" s="832" t="s">
        <v>6788</v>
      </c>
      <c r="F151" s="832" t="s">
        <v>6833</v>
      </c>
      <c r="G151" s="832" t="s">
        <v>6834</v>
      </c>
      <c r="H151" s="849">
        <v>5</v>
      </c>
      <c r="I151" s="849">
        <v>175</v>
      </c>
      <c r="J151" s="832">
        <v>0.78828828828828834</v>
      </c>
      <c r="K151" s="832">
        <v>35</v>
      </c>
      <c r="L151" s="849">
        <v>6</v>
      </c>
      <c r="M151" s="849">
        <v>222</v>
      </c>
      <c r="N151" s="832">
        <v>1</v>
      </c>
      <c r="O151" s="832">
        <v>37</v>
      </c>
      <c r="P151" s="849">
        <v>8</v>
      </c>
      <c r="Q151" s="849">
        <v>296</v>
      </c>
      <c r="R151" s="837">
        <v>1.3333333333333333</v>
      </c>
      <c r="S151" s="850">
        <v>37</v>
      </c>
    </row>
    <row r="152" spans="1:19" ht="14.4" customHeight="1" x14ac:dyDescent="0.3">
      <c r="A152" s="831" t="s">
        <v>6808</v>
      </c>
      <c r="B152" s="832" t="s">
        <v>6809</v>
      </c>
      <c r="C152" s="832" t="s">
        <v>612</v>
      </c>
      <c r="D152" s="832" t="s">
        <v>2155</v>
      </c>
      <c r="E152" s="832" t="s">
        <v>6788</v>
      </c>
      <c r="F152" s="832" t="s">
        <v>6789</v>
      </c>
      <c r="G152" s="832" t="s">
        <v>6790</v>
      </c>
      <c r="H152" s="849">
        <v>104</v>
      </c>
      <c r="I152" s="849">
        <v>24440</v>
      </c>
      <c r="J152" s="832">
        <v>1.2645521808868423</v>
      </c>
      <c r="K152" s="832">
        <v>235</v>
      </c>
      <c r="L152" s="849">
        <v>77</v>
      </c>
      <c r="M152" s="849">
        <v>19327</v>
      </c>
      <c r="N152" s="832">
        <v>1</v>
      </c>
      <c r="O152" s="832">
        <v>251</v>
      </c>
      <c r="P152" s="849">
        <v>71</v>
      </c>
      <c r="Q152" s="849">
        <v>17821</v>
      </c>
      <c r="R152" s="837">
        <v>0.92207792207792205</v>
      </c>
      <c r="S152" s="850">
        <v>251</v>
      </c>
    </row>
    <row r="153" spans="1:19" ht="14.4" customHeight="1" x14ac:dyDescent="0.3">
      <c r="A153" s="831" t="s">
        <v>6808</v>
      </c>
      <c r="B153" s="832" t="s">
        <v>6809</v>
      </c>
      <c r="C153" s="832" t="s">
        <v>612</v>
      </c>
      <c r="D153" s="832" t="s">
        <v>2155</v>
      </c>
      <c r="E153" s="832" t="s">
        <v>6788</v>
      </c>
      <c r="F153" s="832" t="s">
        <v>6851</v>
      </c>
      <c r="G153" s="832" t="s">
        <v>6852</v>
      </c>
      <c r="H153" s="849">
        <v>11</v>
      </c>
      <c r="I153" s="849">
        <v>1298</v>
      </c>
      <c r="J153" s="832">
        <v>0.23957179771133261</v>
      </c>
      <c r="K153" s="832">
        <v>118</v>
      </c>
      <c r="L153" s="849">
        <v>43</v>
      </c>
      <c r="M153" s="849">
        <v>5418</v>
      </c>
      <c r="N153" s="832">
        <v>1</v>
      </c>
      <c r="O153" s="832">
        <v>126</v>
      </c>
      <c r="P153" s="849">
        <v>20</v>
      </c>
      <c r="Q153" s="849">
        <v>2520</v>
      </c>
      <c r="R153" s="837">
        <v>0.46511627906976744</v>
      </c>
      <c r="S153" s="850">
        <v>126</v>
      </c>
    </row>
    <row r="154" spans="1:19" ht="14.4" customHeight="1" x14ac:dyDescent="0.3">
      <c r="A154" s="831" t="s">
        <v>6808</v>
      </c>
      <c r="B154" s="832" t="s">
        <v>6809</v>
      </c>
      <c r="C154" s="832" t="s">
        <v>612</v>
      </c>
      <c r="D154" s="832" t="s">
        <v>2155</v>
      </c>
      <c r="E154" s="832" t="s">
        <v>6788</v>
      </c>
      <c r="F154" s="832" t="s">
        <v>6795</v>
      </c>
      <c r="G154" s="832" t="s">
        <v>6796</v>
      </c>
      <c r="H154" s="849">
        <v>34</v>
      </c>
      <c r="I154" s="849">
        <v>5338</v>
      </c>
      <c r="J154" s="832">
        <v>0.69677587782273853</v>
      </c>
      <c r="K154" s="832">
        <v>157</v>
      </c>
      <c r="L154" s="849">
        <v>47</v>
      </c>
      <c r="M154" s="849">
        <v>7661</v>
      </c>
      <c r="N154" s="832">
        <v>1</v>
      </c>
      <c r="O154" s="832">
        <v>163</v>
      </c>
      <c r="P154" s="849">
        <v>31</v>
      </c>
      <c r="Q154" s="849">
        <v>5053</v>
      </c>
      <c r="R154" s="837">
        <v>0.65957446808510634</v>
      </c>
      <c r="S154" s="850">
        <v>163</v>
      </c>
    </row>
    <row r="155" spans="1:19" ht="14.4" customHeight="1" x14ac:dyDescent="0.3">
      <c r="A155" s="831" t="s">
        <v>6808</v>
      </c>
      <c r="B155" s="832" t="s">
        <v>6809</v>
      </c>
      <c r="C155" s="832" t="s">
        <v>612</v>
      </c>
      <c r="D155" s="832" t="s">
        <v>2155</v>
      </c>
      <c r="E155" s="832" t="s">
        <v>6788</v>
      </c>
      <c r="F155" s="832" t="s">
        <v>6797</v>
      </c>
      <c r="G155" s="832" t="s">
        <v>6798</v>
      </c>
      <c r="H155" s="849">
        <v>52</v>
      </c>
      <c r="I155" s="849">
        <v>900.01</v>
      </c>
      <c r="J155" s="832">
        <v>0.22689365864480446</v>
      </c>
      <c r="K155" s="832">
        <v>17.307884615384616</v>
      </c>
      <c r="L155" s="849">
        <v>119</v>
      </c>
      <c r="M155" s="849">
        <v>3966.66</v>
      </c>
      <c r="N155" s="832">
        <v>1</v>
      </c>
      <c r="O155" s="832">
        <v>33.333277310924366</v>
      </c>
      <c r="P155" s="849">
        <v>89</v>
      </c>
      <c r="Q155" s="849">
        <v>2966.66</v>
      </c>
      <c r="R155" s="837">
        <v>0.74789873596426215</v>
      </c>
      <c r="S155" s="850">
        <v>33.333258426966289</v>
      </c>
    </row>
    <row r="156" spans="1:19" ht="14.4" customHeight="1" x14ac:dyDescent="0.3">
      <c r="A156" s="831" t="s">
        <v>6808</v>
      </c>
      <c r="B156" s="832" t="s">
        <v>6809</v>
      </c>
      <c r="C156" s="832" t="s">
        <v>612</v>
      </c>
      <c r="D156" s="832" t="s">
        <v>2155</v>
      </c>
      <c r="E156" s="832" t="s">
        <v>6788</v>
      </c>
      <c r="F156" s="832" t="s">
        <v>6799</v>
      </c>
      <c r="G156" s="832" t="s">
        <v>6800</v>
      </c>
      <c r="H156" s="849">
        <v>33</v>
      </c>
      <c r="I156" s="849">
        <v>2706</v>
      </c>
      <c r="J156" s="832">
        <v>0.65552325581395354</v>
      </c>
      <c r="K156" s="832">
        <v>82</v>
      </c>
      <c r="L156" s="849">
        <v>48</v>
      </c>
      <c r="M156" s="849">
        <v>4128</v>
      </c>
      <c r="N156" s="832">
        <v>1</v>
      </c>
      <c r="O156" s="832">
        <v>86</v>
      </c>
      <c r="P156" s="849">
        <v>30</v>
      </c>
      <c r="Q156" s="849">
        <v>2580</v>
      </c>
      <c r="R156" s="837">
        <v>0.625</v>
      </c>
      <c r="S156" s="850">
        <v>86</v>
      </c>
    </row>
    <row r="157" spans="1:19" ht="14.4" customHeight="1" x14ac:dyDescent="0.3">
      <c r="A157" s="831" t="s">
        <v>6808</v>
      </c>
      <c r="B157" s="832" t="s">
        <v>6809</v>
      </c>
      <c r="C157" s="832" t="s">
        <v>612</v>
      </c>
      <c r="D157" s="832" t="s">
        <v>2155</v>
      </c>
      <c r="E157" s="832" t="s">
        <v>6788</v>
      </c>
      <c r="F157" s="832" t="s">
        <v>6871</v>
      </c>
      <c r="G157" s="832" t="s">
        <v>6872</v>
      </c>
      <c r="H157" s="849"/>
      <c r="I157" s="849"/>
      <c r="J157" s="832"/>
      <c r="K157" s="832"/>
      <c r="L157" s="849">
        <v>1</v>
      </c>
      <c r="M157" s="849">
        <v>154</v>
      </c>
      <c r="N157" s="832">
        <v>1</v>
      </c>
      <c r="O157" s="832">
        <v>154</v>
      </c>
      <c r="P157" s="849"/>
      <c r="Q157" s="849"/>
      <c r="R157" s="837"/>
      <c r="S157" s="850"/>
    </row>
    <row r="158" spans="1:19" ht="14.4" customHeight="1" x14ac:dyDescent="0.3">
      <c r="A158" s="831" t="s">
        <v>6808</v>
      </c>
      <c r="B158" s="832" t="s">
        <v>6809</v>
      </c>
      <c r="C158" s="832" t="s">
        <v>612</v>
      </c>
      <c r="D158" s="832" t="s">
        <v>2155</v>
      </c>
      <c r="E158" s="832" t="s">
        <v>6788</v>
      </c>
      <c r="F158" s="832" t="s">
        <v>6915</v>
      </c>
      <c r="G158" s="832" t="s">
        <v>6916</v>
      </c>
      <c r="H158" s="849"/>
      <c r="I158" s="849"/>
      <c r="J158" s="832"/>
      <c r="K158" s="832"/>
      <c r="L158" s="849">
        <v>1</v>
      </c>
      <c r="M158" s="849">
        <v>86</v>
      </c>
      <c r="N158" s="832">
        <v>1</v>
      </c>
      <c r="O158" s="832">
        <v>86</v>
      </c>
      <c r="P158" s="849"/>
      <c r="Q158" s="849"/>
      <c r="R158" s="837"/>
      <c r="S158" s="850"/>
    </row>
    <row r="159" spans="1:19" ht="14.4" customHeight="1" x14ac:dyDescent="0.3">
      <c r="A159" s="831" t="s">
        <v>6808</v>
      </c>
      <c r="B159" s="832" t="s">
        <v>6809</v>
      </c>
      <c r="C159" s="832" t="s">
        <v>612</v>
      </c>
      <c r="D159" s="832" t="s">
        <v>2156</v>
      </c>
      <c r="E159" s="832" t="s">
        <v>6786</v>
      </c>
      <c r="F159" s="832" t="s">
        <v>6787</v>
      </c>
      <c r="G159" s="832" t="s">
        <v>3778</v>
      </c>
      <c r="H159" s="849">
        <v>0.30000000000000004</v>
      </c>
      <c r="I159" s="849">
        <v>45.3</v>
      </c>
      <c r="J159" s="832">
        <v>7.5949367088607583E-2</v>
      </c>
      <c r="K159" s="832">
        <v>150.99999999999997</v>
      </c>
      <c r="L159" s="849">
        <v>3.95</v>
      </c>
      <c r="M159" s="849">
        <v>596.45000000000005</v>
      </c>
      <c r="N159" s="832">
        <v>1</v>
      </c>
      <c r="O159" s="832">
        <v>151</v>
      </c>
      <c r="P159" s="849">
        <v>9.6000000000000014</v>
      </c>
      <c r="Q159" s="849">
        <v>1124</v>
      </c>
      <c r="R159" s="837">
        <v>1.8844831922206386</v>
      </c>
      <c r="S159" s="850">
        <v>117.08333333333331</v>
      </c>
    </row>
    <row r="160" spans="1:19" ht="14.4" customHeight="1" x14ac:dyDescent="0.3">
      <c r="A160" s="831" t="s">
        <v>6808</v>
      </c>
      <c r="B160" s="832" t="s">
        <v>6809</v>
      </c>
      <c r="C160" s="832" t="s">
        <v>612</v>
      </c>
      <c r="D160" s="832" t="s">
        <v>2156</v>
      </c>
      <c r="E160" s="832" t="s">
        <v>6786</v>
      </c>
      <c r="F160" s="832" t="s">
        <v>6813</v>
      </c>
      <c r="G160" s="832" t="s">
        <v>6814</v>
      </c>
      <c r="H160" s="849"/>
      <c r="I160" s="849"/>
      <c r="J160" s="832"/>
      <c r="K160" s="832"/>
      <c r="L160" s="849">
        <v>1</v>
      </c>
      <c r="M160" s="849">
        <v>1106.8</v>
      </c>
      <c r="N160" s="832">
        <v>1</v>
      </c>
      <c r="O160" s="832">
        <v>1106.8</v>
      </c>
      <c r="P160" s="849"/>
      <c r="Q160" s="849"/>
      <c r="R160" s="837"/>
      <c r="S160" s="850"/>
    </row>
    <row r="161" spans="1:19" ht="14.4" customHeight="1" x14ac:dyDescent="0.3">
      <c r="A161" s="831" t="s">
        <v>6808</v>
      </c>
      <c r="B161" s="832" t="s">
        <v>6809</v>
      </c>
      <c r="C161" s="832" t="s">
        <v>612</v>
      </c>
      <c r="D161" s="832" t="s">
        <v>2156</v>
      </c>
      <c r="E161" s="832" t="s">
        <v>6786</v>
      </c>
      <c r="F161" s="832" t="s">
        <v>6819</v>
      </c>
      <c r="G161" s="832" t="s">
        <v>686</v>
      </c>
      <c r="H161" s="849">
        <v>6</v>
      </c>
      <c r="I161" s="849">
        <v>126.78</v>
      </c>
      <c r="J161" s="832">
        <v>7.7922077922077906E-2</v>
      </c>
      <c r="K161" s="832">
        <v>21.13</v>
      </c>
      <c r="L161" s="849">
        <v>77</v>
      </c>
      <c r="M161" s="849">
        <v>1627.0100000000002</v>
      </c>
      <c r="N161" s="832">
        <v>1</v>
      </c>
      <c r="O161" s="832">
        <v>21.130000000000003</v>
      </c>
      <c r="P161" s="849">
        <v>192</v>
      </c>
      <c r="Q161" s="849">
        <v>3225.5999999999995</v>
      </c>
      <c r="R161" s="837">
        <v>1.9825323753388111</v>
      </c>
      <c r="S161" s="850">
        <v>16.799999999999997</v>
      </c>
    </row>
    <row r="162" spans="1:19" ht="14.4" customHeight="1" x14ac:dyDescent="0.3">
      <c r="A162" s="831" t="s">
        <v>6808</v>
      </c>
      <c r="B162" s="832" t="s">
        <v>6809</v>
      </c>
      <c r="C162" s="832" t="s">
        <v>612</v>
      </c>
      <c r="D162" s="832" t="s">
        <v>2156</v>
      </c>
      <c r="E162" s="832" t="s">
        <v>6788</v>
      </c>
      <c r="F162" s="832" t="s">
        <v>6827</v>
      </c>
      <c r="G162" s="832" t="s">
        <v>6828</v>
      </c>
      <c r="H162" s="849"/>
      <c r="I162" s="849"/>
      <c r="J162" s="832"/>
      <c r="K162" s="832"/>
      <c r="L162" s="849">
        <v>1</v>
      </c>
      <c r="M162" s="849">
        <v>146</v>
      </c>
      <c r="N162" s="832">
        <v>1</v>
      </c>
      <c r="O162" s="832">
        <v>146</v>
      </c>
      <c r="P162" s="849"/>
      <c r="Q162" s="849"/>
      <c r="R162" s="837"/>
      <c r="S162" s="850"/>
    </row>
    <row r="163" spans="1:19" ht="14.4" customHeight="1" x14ac:dyDescent="0.3">
      <c r="A163" s="831" t="s">
        <v>6808</v>
      </c>
      <c r="B163" s="832" t="s">
        <v>6809</v>
      </c>
      <c r="C163" s="832" t="s">
        <v>612</v>
      </c>
      <c r="D163" s="832" t="s">
        <v>2156</v>
      </c>
      <c r="E163" s="832" t="s">
        <v>6788</v>
      </c>
      <c r="F163" s="832" t="s">
        <v>6829</v>
      </c>
      <c r="G163" s="832" t="s">
        <v>6830</v>
      </c>
      <c r="H163" s="849">
        <v>1</v>
      </c>
      <c r="I163" s="849">
        <v>81</v>
      </c>
      <c r="J163" s="832">
        <v>6.099397590361446E-2</v>
      </c>
      <c r="K163" s="832">
        <v>81</v>
      </c>
      <c r="L163" s="849">
        <v>16</v>
      </c>
      <c r="M163" s="849">
        <v>1328</v>
      </c>
      <c r="N163" s="832">
        <v>1</v>
      </c>
      <c r="O163" s="832">
        <v>83</v>
      </c>
      <c r="P163" s="849">
        <v>59</v>
      </c>
      <c r="Q163" s="849">
        <v>4897</v>
      </c>
      <c r="R163" s="837">
        <v>3.6875</v>
      </c>
      <c r="S163" s="850">
        <v>83</v>
      </c>
    </row>
    <row r="164" spans="1:19" ht="14.4" customHeight="1" x14ac:dyDescent="0.3">
      <c r="A164" s="831" t="s">
        <v>6808</v>
      </c>
      <c r="B164" s="832" t="s">
        <v>6809</v>
      </c>
      <c r="C164" s="832" t="s">
        <v>612</v>
      </c>
      <c r="D164" s="832" t="s">
        <v>2156</v>
      </c>
      <c r="E164" s="832" t="s">
        <v>6788</v>
      </c>
      <c r="F164" s="832" t="s">
        <v>6831</v>
      </c>
      <c r="G164" s="832" t="s">
        <v>6832</v>
      </c>
      <c r="H164" s="849"/>
      <c r="I164" s="849"/>
      <c r="J164" s="832"/>
      <c r="K164" s="832"/>
      <c r="L164" s="849">
        <v>8</v>
      </c>
      <c r="M164" s="849">
        <v>848</v>
      </c>
      <c r="N164" s="832">
        <v>1</v>
      </c>
      <c r="O164" s="832">
        <v>106</v>
      </c>
      <c r="P164" s="849">
        <v>4</v>
      </c>
      <c r="Q164" s="849">
        <v>424</v>
      </c>
      <c r="R164" s="837">
        <v>0.5</v>
      </c>
      <c r="S164" s="850">
        <v>106</v>
      </c>
    </row>
    <row r="165" spans="1:19" ht="14.4" customHeight="1" x14ac:dyDescent="0.3">
      <c r="A165" s="831" t="s">
        <v>6808</v>
      </c>
      <c r="B165" s="832" t="s">
        <v>6809</v>
      </c>
      <c r="C165" s="832" t="s">
        <v>612</v>
      </c>
      <c r="D165" s="832" t="s">
        <v>2156</v>
      </c>
      <c r="E165" s="832" t="s">
        <v>6788</v>
      </c>
      <c r="F165" s="832" t="s">
        <v>6833</v>
      </c>
      <c r="G165" s="832" t="s">
        <v>6834</v>
      </c>
      <c r="H165" s="849">
        <v>2</v>
      </c>
      <c r="I165" s="849">
        <v>70</v>
      </c>
      <c r="J165" s="832">
        <v>4.72972972972973E-2</v>
      </c>
      <c r="K165" s="832">
        <v>35</v>
      </c>
      <c r="L165" s="849">
        <v>40</v>
      </c>
      <c r="M165" s="849">
        <v>1480</v>
      </c>
      <c r="N165" s="832">
        <v>1</v>
      </c>
      <c r="O165" s="832">
        <v>37</v>
      </c>
      <c r="P165" s="849">
        <v>49</v>
      </c>
      <c r="Q165" s="849">
        <v>1813</v>
      </c>
      <c r="R165" s="837">
        <v>1.2250000000000001</v>
      </c>
      <c r="S165" s="850">
        <v>37</v>
      </c>
    </row>
    <row r="166" spans="1:19" ht="14.4" customHeight="1" x14ac:dyDescent="0.3">
      <c r="A166" s="831" t="s">
        <v>6808</v>
      </c>
      <c r="B166" s="832" t="s">
        <v>6809</v>
      </c>
      <c r="C166" s="832" t="s">
        <v>612</v>
      </c>
      <c r="D166" s="832" t="s">
        <v>2156</v>
      </c>
      <c r="E166" s="832" t="s">
        <v>6788</v>
      </c>
      <c r="F166" s="832" t="s">
        <v>6835</v>
      </c>
      <c r="G166" s="832" t="s">
        <v>6836</v>
      </c>
      <c r="H166" s="849"/>
      <c r="I166" s="849"/>
      <c r="J166" s="832"/>
      <c r="K166" s="832"/>
      <c r="L166" s="849"/>
      <c r="M166" s="849"/>
      <c r="N166" s="832"/>
      <c r="O166" s="832"/>
      <c r="P166" s="849">
        <v>1</v>
      </c>
      <c r="Q166" s="849">
        <v>5</v>
      </c>
      <c r="R166" s="837"/>
      <c r="S166" s="850">
        <v>5</v>
      </c>
    </row>
    <row r="167" spans="1:19" ht="14.4" customHeight="1" x14ac:dyDescent="0.3">
      <c r="A167" s="831" t="s">
        <v>6808</v>
      </c>
      <c r="B167" s="832" t="s">
        <v>6809</v>
      </c>
      <c r="C167" s="832" t="s">
        <v>612</v>
      </c>
      <c r="D167" s="832" t="s">
        <v>2156</v>
      </c>
      <c r="E167" s="832" t="s">
        <v>6788</v>
      </c>
      <c r="F167" s="832" t="s">
        <v>6837</v>
      </c>
      <c r="G167" s="832" t="s">
        <v>6838</v>
      </c>
      <c r="H167" s="849"/>
      <c r="I167" s="849"/>
      <c r="J167" s="832"/>
      <c r="K167" s="832"/>
      <c r="L167" s="849">
        <v>1</v>
      </c>
      <c r="M167" s="849">
        <v>5</v>
      </c>
      <c r="N167" s="832">
        <v>1</v>
      </c>
      <c r="O167" s="832">
        <v>5</v>
      </c>
      <c r="P167" s="849">
        <v>7</v>
      </c>
      <c r="Q167" s="849">
        <v>35</v>
      </c>
      <c r="R167" s="837">
        <v>7</v>
      </c>
      <c r="S167" s="850">
        <v>5</v>
      </c>
    </row>
    <row r="168" spans="1:19" ht="14.4" customHeight="1" x14ac:dyDescent="0.3">
      <c r="A168" s="831" t="s">
        <v>6808</v>
      </c>
      <c r="B168" s="832" t="s">
        <v>6809</v>
      </c>
      <c r="C168" s="832" t="s">
        <v>612</v>
      </c>
      <c r="D168" s="832" t="s">
        <v>2156</v>
      </c>
      <c r="E168" s="832" t="s">
        <v>6788</v>
      </c>
      <c r="F168" s="832" t="s">
        <v>6841</v>
      </c>
      <c r="G168" s="832" t="s">
        <v>6842</v>
      </c>
      <c r="H168" s="849"/>
      <c r="I168" s="849"/>
      <c r="J168" s="832"/>
      <c r="K168" s="832"/>
      <c r="L168" s="849">
        <v>1</v>
      </c>
      <c r="M168" s="849">
        <v>309</v>
      </c>
      <c r="N168" s="832">
        <v>1</v>
      </c>
      <c r="O168" s="832">
        <v>309</v>
      </c>
      <c r="P168" s="849">
        <v>1</v>
      </c>
      <c r="Q168" s="849">
        <v>309</v>
      </c>
      <c r="R168" s="837">
        <v>1</v>
      </c>
      <c r="S168" s="850">
        <v>309</v>
      </c>
    </row>
    <row r="169" spans="1:19" ht="14.4" customHeight="1" x14ac:dyDescent="0.3">
      <c r="A169" s="831" t="s">
        <v>6808</v>
      </c>
      <c r="B169" s="832" t="s">
        <v>6809</v>
      </c>
      <c r="C169" s="832" t="s">
        <v>612</v>
      </c>
      <c r="D169" s="832" t="s">
        <v>2156</v>
      </c>
      <c r="E169" s="832" t="s">
        <v>6788</v>
      </c>
      <c r="F169" s="832" t="s">
        <v>6843</v>
      </c>
      <c r="G169" s="832" t="s">
        <v>6844</v>
      </c>
      <c r="H169" s="849"/>
      <c r="I169" s="849"/>
      <c r="J169" s="832"/>
      <c r="K169" s="832"/>
      <c r="L169" s="849">
        <v>2</v>
      </c>
      <c r="M169" s="849">
        <v>976</v>
      </c>
      <c r="N169" s="832">
        <v>1</v>
      </c>
      <c r="O169" s="832">
        <v>488</v>
      </c>
      <c r="P169" s="849">
        <v>1</v>
      </c>
      <c r="Q169" s="849">
        <v>489</v>
      </c>
      <c r="R169" s="837">
        <v>0.50102459016393441</v>
      </c>
      <c r="S169" s="850">
        <v>489</v>
      </c>
    </row>
    <row r="170" spans="1:19" ht="14.4" customHeight="1" x14ac:dyDescent="0.3">
      <c r="A170" s="831" t="s">
        <v>6808</v>
      </c>
      <c r="B170" s="832" t="s">
        <v>6809</v>
      </c>
      <c r="C170" s="832" t="s">
        <v>612</v>
      </c>
      <c r="D170" s="832" t="s">
        <v>2156</v>
      </c>
      <c r="E170" s="832" t="s">
        <v>6788</v>
      </c>
      <c r="F170" s="832" t="s">
        <v>6845</v>
      </c>
      <c r="G170" s="832" t="s">
        <v>6846</v>
      </c>
      <c r="H170" s="849"/>
      <c r="I170" s="849"/>
      <c r="J170" s="832"/>
      <c r="K170" s="832"/>
      <c r="L170" s="849">
        <v>3</v>
      </c>
      <c r="M170" s="849">
        <v>297</v>
      </c>
      <c r="N170" s="832">
        <v>1</v>
      </c>
      <c r="O170" s="832">
        <v>99</v>
      </c>
      <c r="P170" s="849">
        <v>4</v>
      </c>
      <c r="Q170" s="849">
        <v>396</v>
      </c>
      <c r="R170" s="837">
        <v>1.3333333333333333</v>
      </c>
      <c r="S170" s="850">
        <v>99</v>
      </c>
    </row>
    <row r="171" spans="1:19" ht="14.4" customHeight="1" x14ac:dyDescent="0.3">
      <c r="A171" s="831" t="s">
        <v>6808</v>
      </c>
      <c r="B171" s="832" t="s">
        <v>6809</v>
      </c>
      <c r="C171" s="832" t="s">
        <v>612</v>
      </c>
      <c r="D171" s="832" t="s">
        <v>2156</v>
      </c>
      <c r="E171" s="832" t="s">
        <v>6788</v>
      </c>
      <c r="F171" s="832" t="s">
        <v>6789</v>
      </c>
      <c r="G171" s="832" t="s">
        <v>6790</v>
      </c>
      <c r="H171" s="849">
        <v>15</v>
      </c>
      <c r="I171" s="849">
        <v>3525</v>
      </c>
      <c r="J171" s="832">
        <v>8.2610733536442466E-2</v>
      </c>
      <c r="K171" s="832">
        <v>235</v>
      </c>
      <c r="L171" s="849">
        <v>170</v>
      </c>
      <c r="M171" s="849">
        <v>42670</v>
      </c>
      <c r="N171" s="832">
        <v>1</v>
      </c>
      <c r="O171" s="832">
        <v>251</v>
      </c>
      <c r="P171" s="849">
        <v>417</v>
      </c>
      <c r="Q171" s="849">
        <v>104667</v>
      </c>
      <c r="R171" s="837">
        <v>2.4529411764705884</v>
      </c>
      <c r="S171" s="850">
        <v>251</v>
      </c>
    </row>
    <row r="172" spans="1:19" ht="14.4" customHeight="1" x14ac:dyDescent="0.3">
      <c r="A172" s="831" t="s">
        <v>6808</v>
      </c>
      <c r="B172" s="832" t="s">
        <v>6809</v>
      </c>
      <c r="C172" s="832" t="s">
        <v>612</v>
      </c>
      <c r="D172" s="832" t="s">
        <v>2156</v>
      </c>
      <c r="E172" s="832" t="s">
        <v>6788</v>
      </c>
      <c r="F172" s="832" t="s">
        <v>6851</v>
      </c>
      <c r="G172" s="832" t="s">
        <v>6852</v>
      </c>
      <c r="H172" s="849">
        <v>8</v>
      </c>
      <c r="I172" s="849">
        <v>944</v>
      </c>
      <c r="J172" s="832">
        <v>7.2039072039072033E-2</v>
      </c>
      <c r="K172" s="832">
        <v>118</v>
      </c>
      <c r="L172" s="849">
        <v>104</v>
      </c>
      <c r="M172" s="849">
        <v>13104</v>
      </c>
      <c r="N172" s="832">
        <v>1</v>
      </c>
      <c r="O172" s="832">
        <v>126</v>
      </c>
      <c r="P172" s="849">
        <v>413</v>
      </c>
      <c r="Q172" s="849">
        <v>52038</v>
      </c>
      <c r="R172" s="837">
        <v>3.9711538461538463</v>
      </c>
      <c r="S172" s="850">
        <v>126</v>
      </c>
    </row>
    <row r="173" spans="1:19" ht="14.4" customHeight="1" x14ac:dyDescent="0.3">
      <c r="A173" s="831" t="s">
        <v>6808</v>
      </c>
      <c r="B173" s="832" t="s">
        <v>6809</v>
      </c>
      <c r="C173" s="832" t="s">
        <v>612</v>
      </c>
      <c r="D173" s="832" t="s">
        <v>2156</v>
      </c>
      <c r="E173" s="832" t="s">
        <v>6788</v>
      </c>
      <c r="F173" s="832" t="s">
        <v>6793</v>
      </c>
      <c r="G173" s="832" t="s">
        <v>6794</v>
      </c>
      <c r="H173" s="849"/>
      <c r="I173" s="849"/>
      <c r="J173" s="832"/>
      <c r="K173" s="832"/>
      <c r="L173" s="849">
        <v>1</v>
      </c>
      <c r="M173" s="849">
        <v>1027</v>
      </c>
      <c r="N173" s="832">
        <v>1</v>
      </c>
      <c r="O173" s="832">
        <v>1027</v>
      </c>
      <c r="P173" s="849"/>
      <c r="Q173" s="849"/>
      <c r="R173" s="837"/>
      <c r="S173" s="850"/>
    </row>
    <row r="174" spans="1:19" ht="14.4" customHeight="1" x14ac:dyDescent="0.3">
      <c r="A174" s="831" t="s">
        <v>6808</v>
      </c>
      <c r="B174" s="832" t="s">
        <v>6809</v>
      </c>
      <c r="C174" s="832" t="s">
        <v>612</v>
      </c>
      <c r="D174" s="832" t="s">
        <v>2156</v>
      </c>
      <c r="E174" s="832" t="s">
        <v>6788</v>
      </c>
      <c r="F174" s="832" t="s">
        <v>6795</v>
      </c>
      <c r="G174" s="832" t="s">
        <v>6796</v>
      </c>
      <c r="H174" s="849">
        <v>10</v>
      </c>
      <c r="I174" s="849">
        <v>1570</v>
      </c>
      <c r="J174" s="832">
        <v>8.5999123575810688E-2</v>
      </c>
      <c r="K174" s="832">
        <v>157</v>
      </c>
      <c r="L174" s="849">
        <v>112</v>
      </c>
      <c r="M174" s="849">
        <v>18256</v>
      </c>
      <c r="N174" s="832">
        <v>1</v>
      </c>
      <c r="O174" s="832">
        <v>163</v>
      </c>
      <c r="P174" s="849">
        <v>270</v>
      </c>
      <c r="Q174" s="849">
        <v>44010</v>
      </c>
      <c r="R174" s="837">
        <v>2.4107142857142856</v>
      </c>
      <c r="S174" s="850">
        <v>163</v>
      </c>
    </row>
    <row r="175" spans="1:19" ht="14.4" customHeight="1" x14ac:dyDescent="0.3">
      <c r="A175" s="831" t="s">
        <v>6808</v>
      </c>
      <c r="B175" s="832" t="s">
        <v>6809</v>
      </c>
      <c r="C175" s="832" t="s">
        <v>612</v>
      </c>
      <c r="D175" s="832" t="s">
        <v>2156</v>
      </c>
      <c r="E175" s="832" t="s">
        <v>6788</v>
      </c>
      <c r="F175" s="832" t="s">
        <v>6797</v>
      </c>
      <c r="G175" s="832" t="s">
        <v>6798</v>
      </c>
      <c r="H175" s="849">
        <v>22</v>
      </c>
      <c r="I175" s="849">
        <v>733.34</v>
      </c>
      <c r="J175" s="832">
        <v>8.3019653969680751E-2</v>
      </c>
      <c r="K175" s="832">
        <v>33.333636363636366</v>
      </c>
      <c r="L175" s="849">
        <v>265</v>
      </c>
      <c r="M175" s="849">
        <v>8833.33</v>
      </c>
      <c r="N175" s="832">
        <v>1</v>
      </c>
      <c r="O175" s="832">
        <v>33.333320754716979</v>
      </c>
      <c r="P175" s="849">
        <v>806</v>
      </c>
      <c r="Q175" s="849">
        <v>26866.68</v>
      </c>
      <c r="R175" s="837">
        <v>3.0415120911366382</v>
      </c>
      <c r="S175" s="850">
        <v>33.333349875930523</v>
      </c>
    </row>
    <row r="176" spans="1:19" ht="14.4" customHeight="1" x14ac:dyDescent="0.3">
      <c r="A176" s="831" t="s">
        <v>6808</v>
      </c>
      <c r="B176" s="832" t="s">
        <v>6809</v>
      </c>
      <c r="C176" s="832" t="s">
        <v>612</v>
      </c>
      <c r="D176" s="832" t="s">
        <v>2156</v>
      </c>
      <c r="E176" s="832" t="s">
        <v>6788</v>
      </c>
      <c r="F176" s="832" t="s">
        <v>6867</v>
      </c>
      <c r="G176" s="832" t="s">
        <v>6868</v>
      </c>
      <c r="H176" s="849"/>
      <c r="I176" s="849"/>
      <c r="J176" s="832"/>
      <c r="K176" s="832"/>
      <c r="L176" s="849">
        <v>1</v>
      </c>
      <c r="M176" s="849">
        <v>116</v>
      </c>
      <c r="N176" s="832">
        <v>1</v>
      </c>
      <c r="O176" s="832">
        <v>116</v>
      </c>
      <c r="P176" s="849"/>
      <c r="Q176" s="849"/>
      <c r="R176" s="837"/>
      <c r="S176" s="850"/>
    </row>
    <row r="177" spans="1:19" ht="14.4" customHeight="1" x14ac:dyDescent="0.3">
      <c r="A177" s="831" t="s">
        <v>6808</v>
      </c>
      <c r="B177" s="832" t="s">
        <v>6809</v>
      </c>
      <c r="C177" s="832" t="s">
        <v>612</v>
      </c>
      <c r="D177" s="832" t="s">
        <v>2156</v>
      </c>
      <c r="E177" s="832" t="s">
        <v>6788</v>
      </c>
      <c r="F177" s="832" t="s">
        <v>6869</v>
      </c>
      <c r="G177" s="832" t="s">
        <v>6870</v>
      </c>
      <c r="H177" s="849"/>
      <c r="I177" s="849"/>
      <c r="J177" s="832"/>
      <c r="K177" s="832"/>
      <c r="L177" s="849">
        <v>2</v>
      </c>
      <c r="M177" s="849">
        <v>74</v>
      </c>
      <c r="N177" s="832">
        <v>1</v>
      </c>
      <c r="O177" s="832">
        <v>37</v>
      </c>
      <c r="P177" s="849">
        <v>10</v>
      </c>
      <c r="Q177" s="849">
        <v>370</v>
      </c>
      <c r="R177" s="837">
        <v>5</v>
      </c>
      <c r="S177" s="850">
        <v>37</v>
      </c>
    </row>
    <row r="178" spans="1:19" ht="14.4" customHeight="1" x14ac:dyDescent="0.3">
      <c r="A178" s="831" t="s">
        <v>6808</v>
      </c>
      <c r="B178" s="832" t="s">
        <v>6809</v>
      </c>
      <c r="C178" s="832" t="s">
        <v>612</v>
      </c>
      <c r="D178" s="832" t="s">
        <v>2156</v>
      </c>
      <c r="E178" s="832" t="s">
        <v>6788</v>
      </c>
      <c r="F178" s="832" t="s">
        <v>6799</v>
      </c>
      <c r="G178" s="832" t="s">
        <v>6800</v>
      </c>
      <c r="H178" s="849">
        <v>10</v>
      </c>
      <c r="I178" s="849">
        <v>820</v>
      </c>
      <c r="J178" s="832">
        <v>8.43795019551348E-2</v>
      </c>
      <c r="K178" s="832">
        <v>82</v>
      </c>
      <c r="L178" s="849">
        <v>113</v>
      </c>
      <c r="M178" s="849">
        <v>9718</v>
      </c>
      <c r="N178" s="832">
        <v>1</v>
      </c>
      <c r="O178" s="832">
        <v>86</v>
      </c>
      <c r="P178" s="849">
        <v>270</v>
      </c>
      <c r="Q178" s="849">
        <v>23220</v>
      </c>
      <c r="R178" s="837">
        <v>2.3893805309734515</v>
      </c>
      <c r="S178" s="850">
        <v>86</v>
      </c>
    </row>
    <row r="179" spans="1:19" ht="14.4" customHeight="1" x14ac:dyDescent="0.3">
      <c r="A179" s="831" t="s">
        <v>6808</v>
      </c>
      <c r="B179" s="832" t="s">
        <v>6809</v>
      </c>
      <c r="C179" s="832" t="s">
        <v>612</v>
      </c>
      <c r="D179" s="832" t="s">
        <v>2156</v>
      </c>
      <c r="E179" s="832" t="s">
        <v>6788</v>
      </c>
      <c r="F179" s="832" t="s">
        <v>6871</v>
      </c>
      <c r="G179" s="832" t="s">
        <v>6872</v>
      </c>
      <c r="H179" s="849"/>
      <c r="I179" s="849"/>
      <c r="J179" s="832"/>
      <c r="K179" s="832"/>
      <c r="L179" s="849"/>
      <c r="M179" s="849"/>
      <c r="N179" s="832"/>
      <c r="O179" s="832"/>
      <c r="P179" s="849">
        <v>2</v>
      </c>
      <c r="Q179" s="849">
        <v>308</v>
      </c>
      <c r="R179" s="837"/>
      <c r="S179" s="850">
        <v>154</v>
      </c>
    </row>
    <row r="180" spans="1:19" ht="14.4" customHeight="1" x14ac:dyDescent="0.3">
      <c r="A180" s="831" t="s">
        <v>6808</v>
      </c>
      <c r="B180" s="832" t="s">
        <v>6809</v>
      </c>
      <c r="C180" s="832" t="s">
        <v>612</v>
      </c>
      <c r="D180" s="832" t="s">
        <v>2156</v>
      </c>
      <c r="E180" s="832" t="s">
        <v>6788</v>
      </c>
      <c r="F180" s="832" t="s">
        <v>6873</v>
      </c>
      <c r="G180" s="832" t="s">
        <v>6874</v>
      </c>
      <c r="H180" s="849"/>
      <c r="I180" s="849"/>
      <c r="J180" s="832"/>
      <c r="K180" s="832"/>
      <c r="L180" s="849">
        <v>1</v>
      </c>
      <c r="M180" s="849">
        <v>32</v>
      </c>
      <c r="N180" s="832">
        <v>1</v>
      </c>
      <c r="O180" s="832">
        <v>32</v>
      </c>
      <c r="P180" s="849">
        <v>2</v>
      </c>
      <c r="Q180" s="849">
        <v>64</v>
      </c>
      <c r="R180" s="837">
        <v>2</v>
      </c>
      <c r="S180" s="850">
        <v>32</v>
      </c>
    </row>
    <row r="181" spans="1:19" ht="14.4" customHeight="1" x14ac:dyDescent="0.3">
      <c r="A181" s="831" t="s">
        <v>6808</v>
      </c>
      <c r="B181" s="832" t="s">
        <v>6809</v>
      </c>
      <c r="C181" s="832" t="s">
        <v>612</v>
      </c>
      <c r="D181" s="832" t="s">
        <v>2156</v>
      </c>
      <c r="E181" s="832" t="s">
        <v>6788</v>
      </c>
      <c r="F181" s="832" t="s">
        <v>6875</v>
      </c>
      <c r="G181" s="832" t="s">
        <v>6876</v>
      </c>
      <c r="H181" s="849"/>
      <c r="I181" s="849"/>
      <c r="J181" s="832"/>
      <c r="K181" s="832"/>
      <c r="L181" s="849">
        <v>1</v>
      </c>
      <c r="M181" s="849">
        <v>0</v>
      </c>
      <c r="N181" s="832"/>
      <c r="O181" s="832">
        <v>0</v>
      </c>
      <c r="P181" s="849"/>
      <c r="Q181" s="849"/>
      <c r="R181" s="837"/>
      <c r="S181" s="850"/>
    </row>
    <row r="182" spans="1:19" ht="14.4" customHeight="1" x14ac:dyDescent="0.3">
      <c r="A182" s="831" t="s">
        <v>6808</v>
      </c>
      <c r="B182" s="832" t="s">
        <v>6809</v>
      </c>
      <c r="C182" s="832" t="s">
        <v>612</v>
      </c>
      <c r="D182" s="832" t="s">
        <v>2156</v>
      </c>
      <c r="E182" s="832" t="s">
        <v>6788</v>
      </c>
      <c r="F182" s="832" t="s">
        <v>6885</v>
      </c>
      <c r="G182" s="832" t="s">
        <v>6886</v>
      </c>
      <c r="H182" s="849"/>
      <c r="I182" s="849"/>
      <c r="J182" s="832"/>
      <c r="K182" s="832"/>
      <c r="L182" s="849"/>
      <c r="M182" s="849"/>
      <c r="N182" s="832"/>
      <c r="O182" s="832"/>
      <c r="P182" s="849">
        <v>2</v>
      </c>
      <c r="Q182" s="849">
        <v>324</v>
      </c>
      <c r="R182" s="837"/>
      <c r="S182" s="850">
        <v>162</v>
      </c>
    </row>
    <row r="183" spans="1:19" ht="14.4" customHeight="1" x14ac:dyDescent="0.3">
      <c r="A183" s="831" t="s">
        <v>6808</v>
      </c>
      <c r="B183" s="832" t="s">
        <v>6809</v>
      </c>
      <c r="C183" s="832" t="s">
        <v>612</v>
      </c>
      <c r="D183" s="832" t="s">
        <v>2156</v>
      </c>
      <c r="E183" s="832" t="s">
        <v>6788</v>
      </c>
      <c r="F183" s="832" t="s">
        <v>6895</v>
      </c>
      <c r="G183" s="832" t="s">
        <v>6896</v>
      </c>
      <c r="H183" s="849"/>
      <c r="I183" s="849"/>
      <c r="J183" s="832"/>
      <c r="K183" s="832"/>
      <c r="L183" s="849"/>
      <c r="M183" s="849"/>
      <c r="N183" s="832"/>
      <c r="O183" s="832"/>
      <c r="P183" s="849">
        <v>9</v>
      </c>
      <c r="Q183" s="849">
        <v>531</v>
      </c>
      <c r="R183" s="837"/>
      <c r="S183" s="850">
        <v>59</v>
      </c>
    </row>
    <row r="184" spans="1:19" ht="14.4" customHeight="1" x14ac:dyDescent="0.3">
      <c r="A184" s="831" t="s">
        <v>6808</v>
      </c>
      <c r="B184" s="832" t="s">
        <v>6809</v>
      </c>
      <c r="C184" s="832" t="s">
        <v>612</v>
      </c>
      <c r="D184" s="832" t="s">
        <v>2157</v>
      </c>
      <c r="E184" s="832" t="s">
        <v>6786</v>
      </c>
      <c r="F184" s="832" t="s">
        <v>6787</v>
      </c>
      <c r="G184" s="832" t="s">
        <v>3778</v>
      </c>
      <c r="H184" s="849">
        <v>0.6</v>
      </c>
      <c r="I184" s="849">
        <v>90.59999999999998</v>
      </c>
      <c r="J184" s="832">
        <v>9.0225563909774417E-2</v>
      </c>
      <c r="K184" s="832">
        <v>150.99999999999997</v>
      </c>
      <c r="L184" s="849">
        <v>6.65</v>
      </c>
      <c r="M184" s="849">
        <v>1004.15</v>
      </c>
      <c r="N184" s="832">
        <v>1</v>
      </c>
      <c r="O184" s="832">
        <v>151</v>
      </c>
      <c r="P184" s="849">
        <v>6.6499999999999995</v>
      </c>
      <c r="Q184" s="849">
        <v>816.93</v>
      </c>
      <c r="R184" s="837">
        <v>0.81355375192949253</v>
      </c>
      <c r="S184" s="850">
        <v>122.84661654135338</v>
      </c>
    </row>
    <row r="185" spans="1:19" ht="14.4" customHeight="1" x14ac:dyDescent="0.3">
      <c r="A185" s="831" t="s">
        <v>6808</v>
      </c>
      <c r="B185" s="832" t="s">
        <v>6809</v>
      </c>
      <c r="C185" s="832" t="s">
        <v>612</v>
      </c>
      <c r="D185" s="832" t="s">
        <v>2157</v>
      </c>
      <c r="E185" s="832" t="s">
        <v>6786</v>
      </c>
      <c r="F185" s="832" t="s">
        <v>6819</v>
      </c>
      <c r="G185" s="832" t="s">
        <v>686</v>
      </c>
      <c r="H185" s="849">
        <v>12</v>
      </c>
      <c r="I185" s="849">
        <v>253.56</v>
      </c>
      <c r="J185" s="832">
        <v>9.6774193548387108E-2</v>
      </c>
      <c r="K185" s="832">
        <v>21.13</v>
      </c>
      <c r="L185" s="849">
        <v>124</v>
      </c>
      <c r="M185" s="849">
        <v>2620.12</v>
      </c>
      <c r="N185" s="832">
        <v>1</v>
      </c>
      <c r="O185" s="832">
        <v>21.13</v>
      </c>
      <c r="P185" s="849">
        <v>127</v>
      </c>
      <c r="Q185" s="849">
        <v>2133.6</v>
      </c>
      <c r="R185" s="837">
        <v>0.81431384822069219</v>
      </c>
      <c r="S185" s="850">
        <v>16.8</v>
      </c>
    </row>
    <row r="186" spans="1:19" ht="14.4" customHeight="1" x14ac:dyDescent="0.3">
      <c r="A186" s="831" t="s">
        <v>6808</v>
      </c>
      <c r="B186" s="832" t="s">
        <v>6809</v>
      </c>
      <c r="C186" s="832" t="s">
        <v>612</v>
      </c>
      <c r="D186" s="832" t="s">
        <v>2157</v>
      </c>
      <c r="E186" s="832" t="s">
        <v>6786</v>
      </c>
      <c r="F186" s="832" t="s">
        <v>6820</v>
      </c>
      <c r="G186" s="832" t="s">
        <v>704</v>
      </c>
      <c r="H186" s="849"/>
      <c r="I186" s="849"/>
      <c r="J186" s="832"/>
      <c r="K186" s="832"/>
      <c r="L186" s="849">
        <v>1.8</v>
      </c>
      <c r="M186" s="849">
        <v>475.29</v>
      </c>
      <c r="N186" s="832">
        <v>1</v>
      </c>
      <c r="O186" s="832">
        <v>264.05</v>
      </c>
      <c r="P186" s="849">
        <v>1.2</v>
      </c>
      <c r="Q186" s="849">
        <v>252.06</v>
      </c>
      <c r="R186" s="837">
        <v>0.53032885185886514</v>
      </c>
      <c r="S186" s="850">
        <v>210.05</v>
      </c>
    </row>
    <row r="187" spans="1:19" ht="14.4" customHeight="1" x14ac:dyDescent="0.3">
      <c r="A187" s="831" t="s">
        <v>6808</v>
      </c>
      <c r="B187" s="832" t="s">
        <v>6809</v>
      </c>
      <c r="C187" s="832" t="s">
        <v>612</v>
      </c>
      <c r="D187" s="832" t="s">
        <v>2157</v>
      </c>
      <c r="E187" s="832" t="s">
        <v>6788</v>
      </c>
      <c r="F187" s="832" t="s">
        <v>6823</v>
      </c>
      <c r="G187" s="832" t="s">
        <v>6824</v>
      </c>
      <c r="H187" s="849"/>
      <c r="I187" s="849"/>
      <c r="J187" s="832"/>
      <c r="K187" s="832"/>
      <c r="L187" s="849">
        <v>1</v>
      </c>
      <c r="M187" s="849">
        <v>205</v>
      </c>
      <c r="N187" s="832">
        <v>1</v>
      </c>
      <c r="O187" s="832">
        <v>205</v>
      </c>
      <c r="P187" s="849">
        <v>1</v>
      </c>
      <c r="Q187" s="849">
        <v>205</v>
      </c>
      <c r="R187" s="837">
        <v>1</v>
      </c>
      <c r="S187" s="850">
        <v>205</v>
      </c>
    </row>
    <row r="188" spans="1:19" ht="14.4" customHeight="1" x14ac:dyDescent="0.3">
      <c r="A188" s="831" t="s">
        <v>6808</v>
      </c>
      <c r="B188" s="832" t="s">
        <v>6809</v>
      </c>
      <c r="C188" s="832" t="s">
        <v>612</v>
      </c>
      <c r="D188" s="832" t="s">
        <v>2157</v>
      </c>
      <c r="E188" s="832" t="s">
        <v>6788</v>
      </c>
      <c r="F188" s="832" t="s">
        <v>6829</v>
      </c>
      <c r="G188" s="832" t="s">
        <v>6830</v>
      </c>
      <c r="H188" s="849">
        <v>10</v>
      </c>
      <c r="I188" s="849">
        <v>810</v>
      </c>
      <c r="J188" s="832">
        <v>4.9288061336254109E-2</v>
      </c>
      <c r="K188" s="832">
        <v>81</v>
      </c>
      <c r="L188" s="849">
        <v>198</v>
      </c>
      <c r="M188" s="849">
        <v>16434</v>
      </c>
      <c r="N188" s="832">
        <v>1</v>
      </c>
      <c r="O188" s="832">
        <v>83</v>
      </c>
      <c r="P188" s="849">
        <v>137</v>
      </c>
      <c r="Q188" s="849">
        <v>11371</v>
      </c>
      <c r="R188" s="837">
        <v>0.69191919191919193</v>
      </c>
      <c r="S188" s="850">
        <v>83</v>
      </c>
    </row>
    <row r="189" spans="1:19" ht="14.4" customHeight="1" x14ac:dyDescent="0.3">
      <c r="A189" s="831" t="s">
        <v>6808</v>
      </c>
      <c r="B189" s="832" t="s">
        <v>6809</v>
      </c>
      <c r="C189" s="832" t="s">
        <v>612</v>
      </c>
      <c r="D189" s="832" t="s">
        <v>2157</v>
      </c>
      <c r="E189" s="832" t="s">
        <v>6788</v>
      </c>
      <c r="F189" s="832" t="s">
        <v>6831</v>
      </c>
      <c r="G189" s="832" t="s">
        <v>6832</v>
      </c>
      <c r="H189" s="849">
        <v>1</v>
      </c>
      <c r="I189" s="849">
        <v>104</v>
      </c>
      <c r="J189" s="832"/>
      <c r="K189" s="832">
        <v>104</v>
      </c>
      <c r="L189" s="849"/>
      <c r="M189" s="849"/>
      <c r="N189" s="832"/>
      <c r="O189" s="832"/>
      <c r="P189" s="849">
        <v>1</v>
      </c>
      <c r="Q189" s="849">
        <v>106</v>
      </c>
      <c r="R189" s="837"/>
      <c r="S189" s="850">
        <v>106</v>
      </c>
    </row>
    <row r="190" spans="1:19" ht="14.4" customHeight="1" x14ac:dyDescent="0.3">
      <c r="A190" s="831" t="s">
        <v>6808</v>
      </c>
      <c r="B190" s="832" t="s">
        <v>6809</v>
      </c>
      <c r="C190" s="832" t="s">
        <v>612</v>
      </c>
      <c r="D190" s="832" t="s">
        <v>2157</v>
      </c>
      <c r="E190" s="832" t="s">
        <v>6788</v>
      </c>
      <c r="F190" s="832" t="s">
        <v>6833</v>
      </c>
      <c r="G190" s="832" t="s">
        <v>6834</v>
      </c>
      <c r="H190" s="849">
        <v>14</v>
      </c>
      <c r="I190" s="849">
        <v>490</v>
      </c>
      <c r="J190" s="832">
        <v>0.17425320056899005</v>
      </c>
      <c r="K190" s="832">
        <v>35</v>
      </c>
      <c r="L190" s="849">
        <v>76</v>
      </c>
      <c r="M190" s="849">
        <v>2812</v>
      </c>
      <c r="N190" s="832">
        <v>1</v>
      </c>
      <c r="O190" s="832">
        <v>37</v>
      </c>
      <c r="P190" s="849">
        <v>85</v>
      </c>
      <c r="Q190" s="849">
        <v>3145</v>
      </c>
      <c r="R190" s="837">
        <v>1.118421052631579</v>
      </c>
      <c r="S190" s="850">
        <v>37</v>
      </c>
    </row>
    <row r="191" spans="1:19" ht="14.4" customHeight="1" x14ac:dyDescent="0.3">
      <c r="A191" s="831" t="s">
        <v>6808</v>
      </c>
      <c r="B191" s="832" t="s">
        <v>6809</v>
      </c>
      <c r="C191" s="832" t="s">
        <v>612</v>
      </c>
      <c r="D191" s="832" t="s">
        <v>2157</v>
      </c>
      <c r="E191" s="832" t="s">
        <v>6788</v>
      </c>
      <c r="F191" s="832" t="s">
        <v>6837</v>
      </c>
      <c r="G191" s="832" t="s">
        <v>6838</v>
      </c>
      <c r="H191" s="849"/>
      <c r="I191" s="849"/>
      <c r="J191" s="832"/>
      <c r="K191" s="832"/>
      <c r="L191" s="849">
        <v>2</v>
      </c>
      <c r="M191" s="849">
        <v>10</v>
      </c>
      <c r="N191" s="832">
        <v>1</v>
      </c>
      <c r="O191" s="832">
        <v>5</v>
      </c>
      <c r="P191" s="849">
        <v>7</v>
      </c>
      <c r="Q191" s="849">
        <v>35</v>
      </c>
      <c r="R191" s="837">
        <v>3.5</v>
      </c>
      <c r="S191" s="850">
        <v>5</v>
      </c>
    </row>
    <row r="192" spans="1:19" ht="14.4" customHeight="1" x14ac:dyDescent="0.3">
      <c r="A192" s="831" t="s">
        <v>6808</v>
      </c>
      <c r="B192" s="832" t="s">
        <v>6809</v>
      </c>
      <c r="C192" s="832" t="s">
        <v>612</v>
      </c>
      <c r="D192" s="832" t="s">
        <v>2157</v>
      </c>
      <c r="E192" s="832" t="s">
        <v>6788</v>
      </c>
      <c r="F192" s="832" t="s">
        <v>6839</v>
      </c>
      <c r="G192" s="832" t="s">
        <v>6840</v>
      </c>
      <c r="H192" s="849"/>
      <c r="I192" s="849"/>
      <c r="J192" s="832"/>
      <c r="K192" s="832"/>
      <c r="L192" s="849">
        <v>1</v>
      </c>
      <c r="M192" s="849">
        <v>207</v>
      </c>
      <c r="N192" s="832">
        <v>1</v>
      </c>
      <c r="O192" s="832">
        <v>207</v>
      </c>
      <c r="P192" s="849">
        <v>2</v>
      </c>
      <c r="Q192" s="849">
        <v>414</v>
      </c>
      <c r="R192" s="837">
        <v>2</v>
      </c>
      <c r="S192" s="850">
        <v>207</v>
      </c>
    </row>
    <row r="193" spans="1:19" ht="14.4" customHeight="1" x14ac:dyDescent="0.3">
      <c r="A193" s="831" t="s">
        <v>6808</v>
      </c>
      <c r="B193" s="832" t="s">
        <v>6809</v>
      </c>
      <c r="C193" s="832" t="s">
        <v>612</v>
      </c>
      <c r="D193" s="832" t="s">
        <v>2157</v>
      </c>
      <c r="E193" s="832" t="s">
        <v>6788</v>
      </c>
      <c r="F193" s="832" t="s">
        <v>6845</v>
      </c>
      <c r="G193" s="832" t="s">
        <v>6846</v>
      </c>
      <c r="H193" s="849"/>
      <c r="I193" s="849"/>
      <c r="J193" s="832"/>
      <c r="K193" s="832"/>
      <c r="L193" s="849">
        <v>28</v>
      </c>
      <c r="M193" s="849">
        <v>2772</v>
      </c>
      <c r="N193" s="832">
        <v>1</v>
      </c>
      <c r="O193" s="832">
        <v>99</v>
      </c>
      <c r="P193" s="849">
        <v>20</v>
      </c>
      <c r="Q193" s="849">
        <v>1980</v>
      </c>
      <c r="R193" s="837">
        <v>0.7142857142857143</v>
      </c>
      <c r="S193" s="850">
        <v>99</v>
      </c>
    </row>
    <row r="194" spans="1:19" ht="14.4" customHeight="1" x14ac:dyDescent="0.3">
      <c r="A194" s="831" t="s">
        <v>6808</v>
      </c>
      <c r="B194" s="832" t="s">
        <v>6809</v>
      </c>
      <c r="C194" s="832" t="s">
        <v>612</v>
      </c>
      <c r="D194" s="832" t="s">
        <v>2157</v>
      </c>
      <c r="E194" s="832" t="s">
        <v>6788</v>
      </c>
      <c r="F194" s="832" t="s">
        <v>6849</v>
      </c>
      <c r="G194" s="832" t="s">
        <v>6850</v>
      </c>
      <c r="H194" s="849">
        <v>2</v>
      </c>
      <c r="I194" s="849">
        <v>186</v>
      </c>
      <c r="J194" s="832">
        <v>0.31958762886597936</v>
      </c>
      <c r="K194" s="832">
        <v>93</v>
      </c>
      <c r="L194" s="849">
        <v>6</v>
      </c>
      <c r="M194" s="849">
        <v>582</v>
      </c>
      <c r="N194" s="832">
        <v>1</v>
      </c>
      <c r="O194" s="832">
        <v>97</v>
      </c>
      <c r="P194" s="849">
        <v>6</v>
      </c>
      <c r="Q194" s="849">
        <v>582</v>
      </c>
      <c r="R194" s="837">
        <v>1</v>
      </c>
      <c r="S194" s="850">
        <v>97</v>
      </c>
    </row>
    <row r="195" spans="1:19" ht="14.4" customHeight="1" x14ac:dyDescent="0.3">
      <c r="A195" s="831" t="s">
        <v>6808</v>
      </c>
      <c r="B195" s="832" t="s">
        <v>6809</v>
      </c>
      <c r="C195" s="832" t="s">
        <v>612</v>
      </c>
      <c r="D195" s="832" t="s">
        <v>2157</v>
      </c>
      <c r="E195" s="832" t="s">
        <v>6788</v>
      </c>
      <c r="F195" s="832" t="s">
        <v>6789</v>
      </c>
      <c r="G195" s="832" t="s">
        <v>6790</v>
      </c>
      <c r="H195" s="849">
        <v>106</v>
      </c>
      <c r="I195" s="849">
        <v>24910</v>
      </c>
      <c r="J195" s="832">
        <v>0.15955470721615148</v>
      </c>
      <c r="K195" s="832">
        <v>235</v>
      </c>
      <c r="L195" s="849">
        <v>622</v>
      </c>
      <c r="M195" s="849">
        <v>156122</v>
      </c>
      <c r="N195" s="832">
        <v>1</v>
      </c>
      <c r="O195" s="832">
        <v>251</v>
      </c>
      <c r="P195" s="849">
        <v>618</v>
      </c>
      <c r="Q195" s="849">
        <v>155118</v>
      </c>
      <c r="R195" s="837">
        <v>0.99356913183279738</v>
      </c>
      <c r="S195" s="850">
        <v>251</v>
      </c>
    </row>
    <row r="196" spans="1:19" ht="14.4" customHeight="1" x14ac:dyDescent="0.3">
      <c r="A196" s="831" t="s">
        <v>6808</v>
      </c>
      <c r="B196" s="832" t="s">
        <v>6809</v>
      </c>
      <c r="C196" s="832" t="s">
        <v>612</v>
      </c>
      <c r="D196" s="832" t="s">
        <v>2157</v>
      </c>
      <c r="E196" s="832" t="s">
        <v>6788</v>
      </c>
      <c r="F196" s="832" t="s">
        <v>6851</v>
      </c>
      <c r="G196" s="832" t="s">
        <v>6852</v>
      </c>
      <c r="H196" s="849">
        <v>28</v>
      </c>
      <c r="I196" s="849">
        <v>3304</v>
      </c>
      <c r="J196" s="832">
        <v>3.9431913116123644E-2</v>
      </c>
      <c r="K196" s="832">
        <v>118</v>
      </c>
      <c r="L196" s="849">
        <v>665</v>
      </c>
      <c r="M196" s="849">
        <v>83790</v>
      </c>
      <c r="N196" s="832">
        <v>1</v>
      </c>
      <c r="O196" s="832">
        <v>126</v>
      </c>
      <c r="P196" s="849">
        <v>480</v>
      </c>
      <c r="Q196" s="849">
        <v>60480</v>
      </c>
      <c r="R196" s="837">
        <v>0.72180451127819545</v>
      </c>
      <c r="S196" s="850">
        <v>126</v>
      </c>
    </row>
    <row r="197" spans="1:19" ht="14.4" customHeight="1" x14ac:dyDescent="0.3">
      <c r="A197" s="831" t="s">
        <v>6808</v>
      </c>
      <c r="B197" s="832" t="s">
        <v>6809</v>
      </c>
      <c r="C197" s="832" t="s">
        <v>612</v>
      </c>
      <c r="D197" s="832" t="s">
        <v>2157</v>
      </c>
      <c r="E197" s="832" t="s">
        <v>6788</v>
      </c>
      <c r="F197" s="832" t="s">
        <v>6791</v>
      </c>
      <c r="G197" s="832" t="s">
        <v>6792</v>
      </c>
      <c r="H197" s="849"/>
      <c r="I197" s="849"/>
      <c r="J197" s="832"/>
      <c r="K197" s="832"/>
      <c r="L197" s="849"/>
      <c r="M197" s="849"/>
      <c r="N197" s="832"/>
      <c r="O197" s="832"/>
      <c r="P197" s="849">
        <v>1</v>
      </c>
      <c r="Q197" s="849">
        <v>1310</v>
      </c>
      <c r="R197" s="837"/>
      <c r="S197" s="850">
        <v>1310</v>
      </c>
    </row>
    <row r="198" spans="1:19" ht="14.4" customHeight="1" x14ac:dyDescent="0.3">
      <c r="A198" s="831" t="s">
        <v>6808</v>
      </c>
      <c r="B198" s="832" t="s">
        <v>6809</v>
      </c>
      <c r="C198" s="832" t="s">
        <v>612</v>
      </c>
      <c r="D198" s="832" t="s">
        <v>2157</v>
      </c>
      <c r="E198" s="832" t="s">
        <v>6788</v>
      </c>
      <c r="F198" s="832" t="s">
        <v>6795</v>
      </c>
      <c r="G198" s="832" t="s">
        <v>6796</v>
      </c>
      <c r="H198" s="849">
        <v>21</v>
      </c>
      <c r="I198" s="849">
        <v>3297</v>
      </c>
      <c r="J198" s="832">
        <v>0.11898231685312162</v>
      </c>
      <c r="K198" s="832">
        <v>157</v>
      </c>
      <c r="L198" s="849">
        <v>170</v>
      </c>
      <c r="M198" s="849">
        <v>27710</v>
      </c>
      <c r="N198" s="832">
        <v>1</v>
      </c>
      <c r="O198" s="832">
        <v>163</v>
      </c>
      <c r="P198" s="849">
        <v>159</v>
      </c>
      <c r="Q198" s="849">
        <v>25917</v>
      </c>
      <c r="R198" s="837">
        <v>0.93529411764705883</v>
      </c>
      <c r="S198" s="850">
        <v>163</v>
      </c>
    </row>
    <row r="199" spans="1:19" ht="14.4" customHeight="1" x14ac:dyDescent="0.3">
      <c r="A199" s="831" t="s">
        <v>6808</v>
      </c>
      <c r="B199" s="832" t="s">
        <v>6809</v>
      </c>
      <c r="C199" s="832" t="s">
        <v>612</v>
      </c>
      <c r="D199" s="832" t="s">
        <v>2157</v>
      </c>
      <c r="E199" s="832" t="s">
        <v>6788</v>
      </c>
      <c r="F199" s="832" t="s">
        <v>6863</v>
      </c>
      <c r="G199" s="832" t="s">
        <v>6864</v>
      </c>
      <c r="H199" s="849"/>
      <c r="I199" s="849"/>
      <c r="J199" s="832"/>
      <c r="K199" s="832"/>
      <c r="L199" s="849">
        <v>2</v>
      </c>
      <c r="M199" s="849">
        <v>0</v>
      </c>
      <c r="N199" s="832"/>
      <c r="O199" s="832">
        <v>0</v>
      </c>
      <c r="P199" s="849"/>
      <c r="Q199" s="849"/>
      <c r="R199" s="837"/>
      <c r="S199" s="850"/>
    </row>
    <row r="200" spans="1:19" ht="14.4" customHeight="1" x14ac:dyDescent="0.3">
      <c r="A200" s="831" t="s">
        <v>6808</v>
      </c>
      <c r="B200" s="832" t="s">
        <v>6809</v>
      </c>
      <c r="C200" s="832" t="s">
        <v>612</v>
      </c>
      <c r="D200" s="832" t="s">
        <v>2157</v>
      </c>
      <c r="E200" s="832" t="s">
        <v>6788</v>
      </c>
      <c r="F200" s="832" t="s">
        <v>6797</v>
      </c>
      <c r="G200" s="832" t="s">
        <v>6798</v>
      </c>
      <c r="H200" s="849">
        <v>132</v>
      </c>
      <c r="I200" s="849">
        <v>2699.99</v>
      </c>
      <c r="J200" s="832">
        <v>6.6068249243638091E-2</v>
      </c>
      <c r="K200" s="832">
        <v>20.454469696969696</v>
      </c>
      <c r="L200" s="849">
        <v>1226</v>
      </c>
      <c r="M200" s="849">
        <v>40866.68</v>
      </c>
      <c r="N200" s="832">
        <v>1</v>
      </c>
      <c r="O200" s="832">
        <v>33.333344208809137</v>
      </c>
      <c r="P200" s="849">
        <v>1076</v>
      </c>
      <c r="Q200" s="849">
        <v>35866.65</v>
      </c>
      <c r="R200" s="837">
        <v>0.87765020305050478</v>
      </c>
      <c r="S200" s="850">
        <v>33.333317843866169</v>
      </c>
    </row>
    <row r="201" spans="1:19" ht="14.4" customHeight="1" x14ac:dyDescent="0.3">
      <c r="A201" s="831" t="s">
        <v>6808</v>
      </c>
      <c r="B201" s="832" t="s">
        <v>6809</v>
      </c>
      <c r="C201" s="832" t="s">
        <v>612</v>
      </c>
      <c r="D201" s="832" t="s">
        <v>2157</v>
      </c>
      <c r="E201" s="832" t="s">
        <v>6788</v>
      </c>
      <c r="F201" s="832" t="s">
        <v>6867</v>
      </c>
      <c r="G201" s="832" t="s">
        <v>6868</v>
      </c>
      <c r="H201" s="849"/>
      <c r="I201" s="849"/>
      <c r="J201" s="832"/>
      <c r="K201" s="832"/>
      <c r="L201" s="849">
        <v>1</v>
      </c>
      <c r="M201" s="849">
        <v>116</v>
      </c>
      <c r="N201" s="832">
        <v>1</v>
      </c>
      <c r="O201" s="832">
        <v>116</v>
      </c>
      <c r="P201" s="849"/>
      <c r="Q201" s="849"/>
      <c r="R201" s="837"/>
      <c r="S201" s="850"/>
    </row>
    <row r="202" spans="1:19" ht="14.4" customHeight="1" x14ac:dyDescent="0.3">
      <c r="A202" s="831" t="s">
        <v>6808</v>
      </c>
      <c r="B202" s="832" t="s">
        <v>6809</v>
      </c>
      <c r="C202" s="832" t="s">
        <v>612</v>
      </c>
      <c r="D202" s="832" t="s">
        <v>2157</v>
      </c>
      <c r="E202" s="832" t="s">
        <v>6788</v>
      </c>
      <c r="F202" s="832" t="s">
        <v>6869</v>
      </c>
      <c r="G202" s="832" t="s">
        <v>6870</v>
      </c>
      <c r="H202" s="849"/>
      <c r="I202" s="849"/>
      <c r="J202" s="832"/>
      <c r="K202" s="832"/>
      <c r="L202" s="849">
        <v>3</v>
      </c>
      <c r="M202" s="849">
        <v>111</v>
      </c>
      <c r="N202" s="832">
        <v>1</v>
      </c>
      <c r="O202" s="832">
        <v>37</v>
      </c>
      <c r="P202" s="849">
        <v>7</v>
      </c>
      <c r="Q202" s="849">
        <v>259</v>
      </c>
      <c r="R202" s="837">
        <v>2.3333333333333335</v>
      </c>
      <c r="S202" s="850">
        <v>37</v>
      </c>
    </row>
    <row r="203" spans="1:19" ht="14.4" customHeight="1" x14ac:dyDescent="0.3">
      <c r="A203" s="831" t="s">
        <v>6808</v>
      </c>
      <c r="B203" s="832" t="s">
        <v>6809</v>
      </c>
      <c r="C203" s="832" t="s">
        <v>612</v>
      </c>
      <c r="D203" s="832" t="s">
        <v>2157</v>
      </c>
      <c r="E203" s="832" t="s">
        <v>6788</v>
      </c>
      <c r="F203" s="832" t="s">
        <v>6799</v>
      </c>
      <c r="G203" s="832" t="s">
        <v>6800</v>
      </c>
      <c r="H203" s="849">
        <v>12</v>
      </c>
      <c r="I203" s="849">
        <v>984</v>
      </c>
      <c r="J203" s="832">
        <v>8.4754521963824284E-2</v>
      </c>
      <c r="K203" s="832">
        <v>82</v>
      </c>
      <c r="L203" s="849">
        <v>135</v>
      </c>
      <c r="M203" s="849">
        <v>11610</v>
      </c>
      <c r="N203" s="832">
        <v>1</v>
      </c>
      <c r="O203" s="832">
        <v>86</v>
      </c>
      <c r="P203" s="849">
        <v>134</v>
      </c>
      <c r="Q203" s="849">
        <v>11524</v>
      </c>
      <c r="R203" s="837">
        <v>0.99259259259259258</v>
      </c>
      <c r="S203" s="850">
        <v>86</v>
      </c>
    </row>
    <row r="204" spans="1:19" ht="14.4" customHeight="1" x14ac:dyDescent="0.3">
      <c r="A204" s="831" t="s">
        <v>6808</v>
      </c>
      <c r="B204" s="832" t="s">
        <v>6809</v>
      </c>
      <c r="C204" s="832" t="s">
        <v>612</v>
      </c>
      <c r="D204" s="832" t="s">
        <v>2157</v>
      </c>
      <c r="E204" s="832" t="s">
        <v>6788</v>
      </c>
      <c r="F204" s="832" t="s">
        <v>6871</v>
      </c>
      <c r="G204" s="832" t="s">
        <v>6872</v>
      </c>
      <c r="H204" s="849">
        <v>2</v>
      </c>
      <c r="I204" s="849">
        <v>296</v>
      </c>
      <c r="J204" s="832"/>
      <c r="K204" s="832">
        <v>148</v>
      </c>
      <c r="L204" s="849"/>
      <c r="M204" s="849"/>
      <c r="N204" s="832"/>
      <c r="O204" s="832"/>
      <c r="P204" s="849">
        <v>2</v>
      </c>
      <c r="Q204" s="849">
        <v>308</v>
      </c>
      <c r="R204" s="837"/>
      <c r="S204" s="850">
        <v>154</v>
      </c>
    </row>
    <row r="205" spans="1:19" ht="14.4" customHeight="1" x14ac:dyDescent="0.3">
      <c r="A205" s="831" t="s">
        <v>6808</v>
      </c>
      <c r="B205" s="832" t="s">
        <v>6809</v>
      </c>
      <c r="C205" s="832" t="s">
        <v>612</v>
      </c>
      <c r="D205" s="832" t="s">
        <v>2157</v>
      </c>
      <c r="E205" s="832" t="s">
        <v>6788</v>
      </c>
      <c r="F205" s="832" t="s">
        <v>6873</v>
      </c>
      <c r="G205" s="832" t="s">
        <v>6874</v>
      </c>
      <c r="H205" s="849">
        <v>1</v>
      </c>
      <c r="I205" s="849">
        <v>31</v>
      </c>
      <c r="J205" s="832"/>
      <c r="K205" s="832">
        <v>31</v>
      </c>
      <c r="L205" s="849"/>
      <c r="M205" s="849"/>
      <c r="N205" s="832"/>
      <c r="O205" s="832"/>
      <c r="P205" s="849">
        <v>3</v>
      </c>
      <c r="Q205" s="849">
        <v>96</v>
      </c>
      <c r="R205" s="837"/>
      <c r="S205" s="850">
        <v>32</v>
      </c>
    </row>
    <row r="206" spans="1:19" ht="14.4" customHeight="1" x14ac:dyDescent="0.3">
      <c r="A206" s="831" t="s">
        <v>6808</v>
      </c>
      <c r="B206" s="832" t="s">
        <v>6809</v>
      </c>
      <c r="C206" s="832" t="s">
        <v>612</v>
      </c>
      <c r="D206" s="832" t="s">
        <v>2157</v>
      </c>
      <c r="E206" s="832" t="s">
        <v>6788</v>
      </c>
      <c r="F206" s="832" t="s">
        <v>6875</v>
      </c>
      <c r="G206" s="832" t="s">
        <v>6876</v>
      </c>
      <c r="H206" s="849">
        <v>1</v>
      </c>
      <c r="I206" s="849">
        <v>0</v>
      </c>
      <c r="J206" s="832"/>
      <c r="K206" s="832">
        <v>0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" customHeight="1" x14ac:dyDescent="0.3">
      <c r="A207" s="831" t="s">
        <v>6808</v>
      </c>
      <c r="B207" s="832" t="s">
        <v>6809</v>
      </c>
      <c r="C207" s="832" t="s">
        <v>612</v>
      </c>
      <c r="D207" s="832" t="s">
        <v>2157</v>
      </c>
      <c r="E207" s="832" t="s">
        <v>6788</v>
      </c>
      <c r="F207" s="832" t="s">
        <v>6877</v>
      </c>
      <c r="G207" s="832" t="s">
        <v>6878</v>
      </c>
      <c r="H207" s="849">
        <v>1</v>
      </c>
      <c r="I207" s="849">
        <v>200</v>
      </c>
      <c r="J207" s="832"/>
      <c r="K207" s="832">
        <v>200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6808</v>
      </c>
      <c r="B208" s="832" t="s">
        <v>6809</v>
      </c>
      <c r="C208" s="832" t="s">
        <v>612</v>
      </c>
      <c r="D208" s="832" t="s">
        <v>2157</v>
      </c>
      <c r="E208" s="832" t="s">
        <v>6788</v>
      </c>
      <c r="F208" s="832" t="s">
        <v>6881</v>
      </c>
      <c r="G208" s="832" t="s">
        <v>6882</v>
      </c>
      <c r="H208" s="849"/>
      <c r="I208" s="849"/>
      <c r="J208" s="832"/>
      <c r="K208" s="832"/>
      <c r="L208" s="849"/>
      <c r="M208" s="849"/>
      <c r="N208" s="832"/>
      <c r="O208" s="832"/>
      <c r="P208" s="849">
        <v>1</v>
      </c>
      <c r="Q208" s="849">
        <v>395</v>
      </c>
      <c r="R208" s="837"/>
      <c r="S208" s="850">
        <v>395</v>
      </c>
    </row>
    <row r="209" spans="1:19" ht="14.4" customHeight="1" x14ac:dyDescent="0.3">
      <c r="A209" s="831" t="s">
        <v>6808</v>
      </c>
      <c r="B209" s="832" t="s">
        <v>6809</v>
      </c>
      <c r="C209" s="832" t="s">
        <v>612</v>
      </c>
      <c r="D209" s="832" t="s">
        <v>2157</v>
      </c>
      <c r="E209" s="832" t="s">
        <v>6788</v>
      </c>
      <c r="F209" s="832" t="s">
        <v>6905</v>
      </c>
      <c r="G209" s="832" t="s">
        <v>6906</v>
      </c>
      <c r="H209" s="849">
        <v>1</v>
      </c>
      <c r="I209" s="849">
        <v>311</v>
      </c>
      <c r="J209" s="832"/>
      <c r="K209" s="832">
        <v>311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6808</v>
      </c>
      <c r="B210" s="832" t="s">
        <v>6809</v>
      </c>
      <c r="C210" s="832" t="s">
        <v>612</v>
      </c>
      <c r="D210" s="832" t="s">
        <v>2157</v>
      </c>
      <c r="E210" s="832" t="s">
        <v>6788</v>
      </c>
      <c r="F210" s="832" t="s">
        <v>6909</v>
      </c>
      <c r="G210" s="832" t="s">
        <v>6910</v>
      </c>
      <c r="H210" s="849"/>
      <c r="I210" s="849"/>
      <c r="J210" s="832"/>
      <c r="K210" s="832"/>
      <c r="L210" s="849"/>
      <c r="M210" s="849"/>
      <c r="N210" s="832"/>
      <c r="O210" s="832"/>
      <c r="P210" s="849">
        <v>3</v>
      </c>
      <c r="Q210" s="849">
        <v>345</v>
      </c>
      <c r="R210" s="837"/>
      <c r="S210" s="850">
        <v>115</v>
      </c>
    </row>
    <row r="211" spans="1:19" ht="14.4" customHeight="1" x14ac:dyDescent="0.3">
      <c r="A211" s="831" t="s">
        <v>6808</v>
      </c>
      <c r="B211" s="832" t="s">
        <v>6809</v>
      </c>
      <c r="C211" s="832" t="s">
        <v>612</v>
      </c>
      <c r="D211" s="832" t="s">
        <v>2157</v>
      </c>
      <c r="E211" s="832" t="s">
        <v>6788</v>
      </c>
      <c r="F211" s="832" t="s">
        <v>6913</v>
      </c>
      <c r="G211" s="832" t="s">
        <v>6914</v>
      </c>
      <c r="H211" s="849">
        <v>1</v>
      </c>
      <c r="I211" s="849">
        <v>594</v>
      </c>
      <c r="J211" s="832"/>
      <c r="K211" s="832">
        <v>594</v>
      </c>
      <c r="L211" s="849"/>
      <c r="M211" s="849"/>
      <c r="N211" s="832"/>
      <c r="O211" s="832"/>
      <c r="P211" s="849">
        <v>6</v>
      </c>
      <c r="Q211" s="849">
        <v>3666</v>
      </c>
      <c r="R211" s="837"/>
      <c r="S211" s="850">
        <v>611</v>
      </c>
    </row>
    <row r="212" spans="1:19" ht="14.4" customHeight="1" x14ac:dyDescent="0.3">
      <c r="A212" s="831" t="s">
        <v>6808</v>
      </c>
      <c r="B212" s="832" t="s">
        <v>6809</v>
      </c>
      <c r="C212" s="832" t="s">
        <v>612</v>
      </c>
      <c r="D212" s="832" t="s">
        <v>2157</v>
      </c>
      <c r="E212" s="832" t="s">
        <v>6788</v>
      </c>
      <c r="F212" s="832" t="s">
        <v>6915</v>
      </c>
      <c r="G212" s="832" t="s">
        <v>6916</v>
      </c>
      <c r="H212" s="849"/>
      <c r="I212" s="849"/>
      <c r="J212" s="832"/>
      <c r="K212" s="832"/>
      <c r="L212" s="849">
        <v>6</v>
      </c>
      <c r="M212" s="849">
        <v>516</v>
      </c>
      <c r="N212" s="832">
        <v>1</v>
      </c>
      <c r="O212" s="832">
        <v>86</v>
      </c>
      <c r="P212" s="849">
        <v>6</v>
      </c>
      <c r="Q212" s="849">
        <v>516</v>
      </c>
      <c r="R212" s="837">
        <v>1</v>
      </c>
      <c r="S212" s="850">
        <v>86</v>
      </c>
    </row>
    <row r="213" spans="1:19" ht="14.4" customHeight="1" x14ac:dyDescent="0.3">
      <c r="A213" s="831" t="s">
        <v>6808</v>
      </c>
      <c r="B213" s="832" t="s">
        <v>6809</v>
      </c>
      <c r="C213" s="832" t="s">
        <v>612</v>
      </c>
      <c r="D213" s="832" t="s">
        <v>2157</v>
      </c>
      <c r="E213" s="832" t="s">
        <v>6788</v>
      </c>
      <c r="F213" s="832" t="s">
        <v>6917</v>
      </c>
      <c r="G213" s="832" t="s">
        <v>6918</v>
      </c>
      <c r="H213" s="849"/>
      <c r="I213" s="849"/>
      <c r="J213" s="832"/>
      <c r="K213" s="832"/>
      <c r="L213" s="849"/>
      <c r="M213" s="849"/>
      <c r="N213" s="832"/>
      <c r="O213" s="832"/>
      <c r="P213" s="849">
        <v>1</v>
      </c>
      <c r="Q213" s="849">
        <v>400</v>
      </c>
      <c r="R213" s="837"/>
      <c r="S213" s="850">
        <v>400</v>
      </c>
    </row>
    <row r="214" spans="1:19" ht="14.4" customHeight="1" x14ac:dyDescent="0.3">
      <c r="A214" s="831" t="s">
        <v>6808</v>
      </c>
      <c r="B214" s="832" t="s">
        <v>6809</v>
      </c>
      <c r="C214" s="832" t="s">
        <v>612</v>
      </c>
      <c r="D214" s="832" t="s">
        <v>2158</v>
      </c>
      <c r="E214" s="832" t="s">
        <v>6786</v>
      </c>
      <c r="F214" s="832" t="s">
        <v>6787</v>
      </c>
      <c r="G214" s="832" t="s">
        <v>3778</v>
      </c>
      <c r="H214" s="849"/>
      <c r="I214" s="849"/>
      <c r="J214" s="832"/>
      <c r="K214" s="832"/>
      <c r="L214" s="849"/>
      <c r="M214" s="849"/>
      <c r="N214" s="832"/>
      <c r="O214" s="832"/>
      <c r="P214" s="849">
        <v>5.85</v>
      </c>
      <c r="Q214" s="849">
        <v>631.0100000000001</v>
      </c>
      <c r="R214" s="837"/>
      <c r="S214" s="850">
        <v>107.86495726495728</v>
      </c>
    </row>
    <row r="215" spans="1:19" ht="14.4" customHeight="1" x14ac:dyDescent="0.3">
      <c r="A215" s="831" t="s">
        <v>6808</v>
      </c>
      <c r="B215" s="832" t="s">
        <v>6809</v>
      </c>
      <c r="C215" s="832" t="s">
        <v>612</v>
      </c>
      <c r="D215" s="832" t="s">
        <v>2158</v>
      </c>
      <c r="E215" s="832" t="s">
        <v>6786</v>
      </c>
      <c r="F215" s="832" t="s">
        <v>6819</v>
      </c>
      <c r="G215" s="832" t="s">
        <v>686</v>
      </c>
      <c r="H215" s="849"/>
      <c r="I215" s="849"/>
      <c r="J215" s="832"/>
      <c r="K215" s="832"/>
      <c r="L215" s="849"/>
      <c r="M215" s="849"/>
      <c r="N215" s="832"/>
      <c r="O215" s="832"/>
      <c r="P215" s="849">
        <v>109</v>
      </c>
      <c r="Q215" s="849">
        <v>1831.1999999999996</v>
      </c>
      <c r="R215" s="837"/>
      <c r="S215" s="850">
        <v>16.799999999999997</v>
      </c>
    </row>
    <row r="216" spans="1:19" ht="14.4" customHeight="1" x14ac:dyDescent="0.3">
      <c r="A216" s="831" t="s">
        <v>6808</v>
      </c>
      <c r="B216" s="832" t="s">
        <v>6809</v>
      </c>
      <c r="C216" s="832" t="s">
        <v>612</v>
      </c>
      <c r="D216" s="832" t="s">
        <v>2158</v>
      </c>
      <c r="E216" s="832" t="s">
        <v>6786</v>
      </c>
      <c r="F216" s="832" t="s">
        <v>6820</v>
      </c>
      <c r="G216" s="832" t="s">
        <v>704</v>
      </c>
      <c r="H216" s="849"/>
      <c r="I216" s="849"/>
      <c r="J216" s="832"/>
      <c r="K216" s="832"/>
      <c r="L216" s="849"/>
      <c r="M216" s="849"/>
      <c r="N216" s="832"/>
      <c r="O216" s="832"/>
      <c r="P216" s="849">
        <v>1.4</v>
      </c>
      <c r="Q216" s="849">
        <v>294.07</v>
      </c>
      <c r="R216" s="837"/>
      <c r="S216" s="850">
        <v>210.05</v>
      </c>
    </row>
    <row r="217" spans="1:19" ht="14.4" customHeight="1" x14ac:dyDescent="0.3">
      <c r="A217" s="831" t="s">
        <v>6808</v>
      </c>
      <c r="B217" s="832" t="s">
        <v>6809</v>
      </c>
      <c r="C217" s="832" t="s">
        <v>612</v>
      </c>
      <c r="D217" s="832" t="s">
        <v>2158</v>
      </c>
      <c r="E217" s="832" t="s">
        <v>6788</v>
      </c>
      <c r="F217" s="832" t="s">
        <v>6823</v>
      </c>
      <c r="G217" s="832" t="s">
        <v>6824</v>
      </c>
      <c r="H217" s="849"/>
      <c r="I217" s="849"/>
      <c r="J217" s="832"/>
      <c r="K217" s="832"/>
      <c r="L217" s="849"/>
      <c r="M217" s="849"/>
      <c r="N217" s="832"/>
      <c r="O217" s="832"/>
      <c r="P217" s="849">
        <v>214</v>
      </c>
      <c r="Q217" s="849">
        <v>43870</v>
      </c>
      <c r="R217" s="837"/>
      <c r="S217" s="850">
        <v>205</v>
      </c>
    </row>
    <row r="218" spans="1:19" ht="14.4" customHeight="1" x14ac:dyDescent="0.3">
      <c r="A218" s="831" t="s">
        <v>6808</v>
      </c>
      <c r="B218" s="832" t="s">
        <v>6809</v>
      </c>
      <c r="C218" s="832" t="s">
        <v>612</v>
      </c>
      <c r="D218" s="832" t="s">
        <v>2158</v>
      </c>
      <c r="E218" s="832" t="s">
        <v>6788</v>
      </c>
      <c r="F218" s="832" t="s">
        <v>6829</v>
      </c>
      <c r="G218" s="832" t="s">
        <v>6830</v>
      </c>
      <c r="H218" s="849"/>
      <c r="I218" s="849"/>
      <c r="J218" s="832"/>
      <c r="K218" s="832"/>
      <c r="L218" s="849"/>
      <c r="M218" s="849"/>
      <c r="N218" s="832"/>
      <c r="O218" s="832"/>
      <c r="P218" s="849">
        <v>22</v>
      </c>
      <c r="Q218" s="849">
        <v>1826</v>
      </c>
      <c r="R218" s="837"/>
      <c r="S218" s="850">
        <v>83</v>
      </c>
    </row>
    <row r="219" spans="1:19" ht="14.4" customHeight="1" x14ac:dyDescent="0.3">
      <c r="A219" s="831" t="s">
        <v>6808</v>
      </c>
      <c r="B219" s="832" t="s">
        <v>6809</v>
      </c>
      <c r="C219" s="832" t="s">
        <v>612</v>
      </c>
      <c r="D219" s="832" t="s">
        <v>2158</v>
      </c>
      <c r="E219" s="832" t="s">
        <v>6788</v>
      </c>
      <c r="F219" s="832" t="s">
        <v>6831</v>
      </c>
      <c r="G219" s="832" t="s">
        <v>6832</v>
      </c>
      <c r="H219" s="849"/>
      <c r="I219" s="849"/>
      <c r="J219" s="832"/>
      <c r="K219" s="832"/>
      <c r="L219" s="849"/>
      <c r="M219" s="849"/>
      <c r="N219" s="832"/>
      <c r="O219" s="832"/>
      <c r="P219" s="849">
        <v>20</v>
      </c>
      <c r="Q219" s="849">
        <v>2120</v>
      </c>
      <c r="R219" s="837"/>
      <c r="S219" s="850">
        <v>106</v>
      </c>
    </row>
    <row r="220" spans="1:19" ht="14.4" customHeight="1" x14ac:dyDescent="0.3">
      <c r="A220" s="831" t="s">
        <v>6808</v>
      </c>
      <c r="B220" s="832" t="s">
        <v>6809</v>
      </c>
      <c r="C220" s="832" t="s">
        <v>612</v>
      </c>
      <c r="D220" s="832" t="s">
        <v>2158</v>
      </c>
      <c r="E220" s="832" t="s">
        <v>6788</v>
      </c>
      <c r="F220" s="832" t="s">
        <v>6833</v>
      </c>
      <c r="G220" s="832" t="s">
        <v>6834</v>
      </c>
      <c r="H220" s="849"/>
      <c r="I220" s="849"/>
      <c r="J220" s="832"/>
      <c r="K220" s="832"/>
      <c r="L220" s="849"/>
      <c r="M220" s="849"/>
      <c r="N220" s="832"/>
      <c r="O220" s="832"/>
      <c r="P220" s="849">
        <v>26</v>
      </c>
      <c r="Q220" s="849">
        <v>962</v>
      </c>
      <c r="R220" s="837"/>
      <c r="S220" s="850">
        <v>37</v>
      </c>
    </row>
    <row r="221" spans="1:19" ht="14.4" customHeight="1" x14ac:dyDescent="0.3">
      <c r="A221" s="831" t="s">
        <v>6808</v>
      </c>
      <c r="B221" s="832" t="s">
        <v>6809</v>
      </c>
      <c r="C221" s="832" t="s">
        <v>612</v>
      </c>
      <c r="D221" s="832" t="s">
        <v>2158</v>
      </c>
      <c r="E221" s="832" t="s">
        <v>6788</v>
      </c>
      <c r="F221" s="832" t="s">
        <v>6835</v>
      </c>
      <c r="G221" s="832" t="s">
        <v>6836</v>
      </c>
      <c r="H221" s="849"/>
      <c r="I221" s="849"/>
      <c r="J221" s="832"/>
      <c r="K221" s="832"/>
      <c r="L221" s="849"/>
      <c r="M221" s="849"/>
      <c r="N221" s="832"/>
      <c r="O221" s="832"/>
      <c r="P221" s="849">
        <v>1</v>
      </c>
      <c r="Q221" s="849">
        <v>5</v>
      </c>
      <c r="R221" s="837"/>
      <c r="S221" s="850">
        <v>5</v>
      </c>
    </row>
    <row r="222" spans="1:19" ht="14.4" customHeight="1" x14ac:dyDescent="0.3">
      <c r="A222" s="831" t="s">
        <v>6808</v>
      </c>
      <c r="B222" s="832" t="s">
        <v>6809</v>
      </c>
      <c r="C222" s="832" t="s">
        <v>612</v>
      </c>
      <c r="D222" s="832" t="s">
        <v>2158</v>
      </c>
      <c r="E222" s="832" t="s">
        <v>6788</v>
      </c>
      <c r="F222" s="832" t="s">
        <v>6837</v>
      </c>
      <c r="G222" s="832" t="s">
        <v>6838</v>
      </c>
      <c r="H222" s="849"/>
      <c r="I222" s="849"/>
      <c r="J222" s="832"/>
      <c r="K222" s="832"/>
      <c r="L222" s="849"/>
      <c r="M222" s="849"/>
      <c r="N222" s="832"/>
      <c r="O222" s="832"/>
      <c r="P222" s="849">
        <v>3</v>
      </c>
      <c r="Q222" s="849">
        <v>15</v>
      </c>
      <c r="R222" s="837"/>
      <c r="S222" s="850">
        <v>5</v>
      </c>
    </row>
    <row r="223" spans="1:19" ht="14.4" customHeight="1" x14ac:dyDescent="0.3">
      <c r="A223" s="831" t="s">
        <v>6808</v>
      </c>
      <c r="B223" s="832" t="s">
        <v>6809</v>
      </c>
      <c r="C223" s="832" t="s">
        <v>612</v>
      </c>
      <c r="D223" s="832" t="s">
        <v>2158</v>
      </c>
      <c r="E223" s="832" t="s">
        <v>6788</v>
      </c>
      <c r="F223" s="832" t="s">
        <v>6841</v>
      </c>
      <c r="G223" s="832" t="s">
        <v>6842</v>
      </c>
      <c r="H223" s="849"/>
      <c r="I223" s="849"/>
      <c r="J223" s="832"/>
      <c r="K223" s="832"/>
      <c r="L223" s="849"/>
      <c r="M223" s="849"/>
      <c r="N223" s="832"/>
      <c r="O223" s="832"/>
      <c r="P223" s="849">
        <v>2</v>
      </c>
      <c r="Q223" s="849">
        <v>618</v>
      </c>
      <c r="R223" s="837"/>
      <c r="S223" s="850">
        <v>309</v>
      </c>
    </row>
    <row r="224" spans="1:19" ht="14.4" customHeight="1" x14ac:dyDescent="0.3">
      <c r="A224" s="831" t="s">
        <v>6808</v>
      </c>
      <c r="B224" s="832" t="s">
        <v>6809</v>
      </c>
      <c r="C224" s="832" t="s">
        <v>612</v>
      </c>
      <c r="D224" s="832" t="s">
        <v>2158</v>
      </c>
      <c r="E224" s="832" t="s">
        <v>6788</v>
      </c>
      <c r="F224" s="832" t="s">
        <v>6845</v>
      </c>
      <c r="G224" s="832" t="s">
        <v>6846</v>
      </c>
      <c r="H224" s="849"/>
      <c r="I224" s="849"/>
      <c r="J224" s="832"/>
      <c r="K224" s="832"/>
      <c r="L224" s="849"/>
      <c r="M224" s="849"/>
      <c r="N224" s="832"/>
      <c r="O224" s="832"/>
      <c r="P224" s="849">
        <v>1</v>
      </c>
      <c r="Q224" s="849">
        <v>99</v>
      </c>
      <c r="R224" s="837"/>
      <c r="S224" s="850">
        <v>99</v>
      </c>
    </row>
    <row r="225" spans="1:19" ht="14.4" customHeight="1" x14ac:dyDescent="0.3">
      <c r="A225" s="831" t="s">
        <v>6808</v>
      </c>
      <c r="B225" s="832" t="s">
        <v>6809</v>
      </c>
      <c r="C225" s="832" t="s">
        <v>612</v>
      </c>
      <c r="D225" s="832" t="s">
        <v>2158</v>
      </c>
      <c r="E225" s="832" t="s">
        <v>6788</v>
      </c>
      <c r="F225" s="832" t="s">
        <v>6789</v>
      </c>
      <c r="G225" s="832" t="s">
        <v>6790</v>
      </c>
      <c r="H225" s="849"/>
      <c r="I225" s="849"/>
      <c r="J225" s="832"/>
      <c r="K225" s="832"/>
      <c r="L225" s="849"/>
      <c r="M225" s="849"/>
      <c r="N225" s="832"/>
      <c r="O225" s="832"/>
      <c r="P225" s="849">
        <v>254</v>
      </c>
      <c r="Q225" s="849">
        <v>63754</v>
      </c>
      <c r="R225" s="837"/>
      <c r="S225" s="850">
        <v>251</v>
      </c>
    </row>
    <row r="226" spans="1:19" ht="14.4" customHeight="1" x14ac:dyDescent="0.3">
      <c r="A226" s="831" t="s">
        <v>6808</v>
      </c>
      <c r="B226" s="832" t="s">
        <v>6809</v>
      </c>
      <c r="C226" s="832" t="s">
        <v>612</v>
      </c>
      <c r="D226" s="832" t="s">
        <v>2158</v>
      </c>
      <c r="E226" s="832" t="s">
        <v>6788</v>
      </c>
      <c r="F226" s="832" t="s">
        <v>6851</v>
      </c>
      <c r="G226" s="832" t="s">
        <v>6852</v>
      </c>
      <c r="H226" s="849"/>
      <c r="I226" s="849"/>
      <c r="J226" s="832"/>
      <c r="K226" s="832"/>
      <c r="L226" s="849"/>
      <c r="M226" s="849"/>
      <c r="N226" s="832"/>
      <c r="O226" s="832"/>
      <c r="P226" s="849">
        <v>465</v>
      </c>
      <c r="Q226" s="849">
        <v>58590</v>
      </c>
      <c r="R226" s="837"/>
      <c r="S226" s="850">
        <v>126</v>
      </c>
    </row>
    <row r="227" spans="1:19" ht="14.4" customHeight="1" x14ac:dyDescent="0.3">
      <c r="A227" s="831" t="s">
        <v>6808</v>
      </c>
      <c r="B227" s="832" t="s">
        <v>6809</v>
      </c>
      <c r="C227" s="832" t="s">
        <v>612</v>
      </c>
      <c r="D227" s="832" t="s">
        <v>2158</v>
      </c>
      <c r="E227" s="832" t="s">
        <v>6788</v>
      </c>
      <c r="F227" s="832" t="s">
        <v>6795</v>
      </c>
      <c r="G227" s="832" t="s">
        <v>6796</v>
      </c>
      <c r="H227" s="849"/>
      <c r="I227" s="849"/>
      <c r="J227" s="832"/>
      <c r="K227" s="832"/>
      <c r="L227" s="849"/>
      <c r="M227" s="849"/>
      <c r="N227" s="832"/>
      <c r="O227" s="832"/>
      <c r="P227" s="849">
        <v>130</v>
      </c>
      <c r="Q227" s="849">
        <v>21190</v>
      </c>
      <c r="R227" s="837"/>
      <c r="S227" s="850">
        <v>163</v>
      </c>
    </row>
    <row r="228" spans="1:19" ht="14.4" customHeight="1" x14ac:dyDescent="0.3">
      <c r="A228" s="831" t="s">
        <v>6808</v>
      </c>
      <c r="B228" s="832" t="s">
        <v>6809</v>
      </c>
      <c r="C228" s="832" t="s">
        <v>612</v>
      </c>
      <c r="D228" s="832" t="s">
        <v>2158</v>
      </c>
      <c r="E228" s="832" t="s">
        <v>6788</v>
      </c>
      <c r="F228" s="832" t="s">
        <v>6797</v>
      </c>
      <c r="G228" s="832" t="s">
        <v>6798</v>
      </c>
      <c r="H228" s="849"/>
      <c r="I228" s="849"/>
      <c r="J228" s="832"/>
      <c r="K228" s="832"/>
      <c r="L228" s="849"/>
      <c r="M228" s="849"/>
      <c r="N228" s="832"/>
      <c r="O228" s="832"/>
      <c r="P228" s="849">
        <v>354</v>
      </c>
      <c r="Q228" s="849">
        <v>11800</v>
      </c>
      <c r="R228" s="837"/>
      <c r="S228" s="850">
        <v>33.333333333333336</v>
      </c>
    </row>
    <row r="229" spans="1:19" ht="14.4" customHeight="1" x14ac:dyDescent="0.3">
      <c r="A229" s="831" t="s">
        <v>6808</v>
      </c>
      <c r="B229" s="832" t="s">
        <v>6809</v>
      </c>
      <c r="C229" s="832" t="s">
        <v>612</v>
      </c>
      <c r="D229" s="832" t="s">
        <v>2158</v>
      </c>
      <c r="E229" s="832" t="s">
        <v>6788</v>
      </c>
      <c r="F229" s="832" t="s">
        <v>6867</v>
      </c>
      <c r="G229" s="832" t="s">
        <v>6868</v>
      </c>
      <c r="H229" s="849"/>
      <c r="I229" s="849"/>
      <c r="J229" s="832"/>
      <c r="K229" s="832"/>
      <c r="L229" s="849"/>
      <c r="M229" s="849"/>
      <c r="N229" s="832"/>
      <c r="O229" s="832"/>
      <c r="P229" s="849">
        <v>64</v>
      </c>
      <c r="Q229" s="849">
        <v>7424</v>
      </c>
      <c r="R229" s="837"/>
      <c r="S229" s="850">
        <v>116</v>
      </c>
    </row>
    <row r="230" spans="1:19" ht="14.4" customHeight="1" x14ac:dyDescent="0.3">
      <c r="A230" s="831" t="s">
        <v>6808</v>
      </c>
      <c r="B230" s="832" t="s">
        <v>6809</v>
      </c>
      <c r="C230" s="832" t="s">
        <v>612</v>
      </c>
      <c r="D230" s="832" t="s">
        <v>2158</v>
      </c>
      <c r="E230" s="832" t="s">
        <v>6788</v>
      </c>
      <c r="F230" s="832" t="s">
        <v>6869</v>
      </c>
      <c r="G230" s="832" t="s">
        <v>6870</v>
      </c>
      <c r="H230" s="849"/>
      <c r="I230" s="849"/>
      <c r="J230" s="832"/>
      <c r="K230" s="832"/>
      <c r="L230" s="849"/>
      <c r="M230" s="849"/>
      <c r="N230" s="832"/>
      <c r="O230" s="832"/>
      <c r="P230" s="849">
        <v>6</v>
      </c>
      <c r="Q230" s="849">
        <v>222</v>
      </c>
      <c r="R230" s="837"/>
      <c r="S230" s="850">
        <v>37</v>
      </c>
    </row>
    <row r="231" spans="1:19" ht="14.4" customHeight="1" x14ac:dyDescent="0.3">
      <c r="A231" s="831" t="s">
        <v>6808</v>
      </c>
      <c r="B231" s="832" t="s">
        <v>6809</v>
      </c>
      <c r="C231" s="832" t="s">
        <v>612</v>
      </c>
      <c r="D231" s="832" t="s">
        <v>2158</v>
      </c>
      <c r="E231" s="832" t="s">
        <v>6788</v>
      </c>
      <c r="F231" s="832" t="s">
        <v>6799</v>
      </c>
      <c r="G231" s="832" t="s">
        <v>6800</v>
      </c>
      <c r="H231" s="849"/>
      <c r="I231" s="849"/>
      <c r="J231" s="832"/>
      <c r="K231" s="832"/>
      <c r="L231" s="849"/>
      <c r="M231" s="849"/>
      <c r="N231" s="832"/>
      <c r="O231" s="832"/>
      <c r="P231" s="849">
        <v>130</v>
      </c>
      <c r="Q231" s="849">
        <v>11180</v>
      </c>
      <c r="R231" s="837"/>
      <c r="S231" s="850">
        <v>86</v>
      </c>
    </row>
    <row r="232" spans="1:19" ht="14.4" customHeight="1" x14ac:dyDescent="0.3">
      <c r="A232" s="831" t="s">
        <v>6808</v>
      </c>
      <c r="B232" s="832" t="s">
        <v>6809</v>
      </c>
      <c r="C232" s="832" t="s">
        <v>612</v>
      </c>
      <c r="D232" s="832" t="s">
        <v>2158</v>
      </c>
      <c r="E232" s="832" t="s">
        <v>6788</v>
      </c>
      <c r="F232" s="832" t="s">
        <v>6871</v>
      </c>
      <c r="G232" s="832" t="s">
        <v>6872</v>
      </c>
      <c r="H232" s="849"/>
      <c r="I232" s="849"/>
      <c r="J232" s="832"/>
      <c r="K232" s="832"/>
      <c r="L232" s="849"/>
      <c r="M232" s="849"/>
      <c r="N232" s="832"/>
      <c r="O232" s="832"/>
      <c r="P232" s="849">
        <v>1</v>
      </c>
      <c r="Q232" s="849">
        <v>154</v>
      </c>
      <c r="R232" s="837"/>
      <c r="S232" s="850">
        <v>154</v>
      </c>
    </row>
    <row r="233" spans="1:19" ht="14.4" customHeight="1" x14ac:dyDescent="0.3">
      <c r="A233" s="831" t="s">
        <v>6808</v>
      </c>
      <c r="B233" s="832" t="s">
        <v>6809</v>
      </c>
      <c r="C233" s="832" t="s">
        <v>612</v>
      </c>
      <c r="D233" s="832" t="s">
        <v>2158</v>
      </c>
      <c r="E233" s="832" t="s">
        <v>6788</v>
      </c>
      <c r="F233" s="832" t="s">
        <v>6875</v>
      </c>
      <c r="G233" s="832" t="s">
        <v>6876</v>
      </c>
      <c r="H233" s="849"/>
      <c r="I233" s="849"/>
      <c r="J233" s="832"/>
      <c r="K233" s="832"/>
      <c r="L233" s="849"/>
      <c r="M233" s="849"/>
      <c r="N233" s="832"/>
      <c r="O233" s="832"/>
      <c r="P233" s="849">
        <v>1</v>
      </c>
      <c r="Q233" s="849">
        <v>0</v>
      </c>
      <c r="R233" s="837"/>
      <c r="S233" s="850">
        <v>0</v>
      </c>
    </row>
    <row r="234" spans="1:19" ht="14.4" customHeight="1" x14ac:dyDescent="0.3">
      <c r="A234" s="831" t="s">
        <v>6808</v>
      </c>
      <c r="B234" s="832" t="s">
        <v>6809</v>
      </c>
      <c r="C234" s="832" t="s">
        <v>612</v>
      </c>
      <c r="D234" s="832" t="s">
        <v>2158</v>
      </c>
      <c r="E234" s="832" t="s">
        <v>6788</v>
      </c>
      <c r="F234" s="832" t="s">
        <v>6895</v>
      </c>
      <c r="G234" s="832" t="s">
        <v>6896</v>
      </c>
      <c r="H234" s="849"/>
      <c r="I234" s="849"/>
      <c r="J234" s="832"/>
      <c r="K234" s="832"/>
      <c r="L234" s="849"/>
      <c r="M234" s="849"/>
      <c r="N234" s="832"/>
      <c r="O234" s="832"/>
      <c r="P234" s="849">
        <v>3</v>
      </c>
      <c r="Q234" s="849">
        <v>177</v>
      </c>
      <c r="R234" s="837"/>
      <c r="S234" s="850">
        <v>59</v>
      </c>
    </row>
    <row r="235" spans="1:19" ht="14.4" customHeight="1" x14ac:dyDescent="0.3">
      <c r="A235" s="831" t="s">
        <v>6808</v>
      </c>
      <c r="B235" s="832" t="s">
        <v>6809</v>
      </c>
      <c r="C235" s="832" t="s">
        <v>612</v>
      </c>
      <c r="D235" s="832" t="s">
        <v>2158</v>
      </c>
      <c r="E235" s="832" t="s">
        <v>6788</v>
      </c>
      <c r="F235" s="832" t="s">
        <v>6897</v>
      </c>
      <c r="G235" s="832" t="s">
        <v>6898</v>
      </c>
      <c r="H235" s="849"/>
      <c r="I235" s="849"/>
      <c r="J235" s="832"/>
      <c r="K235" s="832"/>
      <c r="L235" s="849"/>
      <c r="M235" s="849"/>
      <c r="N235" s="832"/>
      <c r="O235" s="832"/>
      <c r="P235" s="849">
        <v>635</v>
      </c>
      <c r="Q235" s="849">
        <v>129540</v>
      </c>
      <c r="R235" s="837"/>
      <c r="S235" s="850">
        <v>204</v>
      </c>
    </row>
    <row r="236" spans="1:19" ht="14.4" customHeight="1" x14ac:dyDescent="0.3">
      <c r="A236" s="831" t="s">
        <v>6808</v>
      </c>
      <c r="B236" s="832" t="s">
        <v>6809</v>
      </c>
      <c r="C236" s="832" t="s">
        <v>612</v>
      </c>
      <c r="D236" s="832" t="s">
        <v>2158</v>
      </c>
      <c r="E236" s="832" t="s">
        <v>6788</v>
      </c>
      <c r="F236" s="832" t="s">
        <v>6903</v>
      </c>
      <c r="G236" s="832" t="s">
        <v>6904</v>
      </c>
      <c r="H236" s="849"/>
      <c r="I236" s="849"/>
      <c r="J236" s="832"/>
      <c r="K236" s="832"/>
      <c r="L236" s="849"/>
      <c r="M236" s="849"/>
      <c r="N236" s="832"/>
      <c r="O236" s="832"/>
      <c r="P236" s="849">
        <v>1</v>
      </c>
      <c r="Q236" s="849">
        <v>1308</v>
      </c>
      <c r="R236" s="837"/>
      <c r="S236" s="850">
        <v>1308</v>
      </c>
    </row>
    <row r="237" spans="1:19" ht="14.4" customHeight="1" x14ac:dyDescent="0.3">
      <c r="A237" s="831" t="s">
        <v>6808</v>
      </c>
      <c r="B237" s="832" t="s">
        <v>6809</v>
      </c>
      <c r="C237" s="832" t="s">
        <v>612</v>
      </c>
      <c r="D237" s="832" t="s">
        <v>2158</v>
      </c>
      <c r="E237" s="832" t="s">
        <v>6788</v>
      </c>
      <c r="F237" s="832" t="s">
        <v>6907</v>
      </c>
      <c r="G237" s="832" t="s">
        <v>6908</v>
      </c>
      <c r="H237" s="849"/>
      <c r="I237" s="849"/>
      <c r="J237" s="832"/>
      <c r="K237" s="832"/>
      <c r="L237" s="849"/>
      <c r="M237" s="849"/>
      <c r="N237" s="832"/>
      <c r="O237" s="832"/>
      <c r="P237" s="849">
        <v>1</v>
      </c>
      <c r="Q237" s="849">
        <v>132</v>
      </c>
      <c r="R237" s="837"/>
      <c r="S237" s="850">
        <v>132</v>
      </c>
    </row>
    <row r="238" spans="1:19" ht="14.4" customHeight="1" x14ac:dyDescent="0.3">
      <c r="A238" s="831" t="s">
        <v>6808</v>
      </c>
      <c r="B238" s="832" t="s">
        <v>6809</v>
      </c>
      <c r="C238" s="832" t="s">
        <v>612</v>
      </c>
      <c r="D238" s="832" t="s">
        <v>2158</v>
      </c>
      <c r="E238" s="832" t="s">
        <v>6788</v>
      </c>
      <c r="F238" s="832" t="s">
        <v>6915</v>
      </c>
      <c r="G238" s="832" t="s">
        <v>6916</v>
      </c>
      <c r="H238" s="849"/>
      <c r="I238" s="849"/>
      <c r="J238" s="832"/>
      <c r="K238" s="832"/>
      <c r="L238" s="849"/>
      <c r="M238" s="849"/>
      <c r="N238" s="832"/>
      <c r="O238" s="832"/>
      <c r="P238" s="849">
        <v>20</v>
      </c>
      <c r="Q238" s="849">
        <v>1720</v>
      </c>
      <c r="R238" s="837"/>
      <c r="S238" s="850">
        <v>86</v>
      </c>
    </row>
    <row r="239" spans="1:19" ht="14.4" customHeight="1" x14ac:dyDescent="0.3">
      <c r="A239" s="831" t="s">
        <v>6808</v>
      </c>
      <c r="B239" s="832" t="s">
        <v>6809</v>
      </c>
      <c r="C239" s="832" t="s">
        <v>612</v>
      </c>
      <c r="D239" s="832" t="s">
        <v>2158</v>
      </c>
      <c r="E239" s="832" t="s">
        <v>6788</v>
      </c>
      <c r="F239" s="832" t="s">
        <v>6923</v>
      </c>
      <c r="G239" s="832" t="s">
        <v>6924</v>
      </c>
      <c r="H239" s="849"/>
      <c r="I239" s="849"/>
      <c r="J239" s="832"/>
      <c r="K239" s="832"/>
      <c r="L239" s="849"/>
      <c r="M239" s="849"/>
      <c r="N239" s="832"/>
      <c r="O239" s="832"/>
      <c r="P239" s="849">
        <v>2</v>
      </c>
      <c r="Q239" s="849">
        <v>200</v>
      </c>
      <c r="R239" s="837"/>
      <c r="S239" s="850">
        <v>100</v>
      </c>
    </row>
    <row r="240" spans="1:19" ht="14.4" customHeight="1" x14ac:dyDescent="0.3">
      <c r="A240" s="831" t="s">
        <v>6808</v>
      </c>
      <c r="B240" s="832" t="s">
        <v>6809</v>
      </c>
      <c r="C240" s="832" t="s">
        <v>612</v>
      </c>
      <c r="D240" s="832" t="s">
        <v>2159</v>
      </c>
      <c r="E240" s="832" t="s">
        <v>6786</v>
      </c>
      <c r="F240" s="832" t="s">
        <v>6787</v>
      </c>
      <c r="G240" s="832" t="s">
        <v>3778</v>
      </c>
      <c r="H240" s="849">
        <v>1.4</v>
      </c>
      <c r="I240" s="849">
        <v>211.4</v>
      </c>
      <c r="J240" s="832">
        <v>1.6470588235294119</v>
      </c>
      <c r="K240" s="832">
        <v>151</v>
      </c>
      <c r="L240" s="849">
        <v>0.85</v>
      </c>
      <c r="M240" s="849">
        <v>128.35</v>
      </c>
      <c r="N240" s="832">
        <v>1</v>
      </c>
      <c r="O240" s="832">
        <v>151</v>
      </c>
      <c r="P240" s="849">
        <v>0.70000000000000007</v>
      </c>
      <c r="Q240" s="849">
        <v>93.49</v>
      </c>
      <c r="R240" s="837">
        <v>0.72839890923256723</v>
      </c>
      <c r="S240" s="850">
        <v>133.55714285714285</v>
      </c>
    </row>
    <row r="241" spans="1:19" ht="14.4" customHeight="1" x14ac:dyDescent="0.3">
      <c r="A241" s="831" t="s">
        <v>6808</v>
      </c>
      <c r="B241" s="832" t="s">
        <v>6809</v>
      </c>
      <c r="C241" s="832" t="s">
        <v>612</v>
      </c>
      <c r="D241" s="832" t="s">
        <v>2159</v>
      </c>
      <c r="E241" s="832" t="s">
        <v>6786</v>
      </c>
      <c r="F241" s="832" t="s">
        <v>6819</v>
      </c>
      <c r="G241" s="832" t="s">
        <v>686</v>
      </c>
      <c r="H241" s="849">
        <v>3</v>
      </c>
      <c r="I241" s="849">
        <v>63.39</v>
      </c>
      <c r="J241" s="832">
        <v>0.5</v>
      </c>
      <c r="K241" s="832">
        <v>21.13</v>
      </c>
      <c r="L241" s="849">
        <v>6</v>
      </c>
      <c r="M241" s="849">
        <v>126.78</v>
      </c>
      <c r="N241" s="832">
        <v>1</v>
      </c>
      <c r="O241" s="832">
        <v>21.13</v>
      </c>
      <c r="P241" s="849">
        <v>9</v>
      </c>
      <c r="Q241" s="849">
        <v>151.19999999999999</v>
      </c>
      <c r="R241" s="837">
        <v>1.1926171320397538</v>
      </c>
      <c r="S241" s="850">
        <v>16.799999999999997</v>
      </c>
    </row>
    <row r="242" spans="1:19" ht="14.4" customHeight="1" x14ac:dyDescent="0.3">
      <c r="A242" s="831" t="s">
        <v>6808</v>
      </c>
      <c r="B242" s="832" t="s">
        <v>6809</v>
      </c>
      <c r="C242" s="832" t="s">
        <v>612</v>
      </c>
      <c r="D242" s="832" t="s">
        <v>2159</v>
      </c>
      <c r="E242" s="832" t="s">
        <v>6786</v>
      </c>
      <c r="F242" s="832" t="s">
        <v>6820</v>
      </c>
      <c r="G242" s="832" t="s">
        <v>704</v>
      </c>
      <c r="H242" s="849">
        <v>5</v>
      </c>
      <c r="I242" s="849">
        <v>1320.25</v>
      </c>
      <c r="J242" s="832">
        <v>2.2727272727272725</v>
      </c>
      <c r="K242" s="832">
        <v>264.05</v>
      </c>
      <c r="L242" s="849">
        <v>2.1999999999999997</v>
      </c>
      <c r="M242" s="849">
        <v>580.91000000000008</v>
      </c>
      <c r="N242" s="832">
        <v>1</v>
      </c>
      <c r="O242" s="832">
        <v>264.05000000000007</v>
      </c>
      <c r="P242" s="849">
        <v>1</v>
      </c>
      <c r="Q242" s="849">
        <v>210.05</v>
      </c>
      <c r="R242" s="837">
        <v>0.36158785354013528</v>
      </c>
      <c r="S242" s="850">
        <v>210.05</v>
      </c>
    </row>
    <row r="243" spans="1:19" ht="14.4" customHeight="1" x14ac:dyDescent="0.3">
      <c r="A243" s="831" t="s">
        <v>6808</v>
      </c>
      <c r="B243" s="832" t="s">
        <v>6809</v>
      </c>
      <c r="C243" s="832" t="s">
        <v>612</v>
      </c>
      <c r="D243" s="832" t="s">
        <v>2159</v>
      </c>
      <c r="E243" s="832" t="s">
        <v>6788</v>
      </c>
      <c r="F243" s="832" t="s">
        <v>6823</v>
      </c>
      <c r="G243" s="832" t="s">
        <v>6824</v>
      </c>
      <c r="H243" s="849">
        <v>1</v>
      </c>
      <c r="I243" s="849">
        <v>197</v>
      </c>
      <c r="J243" s="832">
        <v>0.96097560975609753</v>
      </c>
      <c r="K243" s="832">
        <v>197</v>
      </c>
      <c r="L243" s="849">
        <v>1</v>
      </c>
      <c r="M243" s="849">
        <v>205</v>
      </c>
      <c r="N243" s="832">
        <v>1</v>
      </c>
      <c r="O243" s="832">
        <v>205</v>
      </c>
      <c r="P243" s="849"/>
      <c r="Q243" s="849"/>
      <c r="R243" s="837"/>
      <c r="S243" s="850"/>
    </row>
    <row r="244" spans="1:19" ht="14.4" customHeight="1" x14ac:dyDescent="0.3">
      <c r="A244" s="831" t="s">
        <v>6808</v>
      </c>
      <c r="B244" s="832" t="s">
        <v>6809</v>
      </c>
      <c r="C244" s="832" t="s">
        <v>612</v>
      </c>
      <c r="D244" s="832" t="s">
        <v>2159</v>
      </c>
      <c r="E244" s="832" t="s">
        <v>6788</v>
      </c>
      <c r="F244" s="832" t="s">
        <v>6829</v>
      </c>
      <c r="G244" s="832" t="s">
        <v>6830</v>
      </c>
      <c r="H244" s="849">
        <v>1</v>
      </c>
      <c r="I244" s="849">
        <v>81</v>
      </c>
      <c r="J244" s="832">
        <v>0.97590361445783136</v>
      </c>
      <c r="K244" s="832">
        <v>81</v>
      </c>
      <c r="L244" s="849">
        <v>1</v>
      </c>
      <c r="M244" s="849">
        <v>83</v>
      </c>
      <c r="N244" s="832">
        <v>1</v>
      </c>
      <c r="O244" s="832">
        <v>83</v>
      </c>
      <c r="P244" s="849">
        <v>1</v>
      </c>
      <c r="Q244" s="849">
        <v>83</v>
      </c>
      <c r="R244" s="837">
        <v>1</v>
      </c>
      <c r="S244" s="850">
        <v>83</v>
      </c>
    </row>
    <row r="245" spans="1:19" ht="14.4" customHeight="1" x14ac:dyDescent="0.3">
      <c r="A245" s="831" t="s">
        <v>6808</v>
      </c>
      <c r="B245" s="832" t="s">
        <v>6809</v>
      </c>
      <c r="C245" s="832" t="s">
        <v>612</v>
      </c>
      <c r="D245" s="832" t="s">
        <v>2159</v>
      </c>
      <c r="E245" s="832" t="s">
        <v>6788</v>
      </c>
      <c r="F245" s="832" t="s">
        <v>6831</v>
      </c>
      <c r="G245" s="832" t="s">
        <v>6832</v>
      </c>
      <c r="H245" s="849"/>
      <c r="I245" s="849"/>
      <c r="J245" s="832"/>
      <c r="K245" s="832"/>
      <c r="L245" s="849">
        <v>2</v>
      </c>
      <c r="M245" s="849">
        <v>212</v>
      </c>
      <c r="N245" s="832">
        <v>1</v>
      </c>
      <c r="O245" s="832">
        <v>106</v>
      </c>
      <c r="P245" s="849"/>
      <c r="Q245" s="849"/>
      <c r="R245" s="837"/>
      <c r="S245" s="850"/>
    </row>
    <row r="246" spans="1:19" ht="14.4" customHeight="1" x14ac:dyDescent="0.3">
      <c r="A246" s="831" t="s">
        <v>6808</v>
      </c>
      <c r="B246" s="832" t="s">
        <v>6809</v>
      </c>
      <c r="C246" s="832" t="s">
        <v>612</v>
      </c>
      <c r="D246" s="832" t="s">
        <v>2159</v>
      </c>
      <c r="E246" s="832" t="s">
        <v>6788</v>
      </c>
      <c r="F246" s="832" t="s">
        <v>6833</v>
      </c>
      <c r="G246" s="832" t="s">
        <v>6834</v>
      </c>
      <c r="H246" s="849">
        <v>72</v>
      </c>
      <c r="I246" s="849">
        <v>2520</v>
      </c>
      <c r="J246" s="832">
        <v>0.83058668424522086</v>
      </c>
      <c r="K246" s="832">
        <v>35</v>
      </c>
      <c r="L246" s="849">
        <v>82</v>
      </c>
      <c r="M246" s="849">
        <v>3034</v>
      </c>
      <c r="N246" s="832">
        <v>1</v>
      </c>
      <c r="O246" s="832">
        <v>37</v>
      </c>
      <c r="P246" s="849">
        <v>68</v>
      </c>
      <c r="Q246" s="849">
        <v>2516</v>
      </c>
      <c r="R246" s="837">
        <v>0.82926829268292679</v>
      </c>
      <c r="S246" s="850">
        <v>37</v>
      </c>
    </row>
    <row r="247" spans="1:19" ht="14.4" customHeight="1" x14ac:dyDescent="0.3">
      <c r="A247" s="831" t="s">
        <v>6808</v>
      </c>
      <c r="B247" s="832" t="s">
        <v>6809</v>
      </c>
      <c r="C247" s="832" t="s">
        <v>612</v>
      </c>
      <c r="D247" s="832" t="s">
        <v>2159</v>
      </c>
      <c r="E247" s="832" t="s">
        <v>6788</v>
      </c>
      <c r="F247" s="832" t="s">
        <v>6841</v>
      </c>
      <c r="G247" s="832" t="s">
        <v>6842</v>
      </c>
      <c r="H247" s="849"/>
      <c r="I247" s="849"/>
      <c r="J247" s="832"/>
      <c r="K247" s="832"/>
      <c r="L247" s="849"/>
      <c r="M247" s="849"/>
      <c r="N247" s="832"/>
      <c r="O247" s="832"/>
      <c r="P247" s="849">
        <v>2</v>
      </c>
      <c r="Q247" s="849">
        <v>618</v>
      </c>
      <c r="R247" s="837"/>
      <c r="S247" s="850">
        <v>309</v>
      </c>
    </row>
    <row r="248" spans="1:19" ht="14.4" customHeight="1" x14ac:dyDescent="0.3">
      <c r="A248" s="831" t="s">
        <v>6808</v>
      </c>
      <c r="B248" s="832" t="s">
        <v>6809</v>
      </c>
      <c r="C248" s="832" t="s">
        <v>612</v>
      </c>
      <c r="D248" s="832" t="s">
        <v>2159</v>
      </c>
      <c r="E248" s="832" t="s">
        <v>6788</v>
      </c>
      <c r="F248" s="832" t="s">
        <v>6789</v>
      </c>
      <c r="G248" s="832" t="s">
        <v>6790</v>
      </c>
      <c r="H248" s="849">
        <v>410</v>
      </c>
      <c r="I248" s="849">
        <v>96350</v>
      </c>
      <c r="J248" s="832">
        <v>0.78984473628121254</v>
      </c>
      <c r="K248" s="832">
        <v>235</v>
      </c>
      <c r="L248" s="849">
        <v>486</v>
      </c>
      <c r="M248" s="849">
        <v>121986</v>
      </c>
      <c r="N248" s="832">
        <v>1</v>
      </c>
      <c r="O248" s="832">
        <v>251</v>
      </c>
      <c r="P248" s="849">
        <v>377</v>
      </c>
      <c r="Q248" s="849">
        <v>94627</v>
      </c>
      <c r="R248" s="837">
        <v>0.77572016460905346</v>
      </c>
      <c r="S248" s="850">
        <v>251</v>
      </c>
    </row>
    <row r="249" spans="1:19" ht="14.4" customHeight="1" x14ac:dyDescent="0.3">
      <c r="A249" s="831" t="s">
        <v>6808</v>
      </c>
      <c r="B249" s="832" t="s">
        <v>6809</v>
      </c>
      <c r="C249" s="832" t="s">
        <v>612</v>
      </c>
      <c r="D249" s="832" t="s">
        <v>2159</v>
      </c>
      <c r="E249" s="832" t="s">
        <v>6788</v>
      </c>
      <c r="F249" s="832" t="s">
        <v>6851</v>
      </c>
      <c r="G249" s="832" t="s">
        <v>6852</v>
      </c>
      <c r="H249" s="849">
        <v>95</v>
      </c>
      <c r="I249" s="849">
        <v>11210</v>
      </c>
      <c r="J249" s="832">
        <v>1.155431869717584</v>
      </c>
      <c r="K249" s="832">
        <v>118</v>
      </c>
      <c r="L249" s="849">
        <v>77</v>
      </c>
      <c r="M249" s="849">
        <v>9702</v>
      </c>
      <c r="N249" s="832">
        <v>1</v>
      </c>
      <c r="O249" s="832">
        <v>126</v>
      </c>
      <c r="P249" s="849">
        <v>100</v>
      </c>
      <c r="Q249" s="849">
        <v>12600</v>
      </c>
      <c r="R249" s="837">
        <v>1.2987012987012987</v>
      </c>
      <c r="S249" s="850">
        <v>126</v>
      </c>
    </row>
    <row r="250" spans="1:19" ht="14.4" customHeight="1" x14ac:dyDescent="0.3">
      <c r="A250" s="831" t="s">
        <v>6808</v>
      </c>
      <c r="B250" s="832" t="s">
        <v>6809</v>
      </c>
      <c r="C250" s="832" t="s">
        <v>612</v>
      </c>
      <c r="D250" s="832" t="s">
        <v>2159</v>
      </c>
      <c r="E250" s="832" t="s">
        <v>6788</v>
      </c>
      <c r="F250" s="832" t="s">
        <v>6795</v>
      </c>
      <c r="G250" s="832" t="s">
        <v>6796</v>
      </c>
      <c r="H250" s="849">
        <v>60</v>
      </c>
      <c r="I250" s="849">
        <v>9420</v>
      </c>
      <c r="J250" s="832">
        <v>1.2842535787321063</v>
      </c>
      <c r="K250" s="832">
        <v>157</v>
      </c>
      <c r="L250" s="849">
        <v>45</v>
      </c>
      <c r="M250" s="849">
        <v>7335</v>
      </c>
      <c r="N250" s="832">
        <v>1</v>
      </c>
      <c r="O250" s="832">
        <v>163</v>
      </c>
      <c r="P250" s="849">
        <v>22</v>
      </c>
      <c r="Q250" s="849">
        <v>3586</v>
      </c>
      <c r="R250" s="837">
        <v>0.48888888888888887</v>
      </c>
      <c r="S250" s="850">
        <v>163</v>
      </c>
    </row>
    <row r="251" spans="1:19" ht="14.4" customHeight="1" x14ac:dyDescent="0.3">
      <c r="A251" s="831" t="s">
        <v>6808</v>
      </c>
      <c r="B251" s="832" t="s">
        <v>6809</v>
      </c>
      <c r="C251" s="832" t="s">
        <v>612</v>
      </c>
      <c r="D251" s="832" t="s">
        <v>2159</v>
      </c>
      <c r="E251" s="832" t="s">
        <v>6788</v>
      </c>
      <c r="F251" s="832" t="s">
        <v>6797</v>
      </c>
      <c r="G251" s="832" t="s">
        <v>6798</v>
      </c>
      <c r="H251" s="849">
        <v>233</v>
      </c>
      <c r="I251" s="849">
        <v>4766.67</v>
      </c>
      <c r="J251" s="832">
        <v>0.26286787920365423</v>
      </c>
      <c r="K251" s="832">
        <v>20.457811158798282</v>
      </c>
      <c r="L251" s="849">
        <v>544</v>
      </c>
      <c r="M251" s="849">
        <v>18133.330000000002</v>
      </c>
      <c r="N251" s="832">
        <v>1</v>
      </c>
      <c r="O251" s="832">
        <v>33.333327205882355</v>
      </c>
      <c r="P251" s="849">
        <v>470</v>
      </c>
      <c r="Q251" s="849">
        <v>15666.66</v>
      </c>
      <c r="R251" s="837">
        <v>0.8639703794063196</v>
      </c>
      <c r="S251" s="850">
        <v>33.33331914893617</v>
      </c>
    </row>
    <row r="252" spans="1:19" ht="14.4" customHeight="1" x14ac:dyDescent="0.3">
      <c r="A252" s="831" t="s">
        <v>6808</v>
      </c>
      <c r="B252" s="832" t="s">
        <v>6809</v>
      </c>
      <c r="C252" s="832" t="s">
        <v>612</v>
      </c>
      <c r="D252" s="832" t="s">
        <v>2159</v>
      </c>
      <c r="E252" s="832" t="s">
        <v>6788</v>
      </c>
      <c r="F252" s="832" t="s">
        <v>6869</v>
      </c>
      <c r="G252" s="832" t="s">
        <v>6870</v>
      </c>
      <c r="H252" s="849">
        <v>165</v>
      </c>
      <c r="I252" s="849">
        <v>5940</v>
      </c>
      <c r="J252" s="832">
        <v>1.7450058754406581</v>
      </c>
      <c r="K252" s="832">
        <v>36</v>
      </c>
      <c r="L252" s="849">
        <v>92</v>
      </c>
      <c r="M252" s="849">
        <v>3404</v>
      </c>
      <c r="N252" s="832">
        <v>1</v>
      </c>
      <c r="O252" s="832">
        <v>37</v>
      </c>
      <c r="P252" s="849">
        <v>58</v>
      </c>
      <c r="Q252" s="849">
        <v>2146</v>
      </c>
      <c r="R252" s="837">
        <v>0.63043478260869568</v>
      </c>
      <c r="S252" s="850">
        <v>37</v>
      </c>
    </row>
    <row r="253" spans="1:19" ht="14.4" customHeight="1" x14ac:dyDescent="0.3">
      <c r="A253" s="831" t="s">
        <v>6808</v>
      </c>
      <c r="B253" s="832" t="s">
        <v>6809</v>
      </c>
      <c r="C253" s="832" t="s">
        <v>612</v>
      </c>
      <c r="D253" s="832" t="s">
        <v>2159</v>
      </c>
      <c r="E253" s="832" t="s">
        <v>6788</v>
      </c>
      <c r="F253" s="832" t="s">
        <v>6799</v>
      </c>
      <c r="G253" s="832" t="s">
        <v>6800</v>
      </c>
      <c r="H253" s="849">
        <v>60</v>
      </c>
      <c r="I253" s="849">
        <v>4920</v>
      </c>
      <c r="J253" s="832">
        <v>1.243680485338726</v>
      </c>
      <c r="K253" s="832">
        <v>82</v>
      </c>
      <c r="L253" s="849">
        <v>46</v>
      </c>
      <c r="M253" s="849">
        <v>3956</v>
      </c>
      <c r="N253" s="832">
        <v>1</v>
      </c>
      <c r="O253" s="832">
        <v>86</v>
      </c>
      <c r="P253" s="849">
        <v>23</v>
      </c>
      <c r="Q253" s="849">
        <v>1978</v>
      </c>
      <c r="R253" s="837">
        <v>0.5</v>
      </c>
      <c r="S253" s="850">
        <v>86</v>
      </c>
    </row>
    <row r="254" spans="1:19" ht="14.4" customHeight="1" x14ac:dyDescent="0.3">
      <c r="A254" s="831" t="s">
        <v>6808</v>
      </c>
      <c r="B254" s="832" t="s">
        <v>6809</v>
      </c>
      <c r="C254" s="832" t="s">
        <v>612</v>
      </c>
      <c r="D254" s="832" t="s">
        <v>2159</v>
      </c>
      <c r="E254" s="832" t="s">
        <v>6788</v>
      </c>
      <c r="F254" s="832" t="s">
        <v>6871</v>
      </c>
      <c r="G254" s="832" t="s">
        <v>6872</v>
      </c>
      <c r="H254" s="849">
        <v>1</v>
      </c>
      <c r="I254" s="849">
        <v>148</v>
      </c>
      <c r="J254" s="832">
        <v>0.48051948051948051</v>
      </c>
      <c r="K254" s="832">
        <v>148</v>
      </c>
      <c r="L254" s="849">
        <v>2</v>
      </c>
      <c r="M254" s="849">
        <v>308</v>
      </c>
      <c r="N254" s="832">
        <v>1</v>
      </c>
      <c r="O254" s="832">
        <v>154</v>
      </c>
      <c r="P254" s="849">
        <v>2</v>
      </c>
      <c r="Q254" s="849">
        <v>308</v>
      </c>
      <c r="R254" s="837">
        <v>1</v>
      </c>
      <c r="S254" s="850">
        <v>154</v>
      </c>
    </row>
    <row r="255" spans="1:19" ht="14.4" customHeight="1" x14ac:dyDescent="0.3">
      <c r="A255" s="831" t="s">
        <v>6808</v>
      </c>
      <c r="B255" s="832" t="s">
        <v>6809</v>
      </c>
      <c r="C255" s="832" t="s">
        <v>612</v>
      </c>
      <c r="D255" s="832" t="s">
        <v>2159</v>
      </c>
      <c r="E255" s="832" t="s">
        <v>6788</v>
      </c>
      <c r="F255" s="832" t="s">
        <v>6889</v>
      </c>
      <c r="G255" s="832" t="s">
        <v>6890</v>
      </c>
      <c r="H255" s="849"/>
      <c r="I255" s="849"/>
      <c r="J255" s="832"/>
      <c r="K255" s="832"/>
      <c r="L255" s="849"/>
      <c r="M255" s="849"/>
      <c r="N255" s="832"/>
      <c r="O255" s="832"/>
      <c r="P255" s="849">
        <v>1</v>
      </c>
      <c r="Q255" s="849">
        <v>59</v>
      </c>
      <c r="R255" s="837"/>
      <c r="S255" s="850">
        <v>59</v>
      </c>
    </row>
    <row r="256" spans="1:19" ht="14.4" customHeight="1" x14ac:dyDescent="0.3">
      <c r="A256" s="831" t="s">
        <v>6808</v>
      </c>
      <c r="B256" s="832" t="s">
        <v>6809</v>
      </c>
      <c r="C256" s="832" t="s">
        <v>612</v>
      </c>
      <c r="D256" s="832" t="s">
        <v>2159</v>
      </c>
      <c r="E256" s="832" t="s">
        <v>6788</v>
      </c>
      <c r="F256" s="832" t="s">
        <v>6895</v>
      </c>
      <c r="G256" s="832" t="s">
        <v>6896</v>
      </c>
      <c r="H256" s="849">
        <v>1</v>
      </c>
      <c r="I256" s="849">
        <v>57</v>
      </c>
      <c r="J256" s="832">
        <v>0.96610169491525422</v>
      </c>
      <c r="K256" s="832">
        <v>57</v>
      </c>
      <c r="L256" s="849">
        <v>1</v>
      </c>
      <c r="M256" s="849">
        <v>59</v>
      </c>
      <c r="N256" s="832">
        <v>1</v>
      </c>
      <c r="O256" s="832">
        <v>59</v>
      </c>
      <c r="P256" s="849"/>
      <c r="Q256" s="849"/>
      <c r="R256" s="837"/>
      <c r="S256" s="850"/>
    </row>
    <row r="257" spans="1:19" ht="14.4" customHeight="1" x14ac:dyDescent="0.3">
      <c r="A257" s="831" t="s">
        <v>6808</v>
      </c>
      <c r="B257" s="832" t="s">
        <v>6809</v>
      </c>
      <c r="C257" s="832" t="s">
        <v>612</v>
      </c>
      <c r="D257" s="832" t="s">
        <v>2159</v>
      </c>
      <c r="E257" s="832" t="s">
        <v>6788</v>
      </c>
      <c r="F257" s="832" t="s">
        <v>6915</v>
      </c>
      <c r="G257" s="832" t="s">
        <v>6916</v>
      </c>
      <c r="H257" s="849"/>
      <c r="I257" s="849"/>
      <c r="J257" s="832"/>
      <c r="K257" s="832"/>
      <c r="L257" s="849"/>
      <c r="M257" s="849"/>
      <c r="N257" s="832"/>
      <c r="O257" s="832"/>
      <c r="P257" s="849">
        <v>1</v>
      </c>
      <c r="Q257" s="849">
        <v>86</v>
      </c>
      <c r="R257" s="837"/>
      <c r="S257" s="850">
        <v>86</v>
      </c>
    </row>
    <row r="258" spans="1:19" ht="14.4" customHeight="1" x14ac:dyDescent="0.3">
      <c r="A258" s="831" t="s">
        <v>6808</v>
      </c>
      <c r="B258" s="832" t="s">
        <v>6809</v>
      </c>
      <c r="C258" s="832" t="s">
        <v>612</v>
      </c>
      <c r="D258" s="832" t="s">
        <v>2159</v>
      </c>
      <c r="E258" s="832" t="s">
        <v>6788</v>
      </c>
      <c r="F258" s="832" t="s">
        <v>6919</v>
      </c>
      <c r="G258" s="832" t="s">
        <v>6920</v>
      </c>
      <c r="H258" s="849"/>
      <c r="I258" s="849"/>
      <c r="J258" s="832"/>
      <c r="K258" s="832"/>
      <c r="L258" s="849">
        <v>2</v>
      </c>
      <c r="M258" s="849">
        <v>358</v>
      </c>
      <c r="N258" s="832">
        <v>1</v>
      </c>
      <c r="O258" s="832">
        <v>179</v>
      </c>
      <c r="P258" s="849"/>
      <c r="Q258" s="849"/>
      <c r="R258" s="837"/>
      <c r="S258" s="850"/>
    </row>
    <row r="259" spans="1:19" ht="14.4" customHeight="1" x14ac:dyDescent="0.3">
      <c r="A259" s="831" t="s">
        <v>6808</v>
      </c>
      <c r="B259" s="832" t="s">
        <v>6809</v>
      </c>
      <c r="C259" s="832" t="s">
        <v>612</v>
      </c>
      <c r="D259" s="832" t="s">
        <v>2160</v>
      </c>
      <c r="E259" s="832" t="s">
        <v>6786</v>
      </c>
      <c r="F259" s="832" t="s">
        <v>6787</v>
      </c>
      <c r="G259" s="832" t="s">
        <v>3778</v>
      </c>
      <c r="H259" s="849">
        <v>3.3000000000000003</v>
      </c>
      <c r="I259" s="849">
        <v>498.3</v>
      </c>
      <c r="J259" s="832">
        <v>0.25882352941176473</v>
      </c>
      <c r="K259" s="832">
        <v>151</v>
      </c>
      <c r="L259" s="849">
        <v>12.75</v>
      </c>
      <c r="M259" s="849">
        <v>1925.25</v>
      </c>
      <c r="N259" s="832">
        <v>1</v>
      </c>
      <c r="O259" s="832">
        <v>151</v>
      </c>
      <c r="P259" s="849">
        <v>14</v>
      </c>
      <c r="Q259" s="849">
        <v>1662.24</v>
      </c>
      <c r="R259" s="837">
        <v>0.86338917023763151</v>
      </c>
      <c r="S259" s="850">
        <v>118.73142857142857</v>
      </c>
    </row>
    <row r="260" spans="1:19" ht="14.4" customHeight="1" x14ac:dyDescent="0.3">
      <c r="A260" s="831" t="s">
        <v>6808</v>
      </c>
      <c r="B260" s="832" t="s">
        <v>6809</v>
      </c>
      <c r="C260" s="832" t="s">
        <v>612</v>
      </c>
      <c r="D260" s="832" t="s">
        <v>2160</v>
      </c>
      <c r="E260" s="832" t="s">
        <v>6786</v>
      </c>
      <c r="F260" s="832" t="s">
        <v>6817</v>
      </c>
      <c r="G260" s="832" t="s">
        <v>6818</v>
      </c>
      <c r="H260" s="849"/>
      <c r="I260" s="849"/>
      <c r="J260" s="832"/>
      <c r="K260" s="832"/>
      <c r="L260" s="849">
        <v>2</v>
      </c>
      <c r="M260" s="849">
        <v>262.95999999999998</v>
      </c>
      <c r="N260" s="832">
        <v>1</v>
      </c>
      <c r="O260" s="832">
        <v>131.47999999999999</v>
      </c>
      <c r="P260" s="849"/>
      <c r="Q260" s="849"/>
      <c r="R260" s="837"/>
      <c r="S260" s="850"/>
    </row>
    <row r="261" spans="1:19" ht="14.4" customHeight="1" x14ac:dyDescent="0.3">
      <c r="A261" s="831" t="s">
        <v>6808</v>
      </c>
      <c r="B261" s="832" t="s">
        <v>6809</v>
      </c>
      <c r="C261" s="832" t="s">
        <v>612</v>
      </c>
      <c r="D261" s="832" t="s">
        <v>2160</v>
      </c>
      <c r="E261" s="832" t="s">
        <v>6786</v>
      </c>
      <c r="F261" s="832" t="s">
        <v>6819</v>
      </c>
      <c r="G261" s="832" t="s">
        <v>686</v>
      </c>
      <c r="H261" s="849">
        <v>63</v>
      </c>
      <c r="I261" s="849">
        <v>1331.19</v>
      </c>
      <c r="J261" s="832">
        <v>0.2470588235294118</v>
      </c>
      <c r="K261" s="832">
        <v>21.130000000000003</v>
      </c>
      <c r="L261" s="849">
        <v>255</v>
      </c>
      <c r="M261" s="849">
        <v>5388.15</v>
      </c>
      <c r="N261" s="832">
        <v>1</v>
      </c>
      <c r="O261" s="832">
        <v>21.13</v>
      </c>
      <c r="P261" s="849">
        <v>277</v>
      </c>
      <c r="Q261" s="849">
        <v>4653.5999999999995</v>
      </c>
      <c r="R261" s="837">
        <v>0.86367306032682822</v>
      </c>
      <c r="S261" s="850">
        <v>16.799999999999997</v>
      </c>
    </row>
    <row r="262" spans="1:19" ht="14.4" customHeight="1" x14ac:dyDescent="0.3">
      <c r="A262" s="831" t="s">
        <v>6808</v>
      </c>
      <c r="B262" s="832" t="s">
        <v>6809</v>
      </c>
      <c r="C262" s="832" t="s">
        <v>612</v>
      </c>
      <c r="D262" s="832" t="s">
        <v>2160</v>
      </c>
      <c r="E262" s="832" t="s">
        <v>6786</v>
      </c>
      <c r="F262" s="832" t="s">
        <v>6820</v>
      </c>
      <c r="G262" s="832" t="s">
        <v>704</v>
      </c>
      <c r="H262" s="849">
        <v>0.60000000000000009</v>
      </c>
      <c r="I262" s="849">
        <v>158.43</v>
      </c>
      <c r="J262" s="832"/>
      <c r="K262" s="832">
        <v>264.04999999999995</v>
      </c>
      <c r="L262" s="849"/>
      <c r="M262" s="849"/>
      <c r="N262" s="832"/>
      <c r="O262" s="832"/>
      <c r="P262" s="849">
        <v>0.2</v>
      </c>
      <c r="Q262" s="849">
        <v>42.01</v>
      </c>
      <c r="R262" s="837"/>
      <c r="S262" s="850">
        <v>210.04999999999998</v>
      </c>
    </row>
    <row r="263" spans="1:19" ht="14.4" customHeight="1" x14ac:dyDescent="0.3">
      <c r="A263" s="831" t="s">
        <v>6808</v>
      </c>
      <c r="B263" s="832" t="s">
        <v>6809</v>
      </c>
      <c r="C263" s="832" t="s">
        <v>612</v>
      </c>
      <c r="D263" s="832" t="s">
        <v>2160</v>
      </c>
      <c r="E263" s="832" t="s">
        <v>6788</v>
      </c>
      <c r="F263" s="832" t="s">
        <v>6823</v>
      </c>
      <c r="G263" s="832" t="s">
        <v>6824</v>
      </c>
      <c r="H263" s="849"/>
      <c r="I263" s="849"/>
      <c r="J263" s="832"/>
      <c r="K263" s="832"/>
      <c r="L263" s="849">
        <v>1</v>
      </c>
      <c r="M263" s="849">
        <v>205</v>
      </c>
      <c r="N263" s="832">
        <v>1</v>
      </c>
      <c r="O263" s="832">
        <v>205</v>
      </c>
      <c r="P263" s="849">
        <v>3</v>
      </c>
      <c r="Q263" s="849">
        <v>615</v>
      </c>
      <c r="R263" s="837">
        <v>3</v>
      </c>
      <c r="S263" s="850">
        <v>205</v>
      </c>
    </row>
    <row r="264" spans="1:19" ht="14.4" customHeight="1" x14ac:dyDescent="0.3">
      <c r="A264" s="831" t="s">
        <v>6808</v>
      </c>
      <c r="B264" s="832" t="s">
        <v>6809</v>
      </c>
      <c r="C264" s="832" t="s">
        <v>612</v>
      </c>
      <c r="D264" s="832" t="s">
        <v>2160</v>
      </c>
      <c r="E264" s="832" t="s">
        <v>6788</v>
      </c>
      <c r="F264" s="832" t="s">
        <v>6827</v>
      </c>
      <c r="G264" s="832" t="s">
        <v>6828</v>
      </c>
      <c r="H264" s="849"/>
      <c r="I264" s="849"/>
      <c r="J264" s="832"/>
      <c r="K264" s="832"/>
      <c r="L264" s="849">
        <v>2</v>
      </c>
      <c r="M264" s="849">
        <v>292</v>
      </c>
      <c r="N264" s="832">
        <v>1</v>
      </c>
      <c r="O264" s="832">
        <v>146</v>
      </c>
      <c r="P264" s="849"/>
      <c r="Q264" s="849"/>
      <c r="R264" s="837"/>
      <c r="S264" s="850"/>
    </row>
    <row r="265" spans="1:19" ht="14.4" customHeight="1" x14ac:dyDescent="0.3">
      <c r="A265" s="831" t="s">
        <v>6808</v>
      </c>
      <c r="B265" s="832" t="s">
        <v>6809</v>
      </c>
      <c r="C265" s="832" t="s">
        <v>612</v>
      </c>
      <c r="D265" s="832" t="s">
        <v>2160</v>
      </c>
      <c r="E265" s="832" t="s">
        <v>6788</v>
      </c>
      <c r="F265" s="832" t="s">
        <v>6829</v>
      </c>
      <c r="G265" s="832" t="s">
        <v>6830</v>
      </c>
      <c r="H265" s="849">
        <v>1</v>
      </c>
      <c r="I265" s="849">
        <v>81</v>
      </c>
      <c r="J265" s="832">
        <v>9.7590361445783133E-2</v>
      </c>
      <c r="K265" s="832">
        <v>81</v>
      </c>
      <c r="L265" s="849">
        <v>10</v>
      </c>
      <c r="M265" s="849">
        <v>830</v>
      </c>
      <c r="N265" s="832">
        <v>1</v>
      </c>
      <c r="O265" s="832">
        <v>83</v>
      </c>
      <c r="P265" s="849">
        <v>2</v>
      </c>
      <c r="Q265" s="849">
        <v>166</v>
      </c>
      <c r="R265" s="837">
        <v>0.2</v>
      </c>
      <c r="S265" s="850">
        <v>83</v>
      </c>
    </row>
    <row r="266" spans="1:19" ht="14.4" customHeight="1" x14ac:dyDescent="0.3">
      <c r="A266" s="831" t="s">
        <v>6808</v>
      </c>
      <c r="B266" s="832" t="s">
        <v>6809</v>
      </c>
      <c r="C266" s="832" t="s">
        <v>612</v>
      </c>
      <c r="D266" s="832" t="s">
        <v>2160</v>
      </c>
      <c r="E266" s="832" t="s">
        <v>6788</v>
      </c>
      <c r="F266" s="832" t="s">
        <v>6831</v>
      </c>
      <c r="G266" s="832" t="s">
        <v>6832</v>
      </c>
      <c r="H266" s="849">
        <v>1</v>
      </c>
      <c r="I266" s="849">
        <v>104</v>
      </c>
      <c r="J266" s="832">
        <v>2.9731275014293884E-2</v>
      </c>
      <c r="K266" s="832">
        <v>104</v>
      </c>
      <c r="L266" s="849">
        <v>33</v>
      </c>
      <c r="M266" s="849">
        <v>3498</v>
      </c>
      <c r="N266" s="832">
        <v>1</v>
      </c>
      <c r="O266" s="832">
        <v>106</v>
      </c>
      <c r="P266" s="849">
        <v>95</v>
      </c>
      <c r="Q266" s="849">
        <v>10070</v>
      </c>
      <c r="R266" s="837">
        <v>2.8787878787878789</v>
      </c>
      <c r="S266" s="850">
        <v>106</v>
      </c>
    </row>
    <row r="267" spans="1:19" ht="14.4" customHeight="1" x14ac:dyDescent="0.3">
      <c r="A267" s="831" t="s">
        <v>6808</v>
      </c>
      <c r="B267" s="832" t="s">
        <v>6809</v>
      </c>
      <c r="C267" s="832" t="s">
        <v>612</v>
      </c>
      <c r="D267" s="832" t="s">
        <v>2160</v>
      </c>
      <c r="E267" s="832" t="s">
        <v>6788</v>
      </c>
      <c r="F267" s="832" t="s">
        <v>6833</v>
      </c>
      <c r="G267" s="832" t="s">
        <v>6834</v>
      </c>
      <c r="H267" s="849">
        <v>28</v>
      </c>
      <c r="I267" s="849">
        <v>980</v>
      </c>
      <c r="J267" s="832">
        <v>0.45666356011183595</v>
      </c>
      <c r="K267" s="832">
        <v>35</v>
      </c>
      <c r="L267" s="849">
        <v>58</v>
      </c>
      <c r="M267" s="849">
        <v>2146</v>
      </c>
      <c r="N267" s="832">
        <v>1</v>
      </c>
      <c r="O267" s="832">
        <v>37</v>
      </c>
      <c r="P267" s="849">
        <v>81</v>
      </c>
      <c r="Q267" s="849">
        <v>2997</v>
      </c>
      <c r="R267" s="837">
        <v>1.396551724137931</v>
      </c>
      <c r="S267" s="850">
        <v>37</v>
      </c>
    </row>
    <row r="268" spans="1:19" ht="14.4" customHeight="1" x14ac:dyDescent="0.3">
      <c r="A268" s="831" t="s">
        <v>6808</v>
      </c>
      <c r="B268" s="832" t="s">
        <v>6809</v>
      </c>
      <c r="C268" s="832" t="s">
        <v>612</v>
      </c>
      <c r="D268" s="832" t="s">
        <v>2160</v>
      </c>
      <c r="E268" s="832" t="s">
        <v>6788</v>
      </c>
      <c r="F268" s="832" t="s">
        <v>6837</v>
      </c>
      <c r="G268" s="832" t="s">
        <v>6838</v>
      </c>
      <c r="H268" s="849"/>
      <c r="I268" s="849"/>
      <c r="J268" s="832"/>
      <c r="K268" s="832"/>
      <c r="L268" s="849">
        <v>1</v>
      </c>
      <c r="M268" s="849">
        <v>5</v>
      </c>
      <c r="N268" s="832">
        <v>1</v>
      </c>
      <c r="O268" s="832">
        <v>5</v>
      </c>
      <c r="P268" s="849">
        <v>7</v>
      </c>
      <c r="Q268" s="849">
        <v>35</v>
      </c>
      <c r="R268" s="837">
        <v>7</v>
      </c>
      <c r="S268" s="850">
        <v>5</v>
      </c>
    </row>
    <row r="269" spans="1:19" ht="14.4" customHeight="1" x14ac:dyDescent="0.3">
      <c r="A269" s="831" t="s">
        <v>6808</v>
      </c>
      <c r="B269" s="832" t="s">
        <v>6809</v>
      </c>
      <c r="C269" s="832" t="s">
        <v>612</v>
      </c>
      <c r="D269" s="832" t="s">
        <v>2160</v>
      </c>
      <c r="E269" s="832" t="s">
        <v>6788</v>
      </c>
      <c r="F269" s="832" t="s">
        <v>6839</v>
      </c>
      <c r="G269" s="832" t="s">
        <v>6840</v>
      </c>
      <c r="H269" s="849"/>
      <c r="I269" s="849"/>
      <c r="J269" s="832"/>
      <c r="K269" s="832"/>
      <c r="L269" s="849"/>
      <c r="M269" s="849"/>
      <c r="N269" s="832"/>
      <c r="O269" s="832"/>
      <c r="P269" s="849">
        <v>1</v>
      </c>
      <c r="Q269" s="849">
        <v>207</v>
      </c>
      <c r="R269" s="837"/>
      <c r="S269" s="850">
        <v>207</v>
      </c>
    </row>
    <row r="270" spans="1:19" ht="14.4" customHeight="1" x14ac:dyDescent="0.3">
      <c r="A270" s="831" t="s">
        <v>6808</v>
      </c>
      <c r="B270" s="832" t="s">
        <v>6809</v>
      </c>
      <c r="C270" s="832" t="s">
        <v>612</v>
      </c>
      <c r="D270" s="832" t="s">
        <v>2160</v>
      </c>
      <c r="E270" s="832" t="s">
        <v>6788</v>
      </c>
      <c r="F270" s="832" t="s">
        <v>6841</v>
      </c>
      <c r="G270" s="832" t="s">
        <v>6842</v>
      </c>
      <c r="H270" s="849">
        <v>1</v>
      </c>
      <c r="I270" s="849">
        <v>301</v>
      </c>
      <c r="J270" s="832">
        <v>0.48705501618122976</v>
      </c>
      <c r="K270" s="832">
        <v>301</v>
      </c>
      <c r="L270" s="849">
        <v>2</v>
      </c>
      <c r="M270" s="849">
        <v>618</v>
      </c>
      <c r="N270" s="832">
        <v>1</v>
      </c>
      <c r="O270" s="832">
        <v>309</v>
      </c>
      <c r="P270" s="849"/>
      <c r="Q270" s="849"/>
      <c r="R270" s="837"/>
      <c r="S270" s="850"/>
    </row>
    <row r="271" spans="1:19" ht="14.4" customHeight="1" x14ac:dyDescent="0.3">
      <c r="A271" s="831" t="s">
        <v>6808</v>
      </c>
      <c r="B271" s="832" t="s">
        <v>6809</v>
      </c>
      <c r="C271" s="832" t="s">
        <v>612</v>
      </c>
      <c r="D271" s="832" t="s">
        <v>2160</v>
      </c>
      <c r="E271" s="832" t="s">
        <v>6788</v>
      </c>
      <c r="F271" s="832" t="s">
        <v>6849</v>
      </c>
      <c r="G271" s="832" t="s">
        <v>6850</v>
      </c>
      <c r="H271" s="849"/>
      <c r="I271" s="849"/>
      <c r="J271" s="832"/>
      <c r="K271" s="832"/>
      <c r="L271" s="849">
        <v>1</v>
      </c>
      <c r="M271" s="849">
        <v>97</v>
      </c>
      <c r="N271" s="832">
        <v>1</v>
      </c>
      <c r="O271" s="832">
        <v>97</v>
      </c>
      <c r="P271" s="849">
        <v>15</v>
      </c>
      <c r="Q271" s="849">
        <v>1455</v>
      </c>
      <c r="R271" s="837">
        <v>15</v>
      </c>
      <c r="S271" s="850">
        <v>97</v>
      </c>
    </row>
    <row r="272" spans="1:19" ht="14.4" customHeight="1" x14ac:dyDescent="0.3">
      <c r="A272" s="831" t="s">
        <v>6808</v>
      </c>
      <c r="B272" s="832" t="s">
        <v>6809</v>
      </c>
      <c r="C272" s="832" t="s">
        <v>612</v>
      </c>
      <c r="D272" s="832" t="s">
        <v>2160</v>
      </c>
      <c r="E272" s="832" t="s">
        <v>6788</v>
      </c>
      <c r="F272" s="832" t="s">
        <v>6789</v>
      </c>
      <c r="G272" s="832" t="s">
        <v>6790</v>
      </c>
      <c r="H272" s="849">
        <v>136</v>
      </c>
      <c r="I272" s="849">
        <v>31960</v>
      </c>
      <c r="J272" s="832">
        <v>0.34695007436195274</v>
      </c>
      <c r="K272" s="832">
        <v>235</v>
      </c>
      <c r="L272" s="849">
        <v>367</v>
      </c>
      <c r="M272" s="849">
        <v>92117</v>
      </c>
      <c r="N272" s="832">
        <v>1</v>
      </c>
      <c r="O272" s="832">
        <v>251</v>
      </c>
      <c r="P272" s="849">
        <v>345</v>
      </c>
      <c r="Q272" s="849">
        <v>86595</v>
      </c>
      <c r="R272" s="837">
        <v>0.94005449591280654</v>
      </c>
      <c r="S272" s="850">
        <v>251</v>
      </c>
    </row>
    <row r="273" spans="1:19" ht="14.4" customHeight="1" x14ac:dyDescent="0.3">
      <c r="A273" s="831" t="s">
        <v>6808</v>
      </c>
      <c r="B273" s="832" t="s">
        <v>6809</v>
      </c>
      <c r="C273" s="832" t="s">
        <v>612</v>
      </c>
      <c r="D273" s="832" t="s">
        <v>2160</v>
      </c>
      <c r="E273" s="832" t="s">
        <v>6788</v>
      </c>
      <c r="F273" s="832" t="s">
        <v>6851</v>
      </c>
      <c r="G273" s="832" t="s">
        <v>6852</v>
      </c>
      <c r="H273" s="849">
        <v>57</v>
      </c>
      <c r="I273" s="849">
        <v>6726</v>
      </c>
      <c r="J273" s="832">
        <v>0.10762288786482335</v>
      </c>
      <c r="K273" s="832">
        <v>118</v>
      </c>
      <c r="L273" s="849">
        <v>496</v>
      </c>
      <c r="M273" s="849">
        <v>62496</v>
      </c>
      <c r="N273" s="832">
        <v>1</v>
      </c>
      <c r="O273" s="832">
        <v>126</v>
      </c>
      <c r="P273" s="849">
        <v>663</v>
      </c>
      <c r="Q273" s="849">
        <v>83538</v>
      </c>
      <c r="R273" s="837">
        <v>1.3366935483870968</v>
      </c>
      <c r="S273" s="850">
        <v>126</v>
      </c>
    </row>
    <row r="274" spans="1:19" ht="14.4" customHeight="1" x14ac:dyDescent="0.3">
      <c r="A274" s="831" t="s">
        <v>6808</v>
      </c>
      <c r="B274" s="832" t="s">
        <v>6809</v>
      </c>
      <c r="C274" s="832" t="s">
        <v>612</v>
      </c>
      <c r="D274" s="832" t="s">
        <v>2160</v>
      </c>
      <c r="E274" s="832" t="s">
        <v>6788</v>
      </c>
      <c r="F274" s="832" t="s">
        <v>6795</v>
      </c>
      <c r="G274" s="832" t="s">
        <v>6796</v>
      </c>
      <c r="H274" s="849">
        <v>76</v>
      </c>
      <c r="I274" s="849">
        <v>11932</v>
      </c>
      <c r="J274" s="832">
        <v>0.24983772692058043</v>
      </c>
      <c r="K274" s="832">
        <v>157</v>
      </c>
      <c r="L274" s="849">
        <v>293</v>
      </c>
      <c r="M274" s="849">
        <v>47759</v>
      </c>
      <c r="N274" s="832">
        <v>1</v>
      </c>
      <c r="O274" s="832">
        <v>163</v>
      </c>
      <c r="P274" s="849">
        <v>383</v>
      </c>
      <c r="Q274" s="849">
        <v>62429</v>
      </c>
      <c r="R274" s="837">
        <v>1.3071672354948805</v>
      </c>
      <c r="S274" s="850">
        <v>163</v>
      </c>
    </row>
    <row r="275" spans="1:19" ht="14.4" customHeight="1" x14ac:dyDescent="0.3">
      <c r="A275" s="831" t="s">
        <v>6808</v>
      </c>
      <c r="B275" s="832" t="s">
        <v>6809</v>
      </c>
      <c r="C275" s="832" t="s">
        <v>612</v>
      </c>
      <c r="D275" s="832" t="s">
        <v>2160</v>
      </c>
      <c r="E275" s="832" t="s">
        <v>6788</v>
      </c>
      <c r="F275" s="832" t="s">
        <v>6797</v>
      </c>
      <c r="G275" s="832" t="s">
        <v>6798</v>
      </c>
      <c r="H275" s="849">
        <v>168</v>
      </c>
      <c r="I275" s="849">
        <v>266.66999999999996</v>
      </c>
      <c r="J275" s="832">
        <v>9.467572844074219E-3</v>
      </c>
      <c r="K275" s="832">
        <v>1.5873214285714283</v>
      </c>
      <c r="L275" s="849">
        <v>845</v>
      </c>
      <c r="M275" s="849">
        <v>28166.67</v>
      </c>
      <c r="N275" s="832">
        <v>1</v>
      </c>
      <c r="O275" s="832">
        <v>33.333337278106505</v>
      </c>
      <c r="P275" s="849">
        <v>995</v>
      </c>
      <c r="Q275" s="849">
        <v>33166.660000000003</v>
      </c>
      <c r="R275" s="837">
        <v>1.1775144168621994</v>
      </c>
      <c r="S275" s="850">
        <v>33.333326633165832</v>
      </c>
    </row>
    <row r="276" spans="1:19" ht="14.4" customHeight="1" x14ac:dyDescent="0.3">
      <c r="A276" s="831" t="s">
        <v>6808</v>
      </c>
      <c r="B276" s="832" t="s">
        <v>6809</v>
      </c>
      <c r="C276" s="832" t="s">
        <v>612</v>
      </c>
      <c r="D276" s="832" t="s">
        <v>2160</v>
      </c>
      <c r="E276" s="832" t="s">
        <v>6788</v>
      </c>
      <c r="F276" s="832" t="s">
        <v>6869</v>
      </c>
      <c r="G276" s="832" t="s">
        <v>6870</v>
      </c>
      <c r="H276" s="849"/>
      <c r="I276" s="849"/>
      <c r="J276" s="832"/>
      <c r="K276" s="832"/>
      <c r="L276" s="849">
        <v>2</v>
      </c>
      <c r="M276" s="849">
        <v>74</v>
      </c>
      <c r="N276" s="832">
        <v>1</v>
      </c>
      <c r="O276" s="832">
        <v>37</v>
      </c>
      <c r="P276" s="849">
        <v>6</v>
      </c>
      <c r="Q276" s="849">
        <v>222</v>
      </c>
      <c r="R276" s="837">
        <v>3</v>
      </c>
      <c r="S276" s="850">
        <v>37</v>
      </c>
    </row>
    <row r="277" spans="1:19" ht="14.4" customHeight="1" x14ac:dyDescent="0.3">
      <c r="A277" s="831" t="s">
        <v>6808</v>
      </c>
      <c r="B277" s="832" t="s">
        <v>6809</v>
      </c>
      <c r="C277" s="832" t="s">
        <v>612</v>
      </c>
      <c r="D277" s="832" t="s">
        <v>2160</v>
      </c>
      <c r="E277" s="832" t="s">
        <v>6788</v>
      </c>
      <c r="F277" s="832" t="s">
        <v>6799</v>
      </c>
      <c r="G277" s="832" t="s">
        <v>6800</v>
      </c>
      <c r="H277" s="849">
        <v>87</v>
      </c>
      <c r="I277" s="849">
        <v>7134</v>
      </c>
      <c r="J277" s="832">
        <v>0.22915328279583708</v>
      </c>
      <c r="K277" s="832">
        <v>82</v>
      </c>
      <c r="L277" s="849">
        <v>362</v>
      </c>
      <c r="M277" s="849">
        <v>31132</v>
      </c>
      <c r="N277" s="832">
        <v>1</v>
      </c>
      <c r="O277" s="832">
        <v>86</v>
      </c>
      <c r="P277" s="849">
        <v>451</v>
      </c>
      <c r="Q277" s="849">
        <v>38786</v>
      </c>
      <c r="R277" s="837">
        <v>1.2458563535911602</v>
      </c>
      <c r="S277" s="850">
        <v>86</v>
      </c>
    </row>
    <row r="278" spans="1:19" ht="14.4" customHeight="1" x14ac:dyDescent="0.3">
      <c r="A278" s="831" t="s">
        <v>6808</v>
      </c>
      <c r="B278" s="832" t="s">
        <v>6809</v>
      </c>
      <c r="C278" s="832" t="s">
        <v>612</v>
      </c>
      <c r="D278" s="832" t="s">
        <v>2160</v>
      </c>
      <c r="E278" s="832" t="s">
        <v>6788</v>
      </c>
      <c r="F278" s="832" t="s">
        <v>6871</v>
      </c>
      <c r="G278" s="832" t="s">
        <v>6872</v>
      </c>
      <c r="H278" s="849">
        <v>1</v>
      </c>
      <c r="I278" s="849">
        <v>148</v>
      </c>
      <c r="J278" s="832"/>
      <c r="K278" s="832">
        <v>148</v>
      </c>
      <c r="L278" s="849"/>
      <c r="M278" s="849"/>
      <c r="N278" s="832"/>
      <c r="O278" s="832"/>
      <c r="P278" s="849">
        <v>9</v>
      </c>
      <c r="Q278" s="849">
        <v>1386</v>
      </c>
      <c r="R278" s="837"/>
      <c r="S278" s="850">
        <v>154</v>
      </c>
    </row>
    <row r="279" spans="1:19" ht="14.4" customHeight="1" x14ac:dyDescent="0.3">
      <c r="A279" s="831" t="s">
        <v>6808</v>
      </c>
      <c r="B279" s="832" t="s">
        <v>6809</v>
      </c>
      <c r="C279" s="832" t="s">
        <v>612</v>
      </c>
      <c r="D279" s="832" t="s">
        <v>2160</v>
      </c>
      <c r="E279" s="832" t="s">
        <v>6788</v>
      </c>
      <c r="F279" s="832" t="s">
        <v>6873</v>
      </c>
      <c r="G279" s="832" t="s">
        <v>6874</v>
      </c>
      <c r="H279" s="849">
        <v>2</v>
      </c>
      <c r="I279" s="849">
        <v>62</v>
      </c>
      <c r="J279" s="832"/>
      <c r="K279" s="832">
        <v>31</v>
      </c>
      <c r="L279" s="849"/>
      <c r="M279" s="849"/>
      <c r="N279" s="832"/>
      <c r="O279" s="832"/>
      <c r="P279" s="849">
        <v>1</v>
      </c>
      <c r="Q279" s="849">
        <v>32</v>
      </c>
      <c r="R279" s="837"/>
      <c r="S279" s="850">
        <v>32</v>
      </c>
    </row>
    <row r="280" spans="1:19" ht="14.4" customHeight="1" x14ac:dyDescent="0.3">
      <c r="A280" s="831" t="s">
        <v>6808</v>
      </c>
      <c r="B280" s="832" t="s">
        <v>6809</v>
      </c>
      <c r="C280" s="832" t="s">
        <v>612</v>
      </c>
      <c r="D280" s="832" t="s">
        <v>2160</v>
      </c>
      <c r="E280" s="832" t="s">
        <v>6788</v>
      </c>
      <c r="F280" s="832" t="s">
        <v>6879</v>
      </c>
      <c r="G280" s="832" t="s">
        <v>6880</v>
      </c>
      <c r="H280" s="849"/>
      <c r="I280" s="849"/>
      <c r="J280" s="832"/>
      <c r="K280" s="832"/>
      <c r="L280" s="849"/>
      <c r="M280" s="849"/>
      <c r="N280" s="832"/>
      <c r="O280" s="832"/>
      <c r="P280" s="849">
        <v>1</v>
      </c>
      <c r="Q280" s="849">
        <v>74</v>
      </c>
      <c r="R280" s="837"/>
      <c r="S280" s="850">
        <v>74</v>
      </c>
    </row>
    <row r="281" spans="1:19" ht="14.4" customHeight="1" x14ac:dyDescent="0.3">
      <c r="A281" s="831" t="s">
        <v>6808</v>
      </c>
      <c r="B281" s="832" t="s">
        <v>6809</v>
      </c>
      <c r="C281" s="832" t="s">
        <v>612</v>
      </c>
      <c r="D281" s="832" t="s">
        <v>2160</v>
      </c>
      <c r="E281" s="832" t="s">
        <v>6788</v>
      </c>
      <c r="F281" s="832" t="s">
        <v>6801</v>
      </c>
      <c r="G281" s="832" t="s">
        <v>6802</v>
      </c>
      <c r="H281" s="849"/>
      <c r="I281" s="849"/>
      <c r="J281" s="832"/>
      <c r="K281" s="832"/>
      <c r="L281" s="849"/>
      <c r="M281" s="849"/>
      <c r="N281" s="832"/>
      <c r="O281" s="832"/>
      <c r="P281" s="849">
        <v>1</v>
      </c>
      <c r="Q281" s="849">
        <v>722</v>
      </c>
      <c r="R281" s="837"/>
      <c r="S281" s="850">
        <v>722</v>
      </c>
    </row>
    <row r="282" spans="1:19" ht="14.4" customHeight="1" x14ac:dyDescent="0.3">
      <c r="A282" s="831" t="s">
        <v>6808</v>
      </c>
      <c r="B282" s="832" t="s">
        <v>6809</v>
      </c>
      <c r="C282" s="832" t="s">
        <v>612</v>
      </c>
      <c r="D282" s="832" t="s">
        <v>2160</v>
      </c>
      <c r="E282" s="832" t="s">
        <v>6788</v>
      </c>
      <c r="F282" s="832" t="s">
        <v>6895</v>
      </c>
      <c r="G282" s="832" t="s">
        <v>6896</v>
      </c>
      <c r="H282" s="849">
        <v>1</v>
      </c>
      <c r="I282" s="849">
        <v>57</v>
      </c>
      <c r="J282" s="832">
        <v>0.96610169491525422</v>
      </c>
      <c r="K282" s="832">
        <v>57</v>
      </c>
      <c r="L282" s="849">
        <v>1</v>
      </c>
      <c r="M282" s="849">
        <v>59</v>
      </c>
      <c r="N282" s="832">
        <v>1</v>
      </c>
      <c r="O282" s="832">
        <v>59</v>
      </c>
      <c r="P282" s="849"/>
      <c r="Q282" s="849"/>
      <c r="R282" s="837"/>
      <c r="S282" s="850"/>
    </row>
    <row r="283" spans="1:19" ht="14.4" customHeight="1" x14ac:dyDescent="0.3">
      <c r="A283" s="831" t="s">
        <v>6808</v>
      </c>
      <c r="B283" s="832" t="s">
        <v>6809</v>
      </c>
      <c r="C283" s="832" t="s">
        <v>612</v>
      </c>
      <c r="D283" s="832" t="s">
        <v>2160</v>
      </c>
      <c r="E283" s="832" t="s">
        <v>6788</v>
      </c>
      <c r="F283" s="832" t="s">
        <v>6905</v>
      </c>
      <c r="G283" s="832" t="s">
        <v>6906</v>
      </c>
      <c r="H283" s="849"/>
      <c r="I283" s="849"/>
      <c r="J283" s="832"/>
      <c r="K283" s="832"/>
      <c r="L283" s="849"/>
      <c r="M283" s="849"/>
      <c r="N283" s="832"/>
      <c r="O283" s="832"/>
      <c r="P283" s="849">
        <v>1</v>
      </c>
      <c r="Q283" s="849">
        <v>319</v>
      </c>
      <c r="R283" s="837"/>
      <c r="S283" s="850">
        <v>319</v>
      </c>
    </row>
    <row r="284" spans="1:19" ht="14.4" customHeight="1" x14ac:dyDescent="0.3">
      <c r="A284" s="831" t="s">
        <v>6808</v>
      </c>
      <c r="B284" s="832" t="s">
        <v>6809</v>
      </c>
      <c r="C284" s="832" t="s">
        <v>612</v>
      </c>
      <c r="D284" s="832" t="s">
        <v>2160</v>
      </c>
      <c r="E284" s="832" t="s">
        <v>6788</v>
      </c>
      <c r="F284" s="832" t="s">
        <v>6915</v>
      </c>
      <c r="G284" s="832" t="s">
        <v>6916</v>
      </c>
      <c r="H284" s="849">
        <v>13</v>
      </c>
      <c r="I284" s="849">
        <v>1066</v>
      </c>
      <c r="J284" s="832">
        <v>0.17964273677114931</v>
      </c>
      <c r="K284" s="832">
        <v>82</v>
      </c>
      <c r="L284" s="849">
        <v>69</v>
      </c>
      <c r="M284" s="849">
        <v>5934</v>
      </c>
      <c r="N284" s="832">
        <v>1</v>
      </c>
      <c r="O284" s="832">
        <v>86</v>
      </c>
      <c r="P284" s="849">
        <v>66</v>
      </c>
      <c r="Q284" s="849">
        <v>5676</v>
      </c>
      <c r="R284" s="837">
        <v>0.95652173913043481</v>
      </c>
      <c r="S284" s="850">
        <v>86</v>
      </c>
    </row>
    <row r="285" spans="1:19" ht="14.4" customHeight="1" x14ac:dyDescent="0.3">
      <c r="A285" s="831" t="s">
        <v>6808</v>
      </c>
      <c r="B285" s="832" t="s">
        <v>6809</v>
      </c>
      <c r="C285" s="832" t="s">
        <v>612</v>
      </c>
      <c r="D285" s="832" t="s">
        <v>2161</v>
      </c>
      <c r="E285" s="832" t="s">
        <v>6786</v>
      </c>
      <c r="F285" s="832" t="s">
        <v>6787</v>
      </c>
      <c r="G285" s="832" t="s">
        <v>3778</v>
      </c>
      <c r="H285" s="849">
        <v>25.4</v>
      </c>
      <c r="I285" s="849">
        <v>3835.4000000000005</v>
      </c>
      <c r="J285" s="832">
        <v>1.2270178098976581</v>
      </c>
      <c r="K285" s="832">
        <v>151.00000000000003</v>
      </c>
      <c r="L285" s="849">
        <v>20.700000000000003</v>
      </c>
      <c r="M285" s="849">
        <v>3125.79</v>
      </c>
      <c r="N285" s="832">
        <v>1</v>
      </c>
      <c r="O285" s="832">
        <v>151.00434782608693</v>
      </c>
      <c r="P285" s="849">
        <v>19.850000000000001</v>
      </c>
      <c r="Q285" s="849">
        <v>2496.7400000000002</v>
      </c>
      <c r="R285" s="837">
        <v>0.79875487476765883</v>
      </c>
      <c r="S285" s="850">
        <v>125.78035264483627</v>
      </c>
    </row>
    <row r="286" spans="1:19" ht="14.4" customHeight="1" x14ac:dyDescent="0.3">
      <c r="A286" s="831" t="s">
        <v>6808</v>
      </c>
      <c r="B286" s="832" t="s">
        <v>6809</v>
      </c>
      <c r="C286" s="832" t="s">
        <v>612</v>
      </c>
      <c r="D286" s="832" t="s">
        <v>2161</v>
      </c>
      <c r="E286" s="832" t="s">
        <v>6786</v>
      </c>
      <c r="F286" s="832" t="s">
        <v>6819</v>
      </c>
      <c r="G286" s="832" t="s">
        <v>686</v>
      </c>
      <c r="H286" s="849">
        <v>90</v>
      </c>
      <c r="I286" s="849">
        <v>1901.7</v>
      </c>
      <c r="J286" s="832">
        <v>0.56782419157385566</v>
      </c>
      <c r="K286" s="832">
        <v>21.13</v>
      </c>
      <c r="L286" s="849">
        <v>158.5</v>
      </c>
      <c r="M286" s="849">
        <v>3349.1</v>
      </c>
      <c r="N286" s="832">
        <v>1</v>
      </c>
      <c r="O286" s="832">
        <v>21.129968454258673</v>
      </c>
      <c r="P286" s="849">
        <v>155</v>
      </c>
      <c r="Q286" s="849">
        <v>2604</v>
      </c>
      <c r="R286" s="837">
        <v>0.77752231942910033</v>
      </c>
      <c r="S286" s="850">
        <v>16.8</v>
      </c>
    </row>
    <row r="287" spans="1:19" ht="14.4" customHeight="1" x14ac:dyDescent="0.3">
      <c r="A287" s="831" t="s">
        <v>6808</v>
      </c>
      <c r="B287" s="832" t="s">
        <v>6809</v>
      </c>
      <c r="C287" s="832" t="s">
        <v>612</v>
      </c>
      <c r="D287" s="832" t="s">
        <v>2161</v>
      </c>
      <c r="E287" s="832" t="s">
        <v>6786</v>
      </c>
      <c r="F287" s="832" t="s">
        <v>6820</v>
      </c>
      <c r="G287" s="832" t="s">
        <v>704</v>
      </c>
      <c r="H287" s="849">
        <v>83.1</v>
      </c>
      <c r="I287" s="849">
        <v>21942.550000000003</v>
      </c>
      <c r="J287" s="832">
        <v>1.775640621029752</v>
      </c>
      <c r="K287" s="832">
        <v>264.04993983152832</v>
      </c>
      <c r="L287" s="849">
        <v>46.8</v>
      </c>
      <c r="M287" s="849">
        <v>12357.54</v>
      </c>
      <c r="N287" s="832">
        <v>1</v>
      </c>
      <c r="O287" s="832">
        <v>264.05</v>
      </c>
      <c r="P287" s="849">
        <v>48.399999999999991</v>
      </c>
      <c r="Q287" s="849">
        <v>10166.43</v>
      </c>
      <c r="R287" s="837">
        <v>0.82269043838822287</v>
      </c>
      <c r="S287" s="850">
        <v>210.0502066115703</v>
      </c>
    </row>
    <row r="288" spans="1:19" ht="14.4" customHeight="1" x14ac:dyDescent="0.3">
      <c r="A288" s="831" t="s">
        <v>6808</v>
      </c>
      <c r="B288" s="832" t="s">
        <v>6809</v>
      </c>
      <c r="C288" s="832" t="s">
        <v>612</v>
      </c>
      <c r="D288" s="832" t="s">
        <v>2161</v>
      </c>
      <c r="E288" s="832" t="s">
        <v>6788</v>
      </c>
      <c r="F288" s="832" t="s">
        <v>6823</v>
      </c>
      <c r="G288" s="832" t="s">
        <v>6824</v>
      </c>
      <c r="H288" s="849">
        <v>1</v>
      </c>
      <c r="I288" s="849">
        <v>197</v>
      </c>
      <c r="J288" s="832"/>
      <c r="K288" s="832">
        <v>197</v>
      </c>
      <c r="L288" s="849"/>
      <c r="M288" s="849"/>
      <c r="N288" s="832"/>
      <c r="O288" s="832"/>
      <c r="P288" s="849"/>
      <c r="Q288" s="849"/>
      <c r="R288" s="837"/>
      <c r="S288" s="850"/>
    </row>
    <row r="289" spans="1:19" ht="14.4" customHeight="1" x14ac:dyDescent="0.3">
      <c r="A289" s="831" t="s">
        <v>6808</v>
      </c>
      <c r="B289" s="832" t="s">
        <v>6809</v>
      </c>
      <c r="C289" s="832" t="s">
        <v>612</v>
      </c>
      <c r="D289" s="832" t="s">
        <v>2161</v>
      </c>
      <c r="E289" s="832" t="s">
        <v>6788</v>
      </c>
      <c r="F289" s="832" t="s">
        <v>6829</v>
      </c>
      <c r="G289" s="832" t="s">
        <v>6830</v>
      </c>
      <c r="H289" s="849">
        <v>2</v>
      </c>
      <c r="I289" s="849">
        <v>162</v>
      </c>
      <c r="J289" s="832">
        <v>0.21686746987951808</v>
      </c>
      <c r="K289" s="832">
        <v>81</v>
      </c>
      <c r="L289" s="849">
        <v>9</v>
      </c>
      <c r="M289" s="849">
        <v>747</v>
      </c>
      <c r="N289" s="832">
        <v>1</v>
      </c>
      <c r="O289" s="832">
        <v>83</v>
      </c>
      <c r="P289" s="849">
        <v>12</v>
      </c>
      <c r="Q289" s="849">
        <v>996</v>
      </c>
      <c r="R289" s="837">
        <v>1.3333333333333333</v>
      </c>
      <c r="S289" s="850">
        <v>83</v>
      </c>
    </row>
    <row r="290" spans="1:19" ht="14.4" customHeight="1" x14ac:dyDescent="0.3">
      <c r="A290" s="831" t="s">
        <v>6808</v>
      </c>
      <c r="B290" s="832" t="s">
        <v>6809</v>
      </c>
      <c r="C290" s="832" t="s">
        <v>612</v>
      </c>
      <c r="D290" s="832" t="s">
        <v>2161</v>
      </c>
      <c r="E290" s="832" t="s">
        <v>6788</v>
      </c>
      <c r="F290" s="832" t="s">
        <v>6831</v>
      </c>
      <c r="G290" s="832" t="s">
        <v>6832</v>
      </c>
      <c r="H290" s="849">
        <v>26</v>
      </c>
      <c r="I290" s="849">
        <v>2704</v>
      </c>
      <c r="J290" s="832">
        <v>0.38650657518582049</v>
      </c>
      <c r="K290" s="832">
        <v>104</v>
      </c>
      <c r="L290" s="849">
        <v>66</v>
      </c>
      <c r="M290" s="849">
        <v>6996</v>
      </c>
      <c r="N290" s="832">
        <v>1</v>
      </c>
      <c r="O290" s="832">
        <v>106</v>
      </c>
      <c r="P290" s="849">
        <v>67</v>
      </c>
      <c r="Q290" s="849">
        <v>7102</v>
      </c>
      <c r="R290" s="837">
        <v>1.0151515151515151</v>
      </c>
      <c r="S290" s="850">
        <v>106</v>
      </c>
    </row>
    <row r="291" spans="1:19" ht="14.4" customHeight="1" x14ac:dyDescent="0.3">
      <c r="A291" s="831" t="s">
        <v>6808</v>
      </c>
      <c r="B291" s="832" t="s">
        <v>6809</v>
      </c>
      <c r="C291" s="832" t="s">
        <v>612</v>
      </c>
      <c r="D291" s="832" t="s">
        <v>2161</v>
      </c>
      <c r="E291" s="832" t="s">
        <v>6788</v>
      </c>
      <c r="F291" s="832" t="s">
        <v>6833</v>
      </c>
      <c r="G291" s="832" t="s">
        <v>6834</v>
      </c>
      <c r="H291" s="849">
        <v>41</v>
      </c>
      <c r="I291" s="849">
        <v>1435</v>
      </c>
      <c r="J291" s="832">
        <v>1.4916839916839917</v>
      </c>
      <c r="K291" s="832">
        <v>35</v>
      </c>
      <c r="L291" s="849">
        <v>26</v>
      </c>
      <c r="M291" s="849">
        <v>962</v>
      </c>
      <c r="N291" s="832">
        <v>1</v>
      </c>
      <c r="O291" s="832">
        <v>37</v>
      </c>
      <c r="P291" s="849">
        <v>18</v>
      </c>
      <c r="Q291" s="849">
        <v>666</v>
      </c>
      <c r="R291" s="837">
        <v>0.69230769230769229</v>
      </c>
      <c r="S291" s="850">
        <v>37</v>
      </c>
    </row>
    <row r="292" spans="1:19" ht="14.4" customHeight="1" x14ac:dyDescent="0.3">
      <c r="A292" s="831" t="s">
        <v>6808</v>
      </c>
      <c r="B292" s="832" t="s">
        <v>6809</v>
      </c>
      <c r="C292" s="832" t="s">
        <v>612</v>
      </c>
      <c r="D292" s="832" t="s">
        <v>2161</v>
      </c>
      <c r="E292" s="832" t="s">
        <v>6788</v>
      </c>
      <c r="F292" s="832" t="s">
        <v>6839</v>
      </c>
      <c r="G292" s="832" t="s">
        <v>6840</v>
      </c>
      <c r="H292" s="849">
        <v>3</v>
      </c>
      <c r="I292" s="849">
        <v>603</v>
      </c>
      <c r="J292" s="832">
        <v>0.41614906832298137</v>
      </c>
      <c r="K292" s="832">
        <v>201</v>
      </c>
      <c r="L292" s="849">
        <v>7</v>
      </c>
      <c r="M292" s="849">
        <v>1449</v>
      </c>
      <c r="N292" s="832">
        <v>1</v>
      </c>
      <c r="O292" s="832">
        <v>207</v>
      </c>
      <c r="P292" s="849">
        <v>1</v>
      </c>
      <c r="Q292" s="849">
        <v>207</v>
      </c>
      <c r="R292" s="837">
        <v>0.14285714285714285</v>
      </c>
      <c r="S292" s="850">
        <v>207</v>
      </c>
    </row>
    <row r="293" spans="1:19" ht="14.4" customHeight="1" x14ac:dyDescent="0.3">
      <c r="A293" s="831" t="s">
        <v>6808</v>
      </c>
      <c r="B293" s="832" t="s">
        <v>6809</v>
      </c>
      <c r="C293" s="832" t="s">
        <v>612</v>
      </c>
      <c r="D293" s="832" t="s">
        <v>2161</v>
      </c>
      <c r="E293" s="832" t="s">
        <v>6788</v>
      </c>
      <c r="F293" s="832" t="s">
        <v>6841</v>
      </c>
      <c r="G293" s="832" t="s">
        <v>6842</v>
      </c>
      <c r="H293" s="849">
        <v>3</v>
      </c>
      <c r="I293" s="849">
        <v>903</v>
      </c>
      <c r="J293" s="832">
        <v>0.73058252427184467</v>
      </c>
      <c r="K293" s="832">
        <v>301</v>
      </c>
      <c r="L293" s="849">
        <v>4</v>
      </c>
      <c r="M293" s="849">
        <v>1236</v>
      </c>
      <c r="N293" s="832">
        <v>1</v>
      </c>
      <c r="O293" s="832">
        <v>309</v>
      </c>
      <c r="P293" s="849">
        <v>3</v>
      </c>
      <c r="Q293" s="849">
        <v>927</v>
      </c>
      <c r="R293" s="837">
        <v>0.75</v>
      </c>
      <c r="S293" s="850">
        <v>309</v>
      </c>
    </row>
    <row r="294" spans="1:19" ht="14.4" customHeight="1" x14ac:dyDescent="0.3">
      <c r="A294" s="831" t="s">
        <v>6808</v>
      </c>
      <c r="B294" s="832" t="s">
        <v>6809</v>
      </c>
      <c r="C294" s="832" t="s">
        <v>612</v>
      </c>
      <c r="D294" s="832" t="s">
        <v>2161</v>
      </c>
      <c r="E294" s="832" t="s">
        <v>6788</v>
      </c>
      <c r="F294" s="832" t="s">
        <v>6845</v>
      </c>
      <c r="G294" s="832" t="s">
        <v>6846</v>
      </c>
      <c r="H294" s="849">
        <v>1</v>
      </c>
      <c r="I294" s="849">
        <v>95</v>
      </c>
      <c r="J294" s="832">
        <v>0.95959595959595956</v>
      </c>
      <c r="K294" s="832">
        <v>95</v>
      </c>
      <c r="L294" s="849">
        <v>1</v>
      </c>
      <c r="M294" s="849">
        <v>99</v>
      </c>
      <c r="N294" s="832">
        <v>1</v>
      </c>
      <c r="O294" s="832">
        <v>99</v>
      </c>
      <c r="P294" s="849">
        <v>5</v>
      </c>
      <c r="Q294" s="849">
        <v>495</v>
      </c>
      <c r="R294" s="837">
        <v>5</v>
      </c>
      <c r="S294" s="850">
        <v>99</v>
      </c>
    </row>
    <row r="295" spans="1:19" ht="14.4" customHeight="1" x14ac:dyDescent="0.3">
      <c r="A295" s="831" t="s">
        <v>6808</v>
      </c>
      <c r="B295" s="832" t="s">
        <v>6809</v>
      </c>
      <c r="C295" s="832" t="s">
        <v>612</v>
      </c>
      <c r="D295" s="832" t="s">
        <v>2161</v>
      </c>
      <c r="E295" s="832" t="s">
        <v>6788</v>
      </c>
      <c r="F295" s="832" t="s">
        <v>6847</v>
      </c>
      <c r="G295" s="832" t="s">
        <v>6848</v>
      </c>
      <c r="H295" s="849">
        <v>1</v>
      </c>
      <c r="I295" s="849">
        <v>324</v>
      </c>
      <c r="J295" s="832"/>
      <c r="K295" s="832">
        <v>324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6808</v>
      </c>
      <c r="B296" s="832" t="s">
        <v>6809</v>
      </c>
      <c r="C296" s="832" t="s">
        <v>612</v>
      </c>
      <c r="D296" s="832" t="s">
        <v>2161</v>
      </c>
      <c r="E296" s="832" t="s">
        <v>6788</v>
      </c>
      <c r="F296" s="832" t="s">
        <v>6849</v>
      </c>
      <c r="G296" s="832" t="s">
        <v>6850</v>
      </c>
      <c r="H296" s="849">
        <v>12</v>
      </c>
      <c r="I296" s="849">
        <v>1116</v>
      </c>
      <c r="J296" s="832">
        <v>2.8762886597938144</v>
      </c>
      <c r="K296" s="832">
        <v>93</v>
      </c>
      <c r="L296" s="849">
        <v>4</v>
      </c>
      <c r="M296" s="849">
        <v>388</v>
      </c>
      <c r="N296" s="832">
        <v>1</v>
      </c>
      <c r="O296" s="832">
        <v>97</v>
      </c>
      <c r="P296" s="849">
        <v>7</v>
      </c>
      <c r="Q296" s="849">
        <v>679</v>
      </c>
      <c r="R296" s="837">
        <v>1.75</v>
      </c>
      <c r="S296" s="850">
        <v>97</v>
      </c>
    </row>
    <row r="297" spans="1:19" ht="14.4" customHeight="1" x14ac:dyDescent="0.3">
      <c r="A297" s="831" t="s">
        <v>6808</v>
      </c>
      <c r="B297" s="832" t="s">
        <v>6809</v>
      </c>
      <c r="C297" s="832" t="s">
        <v>612</v>
      </c>
      <c r="D297" s="832" t="s">
        <v>2161</v>
      </c>
      <c r="E297" s="832" t="s">
        <v>6788</v>
      </c>
      <c r="F297" s="832" t="s">
        <v>6789</v>
      </c>
      <c r="G297" s="832" t="s">
        <v>6790</v>
      </c>
      <c r="H297" s="849">
        <v>654</v>
      </c>
      <c r="I297" s="849">
        <v>153690</v>
      </c>
      <c r="J297" s="832">
        <v>0.86729568976219762</v>
      </c>
      <c r="K297" s="832">
        <v>235</v>
      </c>
      <c r="L297" s="849">
        <v>706</v>
      </c>
      <c r="M297" s="849">
        <v>177206</v>
      </c>
      <c r="N297" s="832">
        <v>1</v>
      </c>
      <c r="O297" s="832">
        <v>251</v>
      </c>
      <c r="P297" s="849">
        <v>785</v>
      </c>
      <c r="Q297" s="849">
        <v>197035</v>
      </c>
      <c r="R297" s="837">
        <v>1.1118980169971671</v>
      </c>
      <c r="S297" s="850">
        <v>251</v>
      </c>
    </row>
    <row r="298" spans="1:19" ht="14.4" customHeight="1" x14ac:dyDescent="0.3">
      <c r="A298" s="831" t="s">
        <v>6808</v>
      </c>
      <c r="B298" s="832" t="s">
        <v>6809</v>
      </c>
      <c r="C298" s="832" t="s">
        <v>612</v>
      </c>
      <c r="D298" s="832" t="s">
        <v>2161</v>
      </c>
      <c r="E298" s="832" t="s">
        <v>6788</v>
      </c>
      <c r="F298" s="832" t="s">
        <v>6851</v>
      </c>
      <c r="G298" s="832" t="s">
        <v>6852</v>
      </c>
      <c r="H298" s="849">
        <v>1003</v>
      </c>
      <c r="I298" s="849">
        <v>118354</v>
      </c>
      <c r="J298" s="832">
        <v>1.1845112992653977</v>
      </c>
      <c r="K298" s="832">
        <v>118</v>
      </c>
      <c r="L298" s="849">
        <v>793</v>
      </c>
      <c r="M298" s="849">
        <v>99918</v>
      </c>
      <c r="N298" s="832">
        <v>1</v>
      </c>
      <c r="O298" s="832">
        <v>126</v>
      </c>
      <c r="P298" s="849">
        <v>861</v>
      </c>
      <c r="Q298" s="849">
        <v>108486</v>
      </c>
      <c r="R298" s="837">
        <v>1.085750315258512</v>
      </c>
      <c r="S298" s="850">
        <v>126</v>
      </c>
    </row>
    <row r="299" spans="1:19" ht="14.4" customHeight="1" x14ac:dyDescent="0.3">
      <c r="A299" s="831" t="s">
        <v>6808</v>
      </c>
      <c r="B299" s="832" t="s">
        <v>6809</v>
      </c>
      <c r="C299" s="832" t="s">
        <v>612</v>
      </c>
      <c r="D299" s="832" t="s">
        <v>2161</v>
      </c>
      <c r="E299" s="832" t="s">
        <v>6788</v>
      </c>
      <c r="F299" s="832" t="s">
        <v>6791</v>
      </c>
      <c r="G299" s="832" t="s">
        <v>6792</v>
      </c>
      <c r="H299" s="849"/>
      <c r="I299" s="849"/>
      <c r="J299" s="832"/>
      <c r="K299" s="832"/>
      <c r="L299" s="849"/>
      <c r="M299" s="849"/>
      <c r="N299" s="832"/>
      <c r="O299" s="832"/>
      <c r="P299" s="849">
        <v>1</v>
      </c>
      <c r="Q299" s="849">
        <v>1310</v>
      </c>
      <c r="R299" s="837"/>
      <c r="S299" s="850">
        <v>1310</v>
      </c>
    </row>
    <row r="300" spans="1:19" ht="14.4" customHeight="1" x14ac:dyDescent="0.3">
      <c r="A300" s="831" t="s">
        <v>6808</v>
      </c>
      <c r="B300" s="832" t="s">
        <v>6809</v>
      </c>
      <c r="C300" s="832" t="s">
        <v>612</v>
      </c>
      <c r="D300" s="832" t="s">
        <v>2161</v>
      </c>
      <c r="E300" s="832" t="s">
        <v>6788</v>
      </c>
      <c r="F300" s="832" t="s">
        <v>6795</v>
      </c>
      <c r="G300" s="832" t="s">
        <v>6796</v>
      </c>
      <c r="H300" s="849">
        <v>585</v>
      </c>
      <c r="I300" s="849">
        <v>91845</v>
      </c>
      <c r="J300" s="832">
        <v>1.2196239343478608</v>
      </c>
      <c r="K300" s="832">
        <v>157</v>
      </c>
      <c r="L300" s="849">
        <v>462</v>
      </c>
      <c r="M300" s="849">
        <v>75306</v>
      </c>
      <c r="N300" s="832">
        <v>1</v>
      </c>
      <c r="O300" s="832">
        <v>163</v>
      </c>
      <c r="P300" s="849">
        <v>508</v>
      </c>
      <c r="Q300" s="849">
        <v>82804</v>
      </c>
      <c r="R300" s="837">
        <v>1.0995670995670996</v>
      </c>
      <c r="S300" s="850">
        <v>163</v>
      </c>
    </row>
    <row r="301" spans="1:19" ht="14.4" customHeight="1" x14ac:dyDescent="0.3">
      <c r="A301" s="831" t="s">
        <v>6808</v>
      </c>
      <c r="B301" s="832" t="s">
        <v>6809</v>
      </c>
      <c r="C301" s="832" t="s">
        <v>612</v>
      </c>
      <c r="D301" s="832" t="s">
        <v>2161</v>
      </c>
      <c r="E301" s="832" t="s">
        <v>6788</v>
      </c>
      <c r="F301" s="832" t="s">
        <v>6797</v>
      </c>
      <c r="G301" s="832" t="s">
        <v>6798</v>
      </c>
      <c r="H301" s="849">
        <v>590</v>
      </c>
      <c r="I301" s="849">
        <v>8466.67</v>
      </c>
      <c r="J301" s="832">
        <v>0.18392481793622534</v>
      </c>
      <c r="K301" s="832">
        <v>14.350288135593221</v>
      </c>
      <c r="L301" s="849">
        <v>1381</v>
      </c>
      <c r="M301" s="849">
        <v>46033.32</v>
      </c>
      <c r="N301" s="832">
        <v>1</v>
      </c>
      <c r="O301" s="832">
        <v>33.333323678493848</v>
      </c>
      <c r="P301" s="849">
        <v>1514</v>
      </c>
      <c r="Q301" s="849">
        <v>50466.67</v>
      </c>
      <c r="R301" s="837">
        <v>1.0963074138471871</v>
      </c>
      <c r="S301" s="850">
        <v>33.333335535006604</v>
      </c>
    </row>
    <row r="302" spans="1:19" ht="14.4" customHeight="1" x14ac:dyDescent="0.3">
      <c r="A302" s="831" t="s">
        <v>6808</v>
      </c>
      <c r="B302" s="832" t="s">
        <v>6809</v>
      </c>
      <c r="C302" s="832" t="s">
        <v>612</v>
      </c>
      <c r="D302" s="832" t="s">
        <v>2161</v>
      </c>
      <c r="E302" s="832" t="s">
        <v>6788</v>
      </c>
      <c r="F302" s="832" t="s">
        <v>6869</v>
      </c>
      <c r="G302" s="832" t="s">
        <v>6870</v>
      </c>
      <c r="H302" s="849">
        <v>1</v>
      </c>
      <c r="I302" s="849">
        <v>36</v>
      </c>
      <c r="J302" s="832">
        <v>0.97297297297297303</v>
      </c>
      <c r="K302" s="832">
        <v>36</v>
      </c>
      <c r="L302" s="849">
        <v>1</v>
      </c>
      <c r="M302" s="849">
        <v>37</v>
      </c>
      <c r="N302" s="832">
        <v>1</v>
      </c>
      <c r="O302" s="832">
        <v>37</v>
      </c>
      <c r="P302" s="849">
        <v>3</v>
      </c>
      <c r="Q302" s="849">
        <v>111</v>
      </c>
      <c r="R302" s="837">
        <v>3</v>
      </c>
      <c r="S302" s="850">
        <v>37</v>
      </c>
    </row>
    <row r="303" spans="1:19" ht="14.4" customHeight="1" x14ac:dyDescent="0.3">
      <c r="A303" s="831" t="s">
        <v>6808</v>
      </c>
      <c r="B303" s="832" t="s">
        <v>6809</v>
      </c>
      <c r="C303" s="832" t="s">
        <v>612</v>
      </c>
      <c r="D303" s="832" t="s">
        <v>2161</v>
      </c>
      <c r="E303" s="832" t="s">
        <v>6788</v>
      </c>
      <c r="F303" s="832" t="s">
        <v>6799</v>
      </c>
      <c r="G303" s="832" t="s">
        <v>6800</v>
      </c>
      <c r="H303" s="849">
        <v>583</v>
      </c>
      <c r="I303" s="849">
        <v>47806</v>
      </c>
      <c r="J303" s="832">
        <v>1.1954488622155539</v>
      </c>
      <c r="K303" s="832">
        <v>82</v>
      </c>
      <c r="L303" s="849">
        <v>465</v>
      </c>
      <c r="M303" s="849">
        <v>39990</v>
      </c>
      <c r="N303" s="832">
        <v>1</v>
      </c>
      <c r="O303" s="832">
        <v>86</v>
      </c>
      <c r="P303" s="849">
        <v>509</v>
      </c>
      <c r="Q303" s="849">
        <v>43774</v>
      </c>
      <c r="R303" s="837">
        <v>1.0946236559139786</v>
      </c>
      <c r="S303" s="850">
        <v>86</v>
      </c>
    </row>
    <row r="304" spans="1:19" ht="14.4" customHeight="1" x14ac:dyDescent="0.3">
      <c r="A304" s="831" t="s">
        <v>6808</v>
      </c>
      <c r="B304" s="832" t="s">
        <v>6809</v>
      </c>
      <c r="C304" s="832" t="s">
        <v>612</v>
      </c>
      <c r="D304" s="832" t="s">
        <v>2161</v>
      </c>
      <c r="E304" s="832" t="s">
        <v>6788</v>
      </c>
      <c r="F304" s="832" t="s">
        <v>6871</v>
      </c>
      <c r="G304" s="832" t="s">
        <v>6872</v>
      </c>
      <c r="H304" s="849"/>
      <c r="I304" s="849"/>
      <c r="J304" s="832"/>
      <c r="K304" s="832"/>
      <c r="L304" s="849">
        <v>1</v>
      </c>
      <c r="M304" s="849">
        <v>154</v>
      </c>
      <c r="N304" s="832">
        <v>1</v>
      </c>
      <c r="O304" s="832">
        <v>154</v>
      </c>
      <c r="P304" s="849"/>
      <c r="Q304" s="849"/>
      <c r="R304" s="837"/>
      <c r="S304" s="850"/>
    </row>
    <row r="305" spans="1:19" ht="14.4" customHeight="1" x14ac:dyDescent="0.3">
      <c r="A305" s="831" t="s">
        <v>6808</v>
      </c>
      <c r="B305" s="832" t="s">
        <v>6809</v>
      </c>
      <c r="C305" s="832" t="s">
        <v>612</v>
      </c>
      <c r="D305" s="832" t="s">
        <v>2161</v>
      </c>
      <c r="E305" s="832" t="s">
        <v>6788</v>
      </c>
      <c r="F305" s="832" t="s">
        <v>6875</v>
      </c>
      <c r="G305" s="832" t="s">
        <v>6876</v>
      </c>
      <c r="H305" s="849">
        <v>9</v>
      </c>
      <c r="I305" s="849">
        <v>0</v>
      </c>
      <c r="J305" s="832"/>
      <c r="K305" s="832">
        <v>0</v>
      </c>
      <c r="L305" s="849"/>
      <c r="M305" s="849"/>
      <c r="N305" s="832"/>
      <c r="O305" s="832"/>
      <c r="P305" s="849"/>
      <c r="Q305" s="849"/>
      <c r="R305" s="837"/>
      <c r="S305" s="850"/>
    </row>
    <row r="306" spans="1:19" ht="14.4" customHeight="1" x14ac:dyDescent="0.3">
      <c r="A306" s="831" t="s">
        <v>6808</v>
      </c>
      <c r="B306" s="832" t="s">
        <v>6809</v>
      </c>
      <c r="C306" s="832" t="s">
        <v>612</v>
      </c>
      <c r="D306" s="832" t="s">
        <v>2161</v>
      </c>
      <c r="E306" s="832" t="s">
        <v>6788</v>
      </c>
      <c r="F306" s="832" t="s">
        <v>6881</v>
      </c>
      <c r="G306" s="832" t="s">
        <v>6882</v>
      </c>
      <c r="H306" s="849">
        <v>6</v>
      </c>
      <c r="I306" s="849">
        <v>2304</v>
      </c>
      <c r="J306" s="832">
        <v>5.8477157360406089</v>
      </c>
      <c r="K306" s="832">
        <v>384</v>
      </c>
      <c r="L306" s="849">
        <v>1</v>
      </c>
      <c r="M306" s="849">
        <v>394</v>
      </c>
      <c r="N306" s="832">
        <v>1</v>
      </c>
      <c r="O306" s="832">
        <v>394</v>
      </c>
      <c r="P306" s="849">
        <v>2</v>
      </c>
      <c r="Q306" s="849">
        <v>790</v>
      </c>
      <c r="R306" s="837">
        <v>2.0050761421319798</v>
      </c>
      <c r="S306" s="850">
        <v>395</v>
      </c>
    </row>
    <row r="307" spans="1:19" ht="14.4" customHeight="1" x14ac:dyDescent="0.3">
      <c r="A307" s="831" t="s">
        <v>6808</v>
      </c>
      <c r="B307" s="832" t="s">
        <v>6809</v>
      </c>
      <c r="C307" s="832" t="s">
        <v>612</v>
      </c>
      <c r="D307" s="832" t="s">
        <v>2161</v>
      </c>
      <c r="E307" s="832" t="s">
        <v>6788</v>
      </c>
      <c r="F307" s="832" t="s">
        <v>6885</v>
      </c>
      <c r="G307" s="832" t="s">
        <v>6886</v>
      </c>
      <c r="H307" s="849"/>
      <c r="I307" s="849"/>
      <c r="J307" s="832"/>
      <c r="K307" s="832"/>
      <c r="L307" s="849">
        <v>2</v>
      </c>
      <c r="M307" s="849">
        <v>324</v>
      </c>
      <c r="N307" s="832">
        <v>1</v>
      </c>
      <c r="O307" s="832">
        <v>162</v>
      </c>
      <c r="P307" s="849">
        <v>4</v>
      </c>
      <c r="Q307" s="849">
        <v>648</v>
      </c>
      <c r="R307" s="837">
        <v>2</v>
      </c>
      <c r="S307" s="850">
        <v>162</v>
      </c>
    </row>
    <row r="308" spans="1:19" ht="14.4" customHeight="1" x14ac:dyDescent="0.3">
      <c r="A308" s="831" t="s">
        <v>6808</v>
      </c>
      <c r="B308" s="832" t="s">
        <v>6809</v>
      </c>
      <c r="C308" s="832" t="s">
        <v>612</v>
      </c>
      <c r="D308" s="832" t="s">
        <v>2161</v>
      </c>
      <c r="E308" s="832" t="s">
        <v>6788</v>
      </c>
      <c r="F308" s="832" t="s">
        <v>6887</v>
      </c>
      <c r="G308" s="832" t="s">
        <v>6888</v>
      </c>
      <c r="H308" s="849">
        <v>2</v>
      </c>
      <c r="I308" s="849">
        <v>698</v>
      </c>
      <c r="J308" s="832"/>
      <c r="K308" s="832">
        <v>349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" customHeight="1" x14ac:dyDescent="0.3">
      <c r="A309" s="831" t="s">
        <v>6808</v>
      </c>
      <c r="B309" s="832" t="s">
        <v>6809</v>
      </c>
      <c r="C309" s="832" t="s">
        <v>612</v>
      </c>
      <c r="D309" s="832" t="s">
        <v>2161</v>
      </c>
      <c r="E309" s="832" t="s">
        <v>6788</v>
      </c>
      <c r="F309" s="832" t="s">
        <v>6895</v>
      </c>
      <c r="G309" s="832" t="s">
        <v>6896</v>
      </c>
      <c r="H309" s="849">
        <v>1</v>
      </c>
      <c r="I309" s="849">
        <v>57</v>
      </c>
      <c r="J309" s="832">
        <v>0.96610169491525422</v>
      </c>
      <c r="K309" s="832">
        <v>57</v>
      </c>
      <c r="L309" s="849">
        <v>1</v>
      </c>
      <c r="M309" s="849">
        <v>59</v>
      </c>
      <c r="N309" s="832">
        <v>1</v>
      </c>
      <c r="O309" s="832">
        <v>59</v>
      </c>
      <c r="P309" s="849"/>
      <c r="Q309" s="849"/>
      <c r="R309" s="837"/>
      <c r="S309" s="850"/>
    </row>
    <row r="310" spans="1:19" ht="14.4" customHeight="1" x14ac:dyDescent="0.3">
      <c r="A310" s="831" t="s">
        <v>6808</v>
      </c>
      <c r="B310" s="832" t="s">
        <v>6809</v>
      </c>
      <c r="C310" s="832" t="s">
        <v>612</v>
      </c>
      <c r="D310" s="832" t="s">
        <v>2161</v>
      </c>
      <c r="E310" s="832" t="s">
        <v>6788</v>
      </c>
      <c r="F310" s="832" t="s">
        <v>6897</v>
      </c>
      <c r="G310" s="832" t="s">
        <v>6898</v>
      </c>
      <c r="H310" s="849"/>
      <c r="I310" s="849"/>
      <c r="J310" s="832"/>
      <c r="K310" s="832"/>
      <c r="L310" s="849"/>
      <c r="M310" s="849"/>
      <c r="N310" s="832"/>
      <c r="O310" s="832"/>
      <c r="P310" s="849">
        <v>0</v>
      </c>
      <c r="Q310" s="849">
        <v>0</v>
      </c>
      <c r="R310" s="837"/>
      <c r="S310" s="850"/>
    </row>
    <row r="311" spans="1:19" ht="14.4" customHeight="1" x14ac:dyDescent="0.3">
      <c r="A311" s="831" t="s">
        <v>6808</v>
      </c>
      <c r="B311" s="832" t="s">
        <v>6809</v>
      </c>
      <c r="C311" s="832" t="s">
        <v>612</v>
      </c>
      <c r="D311" s="832" t="s">
        <v>2161</v>
      </c>
      <c r="E311" s="832" t="s">
        <v>6788</v>
      </c>
      <c r="F311" s="832" t="s">
        <v>6905</v>
      </c>
      <c r="G311" s="832" t="s">
        <v>6906</v>
      </c>
      <c r="H311" s="849">
        <v>1</v>
      </c>
      <c r="I311" s="849">
        <v>311</v>
      </c>
      <c r="J311" s="832"/>
      <c r="K311" s="832">
        <v>311</v>
      </c>
      <c r="L311" s="849"/>
      <c r="M311" s="849"/>
      <c r="N311" s="832"/>
      <c r="O311" s="832"/>
      <c r="P311" s="849">
        <v>4</v>
      </c>
      <c r="Q311" s="849">
        <v>1276</v>
      </c>
      <c r="R311" s="837"/>
      <c r="S311" s="850">
        <v>319</v>
      </c>
    </row>
    <row r="312" spans="1:19" ht="14.4" customHeight="1" x14ac:dyDescent="0.3">
      <c r="A312" s="831" t="s">
        <v>6808</v>
      </c>
      <c r="B312" s="832" t="s">
        <v>6809</v>
      </c>
      <c r="C312" s="832" t="s">
        <v>612</v>
      </c>
      <c r="D312" s="832" t="s">
        <v>2161</v>
      </c>
      <c r="E312" s="832" t="s">
        <v>6788</v>
      </c>
      <c r="F312" s="832" t="s">
        <v>6913</v>
      </c>
      <c r="G312" s="832" t="s">
        <v>6914</v>
      </c>
      <c r="H312" s="849">
        <v>2</v>
      </c>
      <c r="I312" s="849">
        <v>1188</v>
      </c>
      <c r="J312" s="832">
        <v>1.9475409836065574</v>
      </c>
      <c r="K312" s="832">
        <v>594</v>
      </c>
      <c r="L312" s="849">
        <v>1</v>
      </c>
      <c r="M312" s="849">
        <v>610</v>
      </c>
      <c r="N312" s="832">
        <v>1</v>
      </c>
      <c r="O312" s="832">
        <v>610</v>
      </c>
      <c r="P312" s="849"/>
      <c r="Q312" s="849"/>
      <c r="R312" s="837"/>
      <c r="S312" s="850"/>
    </row>
    <row r="313" spans="1:19" ht="14.4" customHeight="1" x14ac:dyDescent="0.3">
      <c r="A313" s="831" t="s">
        <v>6808</v>
      </c>
      <c r="B313" s="832" t="s">
        <v>6809</v>
      </c>
      <c r="C313" s="832" t="s">
        <v>612</v>
      </c>
      <c r="D313" s="832" t="s">
        <v>2161</v>
      </c>
      <c r="E313" s="832" t="s">
        <v>6788</v>
      </c>
      <c r="F313" s="832" t="s">
        <v>6915</v>
      </c>
      <c r="G313" s="832" t="s">
        <v>6916</v>
      </c>
      <c r="H313" s="849">
        <v>1</v>
      </c>
      <c r="I313" s="849">
        <v>82</v>
      </c>
      <c r="J313" s="832">
        <v>0.19069767441860466</v>
      </c>
      <c r="K313" s="832">
        <v>82</v>
      </c>
      <c r="L313" s="849">
        <v>5</v>
      </c>
      <c r="M313" s="849">
        <v>430</v>
      </c>
      <c r="N313" s="832">
        <v>1</v>
      </c>
      <c r="O313" s="832">
        <v>86</v>
      </c>
      <c r="P313" s="849">
        <v>9</v>
      </c>
      <c r="Q313" s="849">
        <v>774</v>
      </c>
      <c r="R313" s="837">
        <v>1.8</v>
      </c>
      <c r="S313" s="850">
        <v>86</v>
      </c>
    </row>
    <row r="314" spans="1:19" ht="14.4" customHeight="1" x14ac:dyDescent="0.3">
      <c r="A314" s="831" t="s">
        <v>6808</v>
      </c>
      <c r="B314" s="832" t="s">
        <v>6809</v>
      </c>
      <c r="C314" s="832" t="s">
        <v>612</v>
      </c>
      <c r="D314" s="832" t="s">
        <v>2161</v>
      </c>
      <c r="E314" s="832" t="s">
        <v>6788</v>
      </c>
      <c r="F314" s="832" t="s">
        <v>6917</v>
      </c>
      <c r="G314" s="832" t="s">
        <v>6918</v>
      </c>
      <c r="H314" s="849">
        <v>1</v>
      </c>
      <c r="I314" s="849">
        <v>389</v>
      </c>
      <c r="J314" s="832"/>
      <c r="K314" s="832">
        <v>389</v>
      </c>
      <c r="L314" s="849"/>
      <c r="M314" s="849"/>
      <c r="N314" s="832"/>
      <c r="O314" s="832"/>
      <c r="P314" s="849"/>
      <c r="Q314" s="849"/>
      <c r="R314" s="837"/>
      <c r="S314" s="850"/>
    </row>
    <row r="315" spans="1:19" ht="14.4" customHeight="1" x14ac:dyDescent="0.3">
      <c r="A315" s="831" t="s">
        <v>6808</v>
      </c>
      <c r="B315" s="832" t="s">
        <v>6809</v>
      </c>
      <c r="C315" s="832" t="s">
        <v>612</v>
      </c>
      <c r="D315" s="832" t="s">
        <v>2162</v>
      </c>
      <c r="E315" s="832" t="s">
        <v>6786</v>
      </c>
      <c r="F315" s="832" t="s">
        <v>6787</v>
      </c>
      <c r="G315" s="832" t="s">
        <v>3778</v>
      </c>
      <c r="H315" s="849">
        <v>11.25</v>
      </c>
      <c r="I315" s="849">
        <v>1698.75</v>
      </c>
      <c r="J315" s="832">
        <v>1.5100671140939597</v>
      </c>
      <c r="K315" s="832">
        <v>151</v>
      </c>
      <c r="L315" s="849">
        <v>7.4499999999999993</v>
      </c>
      <c r="M315" s="849">
        <v>1124.95</v>
      </c>
      <c r="N315" s="832">
        <v>1</v>
      </c>
      <c r="O315" s="832">
        <v>151.00000000000003</v>
      </c>
      <c r="P315" s="849">
        <v>9.4</v>
      </c>
      <c r="Q315" s="849">
        <v>1122.2900000000002</v>
      </c>
      <c r="R315" s="837">
        <v>0.99763545046446522</v>
      </c>
      <c r="S315" s="850">
        <v>119.39255319148938</v>
      </c>
    </row>
    <row r="316" spans="1:19" ht="14.4" customHeight="1" x14ac:dyDescent="0.3">
      <c r="A316" s="831" t="s">
        <v>6808</v>
      </c>
      <c r="B316" s="832" t="s">
        <v>6809</v>
      </c>
      <c r="C316" s="832" t="s">
        <v>612</v>
      </c>
      <c r="D316" s="832" t="s">
        <v>2162</v>
      </c>
      <c r="E316" s="832" t="s">
        <v>6786</v>
      </c>
      <c r="F316" s="832" t="s">
        <v>6817</v>
      </c>
      <c r="G316" s="832" t="s">
        <v>6818</v>
      </c>
      <c r="H316" s="849"/>
      <c r="I316" s="849"/>
      <c r="J316" s="832"/>
      <c r="K316" s="832"/>
      <c r="L316" s="849">
        <v>2</v>
      </c>
      <c r="M316" s="849">
        <v>262.95999999999998</v>
      </c>
      <c r="N316" s="832">
        <v>1</v>
      </c>
      <c r="O316" s="832">
        <v>131.47999999999999</v>
      </c>
      <c r="P316" s="849"/>
      <c r="Q316" s="849"/>
      <c r="R316" s="837"/>
      <c r="S316" s="850"/>
    </row>
    <row r="317" spans="1:19" ht="14.4" customHeight="1" x14ac:dyDescent="0.3">
      <c r="A317" s="831" t="s">
        <v>6808</v>
      </c>
      <c r="B317" s="832" t="s">
        <v>6809</v>
      </c>
      <c r="C317" s="832" t="s">
        <v>612</v>
      </c>
      <c r="D317" s="832" t="s">
        <v>2162</v>
      </c>
      <c r="E317" s="832" t="s">
        <v>6786</v>
      </c>
      <c r="F317" s="832" t="s">
        <v>6819</v>
      </c>
      <c r="G317" s="832" t="s">
        <v>686</v>
      </c>
      <c r="H317" s="849">
        <v>221</v>
      </c>
      <c r="I317" s="849">
        <v>4669.7299999999996</v>
      </c>
      <c r="J317" s="832">
        <v>1.493243243243243</v>
      </c>
      <c r="K317" s="832">
        <v>21.13</v>
      </c>
      <c r="L317" s="849">
        <v>148</v>
      </c>
      <c r="M317" s="849">
        <v>3127.2400000000002</v>
      </c>
      <c r="N317" s="832">
        <v>1</v>
      </c>
      <c r="O317" s="832">
        <v>21.130000000000003</v>
      </c>
      <c r="P317" s="849">
        <v>173</v>
      </c>
      <c r="Q317" s="849">
        <v>2906.4</v>
      </c>
      <c r="R317" s="837">
        <v>0.92938181911206041</v>
      </c>
      <c r="S317" s="850">
        <v>16.8</v>
      </c>
    </row>
    <row r="318" spans="1:19" ht="14.4" customHeight="1" x14ac:dyDescent="0.3">
      <c r="A318" s="831" t="s">
        <v>6808</v>
      </c>
      <c r="B318" s="832" t="s">
        <v>6809</v>
      </c>
      <c r="C318" s="832" t="s">
        <v>612</v>
      </c>
      <c r="D318" s="832" t="s">
        <v>2162</v>
      </c>
      <c r="E318" s="832" t="s">
        <v>6786</v>
      </c>
      <c r="F318" s="832" t="s">
        <v>6820</v>
      </c>
      <c r="G318" s="832" t="s">
        <v>704</v>
      </c>
      <c r="H318" s="849">
        <v>0.8</v>
      </c>
      <c r="I318" s="849">
        <v>211.24</v>
      </c>
      <c r="J318" s="832">
        <v>4</v>
      </c>
      <c r="K318" s="832">
        <v>264.05</v>
      </c>
      <c r="L318" s="849">
        <v>0.2</v>
      </c>
      <c r="M318" s="849">
        <v>52.81</v>
      </c>
      <c r="N318" s="832">
        <v>1</v>
      </c>
      <c r="O318" s="832">
        <v>264.05</v>
      </c>
      <c r="P318" s="849">
        <v>3.0000000000000004</v>
      </c>
      <c r="Q318" s="849">
        <v>630.15</v>
      </c>
      <c r="R318" s="837">
        <v>11.932399166824464</v>
      </c>
      <c r="S318" s="850">
        <v>210.04999999999995</v>
      </c>
    </row>
    <row r="319" spans="1:19" ht="14.4" customHeight="1" x14ac:dyDescent="0.3">
      <c r="A319" s="831" t="s">
        <v>6808</v>
      </c>
      <c r="B319" s="832" t="s">
        <v>6809</v>
      </c>
      <c r="C319" s="832" t="s">
        <v>612</v>
      </c>
      <c r="D319" s="832" t="s">
        <v>2162</v>
      </c>
      <c r="E319" s="832" t="s">
        <v>6788</v>
      </c>
      <c r="F319" s="832" t="s">
        <v>6827</v>
      </c>
      <c r="G319" s="832" t="s">
        <v>6828</v>
      </c>
      <c r="H319" s="849"/>
      <c r="I319" s="849"/>
      <c r="J319" s="832"/>
      <c r="K319" s="832"/>
      <c r="L319" s="849">
        <v>2</v>
      </c>
      <c r="M319" s="849">
        <v>292</v>
      </c>
      <c r="N319" s="832">
        <v>1</v>
      </c>
      <c r="O319" s="832">
        <v>146</v>
      </c>
      <c r="P319" s="849"/>
      <c r="Q319" s="849"/>
      <c r="R319" s="837"/>
      <c r="S319" s="850"/>
    </row>
    <row r="320" spans="1:19" ht="14.4" customHeight="1" x14ac:dyDescent="0.3">
      <c r="A320" s="831" t="s">
        <v>6808</v>
      </c>
      <c r="B320" s="832" t="s">
        <v>6809</v>
      </c>
      <c r="C320" s="832" t="s">
        <v>612</v>
      </c>
      <c r="D320" s="832" t="s">
        <v>2162</v>
      </c>
      <c r="E320" s="832" t="s">
        <v>6788</v>
      </c>
      <c r="F320" s="832" t="s">
        <v>6833</v>
      </c>
      <c r="G320" s="832" t="s">
        <v>6834</v>
      </c>
      <c r="H320" s="849">
        <v>123</v>
      </c>
      <c r="I320" s="849">
        <v>4305</v>
      </c>
      <c r="J320" s="832">
        <v>1.1187629937629937</v>
      </c>
      <c r="K320" s="832">
        <v>35</v>
      </c>
      <c r="L320" s="849">
        <v>104</v>
      </c>
      <c r="M320" s="849">
        <v>3848</v>
      </c>
      <c r="N320" s="832">
        <v>1</v>
      </c>
      <c r="O320" s="832">
        <v>37</v>
      </c>
      <c r="P320" s="849">
        <v>97</v>
      </c>
      <c r="Q320" s="849">
        <v>3589</v>
      </c>
      <c r="R320" s="837">
        <v>0.93269230769230771</v>
      </c>
      <c r="S320" s="850">
        <v>37</v>
      </c>
    </row>
    <row r="321" spans="1:19" ht="14.4" customHeight="1" x14ac:dyDescent="0.3">
      <c r="A321" s="831" t="s">
        <v>6808</v>
      </c>
      <c r="B321" s="832" t="s">
        <v>6809</v>
      </c>
      <c r="C321" s="832" t="s">
        <v>612</v>
      </c>
      <c r="D321" s="832" t="s">
        <v>2162</v>
      </c>
      <c r="E321" s="832" t="s">
        <v>6788</v>
      </c>
      <c r="F321" s="832" t="s">
        <v>6835</v>
      </c>
      <c r="G321" s="832" t="s">
        <v>6836</v>
      </c>
      <c r="H321" s="849"/>
      <c r="I321" s="849"/>
      <c r="J321" s="832"/>
      <c r="K321" s="832"/>
      <c r="L321" s="849"/>
      <c r="M321" s="849"/>
      <c r="N321" s="832"/>
      <c r="O321" s="832"/>
      <c r="P321" s="849">
        <v>1</v>
      </c>
      <c r="Q321" s="849">
        <v>5</v>
      </c>
      <c r="R321" s="837"/>
      <c r="S321" s="850">
        <v>5</v>
      </c>
    </row>
    <row r="322" spans="1:19" ht="14.4" customHeight="1" x14ac:dyDescent="0.3">
      <c r="A322" s="831" t="s">
        <v>6808</v>
      </c>
      <c r="B322" s="832" t="s">
        <v>6809</v>
      </c>
      <c r="C322" s="832" t="s">
        <v>612</v>
      </c>
      <c r="D322" s="832" t="s">
        <v>2162</v>
      </c>
      <c r="E322" s="832" t="s">
        <v>6788</v>
      </c>
      <c r="F322" s="832" t="s">
        <v>6837</v>
      </c>
      <c r="G322" s="832" t="s">
        <v>6838</v>
      </c>
      <c r="H322" s="849">
        <v>3</v>
      </c>
      <c r="I322" s="849">
        <v>15</v>
      </c>
      <c r="J322" s="832">
        <v>0.5</v>
      </c>
      <c r="K322" s="832">
        <v>5</v>
      </c>
      <c r="L322" s="849">
        <v>6</v>
      </c>
      <c r="M322" s="849">
        <v>30</v>
      </c>
      <c r="N322" s="832">
        <v>1</v>
      </c>
      <c r="O322" s="832">
        <v>5</v>
      </c>
      <c r="P322" s="849">
        <v>2</v>
      </c>
      <c r="Q322" s="849">
        <v>10</v>
      </c>
      <c r="R322" s="837">
        <v>0.33333333333333331</v>
      </c>
      <c r="S322" s="850">
        <v>5</v>
      </c>
    </row>
    <row r="323" spans="1:19" ht="14.4" customHeight="1" x14ac:dyDescent="0.3">
      <c r="A323" s="831" t="s">
        <v>6808</v>
      </c>
      <c r="B323" s="832" t="s">
        <v>6809</v>
      </c>
      <c r="C323" s="832" t="s">
        <v>612</v>
      </c>
      <c r="D323" s="832" t="s">
        <v>2162</v>
      </c>
      <c r="E323" s="832" t="s">
        <v>6788</v>
      </c>
      <c r="F323" s="832" t="s">
        <v>6841</v>
      </c>
      <c r="G323" s="832" t="s">
        <v>6842</v>
      </c>
      <c r="H323" s="849">
        <v>1</v>
      </c>
      <c r="I323" s="849">
        <v>301</v>
      </c>
      <c r="J323" s="832"/>
      <c r="K323" s="832">
        <v>301</v>
      </c>
      <c r="L323" s="849"/>
      <c r="M323" s="849"/>
      <c r="N323" s="832"/>
      <c r="O323" s="832"/>
      <c r="P323" s="849"/>
      <c r="Q323" s="849"/>
      <c r="R323" s="837"/>
      <c r="S323" s="850"/>
    </row>
    <row r="324" spans="1:19" ht="14.4" customHeight="1" x14ac:dyDescent="0.3">
      <c r="A324" s="831" t="s">
        <v>6808</v>
      </c>
      <c r="B324" s="832" t="s">
        <v>6809</v>
      </c>
      <c r="C324" s="832" t="s">
        <v>612</v>
      </c>
      <c r="D324" s="832" t="s">
        <v>2162</v>
      </c>
      <c r="E324" s="832" t="s">
        <v>6788</v>
      </c>
      <c r="F324" s="832" t="s">
        <v>6789</v>
      </c>
      <c r="G324" s="832" t="s">
        <v>6790</v>
      </c>
      <c r="H324" s="849">
        <v>330</v>
      </c>
      <c r="I324" s="849">
        <v>77550</v>
      </c>
      <c r="J324" s="832">
        <v>1.2260481881995826</v>
      </c>
      <c r="K324" s="832">
        <v>235</v>
      </c>
      <c r="L324" s="849">
        <v>252</v>
      </c>
      <c r="M324" s="849">
        <v>63252</v>
      </c>
      <c r="N324" s="832">
        <v>1</v>
      </c>
      <c r="O324" s="832">
        <v>251</v>
      </c>
      <c r="P324" s="849">
        <v>253</v>
      </c>
      <c r="Q324" s="849">
        <v>63503</v>
      </c>
      <c r="R324" s="837">
        <v>1.003968253968254</v>
      </c>
      <c r="S324" s="850">
        <v>251</v>
      </c>
    </row>
    <row r="325" spans="1:19" ht="14.4" customHeight="1" x14ac:dyDescent="0.3">
      <c r="A325" s="831" t="s">
        <v>6808</v>
      </c>
      <c r="B325" s="832" t="s">
        <v>6809</v>
      </c>
      <c r="C325" s="832" t="s">
        <v>612</v>
      </c>
      <c r="D325" s="832" t="s">
        <v>2162</v>
      </c>
      <c r="E325" s="832" t="s">
        <v>6788</v>
      </c>
      <c r="F325" s="832" t="s">
        <v>6851</v>
      </c>
      <c r="G325" s="832" t="s">
        <v>6852</v>
      </c>
      <c r="H325" s="849">
        <v>739</v>
      </c>
      <c r="I325" s="849">
        <v>87202</v>
      </c>
      <c r="J325" s="832">
        <v>1.0044693252240422</v>
      </c>
      <c r="K325" s="832">
        <v>118</v>
      </c>
      <c r="L325" s="849">
        <v>689</v>
      </c>
      <c r="M325" s="849">
        <v>86814</v>
      </c>
      <c r="N325" s="832">
        <v>1</v>
      </c>
      <c r="O325" s="832">
        <v>126</v>
      </c>
      <c r="P325" s="849">
        <v>792</v>
      </c>
      <c r="Q325" s="849">
        <v>99792</v>
      </c>
      <c r="R325" s="837">
        <v>1.1494920174165457</v>
      </c>
      <c r="S325" s="850">
        <v>126</v>
      </c>
    </row>
    <row r="326" spans="1:19" ht="14.4" customHeight="1" x14ac:dyDescent="0.3">
      <c r="A326" s="831" t="s">
        <v>6808</v>
      </c>
      <c r="B326" s="832" t="s">
        <v>6809</v>
      </c>
      <c r="C326" s="832" t="s">
        <v>612</v>
      </c>
      <c r="D326" s="832" t="s">
        <v>2162</v>
      </c>
      <c r="E326" s="832" t="s">
        <v>6788</v>
      </c>
      <c r="F326" s="832" t="s">
        <v>6795</v>
      </c>
      <c r="G326" s="832" t="s">
        <v>6796</v>
      </c>
      <c r="H326" s="849">
        <v>400</v>
      </c>
      <c r="I326" s="849">
        <v>62800</v>
      </c>
      <c r="J326" s="832">
        <v>1.4322530617830183</v>
      </c>
      <c r="K326" s="832">
        <v>157</v>
      </c>
      <c r="L326" s="849">
        <v>269</v>
      </c>
      <c r="M326" s="849">
        <v>43847</v>
      </c>
      <c r="N326" s="832">
        <v>1</v>
      </c>
      <c r="O326" s="832">
        <v>163</v>
      </c>
      <c r="P326" s="849">
        <v>308</v>
      </c>
      <c r="Q326" s="849">
        <v>50204</v>
      </c>
      <c r="R326" s="837">
        <v>1.1449814126394051</v>
      </c>
      <c r="S326" s="850">
        <v>163</v>
      </c>
    </row>
    <row r="327" spans="1:19" ht="14.4" customHeight="1" x14ac:dyDescent="0.3">
      <c r="A327" s="831" t="s">
        <v>6808</v>
      </c>
      <c r="B327" s="832" t="s">
        <v>6809</v>
      </c>
      <c r="C327" s="832" t="s">
        <v>612</v>
      </c>
      <c r="D327" s="832" t="s">
        <v>2162</v>
      </c>
      <c r="E327" s="832" t="s">
        <v>6788</v>
      </c>
      <c r="F327" s="832" t="s">
        <v>6797</v>
      </c>
      <c r="G327" s="832" t="s">
        <v>6798</v>
      </c>
      <c r="H327" s="849">
        <v>440</v>
      </c>
      <c r="I327" s="849">
        <v>7266.67</v>
      </c>
      <c r="J327" s="832">
        <v>0.23877333214165777</v>
      </c>
      <c r="K327" s="832">
        <v>16.515159090909091</v>
      </c>
      <c r="L327" s="849">
        <v>913</v>
      </c>
      <c r="M327" s="849">
        <v>30433.340000000004</v>
      </c>
      <c r="N327" s="832">
        <v>1</v>
      </c>
      <c r="O327" s="832">
        <v>33.33334063526835</v>
      </c>
      <c r="P327" s="849">
        <v>1001</v>
      </c>
      <c r="Q327" s="849">
        <v>33366.660000000003</v>
      </c>
      <c r="R327" s="837">
        <v>1.0963850829386454</v>
      </c>
      <c r="S327" s="850">
        <v>33.333326673326674</v>
      </c>
    </row>
    <row r="328" spans="1:19" ht="14.4" customHeight="1" x14ac:dyDescent="0.3">
      <c r="A328" s="831" t="s">
        <v>6808</v>
      </c>
      <c r="B328" s="832" t="s">
        <v>6809</v>
      </c>
      <c r="C328" s="832" t="s">
        <v>612</v>
      </c>
      <c r="D328" s="832" t="s">
        <v>2162</v>
      </c>
      <c r="E328" s="832" t="s">
        <v>6788</v>
      </c>
      <c r="F328" s="832" t="s">
        <v>6869</v>
      </c>
      <c r="G328" s="832" t="s">
        <v>6870</v>
      </c>
      <c r="H328" s="849"/>
      <c r="I328" s="849"/>
      <c r="J328" s="832"/>
      <c r="K328" s="832"/>
      <c r="L328" s="849">
        <v>1</v>
      </c>
      <c r="M328" s="849">
        <v>37</v>
      </c>
      <c r="N328" s="832">
        <v>1</v>
      </c>
      <c r="O328" s="832">
        <v>37</v>
      </c>
      <c r="P328" s="849">
        <v>1</v>
      </c>
      <c r="Q328" s="849">
        <v>37</v>
      </c>
      <c r="R328" s="837">
        <v>1</v>
      </c>
      <c r="S328" s="850">
        <v>37</v>
      </c>
    </row>
    <row r="329" spans="1:19" ht="14.4" customHeight="1" x14ac:dyDescent="0.3">
      <c r="A329" s="831" t="s">
        <v>6808</v>
      </c>
      <c r="B329" s="832" t="s">
        <v>6809</v>
      </c>
      <c r="C329" s="832" t="s">
        <v>612</v>
      </c>
      <c r="D329" s="832" t="s">
        <v>2162</v>
      </c>
      <c r="E329" s="832" t="s">
        <v>6788</v>
      </c>
      <c r="F329" s="832" t="s">
        <v>6799</v>
      </c>
      <c r="G329" s="832" t="s">
        <v>6800</v>
      </c>
      <c r="H329" s="849">
        <v>345</v>
      </c>
      <c r="I329" s="849">
        <v>28290</v>
      </c>
      <c r="J329" s="832">
        <v>1.5664451827242525</v>
      </c>
      <c r="K329" s="832">
        <v>82</v>
      </c>
      <c r="L329" s="849">
        <v>210</v>
      </c>
      <c r="M329" s="849">
        <v>18060</v>
      </c>
      <c r="N329" s="832">
        <v>1</v>
      </c>
      <c r="O329" s="832">
        <v>86</v>
      </c>
      <c r="P329" s="849">
        <v>228</v>
      </c>
      <c r="Q329" s="849">
        <v>19608</v>
      </c>
      <c r="R329" s="837">
        <v>1.0857142857142856</v>
      </c>
      <c r="S329" s="850">
        <v>86</v>
      </c>
    </row>
    <row r="330" spans="1:19" ht="14.4" customHeight="1" x14ac:dyDescent="0.3">
      <c r="A330" s="831" t="s">
        <v>6808</v>
      </c>
      <c r="B330" s="832" t="s">
        <v>6809</v>
      </c>
      <c r="C330" s="832" t="s">
        <v>612</v>
      </c>
      <c r="D330" s="832" t="s">
        <v>2162</v>
      </c>
      <c r="E330" s="832" t="s">
        <v>6788</v>
      </c>
      <c r="F330" s="832" t="s">
        <v>6875</v>
      </c>
      <c r="G330" s="832" t="s">
        <v>6876</v>
      </c>
      <c r="H330" s="849">
        <v>1</v>
      </c>
      <c r="I330" s="849">
        <v>0</v>
      </c>
      <c r="J330" s="832"/>
      <c r="K330" s="832">
        <v>0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6808</v>
      </c>
      <c r="B331" s="832" t="s">
        <v>6809</v>
      </c>
      <c r="C331" s="832" t="s">
        <v>612</v>
      </c>
      <c r="D331" s="832" t="s">
        <v>2162</v>
      </c>
      <c r="E331" s="832" t="s">
        <v>6788</v>
      </c>
      <c r="F331" s="832" t="s">
        <v>6885</v>
      </c>
      <c r="G331" s="832" t="s">
        <v>6886</v>
      </c>
      <c r="H331" s="849"/>
      <c r="I331" s="849"/>
      <c r="J331" s="832"/>
      <c r="K331" s="832"/>
      <c r="L331" s="849"/>
      <c r="M331" s="849"/>
      <c r="N331" s="832"/>
      <c r="O331" s="832"/>
      <c r="P331" s="849">
        <v>1</v>
      </c>
      <c r="Q331" s="849">
        <v>162</v>
      </c>
      <c r="R331" s="837"/>
      <c r="S331" s="850">
        <v>162</v>
      </c>
    </row>
    <row r="332" spans="1:19" ht="14.4" customHeight="1" x14ac:dyDescent="0.3">
      <c r="A332" s="831" t="s">
        <v>6808</v>
      </c>
      <c r="B332" s="832" t="s">
        <v>6809</v>
      </c>
      <c r="C332" s="832" t="s">
        <v>612</v>
      </c>
      <c r="D332" s="832" t="s">
        <v>2162</v>
      </c>
      <c r="E332" s="832" t="s">
        <v>6788</v>
      </c>
      <c r="F332" s="832" t="s">
        <v>6895</v>
      </c>
      <c r="G332" s="832" t="s">
        <v>6896</v>
      </c>
      <c r="H332" s="849"/>
      <c r="I332" s="849"/>
      <c r="J332" s="832"/>
      <c r="K332" s="832"/>
      <c r="L332" s="849">
        <v>1</v>
      </c>
      <c r="M332" s="849">
        <v>59</v>
      </c>
      <c r="N332" s="832">
        <v>1</v>
      </c>
      <c r="O332" s="832">
        <v>59</v>
      </c>
      <c r="P332" s="849"/>
      <c r="Q332" s="849"/>
      <c r="R332" s="837"/>
      <c r="S332" s="850"/>
    </row>
    <row r="333" spans="1:19" ht="14.4" customHeight="1" x14ac:dyDescent="0.3">
      <c r="A333" s="831" t="s">
        <v>6808</v>
      </c>
      <c r="B333" s="832" t="s">
        <v>6809</v>
      </c>
      <c r="C333" s="832" t="s">
        <v>612</v>
      </c>
      <c r="D333" s="832" t="s">
        <v>2162</v>
      </c>
      <c r="E333" s="832" t="s">
        <v>6788</v>
      </c>
      <c r="F333" s="832" t="s">
        <v>6915</v>
      </c>
      <c r="G333" s="832" t="s">
        <v>6916</v>
      </c>
      <c r="H333" s="849">
        <v>21</v>
      </c>
      <c r="I333" s="849">
        <v>1722</v>
      </c>
      <c r="J333" s="832">
        <v>1.8202959830866807</v>
      </c>
      <c r="K333" s="832">
        <v>82</v>
      </c>
      <c r="L333" s="849">
        <v>11</v>
      </c>
      <c r="M333" s="849">
        <v>946</v>
      </c>
      <c r="N333" s="832">
        <v>1</v>
      </c>
      <c r="O333" s="832">
        <v>86</v>
      </c>
      <c r="P333" s="849">
        <v>8</v>
      </c>
      <c r="Q333" s="849">
        <v>688</v>
      </c>
      <c r="R333" s="837">
        <v>0.72727272727272729</v>
      </c>
      <c r="S333" s="850">
        <v>86</v>
      </c>
    </row>
    <row r="334" spans="1:19" ht="14.4" customHeight="1" x14ac:dyDescent="0.3">
      <c r="A334" s="831" t="s">
        <v>6808</v>
      </c>
      <c r="B334" s="832" t="s">
        <v>6809</v>
      </c>
      <c r="C334" s="832" t="s">
        <v>612</v>
      </c>
      <c r="D334" s="832" t="s">
        <v>2162</v>
      </c>
      <c r="E334" s="832" t="s">
        <v>6788</v>
      </c>
      <c r="F334" s="832" t="s">
        <v>6917</v>
      </c>
      <c r="G334" s="832" t="s">
        <v>6918</v>
      </c>
      <c r="H334" s="849">
        <v>1</v>
      </c>
      <c r="I334" s="849">
        <v>389</v>
      </c>
      <c r="J334" s="832"/>
      <c r="K334" s="832">
        <v>389</v>
      </c>
      <c r="L334" s="849"/>
      <c r="M334" s="849"/>
      <c r="N334" s="832"/>
      <c r="O334" s="832"/>
      <c r="P334" s="849"/>
      <c r="Q334" s="849"/>
      <c r="R334" s="837"/>
      <c r="S334" s="850"/>
    </row>
    <row r="335" spans="1:19" ht="14.4" customHeight="1" x14ac:dyDescent="0.3">
      <c r="A335" s="831" t="s">
        <v>6808</v>
      </c>
      <c r="B335" s="832" t="s">
        <v>6809</v>
      </c>
      <c r="C335" s="832" t="s">
        <v>612</v>
      </c>
      <c r="D335" s="832" t="s">
        <v>2163</v>
      </c>
      <c r="E335" s="832" t="s">
        <v>6786</v>
      </c>
      <c r="F335" s="832" t="s">
        <v>6787</v>
      </c>
      <c r="G335" s="832" t="s">
        <v>3778</v>
      </c>
      <c r="H335" s="849">
        <v>0.35000000000000003</v>
      </c>
      <c r="I335" s="849">
        <v>52.849999999999994</v>
      </c>
      <c r="J335" s="832">
        <v>1.1666666666666665</v>
      </c>
      <c r="K335" s="832">
        <v>150.99999999999997</v>
      </c>
      <c r="L335" s="849">
        <v>0.30000000000000004</v>
      </c>
      <c r="M335" s="849">
        <v>45.3</v>
      </c>
      <c r="N335" s="832">
        <v>1</v>
      </c>
      <c r="O335" s="832">
        <v>150.99999999999997</v>
      </c>
      <c r="P335" s="849">
        <v>0.35000000000000003</v>
      </c>
      <c r="Q335" s="849">
        <v>40.639999999999993</v>
      </c>
      <c r="R335" s="837">
        <v>0.89713024282560694</v>
      </c>
      <c r="S335" s="850">
        <v>116.11428571428569</v>
      </c>
    </row>
    <row r="336" spans="1:19" ht="14.4" customHeight="1" x14ac:dyDescent="0.3">
      <c r="A336" s="831" t="s">
        <v>6808</v>
      </c>
      <c r="B336" s="832" t="s">
        <v>6809</v>
      </c>
      <c r="C336" s="832" t="s">
        <v>612</v>
      </c>
      <c r="D336" s="832" t="s">
        <v>2163</v>
      </c>
      <c r="E336" s="832" t="s">
        <v>6786</v>
      </c>
      <c r="F336" s="832" t="s">
        <v>6813</v>
      </c>
      <c r="G336" s="832" t="s">
        <v>6814</v>
      </c>
      <c r="H336" s="849"/>
      <c r="I336" s="849"/>
      <c r="J336" s="832"/>
      <c r="K336" s="832"/>
      <c r="L336" s="849">
        <v>4</v>
      </c>
      <c r="M336" s="849">
        <v>4427.2</v>
      </c>
      <c r="N336" s="832">
        <v>1</v>
      </c>
      <c r="O336" s="832">
        <v>1106.8</v>
      </c>
      <c r="P336" s="849"/>
      <c r="Q336" s="849"/>
      <c r="R336" s="837"/>
      <c r="S336" s="850"/>
    </row>
    <row r="337" spans="1:19" ht="14.4" customHeight="1" x14ac:dyDescent="0.3">
      <c r="A337" s="831" t="s">
        <v>6808</v>
      </c>
      <c r="B337" s="832" t="s">
        <v>6809</v>
      </c>
      <c r="C337" s="832" t="s">
        <v>612</v>
      </c>
      <c r="D337" s="832" t="s">
        <v>2163</v>
      </c>
      <c r="E337" s="832" t="s">
        <v>6786</v>
      </c>
      <c r="F337" s="832" t="s">
        <v>6819</v>
      </c>
      <c r="G337" s="832" t="s">
        <v>686</v>
      </c>
      <c r="H337" s="849">
        <v>2</v>
      </c>
      <c r="I337" s="849">
        <v>42.26</v>
      </c>
      <c r="J337" s="832">
        <v>0.66666666666666663</v>
      </c>
      <c r="K337" s="832">
        <v>21.13</v>
      </c>
      <c r="L337" s="849">
        <v>3</v>
      </c>
      <c r="M337" s="849">
        <v>63.39</v>
      </c>
      <c r="N337" s="832">
        <v>1</v>
      </c>
      <c r="O337" s="832">
        <v>21.13</v>
      </c>
      <c r="P337" s="849">
        <v>6</v>
      </c>
      <c r="Q337" s="849">
        <v>100.80000000000001</v>
      </c>
      <c r="R337" s="837">
        <v>1.5901561760530054</v>
      </c>
      <c r="S337" s="850">
        <v>16.8</v>
      </c>
    </row>
    <row r="338" spans="1:19" ht="14.4" customHeight="1" x14ac:dyDescent="0.3">
      <c r="A338" s="831" t="s">
        <v>6808</v>
      </c>
      <c r="B338" s="832" t="s">
        <v>6809</v>
      </c>
      <c r="C338" s="832" t="s">
        <v>612</v>
      </c>
      <c r="D338" s="832" t="s">
        <v>2163</v>
      </c>
      <c r="E338" s="832" t="s">
        <v>6786</v>
      </c>
      <c r="F338" s="832" t="s">
        <v>6820</v>
      </c>
      <c r="G338" s="832" t="s">
        <v>704</v>
      </c>
      <c r="H338" s="849">
        <v>1</v>
      </c>
      <c r="I338" s="849">
        <v>264.05</v>
      </c>
      <c r="J338" s="832">
        <v>1.6666666666666667</v>
      </c>
      <c r="K338" s="832">
        <v>264.05</v>
      </c>
      <c r="L338" s="849">
        <v>0.60000000000000009</v>
      </c>
      <c r="M338" s="849">
        <v>158.43</v>
      </c>
      <c r="N338" s="832">
        <v>1</v>
      </c>
      <c r="O338" s="832">
        <v>264.04999999999995</v>
      </c>
      <c r="P338" s="849">
        <v>0.2</v>
      </c>
      <c r="Q338" s="849">
        <v>42.01</v>
      </c>
      <c r="R338" s="837">
        <v>0.26516442592943251</v>
      </c>
      <c r="S338" s="850">
        <v>210.04999999999998</v>
      </c>
    </row>
    <row r="339" spans="1:19" ht="14.4" customHeight="1" x14ac:dyDescent="0.3">
      <c r="A339" s="831" t="s">
        <v>6808</v>
      </c>
      <c r="B339" s="832" t="s">
        <v>6809</v>
      </c>
      <c r="C339" s="832" t="s">
        <v>612</v>
      </c>
      <c r="D339" s="832" t="s">
        <v>2163</v>
      </c>
      <c r="E339" s="832" t="s">
        <v>6788</v>
      </c>
      <c r="F339" s="832" t="s">
        <v>6823</v>
      </c>
      <c r="G339" s="832" t="s">
        <v>6824</v>
      </c>
      <c r="H339" s="849">
        <v>303</v>
      </c>
      <c r="I339" s="849">
        <v>59691</v>
      </c>
      <c r="J339" s="832">
        <v>0.88235033259423501</v>
      </c>
      <c r="K339" s="832">
        <v>197</v>
      </c>
      <c r="L339" s="849">
        <v>330</v>
      </c>
      <c r="M339" s="849">
        <v>67650</v>
      </c>
      <c r="N339" s="832">
        <v>1</v>
      </c>
      <c r="O339" s="832">
        <v>205</v>
      </c>
      <c r="P339" s="849">
        <v>264</v>
      </c>
      <c r="Q339" s="849">
        <v>54120</v>
      </c>
      <c r="R339" s="837">
        <v>0.8</v>
      </c>
      <c r="S339" s="850">
        <v>205</v>
      </c>
    </row>
    <row r="340" spans="1:19" ht="14.4" customHeight="1" x14ac:dyDescent="0.3">
      <c r="A340" s="831" t="s">
        <v>6808</v>
      </c>
      <c r="B340" s="832" t="s">
        <v>6809</v>
      </c>
      <c r="C340" s="832" t="s">
        <v>612</v>
      </c>
      <c r="D340" s="832" t="s">
        <v>2163</v>
      </c>
      <c r="E340" s="832" t="s">
        <v>6788</v>
      </c>
      <c r="F340" s="832" t="s">
        <v>6827</v>
      </c>
      <c r="G340" s="832" t="s">
        <v>6828</v>
      </c>
      <c r="H340" s="849"/>
      <c r="I340" s="849"/>
      <c r="J340" s="832"/>
      <c r="K340" s="832"/>
      <c r="L340" s="849">
        <v>4</v>
      </c>
      <c r="M340" s="849">
        <v>584</v>
      </c>
      <c r="N340" s="832">
        <v>1</v>
      </c>
      <c r="O340" s="832">
        <v>146</v>
      </c>
      <c r="P340" s="849"/>
      <c r="Q340" s="849"/>
      <c r="R340" s="837"/>
      <c r="S340" s="850"/>
    </row>
    <row r="341" spans="1:19" ht="14.4" customHeight="1" x14ac:dyDescent="0.3">
      <c r="A341" s="831" t="s">
        <v>6808</v>
      </c>
      <c r="B341" s="832" t="s">
        <v>6809</v>
      </c>
      <c r="C341" s="832" t="s">
        <v>612</v>
      </c>
      <c r="D341" s="832" t="s">
        <v>2163</v>
      </c>
      <c r="E341" s="832" t="s">
        <v>6788</v>
      </c>
      <c r="F341" s="832" t="s">
        <v>6829</v>
      </c>
      <c r="G341" s="832" t="s">
        <v>6830</v>
      </c>
      <c r="H341" s="849"/>
      <c r="I341" s="849"/>
      <c r="J341" s="832"/>
      <c r="K341" s="832"/>
      <c r="L341" s="849"/>
      <c r="M341" s="849"/>
      <c r="N341" s="832"/>
      <c r="O341" s="832"/>
      <c r="P341" s="849">
        <v>2</v>
      </c>
      <c r="Q341" s="849">
        <v>166</v>
      </c>
      <c r="R341" s="837"/>
      <c r="S341" s="850">
        <v>83</v>
      </c>
    </row>
    <row r="342" spans="1:19" ht="14.4" customHeight="1" x14ac:dyDescent="0.3">
      <c r="A342" s="831" t="s">
        <v>6808</v>
      </c>
      <c r="B342" s="832" t="s">
        <v>6809</v>
      </c>
      <c r="C342" s="832" t="s">
        <v>612</v>
      </c>
      <c r="D342" s="832" t="s">
        <v>2163</v>
      </c>
      <c r="E342" s="832" t="s">
        <v>6788</v>
      </c>
      <c r="F342" s="832" t="s">
        <v>6831</v>
      </c>
      <c r="G342" s="832" t="s">
        <v>6832</v>
      </c>
      <c r="H342" s="849"/>
      <c r="I342" s="849"/>
      <c r="J342" s="832"/>
      <c r="K342" s="832"/>
      <c r="L342" s="849">
        <v>1</v>
      </c>
      <c r="M342" s="849">
        <v>106</v>
      </c>
      <c r="N342" s="832">
        <v>1</v>
      </c>
      <c r="O342" s="832">
        <v>106</v>
      </c>
      <c r="P342" s="849">
        <v>2</v>
      </c>
      <c r="Q342" s="849">
        <v>212</v>
      </c>
      <c r="R342" s="837">
        <v>2</v>
      </c>
      <c r="S342" s="850">
        <v>106</v>
      </c>
    </row>
    <row r="343" spans="1:19" ht="14.4" customHeight="1" x14ac:dyDescent="0.3">
      <c r="A343" s="831" t="s">
        <v>6808</v>
      </c>
      <c r="B343" s="832" t="s">
        <v>6809</v>
      </c>
      <c r="C343" s="832" t="s">
        <v>612</v>
      </c>
      <c r="D343" s="832" t="s">
        <v>2163</v>
      </c>
      <c r="E343" s="832" t="s">
        <v>6788</v>
      </c>
      <c r="F343" s="832" t="s">
        <v>6833</v>
      </c>
      <c r="G343" s="832" t="s">
        <v>6834</v>
      </c>
      <c r="H343" s="849">
        <v>48</v>
      </c>
      <c r="I343" s="849">
        <v>1680</v>
      </c>
      <c r="J343" s="832">
        <v>1.6216216216216217</v>
      </c>
      <c r="K343" s="832">
        <v>35</v>
      </c>
      <c r="L343" s="849">
        <v>28</v>
      </c>
      <c r="M343" s="849">
        <v>1036</v>
      </c>
      <c r="N343" s="832">
        <v>1</v>
      </c>
      <c r="O343" s="832">
        <v>37</v>
      </c>
      <c r="P343" s="849">
        <v>46</v>
      </c>
      <c r="Q343" s="849">
        <v>1702</v>
      </c>
      <c r="R343" s="837">
        <v>1.6428571428571428</v>
      </c>
      <c r="S343" s="850">
        <v>37</v>
      </c>
    </row>
    <row r="344" spans="1:19" ht="14.4" customHeight="1" x14ac:dyDescent="0.3">
      <c r="A344" s="831" t="s">
        <v>6808</v>
      </c>
      <c r="B344" s="832" t="s">
        <v>6809</v>
      </c>
      <c r="C344" s="832" t="s">
        <v>612</v>
      </c>
      <c r="D344" s="832" t="s">
        <v>2163</v>
      </c>
      <c r="E344" s="832" t="s">
        <v>6788</v>
      </c>
      <c r="F344" s="832" t="s">
        <v>6837</v>
      </c>
      <c r="G344" s="832" t="s">
        <v>6838</v>
      </c>
      <c r="H344" s="849">
        <v>5</v>
      </c>
      <c r="I344" s="849">
        <v>25</v>
      </c>
      <c r="J344" s="832"/>
      <c r="K344" s="832">
        <v>5</v>
      </c>
      <c r="L344" s="849"/>
      <c r="M344" s="849"/>
      <c r="N344" s="832"/>
      <c r="O344" s="832"/>
      <c r="P344" s="849">
        <v>1</v>
      </c>
      <c r="Q344" s="849">
        <v>5</v>
      </c>
      <c r="R344" s="837"/>
      <c r="S344" s="850">
        <v>5</v>
      </c>
    </row>
    <row r="345" spans="1:19" ht="14.4" customHeight="1" x14ac:dyDescent="0.3">
      <c r="A345" s="831" t="s">
        <v>6808</v>
      </c>
      <c r="B345" s="832" t="s">
        <v>6809</v>
      </c>
      <c r="C345" s="832" t="s">
        <v>612</v>
      </c>
      <c r="D345" s="832" t="s">
        <v>2163</v>
      </c>
      <c r="E345" s="832" t="s">
        <v>6788</v>
      </c>
      <c r="F345" s="832" t="s">
        <v>6839</v>
      </c>
      <c r="G345" s="832" t="s">
        <v>6840</v>
      </c>
      <c r="H345" s="849"/>
      <c r="I345" s="849"/>
      <c r="J345" s="832"/>
      <c r="K345" s="832"/>
      <c r="L345" s="849"/>
      <c r="M345" s="849"/>
      <c r="N345" s="832"/>
      <c r="O345" s="832"/>
      <c r="P345" s="849">
        <v>1</v>
      </c>
      <c r="Q345" s="849">
        <v>207</v>
      </c>
      <c r="R345" s="837"/>
      <c r="S345" s="850">
        <v>207</v>
      </c>
    </row>
    <row r="346" spans="1:19" ht="14.4" customHeight="1" x14ac:dyDescent="0.3">
      <c r="A346" s="831" t="s">
        <v>6808</v>
      </c>
      <c r="B346" s="832" t="s">
        <v>6809</v>
      </c>
      <c r="C346" s="832" t="s">
        <v>612</v>
      </c>
      <c r="D346" s="832" t="s">
        <v>2163</v>
      </c>
      <c r="E346" s="832" t="s">
        <v>6788</v>
      </c>
      <c r="F346" s="832" t="s">
        <v>6841</v>
      </c>
      <c r="G346" s="832" t="s">
        <v>6842</v>
      </c>
      <c r="H346" s="849">
        <v>17</v>
      </c>
      <c r="I346" s="849">
        <v>5117</v>
      </c>
      <c r="J346" s="832">
        <v>1.2738361961662932</v>
      </c>
      <c r="K346" s="832">
        <v>301</v>
      </c>
      <c r="L346" s="849">
        <v>13</v>
      </c>
      <c r="M346" s="849">
        <v>4017</v>
      </c>
      <c r="N346" s="832">
        <v>1</v>
      </c>
      <c r="O346" s="832">
        <v>309</v>
      </c>
      <c r="P346" s="849">
        <v>10</v>
      </c>
      <c r="Q346" s="849">
        <v>3090</v>
      </c>
      <c r="R346" s="837">
        <v>0.76923076923076927</v>
      </c>
      <c r="S346" s="850">
        <v>309</v>
      </c>
    </row>
    <row r="347" spans="1:19" ht="14.4" customHeight="1" x14ac:dyDescent="0.3">
      <c r="A347" s="831" t="s">
        <v>6808</v>
      </c>
      <c r="B347" s="832" t="s">
        <v>6809</v>
      </c>
      <c r="C347" s="832" t="s">
        <v>612</v>
      </c>
      <c r="D347" s="832" t="s">
        <v>2163</v>
      </c>
      <c r="E347" s="832" t="s">
        <v>6788</v>
      </c>
      <c r="F347" s="832" t="s">
        <v>6843</v>
      </c>
      <c r="G347" s="832" t="s">
        <v>6844</v>
      </c>
      <c r="H347" s="849">
        <v>4</v>
      </c>
      <c r="I347" s="849">
        <v>1904</v>
      </c>
      <c r="J347" s="832">
        <v>1.3005464480874316</v>
      </c>
      <c r="K347" s="832">
        <v>476</v>
      </c>
      <c r="L347" s="849">
        <v>3</v>
      </c>
      <c r="M347" s="849">
        <v>1464</v>
      </c>
      <c r="N347" s="832">
        <v>1</v>
      </c>
      <c r="O347" s="832">
        <v>488</v>
      </c>
      <c r="P347" s="849">
        <v>6</v>
      </c>
      <c r="Q347" s="849">
        <v>2934</v>
      </c>
      <c r="R347" s="837">
        <v>2.0040983606557377</v>
      </c>
      <c r="S347" s="850">
        <v>489</v>
      </c>
    </row>
    <row r="348" spans="1:19" ht="14.4" customHeight="1" x14ac:dyDescent="0.3">
      <c r="A348" s="831" t="s">
        <v>6808</v>
      </c>
      <c r="B348" s="832" t="s">
        <v>6809</v>
      </c>
      <c r="C348" s="832" t="s">
        <v>612</v>
      </c>
      <c r="D348" s="832" t="s">
        <v>2163</v>
      </c>
      <c r="E348" s="832" t="s">
        <v>6788</v>
      </c>
      <c r="F348" s="832" t="s">
        <v>6845</v>
      </c>
      <c r="G348" s="832" t="s">
        <v>6846</v>
      </c>
      <c r="H348" s="849">
        <v>44</v>
      </c>
      <c r="I348" s="849">
        <v>4180</v>
      </c>
      <c r="J348" s="832">
        <v>0.67019400352733682</v>
      </c>
      <c r="K348" s="832">
        <v>95</v>
      </c>
      <c r="L348" s="849">
        <v>63</v>
      </c>
      <c r="M348" s="849">
        <v>6237</v>
      </c>
      <c r="N348" s="832">
        <v>1</v>
      </c>
      <c r="O348" s="832">
        <v>99</v>
      </c>
      <c r="P348" s="849">
        <v>35</v>
      </c>
      <c r="Q348" s="849">
        <v>3465</v>
      </c>
      <c r="R348" s="837">
        <v>0.55555555555555558</v>
      </c>
      <c r="S348" s="850">
        <v>99</v>
      </c>
    </row>
    <row r="349" spans="1:19" ht="14.4" customHeight="1" x14ac:dyDescent="0.3">
      <c r="A349" s="831" t="s">
        <v>6808</v>
      </c>
      <c r="B349" s="832" t="s">
        <v>6809</v>
      </c>
      <c r="C349" s="832" t="s">
        <v>612</v>
      </c>
      <c r="D349" s="832" t="s">
        <v>2163</v>
      </c>
      <c r="E349" s="832" t="s">
        <v>6788</v>
      </c>
      <c r="F349" s="832" t="s">
        <v>6847</v>
      </c>
      <c r="G349" s="832" t="s">
        <v>6848</v>
      </c>
      <c r="H349" s="849"/>
      <c r="I349" s="849"/>
      <c r="J349" s="832"/>
      <c r="K349" s="832"/>
      <c r="L349" s="849">
        <v>1</v>
      </c>
      <c r="M349" s="849">
        <v>332</v>
      </c>
      <c r="N349" s="832">
        <v>1</v>
      </c>
      <c r="O349" s="832">
        <v>332</v>
      </c>
      <c r="P349" s="849"/>
      <c r="Q349" s="849"/>
      <c r="R349" s="837"/>
      <c r="S349" s="850"/>
    </row>
    <row r="350" spans="1:19" ht="14.4" customHeight="1" x14ac:dyDescent="0.3">
      <c r="A350" s="831" t="s">
        <v>6808</v>
      </c>
      <c r="B350" s="832" t="s">
        <v>6809</v>
      </c>
      <c r="C350" s="832" t="s">
        <v>612</v>
      </c>
      <c r="D350" s="832" t="s">
        <v>2163</v>
      </c>
      <c r="E350" s="832" t="s">
        <v>6788</v>
      </c>
      <c r="F350" s="832" t="s">
        <v>6789</v>
      </c>
      <c r="G350" s="832" t="s">
        <v>6790</v>
      </c>
      <c r="H350" s="849">
        <v>364</v>
      </c>
      <c r="I350" s="849">
        <v>85540</v>
      </c>
      <c r="J350" s="832">
        <v>1.8322409287580859</v>
      </c>
      <c r="K350" s="832">
        <v>235</v>
      </c>
      <c r="L350" s="849">
        <v>186</v>
      </c>
      <c r="M350" s="849">
        <v>46686</v>
      </c>
      <c r="N350" s="832">
        <v>1</v>
      </c>
      <c r="O350" s="832">
        <v>251</v>
      </c>
      <c r="P350" s="849">
        <v>239</v>
      </c>
      <c r="Q350" s="849">
        <v>59989</v>
      </c>
      <c r="R350" s="837">
        <v>1.2849462365591398</v>
      </c>
      <c r="S350" s="850">
        <v>251</v>
      </c>
    </row>
    <row r="351" spans="1:19" ht="14.4" customHeight="1" x14ac:dyDescent="0.3">
      <c r="A351" s="831" t="s">
        <v>6808</v>
      </c>
      <c r="B351" s="832" t="s">
        <v>6809</v>
      </c>
      <c r="C351" s="832" t="s">
        <v>612</v>
      </c>
      <c r="D351" s="832" t="s">
        <v>2163</v>
      </c>
      <c r="E351" s="832" t="s">
        <v>6788</v>
      </c>
      <c r="F351" s="832" t="s">
        <v>6851</v>
      </c>
      <c r="G351" s="832" t="s">
        <v>6852</v>
      </c>
      <c r="H351" s="849">
        <v>912</v>
      </c>
      <c r="I351" s="849">
        <v>107616</v>
      </c>
      <c r="J351" s="832">
        <v>0.75250681770505556</v>
      </c>
      <c r="K351" s="832">
        <v>118</v>
      </c>
      <c r="L351" s="849">
        <v>1135</v>
      </c>
      <c r="M351" s="849">
        <v>143010</v>
      </c>
      <c r="N351" s="832">
        <v>1</v>
      </c>
      <c r="O351" s="832">
        <v>126</v>
      </c>
      <c r="P351" s="849">
        <v>963</v>
      </c>
      <c r="Q351" s="849">
        <v>121338</v>
      </c>
      <c r="R351" s="837">
        <v>0.84845814977973566</v>
      </c>
      <c r="S351" s="850">
        <v>126</v>
      </c>
    </row>
    <row r="352" spans="1:19" ht="14.4" customHeight="1" x14ac:dyDescent="0.3">
      <c r="A352" s="831" t="s">
        <v>6808</v>
      </c>
      <c r="B352" s="832" t="s">
        <v>6809</v>
      </c>
      <c r="C352" s="832" t="s">
        <v>612</v>
      </c>
      <c r="D352" s="832" t="s">
        <v>2163</v>
      </c>
      <c r="E352" s="832" t="s">
        <v>6788</v>
      </c>
      <c r="F352" s="832" t="s">
        <v>6853</v>
      </c>
      <c r="G352" s="832" t="s">
        <v>6854</v>
      </c>
      <c r="H352" s="849">
        <v>23</v>
      </c>
      <c r="I352" s="849">
        <v>11638</v>
      </c>
      <c r="J352" s="832">
        <v>0.55000000000000004</v>
      </c>
      <c r="K352" s="832">
        <v>506</v>
      </c>
      <c r="L352" s="849">
        <v>40</v>
      </c>
      <c r="M352" s="849">
        <v>21160</v>
      </c>
      <c r="N352" s="832">
        <v>1</v>
      </c>
      <c r="O352" s="832">
        <v>529</v>
      </c>
      <c r="P352" s="849">
        <v>36</v>
      </c>
      <c r="Q352" s="849">
        <v>19080</v>
      </c>
      <c r="R352" s="837">
        <v>0.90170132325141772</v>
      </c>
      <c r="S352" s="850">
        <v>530</v>
      </c>
    </row>
    <row r="353" spans="1:19" ht="14.4" customHeight="1" x14ac:dyDescent="0.3">
      <c r="A353" s="831" t="s">
        <v>6808</v>
      </c>
      <c r="B353" s="832" t="s">
        <v>6809</v>
      </c>
      <c r="C353" s="832" t="s">
        <v>612</v>
      </c>
      <c r="D353" s="832" t="s">
        <v>2163</v>
      </c>
      <c r="E353" s="832" t="s">
        <v>6788</v>
      </c>
      <c r="F353" s="832" t="s">
        <v>6791</v>
      </c>
      <c r="G353" s="832" t="s">
        <v>6792</v>
      </c>
      <c r="H353" s="849">
        <v>1</v>
      </c>
      <c r="I353" s="849">
        <v>1284</v>
      </c>
      <c r="J353" s="832"/>
      <c r="K353" s="832">
        <v>1284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" customHeight="1" x14ac:dyDescent="0.3">
      <c r="A354" s="831" t="s">
        <v>6808</v>
      </c>
      <c r="B354" s="832" t="s">
        <v>6809</v>
      </c>
      <c r="C354" s="832" t="s">
        <v>612</v>
      </c>
      <c r="D354" s="832" t="s">
        <v>2163</v>
      </c>
      <c r="E354" s="832" t="s">
        <v>6788</v>
      </c>
      <c r="F354" s="832" t="s">
        <v>6795</v>
      </c>
      <c r="G354" s="832" t="s">
        <v>6796</v>
      </c>
      <c r="H354" s="849">
        <v>10</v>
      </c>
      <c r="I354" s="849">
        <v>1570</v>
      </c>
      <c r="J354" s="832">
        <v>1.6053169734151329</v>
      </c>
      <c r="K354" s="832">
        <v>157</v>
      </c>
      <c r="L354" s="849">
        <v>6</v>
      </c>
      <c r="M354" s="849">
        <v>978</v>
      </c>
      <c r="N354" s="832">
        <v>1</v>
      </c>
      <c r="O354" s="832">
        <v>163</v>
      </c>
      <c r="P354" s="849">
        <v>20</v>
      </c>
      <c r="Q354" s="849">
        <v>3260</v>
      </c>
      <c r="R354" s="837">
        <v>3.3333333333333335</v>
      </c>
      <c r="S354" s="850">
        <v>163</v>
      </c>
    </row>
    <row r="355" spans="1:19" ht="14.4" customHeight="1" x14ac:dyDescent="0.3">
      <c r="A355" s="831" t="s">
        <v>6808</v>
      </c>
      <c r="B355" s="832" t="s">
        <v>6809</v>
      </c>
      <c r="C355" s="832" t="s">
        <v>612</v>
      </c>
      <c r="D355" s="832" t="s">
        <v>2163</v>
      </c>
      <c r="E355" s="832" t="s">
        <v>6788</v>
      </c>
      <c r="F355" s="832" t="s">
        <v>6797</v>
      </c>
      <c r="G355" s="832" t="s">
        <v>6798</v>
      </c>
      <c r="H355" s="849">
        <v>131</v>
      </c>
      <c r="I355" s="849">
        <v>2400.0100000000002</v>
      </c>
      <c r="J355" s="832">
        <v>0.38502916583778796</v>
      </c>
      <c r="K355" s="832">
        <v>18.320687022900763</v>
      </c>
      <c r="L355" s="849">
        <v>187</v>
      </c>
      <c r="M355" s="849">
        <v>6233.32</v>
      </c>
      <c r="N355" s="832">
        <v>1</v>
      </c>
      <c r="O355" s="832">
        <v>33.333262032085557</v>
      </c>
      <c r="P355" s="849">
        <v>238</v>
      </c>
      <c r="Q355" s="849">
        <v>7933.32</v>
      </c>
      <c r="R355" s="837">
        <v>1.2727278561023661</v>
      </c>
      <c r="S355" s="850">
        <v>33.333277310924366</v>
      </c>
    </row>
    <row r="356" spans="1:19" ht="14.4" customHeight="1" x14ac:dyDescent="0.3">
      <c r="A356" s="831" t="s">
        <v>6808</v>
      </c>
      <c r="B356" s="832" t="s">
        <v>6809</v>
      </c>
      <c r="C356" s="832" t="s">
        <v>612</v>
      </c>
      <c r="D356" s="832" t="s">
        <v>2163</v>
      </c>
      <c r="E356" s="832" t="s">
        <v>6788</v>
      </c>
      <c r="F356" s="832" t="s">
        <v>6865</v>
      </c>
      <c r="G356" s="832" t="s">
        <v>6866</v>
      </c>
      <c r="H356" s="849">
        <v>1</v>
      </c>
      <c r="I356" s="849">
        <v>0</v>
      </c>
      <c r="J356" s="832"/>
      <c r="K356" s="832">
        <v>0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6808</v>
      </c>
      <c r="B357" s="832" t="s">
        <v>6809</v>
      </c>
      <c r="C357" s="832" t="s">
        <v>612</v>
      </c>
      <c r="D357" s="832" t="s">
        <v>2163</v>
      </c>
      <c r="E357" s="832" t="s">
        <v>6788</v>
      </c>
      <c r="F357" s="832" t="s">
        <v>6867</v>
      </c>
      <c r="G357" s="832" t="s">
        <v>6868</v>
      </c>
      <c r="H357" s="849">
        <v>257</v>
      </c>
      <c r="I357" s="849">
        <v>27756</v>
      </c>
      <c r="J357" s="832">
        <v>0.78194726166328599</v>
      </c>
      <c r="K357" s="832">
        <v>108</v>
      </c>
      <c r="L357" s="849">
        <v>306</v>
      </c>
      <c r="M357" s="849">
        <v>35496</v>
      </c>
      <c r="N357" s="832">
        <v>1</v>
      </c>
      <c r="O357" s="832">
        <v>116</v>
      </c>
      <c r="P357" s="849">
        <v>174</v>
      </c>
      <c r="Q357" s="849">
        <v>20184</v>
      </c>
      <c r="R357" s="837">
        <v>0.56862745098039214</v>
      </c>
      <c r="S357" s="850">
        <v>116</v>
      </c>
    </row>
    <row r="358" spans="1:19" ht="14.4" customHeight="1" x14ac:dyDescent="0.3">
      <c r="A358" s="831" t="s">
        <v>6808</v>
      </c>
      <c r="B358" s="832" t="s">
        <v>6809</v>
      </c>
      <c r="C358" s="832" t="s">
        <v>612</v>
      </c>
      <c r="D358" s="832" t="s">
        <v>2163</v>
      </c>
      <c r="E358" s="832" t="s">
        <v>6788</v>
      </c>
      <c r="F358" s="832" t="s">
        <v>6799</v>
      </c>
      <c r="G358" s="832" t="s">
        <v>6800</v>
      </c>
      <c r="H358" s="849">
        <v>15</v>
      </c>
      <c r="I358" s="849">
        <v>1230</v>
      </c>
      <c r="J358" s="832">
        <v>2.0431893687707641</v>
      </c>
      <c r="K358" s="832">
        <v>82</v>
      </c>
      <c r="L358" s="849">
        <v>7</v>
      </c>
      <c r="M358" s="849">
        <v>602</v>
      </c>
      <c r="N358" s="832">
        <v>1</v>
      </c>
      <c r="O358" s="832">
        <v>86</v>
      </c>
      <c r="P358" s="849">
        <v>20</v>
      </c>
      <c r="Q358" s="849">
        <v>1720</v>
      </c>
      <c r="R358" s="837">
        <v>2.8571428571428572</v>
      </c>
      <c r="S358" s="850">
        <v>86</v>
      </c>
    </row>
    <row r="359" spans="1:19" ht="14.4" customHeight="1" x14ac:dyDescent="0.3">
      <c r="A359" s="831" t="s">
        <v>6808</v>
      </c>
      <c r="B359" s="832" t="s">
        <v>6809</v>
      </c>
      <c r="C359" s="832" t="s">
        <v>612</v>
      </c>
      <c r="D359" s="832" t="s">
        <v>2163</v>
      </c>
      <c r="E359" s="832" t="s">
        <v>6788</v>
      </c>
      <c r="F359" s="832" t="s">
        <v>6881</v>
      </c>
      <c r="G359" s="832" t="s">
        <v>6882</v>
      </c>
      <c r="H359" s="849">
        <v>7</v>
      </c>
      <c r="I359" s="849">
        <v>2688</v>
      </c>
      <c r="J359" s="832">
        <v>0.97461928934010156</v>
      </c>
      <c r="K359" s="832">
        <v>384</v>
      </c>
      <c r="L359" s="849">
        <v>7</v>
      </c>
      <c r="M359" s="849">
        <v>2758</v>
      </c>
      <c r="N359" s="832">
        <v>1</v>
      </c>
      <c r="O359" s="832">
        <v>394</v>
      </c>
      <c r="P359" s="849">
        <v>7</v>
      </c>
      <c r="Q359" s="849">
        <v>2765</v>
      </c>
      <c r="R359" s="837">
        <v>1.0025380710659899</v>
      </c>
      <c r="S359" s="850">
        <v>395</v>
      </c>
    </row>
    <row r="360" spans="1:19" ht="14.4" customHeight="1" x14ac:dyDescent="0.3">
      <c r="A360" s="831" t="s">
        <v>6808</v>
      </c>
      <c r="B360" s="832" t="s">
        <v>6809</v>
      </c>
      <c r="C360" s="832" t="s">
        <v>612</v>
      </c>
      <c r="D360" s="832" t="s">
        <v>2163</v>
      </c>
      <c r="E360" s="832" t="s">
        <v>6788</v>
      </c>
      <c r="F360" s="832" t="s">
        <v>6885</v>
      </c>
      <c r="G360" s="832" t="s">
        <v>6886</v>
      </c>
      <c r="H360" s="849">
        <v>4</v>
      </c>
      <c r="I360" s="849">
        <v>632</v>
      </c>
      <c r="J360" s="832">
        <v>1.3004115226337449</v>
      </c>
      <c r="K360" s="832">
        <v>158</v>
      </c>
      <c r="L360" s="849">
        <v>3</v>
      </c>
      <c r="M360" s="849">
        <v>486</v>
      </c>
      <c r="N360" s="832">
        <v>1</v>
      </c>
      <c r="O360" s="832">
        <v>162</v>
      </c>
      <c r="P360" s="849">
        <v>10</v>
      </c>
      <c r="Q360" s="849">
        <v>1620</v>
      </c>
      <c r="R360" s="837">
        <v>3.3333333333333335</v>
      </c>
      <c r="S360" s="850">
        <v>162</v>
      </c>
    </row>
    <row r="361" spans="1:19" ht="14.4" customHeight="1" x14ac:dyDescent="0.3">
      <c r="A361" s="831" t="s">
        <v>6808</v>
      </c>
      <c r="B361" s="832" t="s">
        <v>6809</v>
      </c>
      <c r="C361" s="832" t="s">
        <v>612</v>
      </c>
      <c r="D361" s="832" t="s">
        <v>2163</v>
      </c>
      <c r="E361" s="832" t="s">
        <v>6788</v>
      </c>
      <c r="F361" s="832" t="s">
        <v>6895</v>
      </c>
      <c r="G361" s="832" t="s">
        <v>6896</v>
      </c>
      <c r="H361" s="849"/>
      <c r="I361" s="849"/>
      <c r="J361" s="832"/>
      <c r="K361" s="832"/>
      <c r="L361" s="849"/>
      <c r="M361" s="849"/>
      <c r="N361" s="832"/>
      <c r="O361" s="832"/>
      <c r="P361" s="849">
        <v>1</v>
      </c>
      <c r="Q361" s="849">
        <v>59</v>
      </c>
      <c r="R361" s="837"/>
      <c r="S361" s="850">
        <v>59</v>
      </c>
    </row>
    <row r="362" spans="1:19" ht="14.4" customHeight="1" x14ac:dyDescent="0.3">
      <c r="A362" s="831" t="s">
        <v>6808</v>
      </c>
      <c r="B362" s="832" t="s">
        <v>6809</v>
      </c>
      <c r="C362" s="832" t="s">
        <v>612</v>
      </c>
      <c r="D362" s="832" t="s">
        <v>2163</v>
      </c>
      <c r="E362" s="832" t="s">
        <v>6788</v>
      </c>
      <c r="F362" s="832" t="s">
        <v>6897</v>
      </c>
      <c r="G362" s="832" t="s">
        <v>6898</v>
      </c>
      <c r="H362" s="849">
        <v>553</v>
      </c>
      <c r="I362" s="849">
        <v>109494</v>
      </c>
      <c r="J362" s="832">
        <v>0.88863459291001168</v>
      </c>
      <c r="K362" s="832">
        <v>198</v>
      </c>
      <c r="L362" s="849">
        <v>604</v>
      </c>
      <c r="M362" s="849">
        <v>123216</v>
      </c>
      <c r="N362" s="832">
        <v>1</v>
      </c>
      <c r="O362" s="832">
        <v>204</v>
      </c>
      <c r="P362" s="849">
        <v>589</v>
      </c>
      <c r="Q362" s="849">
        <v>120156</v>
      </c>
      <c r="R362" s="837">
        <v>0.97516556291390732</v>
      </c>
      <c r="S362" s="850">
        <v>204</v>
      </c>
    </row>
    <row r="363" spans="1:19" ht="14.4" customHeight="1" x14ac:dyDescent="0.3">
      <c r="A363" s="831" t="s">
        <v>6808</v>
      </c>
      <c r="B363" s="832" t="s">
        <v>6809</v>
      </c>
      <c r="C363" s="832" t="s">
        <v>612</v>
      </c>
      <c r="D363" s="832" t="s">
        <v>2163</v>
      </c>
      <c r="E363" s="832" t="s">
        <v>6788</v>
      </c>
      <c r="F363" s="832" t="s">
        <v>6905</v>
      </c>
      <c r="G363" s="832" t="s">
        <v>6906</v>
      </c>
      <c r="H363" s="849"/>
      <c r="I363" s="849"/>
      <c r="J363" s="832"/>
      <c r="K363" s="832"/>
      <c r="L363" s="849"/>
      <c r="M363" s="849"/>
      <c r="N363" s="832"/>
      <c r="O363" s="832"/>
      <c r="P363" s="849">
        <v>3</v>
      </c>
      <c r="Q363" s="849">
        <v>957</v>
      </c>
      <c r="R363" s="837"/>
      <c r="S363" s="850">
        <v>319</v>
      </c>
    </row>
    <row r="364" spans="1:19" ht="14.4" customHeight="1" x14ac:dyDescent="0.3">
      <c r="A364" s="831" t="s">
        <v>6808</v>
      </c>
      <c r="B364" s="832" t="s">
        <v>6809</v>
      </c>
      <c r="C364" s="832" t="s">
        <v>612</v>
      </c>
      <c r="D364" s="832" t="s">
        <v>2163</v>
      </c>
      <c r="E364" s="832" t="s">
        <v>6788</v>
      </c>
      <c r="F364" s="832" t="s">
        <v>6911</v>
      </c>
      <c r="G364" s="832" t="s">
        <v>6912</v>
      </c>
      <c r="H364" s="849"/>
      <c r="I364" s="849"/>
      <c r="J364" s="832"/>
      <c r="K364" s="832"/>
      <c r="L364" s="849">
        <v>1</v>
      </c>
      <c r="M364" s="849">
        <v>3710</v>
      </c>
      <c r="N364" s="832">
        <v>1</v>
      </c>
      <c r="O364" s="832">
        <v>3710</v>
      </c>
      <c r="P364" s="849"/>
      <c r="Q364" s="849"/>
      <c r="R364" s="837"/>
      <c r="S364" s="850"/>
    </row>
    <row r="365" spans="1:19" ht="14.4" customHeight="1" x14ac:dyDescent="0.3">
      <c r="A365" s="831" t="s">
        <v>6808</v>
      </c>
      <c r="B365" s="832" t="s">
        <v>6809</v>
      </c>
      <c r="C365" s="832" t="s">
        <v>612</v>
      </c>
      <c r="D365" s="832" t="s">
        <v>2163</v>
      </c>
      <c r="E365" s="832" t="s">
        <v>6788</v>
      </c>
      <c r="F365" s="832" t="s">
        <v>6913</v>
      </c>
      <c r="G365" s="832" t="s">
        <v>6914</v>
      </c>
      <c r="H365" s="849">
        <v>2</v>
      </c>
      <c r="I365" s="849">
        <v>1188</v>
      </c>
      <c r="J365" s="832">
        <v>0.38950819672131148</v>
      </c>
      <c r="K365" s="832">
        <v>594</v>
      </c>
      <c r="L365" s="849">
        <v>5</v>
      </c>
      <c r="M365" s="849">
        <v>3050</v>
      </c>
      <c r="N365" s="832">
        <v>1</v>
      </c>
      <c r="O365" s="832">
        <v>610</v>
      </c>
      <c r="P365" s="849">
        <v>2</v>
      </c>
      <c r="Q365" s="849">
        <v>1222</v>
      </c>
      <c r="R365" s="837">
        <v>0.40065573770491802</v>
      </c>
      <c r="S365" s="850">
        <v>611</v>
      </c>
    </row>
    <row r="366" spans="1:19" ht="14.4" customHeight="1" x14ac:dyDescent="0.3">
      <c r="A366" s="831" t="s">
        <v>6808</v>
      </c>
      <c r="B366" s="832" t="s">
        <v>6809</v>
      </c>
      <c r="C366" s="832" t="s">
        <v>612</v>
      </c>
      <c r="D366" s="832" t="s">
        <v>2163</v>
      </c>
      <c r="E366" s="832" t="s">
        <v>6788</v>
      </c>
      <c r="F366" s="832" t="s">
        <v>6915</v>
      </c>
      <c r="G366" s="832" t="s">
        <v>6916</v>
      </c>
      <c r="H366" s="849">
        <v>6</v>
      </c>
      <c r="I366" s="849">
        <v>492</v>
      </c>
      <c r="J366" s="832">
        <v>5.7209302325581399</v>
      </c>
      <c r="K366" s="832">
        <v>82</v>
      </c>
      <c r="L366" s="849">
        <v>1</v>
      </c>
      <c r="M366" s="849">
        <v>86</v>
      </c>
      <c r="N366" s="832">
        <v>1</v>
      </c>
      <c r="O366" s="832">
        <v>86</v>
      </c>
      <c r="P366" s="849">
        <v>4</v>
      </c>
      <c r="Q366" s="849">
        <v>344</v>
      </c>
      <c r="R366" s="837">
        <v>4</v>
      </c>
      <c r="S366" s="850">
        <v>86</v>
      </c>
    </row>
    <row r="367" spans="1:19" ht="14.4" customHeight="1" x14ac:dyDescent="0.3">
      <c r="A367" s="831" t="s">
        <v>6808</v>
      </c>
      <c r="B367" s="832" t="s">
        <v>6809</v>
      </c>
      <c r="C367" s="832" t="s">
        <v>612</v>
      </c>
      <c r="D367" s="832" t="s">
        <v>2163</v>
      </c>
      <c r="E367" s="832" t="s">
        <v>6788</v>
      </c>
      <c r="F367" s="832" t="s">
        <v>6917</v>
      </c>
      <c r="G367" s="832" t="s">
        <v>6918</v>
      </c>
      <c r="H367" s="849"/>
      <c r="I367" s="849"/>
      <c r="J367" s="832"/>
      <c r="K367" s="832"/>
      <c r="L367" s="849">
        <v>1</v>
      </c>
      <c r="M367" s="849">
        <v>399</v>
      </c>
      <c r="N367" s="832">
        <v>1</v>
      </c>
      <c r="O367" s="832">
        <v>399</v>
      </c>
      <c r="P367" s="849"/>
      <c r="Q367" s="849"/>
      <c r="R367" s="837"/>
      <c r="S367" s="850"/>
    </row>
    <row r="368" spans="1:19" ht="14.4" customHeight="1" x14ac:dyDescent="0.3">
      <c r="A368" s="831" t="s">
        <v>6808</v>
      </c>
      <c r="B368" s="832" t="s">
        <v>6809</v>
      </c>
      <c r="C368" s="832" t="s">
        <v>612</v>
      </c>
      <c r="D368" s="832" t="s">
        <v>2163</v>
      </c>
      <c r="E368" s="832" t="s">
        <v>6788</v>
      </c>
      <c r="F368" s="832" t="s">
        <v>6923</v>
      </c>
      <c r="G368" s="832" t="s">
        <v>6924</v>
      </c>
      <c r="H368" s="849">
        <v>4</v>
      </c>
      <c r="I368" s="849">
        <v>400</v>
      </c>
      <c r="J368" s="832"/>
      <c r="K368" s="832">
        <v>100</v>
      </c>
      <c r="L368" s="849"/>
      <c r="M368" s="849"/>
      <c r="N368" s="832"/>
      <c r="O368" s="832"/>
      <c r="P368" s="849"/>
      <c r="Q368" s="849"/>
      <c r="R368" s="837"/>
      <c r="S368" s="850"/>
    </row>
    <row r="369" spans="1:19" ht="14.4" customHeight="1" x14ac:dyDescent="0.3">
      <c r="A369" s="831" t="s">
        <v>6808</v>
      </c>
      <c r="B369" s="832" t="s">
        <v>6809</v>
      </c>
      <c r="C369" s="832" t="s">
        <v>612</v>
      </c>
      <c r="D369" s="832" t="s">
        <v>2164</v>
      </c>
      <c r="E369" s="832" t="s">
        <v>6786</v>
      </c>
      <c r="F369" s="832" t="s">
        <v>6787</v>
      </c>
      <c r="G369" s="832" t="s">
        <v>3778</v>
      </c>
      <c r="H369" s="849">
        <v>12.6</v>
      </c>
      <c r="I369" s="849">
        <v>1902.6</v>
      </c>
      <c r="J369" s="832">
        <v>1.7872340425531914</v>
      </c>
      <c r="K369" s="832">
        <v>151</v>
      </c>
      <c r="L369" s="849">
        <v>7.0500000000000007</v>
      </c>
      <c r="M369" s="849">
        <v>1064.55</v>
      </c>
      <c r="N369" s="832">
        <v>1</v>
      </c>
      <c r="O369" s="832">
        <v>150.99999999999997</v>
      </c>
      <c r="P369" s="849">
        <v>6.5</v>
      </c>
      <c r="Q369" s="849">
        <v>712.88000000000011</v>
      </c>
      <c r="R369" s="837">
        <v>0.66965384434737696</v>
      </c>
      <c r="S369" s="850">
        <v>109.67384615384617</v>
      </c>
    </row>
    <row r="370" spans="1:19" ht="14.4" customHeight="1" x14ac:dyDescent="0.3">
      <c r="A370" s="831" t="s">
        <v>6808</v>
      </c>
      <c r="B370" s="832" t="s">
        <v>6809</v>
      </c>
      <c r="C370" s="832" t="s">
        <v>612</v>
      </c>
      <c r="D370" s="832" t="s">
        <v>2164</v>
      </c>
      <c r="E370" s="832" t="s">
        <v>6786</v>
      </c>
      <c r="F370" s="832" t="s">
        <v>6813</v>
      </c>
      <c r="G370" s="832" t="s">
        <v>6814</v>
      </c>
      <c r="H370" s="849"/>
      <c r="I370" s="849"/>
      <c r="J370" s="832"/>
      <c r="K370" s="832"/>
      <c r="L370" s="849">
        <v>6</v>
      </c>
      <c r="M370" s="849">
        <v>6640.8</v>
      </c>
      <c r="N370" s="832">
        <v>1</v>
      </c>
      <c r="O370" s="832">
        <v>1106.8</v>
      </c>
      <c r="P370" s="849"/>
      <c r="Q370" s="849"/>
      <c r="R370" s="837"/>
      <c r="S370" s="850"/>
    </row>
    <row r="371" spans="1:19" ht="14.4" customHeight="1" x14ac:dyDescent="0.3">
      <c r="A371" s="831" t="s">
        <v>6808</v>
      </c>
      <c r="B371" s="832" t="s">
        <v>6809</v>
      </c>
      <c r="C371" s="832" t="s">
        <v>612</v>
      </c>
      <c r="D371" s="832" t="s">
        <v>2164</v>
      </c>
      <c r="E371" s="832" t="s">
        <v>6786</v>
      </c>
      <c r="F371" s="832" t="s">
        <v>6819</v>
      </c>
      <c r="G371" s="832" t="s">
        <v>686</v>
      </c>
      <c r="H371" s="849">
        <v>247</v>
      </c>
      <c r="I371" s="849">
        <v>5219.1100000000006</v>
      </c>
      <c r="J371" s="832">
        <v>1.7769784172661871</v>
      </c>
      <c r="K371" s="832">
        <v>21.130000000000003</v>
      </c>
      <c r="L371" s="849">
        <v>139</v>
      </c>
      <c r="M371" s="849">
        <v>2937.07</v>
      </c>
      <c r="N371" s="832">
        <v>1</v>
      </c>
      <c r="O371" s="832">
        <v>21.130000000000003</v>
      </c>
      <c r="P371" s="849">
        <v>125</v>
      </c>
      <c r="Q371" s="849">
        <v>2100</v>
      </c>
      <c r="R371" s="837">
        <v>0.71499828059937276</v>
      </c>
      <c r="S371" s="850">
        <v>16.8</v>
      </c>
    </row>
    <row r="372" spans="1:19" ht="14.4" customHeight="1" x14ac:dyDescent="0.3">
      <c r="A372" s="831" t="s">
        <v>6808</v>
      </c>
      <c r="B372" s="832" t="s">
        <v>6809</v>
      </c>
      <c r="C372" s="832" t="s">
        <v>612</v>
      </c>
      <c r="D372" s="832" t="s">
        <v>2164</v>
      </c>
      <c r="E372" s="832" t="s">
        <v>6786</v>
      </c>
      <c r="F372" s="832" t="s">
        <v>6820</v>
      </c>
      <c r="G372" s="832" t="s">
        <v>704</v>
      </c>
      <c r="H372" s="849">
        <v>1</v>
      </c>
      <c r="I372" s="849">
        <v>264.05</v>
      </c>
      <c r="J372" s="832">
        <v>2.5</v>
      </c>
      <c r="K372" s="832">
        <v>264.05</v>
      </c>
      <c r="L372" s="849">
        <v>0.4</v>
      </c>
      <c r="M372" s="849">
        <v>105.62</v>
      </c>
      <c r="N372" s="832">
        <v>1</v>
      </c>
      <c r="O372" s="832">
        <v>264.05</v>
      </c>
      <c r="P372" s="849">
        <v>1</v>
      </c>
      <c r="Q372" s="849">
        <v>210.04999999999998</v>
      </c>
      <c r="R372" s="837">
        <v>1.988733194470744</v>
      </c>
      <c r="S372" s="850">
        <v>210.04999999999998</v>
      </c>
    </row>
    <row r="373" spans="1:19" ht="14.4" customHeight="1" x14ac:dyDescent="0.3">
      <c r="A373" s="831" t="s">
        <v>6808</v>
      </c>
      <c r="B373" s="832" t="s">
        <v>6809</v>
      </c>
      <c r="C373" s="832" t="s">
        <v>612</v>
      </c>
      <c r="D373" s="832" t="s">
        <v>2164</v>
      </c>
      <c r="E373" s="832" t="s">
        <v>6788</v>
      </c>
      <c r="F373" s="832" t="s">
        <v>6827</v>
      </c>
      <c r="G373" s="832" t="s">
        <v>6828</v>
      </c>
      <c r="H373" s="849"/>
      <c r="I373" s="849"/>
      <c r="J373" s="832"/>
      <c r="K373" s="832"/>
      <c r="L373" s="849">
        <v>6</v>
      </c>
      <c r="M373" s="849">
        <v>876</v>
      </c>
      <c r="N373" s="832">
        <v>1</v>
      </c>
      <c r="O373" s="832">
        <v>146</v>
      </c>
      <c r="P373" s="849"/>
      <c r="Q373" s="849"/>
      <c r="R373" s="837"/>
      <c r="S373" s="850"/>
    </row>
    <row r="374" spans="1:19" ht="14.4" customHeight="1" x14ac:dyDescent="0.3">
      <c r="A374" s="831" t="s">
        <v>6808</v>
      </c>
      <c r="B374" s="832" t="s">
        <v>6809</v>
      </c>
      <c r="C374" s="832" t="s">
        <v>612</v>
      </c>
      <c r="D374" s="832" t="s">
        <v>2164</v>
      </c>
      <c r="E374" s="832" t="s">
        <v>6788</v>
      </c>
      <c r="F374" s="832" t="s">
        <v>6829</v>
      </c>
      <c r="G374" s="832" t="s">
        <v>6830</v>
      </c>
      <c r="H374" s="849"/>
      <c r="I374" s="849"/>
      <c r="J374" s="832"/>
      <c r="K374" s="832"/>
      <c r="L374" s="849">
        <v>1</v>
      </c>
      <c r="M374" s="849">
        <v>83</v>
      </c>
      <c r="N374" s="832">
        <v>1</v>
      </c>
      <c r="O374" s="832">
        <v>83</v>
      </c>
      <c r="P374" s="849"/>
      <c r="Q374" s="849"/>
      <c r="R374" s="837"/>
      <c r="S374" s="850"/>
    </row>
    <row r="375" spans="1:19" ht="14.4" customHeight="1" x14ac:dyDescent="0.3">
      <c r="A375" s="831" t="s">
        <v>6808</v>
      </c>
      <c r="B375" s="832" t="s">
        <v>6809</v>
      </c>
      <c r="C375" s="832" t="s">
        <v>612</v>
      </c>
      <c r="D375" s="832" t="s">
        <v>2164</v>
      </c>
      <c r="E375" s="832" t="s">
        <v>6788</v>
      </c>
      <c r="F375" s="832" t="s">
        <v>6831</v>
      </c>
      <c r="G375" s="832" t="s">
        <v>6832</v>
      </c>
      <c r="H375" s="849">
        <v>1</v>
      </c>
      <c r="I375" s="849">
        <v>104</v>
      </c>
      <c r="J375" s="832"/>
      <c r="K375" s="832">
        <v>104</v>
      </c>
      <c r="L375" s="849"/>
      <c r="M375" s="849"/>
      <c r="N375" s="832"/>
      <c r="O375" s="832"/>
      <c r="P375" s="849">
        <v>1</v>
      </c>
      <c r="Q375" s="849">
        <v>106</v>
      </c>
      <c r="R375" s="837"/>
      <c r="S375" s="850">
        <v>106</v>
      </c>
    </row>
    <row r="376" spans="1:19" ht="14.4" customHeight="1" x14ac:dyDescent="0.3">
      <c r="A376" s="831" t="s">
        <v>6808</v>
      </c>
      <c r="B376" s="832" t="s">
        <v>6809</v>
      </c>
      <c r="C376" s="832" t="s">
        <v>612</v>
      </c>
      <c r="D376" s="832" t="s">
        <v>2164</v>
      </c>
      <c r="E376" s="832" t="s">
        <v>6788</v>
      </c>
      <c r="F376" s="832" t="s">
        <v>6833</v>
      </c>
      <c r="G376" s="832" t="s">
        <v>6834</v>
      </c>
      <c r="H376" s="849">
        <v>80</v>
      </c>
      <c r="I376" s="849">
        <v>2800</v>
      </c>
      <c r="J376" s="832">
        <v>1.2405848471422243</v>
      </c>
      <c r="K376" s="832">
        <v>35</v>
      </c>
      <c r="L376" s="849">
        <v>61</v>
      </c>
      <c r="M376" s="849">
        <v>2257</v>
      </c>
      <c r="N376" s="832">
        <v>1</v>
      </c>
      <c r="O376" s="832">
        <v>37</v>
      </c>
      <c r="P376" s="849">
        <v>30</v>
      </c>
      <c r="Q376" s="849">
        <v>1110</v>
      </c>
      <c r="R376" s="837">
        <v>0.49180327868852458</v>
      </c>
      <c r="S376" s="850">
        <v>37</v>
      </c>
    </row>
    <row r="377" spans="1:19" ht="14.4" customHeight="1" x14ac:dyDescent="0.3">
      <c r="A377" s="831" t="s">
        <v>6808</v>
      </c>
      <c r="B377" s="832" t="s">
        <v>6809</v>
      </c>
      <c r="C377" s="832" t="s">
        <v>612</v>
      </c>
      <c r="D377" s="832" t="s">
        <v>2164</v>
      </c>
      <c r="E377" s="832" t="s">
        <v>6788</v>
      </c>
      <c r="F377" s="832" t="s">
        <v>6837</v>
      </c>
      <c r="G377" s="832" t="s">
        <v>6838</v>
      </c>
      <c r="H377" s="849">
        <v>1</v>
      </c>
      <c r="I377" s="849">
        <v>5</v>
      </c>
      <c r="J377" s="832"/>
      <c r="K377" s="832">
        <v>5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6808</v>
      </c>
      <c r="B378" s="832" t="s">
        <v>6809</v>
      </c>
      <c r="C378" s="832" t="s">
        <v>612</v>
      </c>
      <c r="D378" s="832" t="s">
        <v>2164</v>
      </c>
      <c r="E378" s="832" t="s">
        <v>6788</v>
      </c>
      <c r="F378" s="832" t="s">
        <v>6843</v>
      </c>
      <c r="G378" s="832" t="s">
        <v>6844</v>
      </c>
      <c r="H378" s="849">
        <v>1</v>
      </c>
      <c r="I378" s="849">
        <v>476</v>
      </c>
      <c r="J378" s="832"/>
      <c r="K378" s="832">
        <v>476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" customHeight="1" x14ac:dyDescent="0.3">
      <c r="A379" s="831" t="s">
        <v>6808</v>
      </c>
      <c r="B379" s="832" t="s">
        <v>6809</v>
      </c>
      <c r="C379" s="832" t="s">
        <v>612</v>
      </c>
      <c r="D379" s="832" t="s">
        <v>2164</v>
      </c>
      <c r="E379" s="832" t="s">
        <v>6788</v>
      </c>
      <c r="F379" s="832" t="s">
        <v>6789</v>
      </c>
      <c r="G379" s="832" t="s">
        <v>6790</v>
      </c>
      <c r="H379" s="849">
        <v>396</v>
      </c>
      <c r="I379" s="849">
        <v>93060</v>
      </c>
      <c r="J379" s="832">
        <v>0.93862524585203488</v>
      </c>
      <c r="K379" s="832">
        <v>235</v>
      </c>
      <c r="L379" s="849">
        <v>395</v>
      </c>
      <c r="M379" s="849">
        <v>99145</v>
      </c>
      <c r="N379" s="832">
        <v>1</v>
      </c>
      <c r="O379" s="832">
        <v>251</v>
      </c>
      <c r="P379" s="849">
        <v>327</v>
      </c>
      <c r="Q379" s="849">
        <v>82077</v>
      </c>
      <c r="R379" s="837">
        <v>0.82784810126582276</v>
      </c>
      <c r="S379" s="850">
        <v>251</v>
      </c>
    </row>
    <row r="380" spans="1:19" ht="14.4" customHeight="1" x14ac:dyDescent="0.3">
      <c r="A380" s="831" t="s">
        <v>6808</v>
      </c>
      <c r="B380" s="832" t="s">
        <v>6809</v>
      </c>
      <c r="C380" s="832" t="s">
        <v>612</v>
      </c>
      <c r="D380" s="832" t="s">
        <v>2164</v>
      </c>
      <c r="E380" s="832" t="s">
        <v>6788</v>
      </c>
      <c r="F380" s="832" t="s">
        <v>6851</v>
      </c>
      <c r="G380" s="832" t="s">
        <v>6852</v>
      </c>
      <c r="H380" s="849">
        <v>860</v>
      </c>
      <c r="I380" s="849">
        <v>101480</v>
      </c>
      <c r="J380" s="832">
        <v>0.91314832811431446</v>
      </c>
      <c r="K380" s="832">
        <v>118</v>
      </c>
      <c r="L380" s="849">
        <v>882</v>
      </c>
      <c r="M380" s="849">
        <v>111132</v>
      </c>
      <c r="N380" s="832">
        <v>1</v>
      </c>
      <c r="O380" s="832">
        <v>126</v>
      </c>
      <c r="P380" s="849">
        <v>664</v>
      </c>
      <c r="Q380" s="849">
        <v>83664</v>
      </c>
      <c r="R380" s="837">
        <v>0.75283446712018143</v>
      </c>
      <c r="S380" s="850">
        <v>126</v>
      </c>
    </row>
    <row r="381" spans="1:19" ht="14.4" customHeight="1" x14ac:dyDescent="0.3">
      <c r="A381" s="831" t="s">
        <v>6808</v>
      </c>
      <c r="B381" s="832" t="s">
        <v>6809</v>
      </c>
      <c r="C381" s="832" t="s">
        <v>612</v>
      </c>
      <c r="D381" s="832" t="s">
        <v>2164</v>
      </c>
      <c r="E381" s="832" t="s">
        <v>6788</v>
      </c>
      <c r="F381" s="832" t="s">
        <v>6795</v>
      </c>
      <c r="G381" s="832" t="s">
        <v>6796</v>
      </c>
      <c r="H381" s="849">
        <v>366</v>
      </c>
      <c r="I381" s="849">
        <v>57462</v>
      </c>
      <c r="J381" s="832">
        <v>1.3154015200073252</v>
      </c>
      <c r="K381" s="832">
        <v>157</v>
      </c>
      <c r="L381" s="849">
        <v>268</v>
      </c>
      <c r="M381" s="849">
        <v>43684</v>
      </c>
      <c r="N381" s="832">
        <v>1</v>
      </c>
      <c r="O381" s="832">
        <v>163</v>
      </c>
      <c r="P381" s="849">
        <v>221</v>
      </c>
      <c r="Q381" s="849">
        <v>36023</v>
      </c>
      <c r="R381" s="837">
        <v>0.82462686567164178</v>
      </c>
      <c r="S381" s="850">
        <v>163</v>
      </c>
    </row>
    <row r="382" spans="1:19" ht="14.4" customHeight="1" x14ac:dyDescent="0.3">
      <c r="A382" s="831" t="s">
        <v>6808</v>
      </c>
      <c r="B382" s="832" t="s">
        <v>6809</v>
      </c>
      <c r="C382" s="832" t="s">
        <v>612</v>
      </c>
      <c r="D382" s="832" t="s">
        <v>2164</v>
      </c>
      <c r="E382" s="832" t="s">
        <v>6788</v>
      </c>
      <c r="F382" s="832" t="s">
        <v>6797</v>
      </c>
      <c r="G382" s="832" t="s">
        <v>6798</v>
      </c>
      <c r="H382" s="849">
        <v>605</v>
      </c>
      <c r="I382" s="849">
        <v>6233.33</v>
      </c>
      <c r="J382" s="832">
        <v>0.15583325000000001</v>
      </c>
      <c r="K382" s="832">
        <v>10.303024793388429</v>
      </c>
      <c r="L382" s="849">
        <v>1200</v>
      </c>
      <c r="M382" s="849">
        <v>40000</v>
      </c>
      <c r="N382" s="832">
        <v>1</v>
      </c>
      <c r="O382" s="832">
        <v>33.333333333333336</v>
      </c>
      <c r="P382" s="849">
        <v>959</v>
      </c>
      <c r="Q382" s="849">
        <v>31966.660000000003</v>
      </c>
      <c r="R382" s="837">
        <v>0.79916650000000011</v>
      </c>
      <c r="S382" s="850">
        <v>33.333326381647552</v>
      </c>
    </row>
    <row r="383" spans="1:19" ht="14.4" customHeight="1" x14ac:dyDescent="0.3">
      <c r="A383" s="831" t="s">
        <v>6808</v>
      </c>
      <c r="B383" s="832" t="s">
        <v>6809</v>
      </c>
      <c r="C383" s="832" t="s">
        <v>612</v>
      </c>
      <c r="D383" s="832" t="s">
        <v>2164</v>
      </c>
      <c r="E383" s="832" t="s">
        <v>6788</v>
      </c>
      <c r="F383" s="832" t="s">
        <v>6869</v>
      </c>
      <c r="G383" s="832" t="s">
        <v>6870</v>
      </c>
      <c r="H383" s="849"/>
      <c r="I383" s="849"/>
      <c r="J383" s="832"/>
      <c r="K383" s="832"/>
      <c r="L383" s="849">
        <v>4</v>
      </c>
      <c r="M383" s="849">
        <v>148</v>
      </c>
      <c r="N383" s="832">
        <v>1</v>
      </c>
      <c r="O383" s="832">
        <v>37</v>
      </c>
      <c r="P383" s="849"/>
      <c r="Q383" s="849"/>
      <c r="R383" s="837"/>
      <c r="S383" s="850"/>
    </row>
    <row r="384" spans="1:19" ht="14.4" customHeight="1" x14ac:dyDescent="0.3">
      <c r="A384" s="831" t="s">
        <v>6808</v>
      </c>
      <c r="B384" s="832" t="s">
        <v>6809</v>
      </c>
      <c r="C384" s="832" t="s">
        <v>612</v>
      </c>
      <c r="D384" s="832" t="s">
        <v>2164</v>
      </c>
      <c r="E384" s="832" t="s">
        <v>6788</v>
      </c>
      <c r="F384" s="832" t="s">
        <v>6799</v>
      </c>
      <c r="G384" s="832" t="s">
        <v>6800</v>
      </c>
      <c r="H384" s="849">
        <v>381</v>
      </c>
      <c r="I384" s="849">
        <v>31242</v>
      </c>
      <c r="J384" s="832">
        <v>1.3114767861640499</v>
      </c>
      <c r="K384" s="832">
        <v>82</v>
      </c>
      <c r="L384" s="849">
        <v>277</v>
      </c>
      <c r="M384" s="849">
        <v>23822</v>
      </c>
      <c r="N384" s="832">
        <v>1</v>
      </c>
      <c r="O384" s="832">
        <v>86</v>
      </c>
      <c r="P384" s="849">
        <v>228</v>
      </c>
      <c r="Q384" s="849">
        <v>19608</v>
      </c>
      <c r="R384" s="837">
        <v>0.82310469314079426</v>
      </c>
      <c r="S384" s="850">
        <v>86</v>
      </c>
    </row>
    <row r="385" spans="1:19" ht="14.4" customHeight="1" x14ac:dyDescent="0.3">
      <c r="A385" s="831" t="s">
        <v>6808</v>
      </c>
      <c r="B385" s="832" t="s">
        <v>6809</v>
      </c>
      <c r="C385" s="832" t="s">
        <v>612</v>
      </c>
      <c r="D385" s="832" t="s">
        <v>2164</v>
      </c>
      <c r="E385" s="832" t="s">
        <v>6788</v>
      </c>
      <c r="F385" s="832" t="s">
        <v>6875</v>
      </c>
      <c r="G385" s="832" t="s">
        <v>6876</v>
      </c>
      <c r="H385" s="849">
        <v>3</v>
      </c>
      <c r="I385" s="849">
        <v>0</v>
      </c>
      <c r="J385" s="832"/>
      <c r="K385" s="832">
        <v>0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" customHeight="1" x14ac:dyDescent="0.3">
      <c r="A386" s="831" t="s">
        <v>6808</v>
      </c>
      <c r="B386" s="832" t="s">
        <v>6809</v>
      </c>
      <c r="C386" s="832" t="s">
        <v>612</v>
      </c>
      <c r="D386" s="832" t="s">
        <v>2164</v>
      </c>
      <c r="E386" s="832" t="s">
        <v>6788</v>
      </c>
      <c r="F386" s="832" t="s">
        <v>6881</v>
      </c>
      <c r="G386" s="832" t="s">
        <v>6882</v>
      </c>
      <c r="H386" s="849">
        <v>1</v>
      </c>
      <c r="I386" s="849">
        <v>384</v>
      </c>
      <c r="J386" s="832"/>
      <c r="K386" s="832">
        <v>384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" customHeight="1" x14ac:dyDescent="0.3">
      <c r="A387" s="831" t="s">
        <v>6808</v>
      </c>
      <c r="B387" s="832" t="s">
        <v>6809</v>
      </c>
      <c r="C387" s="832" t="s">
        <v>612</v>
      </c>
      <c r="D387" s="832" t="s">
        <v>2164</v>
      </c>
      <c r="E387" s="832" t="s">
        <v>6788</v>
      </c>
      <c r="F387" s="832" t="s">
        <v>6893</v>
      </c>
      <c r="G387" s="832" t="s">
        <v>6894</v>
      </c>
      <c r="H387" s="849"/>
      <c r="I387" s="849"/>
      <c r="J387" s="832"/>
      <c r="K387" s="832"/>
      <c r="L387" s="849"/>
      <c r="M387" s="849"/>
      <c r="N387" s="832"/>
      <c r="O387" s="832"/>
      <c r="P387" s="849">
        <v>1</v>
      </c>
      <c r="Q387" s="849">
        <v>123</v>
      </c>
      <c r="R387" s="837"/>
      <c r="S387" s="850">
        <v>123</v>
      </c>
    </row>
    <row r="388" spans="1:19" ht="14.4" customHeight="1" x14ac:dyDescent="0.3">
      <c r="A388" s="831" t="s">
        <v>6808</v>
      </c>
      <c r="B388" s="832" t="s">
        <v>6809</v>
      </c>
      <c r="C388" s="832" t="s">
        <v>612</v>
      </c>
      <c r="D388" s="832" t="s">
        <v>2164</v>
      </c>
      <c r="E388" s="832" t="s">
        <v>6788</v>
      </c>
      <c r="F388" s="832" t="s">
        <v>6915</v>
      </c>
      <c r="G388" s="832" t="s">
        <v>6916</v>
      </c>
      <c r="H388" s="849">
        <v>4</v>
      </c>
      <c r="I388" s="849">
        <v>328</v>
      </c>
      <c r="J388" s="832">
        <v>1.2713178294573644</v>
      </c>
      <c r="K388" s="832">
        <v>82</v>
      </c>
      <c r="L388" s="849">
        <v>3</v>
      </c>
      <c r="M388" s="849">
        <v>258</v>
      </c>
      <c r="N388" s="832">
        <v>1</v>
      </c>
      <c r="O388" s="832">
        <v>86</v>
      </c>
      <c r="P388" s="849">
        <v>3</v>
      </c>
      <c r="Q388" s="849">
        <v>258</v>
      </c>
      <c r="R388" s="837">
        <v>1</v>
      </c>
      <c r="S388" s="850">
        <v>86</v>
      </c>
    </row>
    <row r="389" spans="1:19" ht="14.4" customHeight="1" x14ac:dyDescent="0.3">
      <c r="A389" s="831" t="s">
        <v>6808</v>
      </c>
      <c r="B389" s="832" t="s">
        <v>6809</v>
      </c>
      <c r="C389" s="832" t="s">
        <v>612</v>
      </c>
      <c r="D389" s="832" t="s">
        <v>6783</v>
      </c>
      <c r="E389" s="832" t="s">
        <v>6786</v>
      </c>
      <c r="F389" s="832" t="s">
        <v>6787</v>
      </c>
      <c r="G389" s="832" t="s">
        <v>3778</v>
      </c>
      <c r="H389" s="849">
        <v>0.85</v>
      </c>
      <c r="I389" s="849">
        <v>128.35</v>
      </c>
      <c r="J389" s="832"/>
      <c r="K389" s="832">
        <v>151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6808</v>
      </c>
      <c r="B390" s="832" t="s">
        <v>6809</v>
      </c>
      <c r="C390" s="832" t="s">
        <v>612</v>
      </c>
      <c r="D390" s="832" t="s">
        <v>6783</v>
      </c>
      <c r="E390" s="832" t="s">
        <v>6786</v>
      </c>
      <c r="F390" s="832" t="s">
        <v>6819</v>
      </c>
      <c r="G390" s="832" t="s">
        <v>686</v>
      </c>
      <c r="H390" s="849">
        <v>16</v>
      </c>
      <c r="I390" s="849">
        <v>338.08</v>
      </c>
      <c r="J390" s="832"/>
      <c r="K390" s="832">
        <v>21.13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" customHeight="1" x14ac:dyDescent="0.3">
      <c r="A391" s="831" t="s">
        <v>6808</v>
      </c>
      <c r="B391" s="832" t="s">
        <v>6809</v>
      </c>
      <c r="C391" s="832" t="s">
        <v>612</v>
      </c>
      <c r="D391" s="832" t="s">
        <v>6783</v>
      </c>
      <c r="E391" s="832" t="s">
        <v>6786</v>
      </c>
      <c r="F391" s="832" t="s">
        <v>6820</v>
      </c>
      <c r="G391" s="832" t="s">
        <v>704</v>
      </c>
      <c r="H391" s="849">
        <v>0.2</v>
      </c>
      <c r="I391" s="849">
        <v>52.81</v>
      </c>
      <c r="J391" s="832"/>
      <c r="K391" s="832">
        <v>264.05</v>
      </c>
      <c r="L391" s="849"/>
      <c r="M391" s="849"/>
      <c r="N391" s="832"/>
      <c r="O391" s="832"/>
      <c r="P391" s="849"/>
      <c r="Q391" s="849"/>
      <c r="R391" s="837"/>
      <c r="S391" s="850"/>
    </row>
    <row r="392" spans="1:19" ht="14.4" customHeight="1" x14ac:dyDescent="0.3">
      <c r="A392" s="831" t="s">
        <v>6808</v>
      </c>
      <c r="B392" s="832" t="s">
        <v>6809</v>
      </c>
      <c r="C392" s="832" t="s">
        <v>612</v>
      </c>
      <c r="D392" s="832" t="s">
        <v>6783</v>
      </c>
      <c r="E392" s="832" t="s">
        <v>6788</v>
      </c>
      <c r="F392" s="832" t="s">
        <v>6823</v>
      </c>
      <c r="G392" s="832" t="s">
        <v>6824</v>
      </c>
      <c r="H392" s="849">
        <v>31</v>
      </c>
      <c r="I392" s="849">
        <v>6107</v>
      </c>
      <c r="J392" s="832"/>
      <c r="K392" s="832">
        <v>197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6808</v>
      </c>
      <c r="B393" s="832" t="s">
        <v>6809</v>
      </c>
      <c r="C393" s="832" t="s">
        <v>612</v>
      </c>
      <c r="D393" s="832" t="s">
        <v>6783</v>
      </c>
      <c r="E393" s="832" t="s">
        <v>6788</v>
      </c>
      <c r="F393" s="832" t="s">
        <v>6833</v>
      </c>
      <c r="G393" s="832" t="s">
        <v>6834</v>
      </c>
      <c r="H393" s="849">
        <v>15</v>
      </c>
      <c r="I393" s="849">
        <v>525</v>
      </c>
      <c r="J393" s="832"/>
      <c r="K393" s="832">
        <v>35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6808</v>
      </c>
      <c r="B394" s="832" t="s">
        <v>6809</v>
      </c>
      <c r="C394" s="832" t="s">
        <v>612</v>
      </c>
      <c r="D394" s="832" t="s">
        <v>6783</v>
      </c>
      <c r="E394" s="832" t="s">
        <v>6788</v>
      </c>
      <c r="F394" s="832" t="s">
        <v>6841</v>
      </c>
      <c r="G394" s="832" t="s">
        <v>6842</v>
      </c>
      <c r="H394" s="849">
        <v>3</v>
      </c>
      <c r="I394" s="849">
        <v>903</v>
      </c>
      <c r="J394" s="832"/>
      <c r="K394" s="832">
        <v>301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6808</v>
      </c>
      <c r="B395" s="832" t="s">
        <v>6809</v>
      </c>
      <c r="C395" s="832" t="s">
        <v>612</v>
      </c>
      <c r="D395" s="832" t="s">
        <v>6783</v>
      </c>
      <c r="E395" s="832" t="s">
        <v>6788</v>
      </c>
      <c r="F395" s="832" t="s">
        <v>6843</v>
      </c>
      <c r="G395" s="832" t="s">
        <v>6844</v>
      </c>
      <c r="H395" s="849">
        <v>1</v>
      </c>
      <c r="I395" s="849">
        <v>476</v>
      </c>
      <c r="J395" s="832"/>
      <c r="K395" s="832">
        <v>476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6808</v>
      </c>
      <c r="B396" s="832" t="s">
        <v>6809</v>
      </c>
      <c r="C396" s="832" t="s">
        <v>612</v>
      </c>
      <c r="D396" s="832" t="s">
        <v>6783</v>
      </c>
      <c r="E396" s="832" t="s">
        <v>6788</v>
      </c>
      <c r="F396" s="832" t="s">
        <v>6845</v>
      </c>
      <c r="G396" s="832" t="s">
        <v>6846</v>
      </c>
      <c r="H396" s="849">
        <v>5</v>
      </c>
      <c r="I396" s="849">
        <v>475</v>
      </c>
      <c r="J396" s="832"/>
      <c r="K396" s="832">
        <v>95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" customHeight="1" x14ac:dyDescent="0.3">
      <c r="A397" s="831" t="s">
        <v>6808</v>
      </c>
      <c r="B397" s="832" t="s">
        <v>6809</v>
      </c>
      <c r="C397" s="832" t="s">
        <v>612</v>
      </c>
      <c r="D397" s="832" t="s">
        <v>6783</v>
      </c>
      <c r="E397" s="832" t="s">
        <v>6788</v>
      </c>
      <c r="F397" s="832" t="s">
        <v>6789</v>
      </c>
      <c r="G397" s="832" t="s">
        <v>6790</v>
      </c>
      <c r="H397" s="849">
        <v>212</v>
      </c>
      <c r="I397" s="849">
        <v>49820</v>
      </c>
      <c r="J397" s="832"/>
      <c r="K397" s="832">
        <v>235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" customHeight="1" x14ac:dyDescent="0.3">
      <c r="A398" s="831" t="s">
        <v>6808</v>
      </c>
      <c r="B398" s="832" t="s">
        <v>6809</v>
      </c>
      <c r="C398" s="832" t="s">
        <v>612</v>
      </c>
      <c r="D398" s="832" t="s">
        <v>6783</v>
      </c>
      <c r="E398" s="832" t="s">
        <v>6788</v>
      </c>
      <c r="F398" s="832" t="s">
        <v>6851</v>
      </c>
      <c r="G398" s="832" t="s">
        <v>6852</v>
      </c>
      <c r="H398" s="849">
        <v>77</v>
      </c>
      <c r="I398" s="849">
        <v>9086</v>
      </c>
      <c r="J398" s="832"/>
      <c r="K398" s="832">
        <v>118</v>
      </c>
      <c r="L398" s="849"/>
      <c r="M398" s="849"/>
      <c r="N398" s="832"/>
      <c r="O398" s="832"/>
      <c r="P398" s="849"/>
      <c r="Q398" s="849"/>
      <c r="R398" s="837"/>
      <c r="S398" s="850"/>
    </row>
    <row r="399" spans="1:19" ht="14.4" customHeight="1" x14ac:dyDescent="0.3">
      <c r="A399" s="831" t="s">
        <v>6808</v>
      </c>
      <c r="B399" s="832" t="s">
        <v>6809</v>
      </c>
      <c r="C399" s="832" t="s">
        <v>612</v>
      </c>
      <c r="D399" s="832" t="s">
        <v>6783</v>
      </c>
      <c r="E399" s="832" t="s">
        <v>6788</v>
      </c>
      <c r="F399" s="832" t="s">
        <v>6795</v>
      </c>
      <c r="G399" s="832" t="s">
        <v>6796</v>
      </c>
      <c r="H399" s="849">
        <v>31</v>
      </c>
      <c r="I399" s="849">
        <v>4867</v>
      </c>
      <c r="J399" s="832"/>
      <c r="K399" s="832">
        <v>157</v>
      </c>
      <c r="L399" s="849"/>
      <c r="M399" s="849"/>
      <c r="N399" s="832"/>
      <c r="O399" s="832"/>
      <c r="P399" s="849"/>
      <c r="Q399" s="849"/>
      <c r="R399" s="837"/>
      <c r="S399" s="850"/>
    </row>
    <row r="400" spans="1:19" ht="14.4" customHeight="1" x14ac:dyDescent="0.3">
      <c r="A400" s="831" t="s">
        <v>6808</v>
      </c>
      <c r="B400" s="832" t="s">
        <v>6809</v>
      </c>
      <c r="C400" s="832" t="s">
        <v>612</v>
      </c>
      <c r="D400" s="832" t="s">
        <v>6783</v>
      </c>
      <c r="E400" s="832" t="s">
        <v>6788</v>
      </c>
      <c r="F400" s="832" t="s">
        <v>6867</v>
      </c>
      <c r="G400" s="832" t="s">
        <v>6868</v>
      </c>
      <c r="H400" s="849">
        <v>56</v>
      </c>
      <c r="I400" s="849">
        <v>6048</v>
      </c>
      <c r="J400" s="832"/>
      <c r="K400" s="832">
        <v>108</v>
      </c>
      <c r="L400" s="849"/>
      <c r="M400" s="849"/>
      <c r="N400" s="832"/>
      <c r="O400" s="832"/>
      <c r="P400" s="849"/>
      <c r="Q400" s="849"/>
      <c r="R400" s="837"/>
      <c r="S400" s="850"/>
    </row>
    <row r="401" spans="1:19" ht="14.4" customHeight="1" x14ac:dyDescent="0.3">
      <c r="A401" s="831" t="s">
        <v>6808</v>
      </c>
      <c r="B401" s="832" t="s">
        <v>6809</v>
      </c>
      <c r="C401" s="832" t="s">
        <v>612</v>
      </c>
      <c r="D401" s="832" t="s">
        <v>6783</v>
      </c>
      <c r="E401" s="832" t="s">
        <v>6788</v>
      </c>
      <c r="F401" s="832" t="s">
        <v>6799</v>
      </c>
      <c r="G401" s="832" t="s">
        <v>6800</v>
      </c>
      <c r="H401" s="849">
        <v>33</v>
      </c>
      <c r="I401" s="849">
        <v>2706</v>
      </c>
      <c r="J401" s="832"/>
      <c r="K401" s="832">
        <v>82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6808</v>
      </c>
      <c r="B402" s="832" t="s">
        <v>6809</v>
      </c>
      <c r="C402" s="832" t="s">
        <v>612</v>
      </c>
      <c r="D402" s="832" t="s">
        <v>6783</v>
      </c>
      <c r="E402" s="832" t="s">
        <v>6788</v>
      </c>
      <c r="F402" s="832" t="s">
        <v>6871</v>
      </c>
      <c r="G402" s="832" t="s">
        <v>6872</v>
      </c>
      <c r="H402" s="849">
        <v>3</v>
      </c>
      <c r="I402" s="849">
        <v>444</v>
      </c>
      <c r="J402" s="832"/>
      <c r="K402" s="832">
        <v>148</v>
      </c>
      <c r="L402" s="849"/>
      <c r="M402" s="849"/>
      <c r="N402" s="832"/>
      <c r="O402" s="832"/>
      <c r="P402" s="849"/>
      <c r="Q402" s="849"/>
      <c r="R402" s="837"/>
      <c r="S402" s="850"/>
    </row>
    <row r="403" spans="1:19" ht="14.4" customHeight="1" x14ac:dyDescent="0.3">
      <c r="A403" s="831" t="s">
        <v>6808</v>
      </c>
      <c r="B403" s="832" t="s">
        <v>6809</v>
      </c>
      <c r="C403" s="832" t="s">
        <v>612</v>
      </c>
      <c r="D403" s="832" t="s">
        <v>6783</v>
      </c>
      <c r="E403" s="832" t="s">
        <v>6788</v>
      </c>
      <c r="F403" s="832" t="s">
        <v>6875</v>
      </c>
      <c r="G403" s="832" t="s">
        <v>6876</v>
      </c>
      <c r="H403" s="849">
        <v>3</v>
      </c>
      <c r="I403" s="849">
        <v>0</v>
      </c>
      <c r="J403" s="832"/>
      <c r="K403" s="832">
        <v>0</v>
      </c>
      <c r="L403" s="849"/>
      <c r="M403" s="849"/>
      <c r="N403" s="832"/>
      <c r="O403" s="832"/>
      <c r="P403" s="849"/>
      <c r="Q403" s="849"/>
      <c r="R403" s="837"/>
      <c r="S403" s="850"/>
    </row>
    <row r="404" spans="1:19" ht="14.4" customHeight="1" x14ac:dyDescent="0.3">
      <c r="A404" s="831" t="s">
        <v>6808</v>
      </c>
      <c r="B404" s="832" t="s">
        <v>6809</v>
      </c>
      <c r="C404" s="832" t="s">
        <v>612</v>
      </c>
      <c r="D404" s="832" t="s">
        <v>6783</v>
      </c>
      <c r="E404" s="832" t="s">
        <v>6788</v>
      </c>
      <c r="F404" s="832" t="s">
        <v>6895</v>
      </c>
      <c r="G404" s="832" t="s">
        <v>6896</v>
      </c>
      <c r="H404" s="849">
        <v>1</v>
      </c>
      <c r="I404" s="849">
        <v>57</v>
      </c>
      <c r="J404" s="832"/>
      <c r="K404" s="832">
        <v>57</v>
      </c>
      <c r="L404" s="849"/>
      <c r="M404" s="849"/>
      <c r="N404" s="832"/>
      <c r="O404" s="832"/>
      <c r="P404" s="849"/>
      <c r="Q404" s="849"/>
      <c r="R404" s="837"/>
      <c r="S404" s="850"/>
    </row>
    <row r="405" spans="1:19" ht="14.4" customHeight="1" x14ac:dyDescent="0.3">
      <c r="A405" s="831" t="s">
        <v>6808</v>
      </c>
      <c r="B405" s="832" t="s">
        <v>6809</v>
      </c>
      <c r="C405" s="832" t="s">
        <v>612</v>
      </c>
      <c r="D405" s="832" t="s">
        <v>6783</v>
      </c>
      <c r="E405" s="832" t="s">
        <v>6788</v>
      </c>
      <c r="F405" s="832" t="s">
        <v>6913</v>
      </c>
      <c r="G405" s="832" t="s">
        <v>6914</v>
      </c>
      <c r="H405" s="849">
        <v>4</v>
      </c>
      <c r="I405" s="849">
        <v>2376</v>
      </c>
      <c r="J405" s="832"/>
      <c r="K405" s="832">
        <v>594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" customHeight="1" x14ac:dyDescent="0.3">
      <c r="A406" s="831" t="s">
        <v>6808</v>
      </c>
      <c r="B406" s="832" t="s">
        <v>6809</v>
      </c>
      <c r="C406" s="832" t="s">
        <v>612</v>
      </c>
      <c r="D406" s="832" t="s">
        <v>6783</v>
      </c>
      <c r="E406" s="832" t="s">
        <v>6788</v>
      </c>
      <c r="F406" s="832" t="s">
        <v>6915</v>
      </c>
      <c r="G406" s="832" t="s">
        <v>6916</v>
      </c>
      <c r="H406" s="849">
        <v>3</v>
      </c>
      <c r="I406" s="849">
        <v>246</v>
      </c>
      <c r="J406" s="832"/>
      <c r="K406" s="832">
        <v>82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" customHeight="1" x14ac:dyDescent="0.3">
      <c r="A407" s="831" t="s">
        <v>6808</v>
      </c>
      <c r="B407" s="832" t="s">
        <v>6809</v>
      </c>
      <c r="C407" s="832" t="s">
        <v>612</v>
      </c>
      <c r="D407" s="832" t="s">
        <v>2165</v>
      </c>
      <c r="E407" s="832" t="s">
        <v>6786</v>
      </c>
      <c r="F407" s="832" t="s">
        <v>6787</v>
      </c>
      <c r="G407" s="832" t="s">
        <v>3778</v>
      </c>
      <c r="H407" s="849">
        <v>1.3499999999999999</v>
      </c>
      <c r="I407" s="849">
        <v>203.84999999999997</v>
      </c>
      <c r="J407" s="832">
        <v>1.9285714285714284</v>
      </c>
      <c r="K407" s="832">
        <v>151</v>
      </c>
      <c r="L407" s="849">
        <v>0.7</v>
      </c>
      <c r="M407" s="849">
        <v>105.69999999999999</v>
      </c>
      <c r="N407" s="832">
        <v>1</v>
      </c>
      <c r="O407" s="832">
        <v>151</v>
      </c>
      <c r="P407" s="849">
        <v>1.85</v>
      </c>
      <c r="Q407" s="849">
        <v>230.51</v>
      </c>
      <c r="R407" s="837">
        <v>2.1807947019867551</v>
      </c>
      <c r="S407" s="850">
        <v>124.6</v>
      </c>
    </row>
    <row r="408" spans="1:19" ht="14.4" customHeight="1" x14ac:dyDescent="0.3">
      <c r="A408" s="831" t="s">
        <v>6808</v>
      </c>
      <c r="B408" s="832" t="s">
        <v>6809</v>
      </c>
      <c r="C408" s="832" t="s">
        <v>612</v>
      </c>
      <c r="D408" s="832" t="s">
        <v>2165</v>
      </c>
      <c r="E408" s="832" t="s">
        <v>6786</v>
      </c>
      <c r="F408" s="832" t="s">
        <v>6817</v>
      </c>
      <c r="G408" s="832" t="s">
        <v>6818</v>
      </c>
      <c r="H408" s="849"/>
      <c r="I408" s="849"/>
      <c r="J408" s="832"/>
      <c r="K408" s="832"/>
      <c r="L408" s="849">
        <v>2</v>
      </c>
      <c r="M408" s="849">
        <v>262.95999999999998</v>
      </c>
      <c r="N408" s="832">
        <v>1</v>
      </c>
      <c r="O408" s="832">
        <v>131.47999999999999</v>
      </c>
      <c r="P408" s="849"/>
      <c r="Q408" s="849"/>
      <c r="R408" s="837"/>
      <c r="S408" s="850"/>
    </row>
    <row r="409" spans="1:19" ht="14.4" customHeight="1" x14ac:dyDescent="0.3">
      <c r="A409" s="831" t="s">
        <v>6808</v>
      </c>
      <c r="B409" s="832" t="s">
        <v>6809</v>
      </c>
      <c r="C409" s="832" t="s">
        <v>612</v>
      </c>
      <c r="D409" s="832" t="s">
        <v>2165</v>
      </c>
      <c r="E409" s="832" t="s">
        <v>6786</v>
      </c>
      <c r="F409" s="832" t="s">
        <v>6819</v>
      </c>
      <c r="G409" s="832" t="s">
        <v>686</v>
      </c>
      <c r="H409" s="849">
        <v>25</v>
      </c>
      <c r="I409" s="849">
        <v>528.25</v>
      </c>
      <c r="J409" s="832">
        <v>3.5714285714285716</v>
      </c>
      <c r="K409" s="832">
        <v>21.13</v>
      </c>
      <c r="L409" s="849">
        <v>7</v>
      </c>
      <c r="M409" s="849">
        <v>147.91</v>
      </c>
      <c r="N409" s="832">
        <v>1</v>
      </c>
      <c r="O409" s="832">
        <v>21.13</v>
      </c>
      <c r="P409" s="849">
        <v>33</v>
      </c>
      <c r="Q409" s="849">
        <v>554.40000000000009</v>
      </c>
      <c r="R409" s="837">
        <v>3.7482252721249414</v>
      </c>
      <c r="S409" s="850">
        <v>16.800000000000004</v>
      </c>
    </row>
    <row r="410" spans="1:19" ht="14.4" customHeight="1" x14ac:dyDescent="0.3">
      <c r="A410" s="831" t="s">
        <v>6808</v>
      </c>
      <c r="B410" s="832" t="s">
        <v>6809</v>
      </c>
      <c r="C410" s="832" t="s">
        <v>612</v>
      </c>
      <c r="D410" s="832" t="s">
        <v>2165</v>
      </c>
      <c r="E410" s="832" t="s">
        <v>6786</v>
      </c>
      <c r="F410" s="832" t="s">
        <v>6820</v>
      </c>
      <c r="G410" s="832" t="s">
        <v>704</v>
      </c>
      <c r="H410" s="849">
        <v>0.4</v>
      </c>
      <c r="I410" s="849">
        <v>105.62</v>
      </c>
      <c r="J410" s="832">
        <v>0.2857142857142857</v>
      </c>
      <c r="K410" s="832">
        <v>264.05</v>
      </c>
      <c r="L410" s="849">
        <v>1.4</v>
      </c>
      <c r="M410" s="849">
        <v>369.67</v>
      </c>
      <c r="N410" s="832">
        <v>1</v>
      </c>
      <c r="O410" s="832">
        <v>264.05</v>
      </c>
      <c r="P410" s="849">
        <v>0.8</v>
      </c>
      <c r="Q410" s="849">
        <v>168.04</v>
      </c>
      <c r="R410" s="837">
        <v>0.45456758730759861</v>
      </c>
      <c r="S410" s="850">
        <v>210.04999999999998</v>
      </c>
    </row>
    <row r="411" spans="1:19" ht="14.4" customHeight="1" x14ac:dyDescent="0.3">
      <c r="A411" s="831" t="s">
        <v>6808</v>
      </c>
      <c r="B411" s="832" t="s">
        <v>6809</v>
      </c>
      <c r="C411" s="832" t="s">
        <v>612</v>
      </c>
      <c r="D411" s="832" t="s">
        <v>2165</v>
      </c>
      <c r="E411" s="832" t="s">
        <v>6788</v>
      </c>
      <c r="F411" s="832" t="s">
        <v>6823</v>
      </c>
      <c r="G411" s="832" t="s">
        <v>6824</v>
      </c>
      <c r="H411" s="849">
        <v>93</v>
      </c>
      <c r="I411" s="849">
        <v>18321</v>
      </c>
      <c r="J411" s="832">
        <v>0.14555493763406691</v>
      </c>
      <c r="K411" s="832">
        <v>197</v>
      </c>
      <c r="L411" s="849">
        <v>614</v>
      </c>
      <c r="M411" s="849">
        <v>125870</v>
      </c>
      <c r="N411" s="832">
        <v>1</v>
      </c>
      <c r="O411" s="832">
        <v>205</v>
      </c>
      <c r="P411" s="849">
        <v>416</v>
      </c>
      <c r="Q411" s="849">
        <v>85280</v>
      </c>
      <c r="R411" s="837">
        <v>0.67752442996742668</v>
      </c>
      <c r="S411" s="850">
        <v>205</v>
      </c>
    </row>
    <row r="412" spans="1:19" ht="14.4" customHeight="1" x14ac:dyDescent="0.3">
      <c r="A412" s="831" t="s">
        <v>6808</v>
      </c>
      <c r="B412" s="832" t="s">
        <v>6809</v>
      </c>
      <c r="C412" s="832" t="s">
        <v>612</v>
      </c>
      <c r="D412" s="832" t="s">
        <v>2165</v>
      </c>
      <c r="E412" s="832" t="s">
        <v>6788</v>
      </c>
      <c r="F412" s="832" t="s">
        <v>6827</v>
      </c>
      <c r="G412" s="832" t="s">
        <v>6828</v>
      </c>
      <c r="H412" s="849"/>
      <c r="I412" s="849"/>
      <c r="J412" s="832"/>
      <c r="K412" s="832"/>
      <c r="L412" s="849">
        <v>2</v>
      </c>
      <c r="M412" s="849">
        <v>292</v>
      </c>
      <c r="N412" s="832">
        <v>1</v>
      </c>
      <c r="O412" s="832">
        <v>146</v>
      </c>
      <c r="P412" s="849"/>
      <c r="Q412" s="849"/>
      <c r="R412" s="837"/>
      <c r="S412" s="850"/>
    </row>
    <row r="413" spans="1:19" ht="14.4" customHeight="1" x14ac:dyDescent="0.3">
      <c r="A413" s="831" t="s">
        <v>6808</v>
      </c>
      <c r="B413" s="832" t="s">
        <v>6809</v>
      </c>
      <c r="C413" s="832" t="s">
        <v>612</v>
      </c>
      <c r="D413" s="832" t="s">
        <v>2165</v>
      </c>
      <c r="E413" s="832" t="s">
        <v>6788</v>
      </c>
      <c r="F413" s="832" t="s">
        <v>6829</v>
      </c>
      <c r="G413" s="832" t="s">
        <v>6830</v>
      </c>
      <c r="H413" s="849"/>
      <c r="I413" s="849"/>
      <c r="J413" s="832"/>
      <c r="K413" s="832"/>
      <c r="L413" s="849">
        <v>5</v>
      </c>
      <c r="M413" s="849">
        <v>415</v>
      </c>
      <c r="N413" s="832">
        <v>1</v>
      </c>
      <c r="O413" s="832">
        <v>83</v>
      </c>
      <c r="P413" s="849">
        <v>7</v>
      </c>
      <c r="Q413" s="849">
        <v>581</v>
      </c>
      <c r="R413" s="837">
        <v>1.4</v>
      </c>
      <c r="S413" s="850">
        <v>83</v>
      </c>
    </row>
    <row r="414" spans="1:19" ht="14.4" customHeight="1" x14ac:dyDescent="0.3">
      <c r="A414" s="831" t="s">
        <v>6808</v>
      </c>
      <c r="B414" s="832" t="s">
        <v>6809</v>
      </c>
      <c r="C414" s="832" t="s">
        <v>612</v>
      </c>
      <c r="D414" s="832" t="s">
        <v>2165</v>
      </c>
      <c r="E414" s="832" t="s">
        <v>6788</v>
      </c>
      <c r="F414" s="832" t="s">
        <v>6831</v>
      </c>
      <c r="G414" s="832" t="s">
        <v>6832</v>
      </c>
      <c r="H414" s="849">
        <v>3</v>
      </c>
      <c r="I414" s="849">
        <v>312</v>
      </c>
      <c r="J414" s="832">
        <v>0.21024258760107817</v>
      </c>
      <c r="K414" s="832">
        <v>104</v>
      </c>
      <c r="L414" s="849">
        <v>14</v>
      </c>
      <c r="M414" s="849">
        <v>1484</v>
      </c>
      <c r="N414" s="832">
        <v>1</v>
      </c>
      <c r="O414" s="832">
        <v>106</v>
      </c>
      <c r="P414" s="849">
        <v>28</v>
      </c>
      <c r="Q414" s="849">
        <v>2968</v>
      </c>
      <c r="R414" s="837">
        <v>2</v>
      </c>
      <c r="S414" s="850">
        <v>106</v>
      </c>
    </row>
    <row r="415" spans="1:19" ht="14.4" customHeight="1" x14ac:dyDescent="0.3">
      <c r="A415" s="831" t="s">
        <v>6808</v>
      </c>
      <c r="B415" s="832" t="s">
        <v>6809</v>
      </c>
      <c r="C415" s="832" t="s">
        <v>612</v>
      </c>
      <c r="D415" s="832" t="s">
        <v>2165</v>
      </c>
      <c r="E415" s="832" t="s">
        <v>6788</v>
      </c>
      <c r="F415" s="832" t="s">
        <v>6833</v>
      </c>
      <c r="G415" s="832" t="s">
        <v>6834</v>
      </c>
      <c r="H415" s="849">
        <v>16</v>
      </c>
      <c r="I415" s="849">
        <v>560</v>
      </c>
      <c r="J415" s="832">
        <v>0.58212058212058215</v>
      </c>
      <c r="K415" s="832">
        <v>35</v>
      </c>
      <c r="L415" s="849">
        <v>26</v>
      </c>
      <c r="M415" s="849">
        <v>962</v>
      </c>
      <c r="N415" s="832">
        <v>1</v>
      </c>
      <c r="O415" s="832">
        <v>37</v>
      </c>
      <c r="P415" s="849">
        <v>38</v>
      </c>
      <c r="Q415" s="849">
        <v>1406</v>
      </c>
      <c r="R415" s="837">
        <v>1.4615384615384615</v>
      </c>
      <c r="S415" s="850">
        <v>37</v>
      </c>
    </row>
    <row r="416" spans="1:19" ht="14.4" customHeight="1" x14ac:dyDescent="0.3">
      <c r="A416" s="831" t="s">
        <v>6808</v>
      </c>
      <c r="B416" s="832" t="s">
        <v>6809</v>
      </c>
      <c r="C416" s="832" t="s">
        <v>612</v>
      </c>
      <c r="D416" s="832" t="s">
        <v>2165</v>
      </c>
      <c r="E416" s="832" t="s">
        <v>6788</v>
      </c>
      <c r="F416" s="832" t="s">
        <v>6839</v>
      </c>
      <c r="G416" s="832" t="s">
        <v>6840</v>
      </c>
      <c r="H416" s="849">
        <v>1</v>
      </c>
      <c r="I416" s="849">
        <v>201</v>
      </c>
      <c r="J416" s="832"/>
      <c r="K416" s="832">
        <v>201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6808</v>
      </c>
      <c r="B417" s="832" t="s">
        <v>6809</v>
      </c>
      <c r="C417" s="832" t="s">
        <v>612</v>
      </c>
      <c r="D417" s="832" t="s">
        <v>2165</v>
      </c>
      <c r="E417" s="832" t="s">
        <v>6788</v>
      </c>
      <c r="F417" s="832" t="s">
        <v>6841</v>
      </c>
      <c r="G417" s="832" t="s">
        <v>6842</v>
      </c>
      <c r="H417" s="849">
        <v>1</v>
      </c>
      <c r="I417" s="849">
        <v>301</v>
      </c>
      <c r="J417" s="832">
        <v>0.48705501618122976</v>
      </c>
      <c r="K417" s="832">
        <v>301</v>
      </c>
      <c r="L417" s="849">
        <v>2</v>
      </c>
      <c r="M417" s="849">
        <v>618</v>
      </c>
      <c r="N417" s="832">
        <v>1</v>
      </c>
      <c r="O417" s="832">
        <v>309</v>
      </c>
      <c r="P417" s="849">
        <v>4</v>
      </c>
      <c r="Q417" s="849">
        <v>1236</v>
      </c>
      <c r="R417" s="837">
        <v>2</v>
      </c>
      <c r="S417" s="850">
        <v>309</v>
      </c>
    </row>
    <row r="418" spans="1:19" ht="14.4" customHeight="1" x14ac:dyDescent="0.3">
      <c r="A418" s="831" t="s">
        <v>6808</v>
      </c>
      <c r="B418" s="832" t="s">
        <v>6809</v>
      </c>
      <c r="C418" s="832" t="s">
        <v>612</v>
      </c>
      <c r="D418" s="832" t="s">
        <v>2165</v>
      </c>
      <c r="E418" s="832" t="s">
        <v>6788</v>
      </c>
      <c r="F418" s="832" t="s">
        <v>6843</v>
      </c>
      <c r="G418" s="832" t="s">
        <v>6844</v>
      </c>
      <c r="H418" s="849"/>
      <c r="I418" s="849"/>
      <c r="J418" s="832"/>
      <c r="K418" s="832"/>
      <c r="L418" s="849">
        <v>3</v>
      </c>
      <c r="M418" s="849">
        <v>1464</v>
      </c>
      <c r="N418" s="832">
        <v>1</v>
      </c>
      <c r="O418" s="832">
        <v>488</v>
      </c>
      <c r="P418" s="849"/>
      <c r="Q418" s="849"/>
      <c r="R418" s="837"/>
      <c r="S418" s="850"/>
    </row>
    <row r="419" spans="1:19" ht="14.4" customHeight="1" x14ac:dyDescent="0.3">
      <c r="A419" s="831" t="s">
        <v>6808</v>
      </c>
      <c r="B419" s="832" t="s">
        <v>6809</v>
      </c>
      <c r="C419" s="832" t="s">
        <v>612</v>
      </c>
      <c r="D419" s="832" t="s">
        <v>2165</v>
      </c>
      <c r="E419" s="832" t="s">
        <v>6788</v>
      </c>
      <c r="F419" s="832" t="s">
        <v>6845</v>
      </c>
      <c r="G419" s="832" t="s">
        <v>6846</v>
      </c>
      <c r="H419" s="849">
        <v>1</v>
      </c>
      <c r="I419" s="849">
        <v>95</v>
      </c>
      <c r="J419" s="832">
        <v>0.47979797979797978</v>
      </c>
      <c r="K419" s="832">
        <v>95</v>
      </c>
      <c r="L419" s="849">
        <v>2</v>
      </c>
      <c r="M419" s="849">
        <v>198</v>
      </c>
      <c r="N419" s="832">
        <v>1</v>
      </c>
      <c r="O419" s="832">
        <v>99</v>
      </c>
      <c r="P419" s="849">
        <v>5</v>
      </c>
      <c r="Q419" s="849">
        <v>495</v>
      </c>
      <c r="R419" s="837">
        <v>2.5</v>
      </c>
      <c r="S419" s="850">
        <v>99</v>
      </c>
    </row>
    <row r="420" spans="1:19" ht="14.4" customHeight="1" x14ac:dyDescent="0.3">
      <c r="A420" s="831" t="s">
        <v>6808</v>
      </c>
      <c r="B420" s="832" t="s">
        <v>6809</v>
      </c>
      <c r="C420" s="832" t="s">
        <v>612</v>
      </c>
      <c r="D420" s="832" t="s">
        <v>2165</v>
      </c>
      <c r="E420" s="832" t="s">
        <v>6788</v>
      </c>
      <c r="F420" s="832" t="s">
        <v>6847</v>
      </c>
      <c r="G420" s="832" t="s">
        <v>6848</v>
      </c>
      <c r="H420" s="849"/>
      <c r="I420" s="849"/>
      <c r="J420" s="832"/>
      <c r="K420" s="832"/>
      <c r="L420" s="849"/>
      <c r="M420" s="849"/>
      <c r="N420" s="832"/>
      <c r="O420" s="832"/>
      <c r="P420" s="849">
        <v>1</v>
      </c>
      <c r="Q420" s="849">
        <v>332</v>
      </c>
      <c r="R420" s="837"/>
      <c r="S420" s="850">
        <v>332</v>
      </c>
    </row>
    <row r="421" spans="1:19" ht="14.4" customHeight="1" x14ac:dyDescent="0.3">
      <c r="A421" s="831" t="s">
        <v>6808</v>
      </c>
      <c r="B421" s="832" t="s">
        <v>6809</v>
      </c>
      <c r="C421" s="832" t="s">
        <v>612</v>
      </c>
      <c r="D421" s="832" t="s">
        <v>2165</v>
      </c>
      <c r="E421" s="832" t="s">
        <v>6788</v>
      </c>
      <c r="F421" s="832" t="s">
        <v>6789</v>
      </c>
      <c r="G421" s="832" t="s">
        <v>6790</v>
      </c>
      <c r="H421" s="849">
        <v>187</v>
      </c>
      <c r="I421" s="849">
        <v>43945</v>
      </c>
      <c r="J421" s="832">
        <v>0.3882032844232825</v>
      </c>
      <c r="K421" s="832">
        <v>235</v>
      </c>
      <c r="L421" s="849">
        <v>451</v>
      </c>
      <c r="M421" s="849">
        <v>113201</v>
      </c>
      <c r="N421" s="832">
        <v>1</v>
      </c>
      <c r="O421" s="832">
        <v>251</v>
      </c>
      <c r="P421" s="849">
        <v>494</v>
      </c>
      <c r="Q421" s="849">
        <v>123994</v>
      </c>
      <c r="R421" s="837">
        <v>1.0953436807095345</v>
      </c>
      <c r="S421" s="850">
        <v>251</v>
      </c>
    </row>
    <row r="422" spans="1:19" ht="14.4" customHeight="1" x14ac:dyDescent="0.3">
      <c r="A422" s="831" t="s">
        <v>6808</v>
      </c>
      <c r="B422" s="832" t="s">
        <v>6809</v>
      </c>
      <c r="C422" s="832" t="s">
        <v>612</v>
      </c>
      <c r="D422" s="832" t="s">
        <v>2165</v>
      </c>
      <c r="E422" s="832" t="s">
        <v>6788</v>
      </c>
      <c r="F422" s="832" t="s">
        <v>6851</v>
      </c>
      <c r="G422" s="832" t="s">
        <v>6852</v>
      </c>
      <c r="H422" s="849">
        <v>205</v>
      </c>
      <c r="I422" s="849">
        <v>24190</v>
      </c>
      <c r="J422" s="832">
        <v>0.28358068978453027</v>
      </c>
      <c r="K422" s="832">
        <v>118</v>
      </c>
      <c r="L422" s="849">
        <v>677</v>
      </c>
      <c r="M422" s="849">
        <v>85302</v>
      </c>
      <c r="N422" s="832">
        <v>1</v>
      </c>
      <c r="O422" s="832">
        <v>126</v>
      </c>
      <c r="P422" s="849">
        <v>498</v>
      </c>
      <c r="Q422" s="849">
        <v>62748</v>
      </c>
      <c r="R422" s="837">
        <v>0.73559822747415071</v>
      </c>
      <c r="S422" s="850">
        <v>126</v>
      </c>
    </row>
    <row r="423" spans="1:19" ht="14.4" customHeight="1" x14ac:dyDescent="0.3">
      <c r="A423" s="831" t="s">
        <v>6808</v>
      </c>
      <c r="B423" s="832" t="s">
        <v>6809</v>
      </c>
      <c r="C423" s="832" t="s">
        <v>612</v>
      </c>
      <c r="D423" s="832" t="s">
        <v>2165</v>
      </c>
      <c r="E423" s="832" t="s">
        <v>6788</v>
      </c>
      <c r="F423" s="832" t="s">
        <v>6853</v>
      </c>
      <c r="G423" s="832" t="s">
        <v>6854</v>
      </c>
      <c r="H423" s="849"/>
      <c r="I423" s="849"/>
      <c r="J423" s="832"/>
      <c r="K423" s="832"/>
      <c r="L423" s="849">
        <v>4</v>
      </c>
      <c r="M423" s="849">
        <v>2116</v>
      </c>
      <c r="N423" s="832">
        <v>1</v>
      </c>
      <c r="O423" s="832">
        <v>529</v>
      </c>
      <c r="P423" s="849">
        <v>6</v>
      </c>
      <c r="Q423" s="849">
        <v>3180</v>
      </c>
      <c r="R423" s="837">
        <v>1.5028355387523629</v>
      </c>
      <c r="S423" s="850">
        <v>530</v>
      </c>
    </row>
    <row r="424" spans="1:19" ht="14.4" customHeight="1" x14ac:dyDescent="0.3">
      <c r="A424" s="831" t="s">
        <v>6808</v>
      </c>
      <c r="B424" s="832" t="s">
        <v>6809</v>
      </c>
      <c r="C424" s="832" t="s">
        <v>612</v>
      </c>
      <c r="D424" s="832" t="s">
        <v>2165</v>
      </c>
      <c r="E424" s="832" t="s">
        <v>6788</v>
      </c>
      <c r="F424" s="832" t="s">
        <v>6857</v>
      </c>
      <c r="G424" s="832" t="s">
        <v>6858</v>
      </c>
      <c r="H424" s="849">
        <v>1</v>
      </c>
      <c r="I424" s="849">
        <v>960</v>
      </c>
      <c r="J424" s="832"/>
      <c r="K424" s="832">
        <v>960</v>
      </c>
      <c r="L424" s="849"/>
      <c r="M424" s="849"/>
      <c r="N424" s="832"/>
      <c r="O424" s="832"/>
      <c r="P424" s="849"/>
      <c r="Q424" s="849"/>
      <c r="R424" s="837"/>
      <c r="S424" s="850"/>
    </row>
    <row r="425" spans="1:19" ht="14.4" customHeight="1" x14ac:dyDescent="0.3">
      <c r="A425" s="831" t="s">
        <v>6808</v>
      </c>
      <c r="B425" s="832" t="s">
        <v>6809</v>
      </c>
      <c r="C425" s="832" t="s">
        <v>612</v>
      </c>
      <c r="D425" s="832" t="s">
        <v>2165</v>
      </c>
      <c r="E425" s="832" t="s">
        <v>6788</v>
      </c>
      <c r="F425" s="832" t="s">
        <v>6795</v>
      </c>
      <c r="G425" s="832" t="s">
        <v>6796</v>
      </c>
      <c r="H425" s="849">
        <v>39</v>
      </c>
      <c r="I425" s="849">
        <v>6123</v>
      </c>
      <c r="J425" s="832">
        <v>1.5025766871165644</v>
      </c>
      <c r="K425" s="832">
        <v>157</v>
      </c>
      <c r="L425" s="849">
        <v>25</v>
      </c>
      <c r="M425" s="849">
        <v>4075</v>
      </c>
      <c r="N425" s="832">
        <v>1</v>
      </c>
      <c r="O425" s="832">
        <v>163</v>
      </c>
      <c r="P425" s="849">
        <v>50</v>
      </c>
      <c r="Q425" s="849">
        <v>8150</v>
      </c>
      <c r="R425" s="837">
        <v>2</v>
      </c>
      <c r="S425" s="850">
        <v>163</v>
      </c>
    </row>
    <row r="426" spans="1:19" ht="14.4" customHeight="1" x14ac:dyDescent="0.3">
      <c r="A426" s="831" t="s">
        <v>6808</v>
      </c>
      <c r="B426" s="832" t="s">
        <v>6809</v>
      </c>
      <c r="C426" s="832" t="s">
        <v>612</v>
      </c>
      <c r="D426" s="832" t="s">
        <v>2165</v>
      </c>
      <c r="E426" s="832" t="s">
        <v>6788</v>
      </c>
      <c r="F426" s="832" t="s">
        <v>6797</v>
      </c>
      <c r="G426" s="832" t="s">
        <v>6798</v>
      </c>
      <c r="H426" s="849">
        <v>95</v>
      </c>
      <c r="I426" s="849">
        <v>799.99999999999989</v>
      </c>
      <c r="J426" s="832">
        <v>0.23529480969061672</v>
      </c>
      <c r="K426" s="832">
        <v>8.4210526315789469</v>
      </c>
      <c r="L426" s="849">
        <v>102</v>
      </c>
      <c r="M426" s="849">
        <v>3399.99</v>
      </c>
      <c r="N426" s="832">
        <v>1</v>
      </c>
      <c r="O426" s="832">
        <v>33.333235294117642</v>
      </c>
      <c r="P426" s="849">
        <v>176</v>
      </c>
      <c r="Q426" s="849">
        <v>5866.67</v>
      </c>
      <c r="R426" s="837">
        <v>1.7254962514595633</v>
      </c>
      <c r="S426" s="850">
        <v>33.333352272727275</v>
      </c>
    </row>
    <row r="427" spans="1:19" ht="14.4" customHeight="1" x14ac:dyDescent="0.3">
      <c r="A427" s="831" t="s">
        <v>6808</v>
      </c>
      <c r="B427" s="832" t="s">
        <v>6809</v>
      </c>
      <c r="C427" s="832" t="s">
        <v>612</v>
      </c>
      <c r="D427" s="832" t="s">
        <v>2165</v>
      </c>
      <c r="E427" s="832" t="s">
        <v>6788</v>
      </c>
      <c r="F427" s="832" t="s">
        <v>6867</v>
      </c>
      <c r="G427" s="832" t="s">
        <v>6868</v>
      </c>
      <c r="H427" s="849">
        <v>66</v>
      </c>
      <c r="I427" s="849">
        <v>7128</v>
      </c>
      <c r="J427" s="832">
        <v>0.1629927741699442</v>
      </c>
      <c r="K427" s="832">
        <v>108</v>
      </c>
      <c r="L427" s="849">
        <v>377</v>
      </c>
      <c r="M427" s="849">
        <v>43732</v>
      </c>
      <c r="N427" s="832">
        <v>1</v>
      </c>
      <c r="O427" s="832">
        <v>116</v>
      </c>
      <c r="P427" s="849">
        <v>285</v>
      </c>
      <c r="Q427" s="849">
        <v>33060</v>
      </c>
      <c r="R427" s="837">
        <v>0.75596816976127323</v>
      </c>
      <c r="S427" s="850">
        <v>116</v>
      </c>
    </row>
    <row r="428" spans="1:19" ht="14.4" customHeight="1" x14ac:dyDescent="0.3">
      <c r="A428" s="831" t="s">
        <v>6808</v>
      </c>
      <c r="B428" s="832" t="s">
        <v>6809</v>
      </c>
      <c r="C428" s="832" t="s">
        <v>612</v>
      </c>
      <c r="D428" s="832" t="s">
        <v>2165</v>
      </c>
      <c r="E428" s="832" t="s">
        <v>6788</v>
      </c>
      <c r="F428" s="832" t="s">
        <v>6869</v>
      </c>
      <c r="G428" s="832" t="s">
        <v>6870</v>
      </c>
      <c r="H428" s="849">
        <v>1</v>
      </c>
      <c r="I428" s="849">
        <v>36</v>
      </c>
      <c r="J428" s="832"/>
      <c r="K428" s="832">
        <v>36</v>
      </c>
      <c r="L428" s="849"/>
      <c r="M428" s="849"/>
      <c r="N428" s="832"/>
      <c r="O428" s="832"/>
      <c r="P428" s="849">
        <v>2</v>
      </c>
      <c r="Q428" s="849">
        <v>74</v>
      </c>
      <c r="R428" s="837"/>
      <c r="S428" s="850">
        <v>37</v>
      </c>
    </row>
    <row r="429" spans="1:19" ht="14.4" customHeight="1" x14ac:dyDescent="0.3">
      <c r="A429" s="831" t="s">
        <v>6808</v>
      </c>
      <c r="B429" s="832" t="s">
        <v>6809</v>
      </c>
      <c r="C429" s="832" t="s">
        <v>612</v>
      </c>
      <c r="D429" s="832" t="s">
        <v>2165</v>
      </c>
      <c r="E429" s="832" t="s">
        <v>6788</v>
      </c>
      <c r="F429" s="832" t="s">
        <v>6799</v>
      </c>
      <c r="G429" s="832" t="s">
        <v>6800</v>
      </c>
      <c r="H429" s="849">
        <v>40</v>
      </c>
      <c r="I429" s="849">
        <v>3280</v>
      </c>
      <c r="J429" s="832">
        <v>1.4669051878354205</v>
      </c>
      <c r="K429" s="832">
        <v>82</v>
      </c>
      <c r="L429" s="849">
        <v>26</v>
      </c>
      <c r="M429" s="849">
        <v>2236</v>
      </c>
      <c r="N429" s="832">
        <v>1</v>
      </c>
      <c r="O429" s="832">
        <v>86</v>
      </c>
      <c r="P429" s="849">
        <v>52</v>
      </c>
      <c r="Q429" s="849">
        <v>4472</v>
      </c>
      <c r="R429" s="837">
        <v>2</v>
      </c>
      <c r="S429" s="850">
        <v>86</v>
      </c>
    </row>
    <row r="430" spans="1:19" ht="14.4" customHeight="1" x14ac:dyDescent="0.3">
      <c r="A430" s="831" t="s">
        <v>6808</v>
      </c>
      <c r="B430" s="832" t="s">
        <v>6809</v>
      </c>
      <c r="C430" s="832" t="s">
        <v>612</v>
      </c>
      <c r="D430" s="832" t="s">
        <v>2165</v>
      </c>
      <c r="E430" s="832" t="s">
        <v>6788</v>
      </c>
      <c r="F430" s="832" t="s">
        <v>6871</v>
      </c>
      <c r="G430" s="832" t="s">
        <v>6872</v>
      </c>
      <c r="H430" s="849">
        <v>1</v>
      </c>
      <c r="I430" s="849">
        <v>148</v>
      </c>
      <c r="J430" s="832"/>
      <c r="K430" s="832">
        <v>148</v>
      </c>
      <c r="L430" s="849"/>
      <c r="M430" s="849"/>
      <c r="N430" s="832"/>
      <c r="O430" s="832"/>
      <c r="P430" s="849">
        <v>1</v>
      </c>
      <c r="Q430" s="849">
        <v>154</v>
      </c>
      <c r="R430" s="837"/>
      <c r="S430" s="850">
        <v>154</v>
      </c>
    </row>
    <row r="431" spans="1:19" ht="14.4" customHeight="1" x14ac:dyDescent="0.3">
      <c r="A431" s="831" t="s">
        <v>6808</v>
      </c>
      <c r="B431" s="832" t="s">
        <v>6809</v>
      </c>
      <c r="C431" s="832" t="s">
        <v>612</v>
      </c>
      <c r="D431" s="832" t="s">
        <v>2165</v>
      </c>
      <c r="E431" s="832" t="s">
        <v>6788</v>
      </c>
      <c r="F431" s="832" t="s">
        <v>6873</v>
      </c>
      <c r="G431" s="832" t="s">
        <v>6874</v>
      </c>
      <c r="H431" s="849"/>
      <c r="I431" s="849"/>
      <c r="J431" s="832"/>
      <c r="K431" s="832"/>
      <c r="L431" s="849"/>
      <c r="M431" s="849"/>
      <c r="N431" s="832"/>
      <c r="O431" s="832"/>
      <c r="P431" s="849">
        <v>1</v>
      </c>
      <c r="Q431" s="849">
        <v>32</v>
      </c>
      <c r="R431" s="837"/>
      <c r="S431" s="850">
        <v>32</v>
      </c>
    </row>
    <row r="432" spans="1:19" ht="14.4" customHeight="1" x14ac:dyDescent="0.3">
      <c r="A432" s="831" t="s">
        <v>6808</v>
      </c>
      <c r="B432" s="832" t="s">
        <v>6809</v>
      </c>
      <c r="C432" s="832" t="s">
        <v>612</v>
      </c>
      <c r="D432" s="832" t="s">
        <v>2165</v>
      </c>
      <c r="E432" s="832" t="s">
        <v>6788</v>
      </c>
      <c r="F432" s="832" t="s">
        <v>6879</v>
      </c>
      <c r="G432" s="832" t="s">
        <v>6880</v>
      </c>
      <c r="H432" s="849"/>
      <c r="I432" s="849"/>
      <c r="J432" s="832"/>
      <c r="K432" s="832"/>
      <c r="L432" s="849"/>
      <c r="M432" s="849"/>
      <c r="N432" s="832"/>
      <c r="O432" s="832"/>
      <c r="P432" s="849">
        <v>1</v>
      </c>
      <c r="Q432" s="849">
        <v>74</v>
      </c>
      <c r="R432" s="837"/>
      <c r="S432" s="850">
        <v>74</v>
      </c>
    </row>
    <row r="433" spans="1:19" ht="14.4" customHeight="1" x14ac:dyDescent="0.3">
      <c r="A433" s="831" t="s">
        <v>6808</v>
      </c>
      <c r="B433" s="832" t="s">
        <v>6809</v>
      </c>
      <c r="C433" s="832" t="s">
        <v>612</v>
      </c>
      <c r="D433" s="832" t="s">
        <v>2165</v>
      </c>
      <c r="E433" s="832" t="s">
        <v>6788</v>
      </c>
      <c r="F433" s="832" t="s">
        <v>6881</v>
      </c>
      <c r="G433" s="832" t="s">
        <v>6882</v>
      </c>
      <c r="H433" s="849">
        <v>1</v>
      </c>
      <c r="I433" s="849">
        <v>384</v>
      </c>
      <c r="J433" s="832">
        <v>0.97461928934010156</v>
      </c>
      <c r="K433" s="832">
        <v>384</v>
      </c>
      <c r="L433" s="849">
        <v>1</v>
      </c>
      <c r="M433" s="849">
        <v>394</v>
      </c>
      <c r="N433" s="832">
        <v>1</v>
      </c>
      <c r="O433" s="832">
        <v>394</v>
      </c>
      <c r="P433" s="849">
        <v>1</v>
      </c>
      <c r="Q433" s="849">
        <v>395</v>
      </c>
      <c r="R433" s="837">
        <v>1.0025380710659899</v>
      </c>
      <c r="S433" s="850">
        <v>395</v>
      </c>
    </row>
    <row r="434" spans="1:19" ht="14.4" customHeight="1" x14ac:dyDescent="0.3">
      <c r="A434" s="831" t="s">
        <v>6808</v>
      </c>
      <c r="B434" s="832" t="s">
        <v>6809</v>
      </c>
      <c r="C434" s="832" t="s">
        <v>612</v>
      </c>
      <c r="D434" s="832" t="s">
        <v>2165</v>
      </c>
      <c r="E434" s="832" t="s">
        <v>6788</v>
      </c>
      <c r="F434" s="832" t="s">
        <v>6883</v>
      </c>
      <c r="G434" s="832" t="s">
        <v>6884</v>
      </c>
      <c r="H434" s="849"/>
      <c r="I434" s="849"/>
      <c r="J434" s="832"/>
      <c r="K434" s="832"/>
      <c r="L434" s="849">
        <v>1</v>
      </c>
      <c r="M434" s="849">
        <v>122</v>
      </c>
      <c r="N434" s="832">
        <v>1</v>
      </c>
      <c r="O434" s="832">
        <v>122</v>
      </c>
      <c r="P434" s="849"/>
      <c r="Q434" s="849"/>
      <c r="R434" s="837"/>
      <c r="S434" s="850"/>
    </row>
    <row r="435" spans="1:19" ht="14.4" customHeight="1" x14ac:dyDescent="0.3">
      <c r="A435" s="831" t="s">
        <v>6808</v>
      </c>
      <c r="B435" s="832" t="s">
        <v>6809</v>
      </c>
      <c r="C435" s="832" t="s">
        <v>612</v>
      </c>
      <c r="D435" s="832" t="s">
        <v>2165</v>
      </c>
      <c r="E435" s="832" t="s">
        <v>6788</v>
      </c>
      <c r="F435" s="832" t="s">
        <v>6885</v>
      </c>
      <c r="G435" s="832" t="s">
        <v>6886</v>
      </c>
      <c r="H435" s="849">
        <v>1</v>
      </c>
      <c r="I435" s="849">
        <v>158</v>
      </c>
      <c r="J435" s="832">
        <v>0.97530864197530864</v>
      </c>
      <c r="K435" s="832">
        <v>158</v>
      </c>
      <c r="L435" s="849">
        <v>1</v>
      </c>
      <c r="M435" s="849">
        <v>162</v>
      </c>
      <c r="N435" s="832">
        <v>1</v>
      </c>
      <c r="O435" s="832">
        <v>162</v>
      </c>
      <c r="P435" s="849"/>
      <c r="Q435" s="849"/>
      <c r="R435" s="837"/>
      <c r="S435" s="850"/>
    </row>
    <row r="436" spans="1:19" ht="14.4" customHeight="1" x14ac:dyDescent="0.3">
      <c r="A436" s="831" t="s">
        <v>6808</v>
      </c>
      <c r="B436" s="832" t="s">
        <v>6809</v>
      </c>
      <c r="C436" s="832" t="s">
        <v>612</v>
      </c>
      <c r="D436" s="832" t="s">
        <v>2165</v>
      </c>
      <c r="E436" s="832" t="s">
        <v>6788</v>
      </c>
      <c r="F436" s="832" t="s">
        <v>6887</v>
      </c>
      <c r="G436" s="832" t="s">
        <v>6888</v>
      </c>
      <c r="H436" s="849"/>
      <c r="I436" s="849"/>
      <c r="J436" s="832"/>
      <c r="K436" s="832"/>
      <c r="L436" s="849"/>
      <c r="M436" s="849"/>
      <c r="N436" s="832"/>
      <c r="O436" s="832"/>
      <c r="P436" s="849">
        <v>1</v>
      </c>
      <c r="Q436" s="849">
        <v>373</v>
      </c>
      <c r="R436" s="837"/>
      <c r="S436" s="850">
        <v>373</v>
      </c>
    </row>
    <row r="437" spans="1:19" ht="14.4" customHeight="1" x14ac:dyDescent="0.3">
      <c r="A437" s="831" t="s">
        <v>6808</v>
      </c>
      <c r="B437" s="832" t="s">
        <v>6809</v>
      </c>
      <c r="C437" s="832" t="s">
        <v>612</v>
      </c>
      <c r="D437" s="832" t="s">
        <v>2165</v>
      </c>
      <c r="E437" s="832" t="s">
        <v>6788</v>
      </c>
      <c r="F437" s="832" t="s">
        <v>6897</v>
      </c>
      <c r="G437" s="832" t="s">
        <v>6898</v>
      </c>
      <c r="H437" s="849">
        <v>169</v>
      </c>
      <c r="I437" s="849">
        <v>33462</v>
      </c>
      <c r="J437" s="832">
        <v>0.13522622569225548</v>
      </c>
      <c r="K437" s="832">
        <v>198</v>
      </c>
      <c r="L437" s="849">
        <v>1213</v>
      </c>
      <c r="M437" s="849">
        <v>247452</v>
      </c>
      <c r="N437" s="832">
        <v>1</v>
      </c>
      <c r="O437" s="832">
        <v>204</v>
      </c>
      <c r="P437" s="849">
        <v>729</v>
      </c>
      <c r="Q437" s="849">
        <v>148716</v>
      </c>
      <c r="R437" s="837">
        <v>0.60098928276999175</v>
      </c>
      <c r="S437" s="850">
        <v>204</v>
      </c>
    </row>
    <row r="438" spans="1:19" ht="14.4" customHeight="1" x14ac:dyDescent="0.3">
      <c r="A438" s="831" t="s">
        <v>6808</v>
      </c>
      <c r="B438" s="832" t="s">
        <v>6809</v>
      </c>
      <c r="C438" s="832" t="s">
        <v>612</v>
      </c>
      <c r="D438" s="832" t="s">
        <v>2165</v>
      </c>
      <c r="E438" s="832" t="s">
        <v>6788</v>
      </c>
      <c r="F438" s="832" t="s">
        <v>6899</v>
      </c>
      <c r="G438" s="832" t="s">
        <v>6900</v>
      </c>
      <c r="H438" s="849"/>
      <c r="I438" s="849"/>
      <c r="J438" s="832"/>
      <c r="K438" s="832"/>
      <c r="L438" s="849">
        <v>1</v>
      </c>
      <c r="M438" s="849">
        <v>91</v>
      </c>
      <c r="N438" s="832">
        <v>1</v>
      </c>
      <c r="O438" s="832">
        <v>91</v>
      </c>
      <c r="P438" s="849"/>
      <c r="Q438" s="849"/>
      <c r="R438" s="837"/>
      <c r="S438" s="850"/>
    </row>
    <row r="439" spans="1:19" ht="14.4" customHeight="1" x14ac:dyDescent="0.3">
      <c r="A439" s="831" t="s">
        <v>6808</v>
      </c>
      <c r="B439" s="832" t="s">
        <v>6809</v>
      </c>
      <c r="C439" s="832" t="s">
        <v>612</v>
      </c>
      <c r="D439" s="832" t="s">
        <v>2165</v>
      </c>
      <c r="E439" s="832" t="s">
        <v>6788</v>
      </c>
      <c r="F439" s="832" t="s">
        <v>6905</v>
      </c>
      <c r="G439" s="832" t="s">
        <v>6906</v>
      </c>
      <c r="H439" s="849">
        <v>1</v>
      </c>
      <c r="I439" s="849">
        <v>311</v>
      </c>
      <c r="J439" s="832"/>
      <c r="K439" s="832">
        <v>311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" customHeight="1" x14ac:dyDescent="0.3">
      <c r="A440" s="831" t="s">
        <v>6808</v>
      </c>
      <c r="B440" s="832" t="s">
        <v>6809</v>
      </c>
      <c r="C440" s="832" t="s">
        <v>612</v>
      </c>
      <c r="D440" s="832" t="s">
        <v>2165</v>
      </c>
      <c r="E440" s="832" t="s">
        <v>6788</v>
      </c>
      <c r="F440" s="832" t="s">
        <v>6913</v>
      </c>
      <c r="G440" s="832" t="s">
        <v>6914</v>
      </c>
      <c r="H440" s="849"/>
      <c r="I440" s="849"/>
      <c r="J440" s="832"/>
      <c r="K440" s="832"/>
      <c r="L440" s="849">
        <v>2</v>
      </c>
      <c r="M440" s="849">
        <v>1220</v>
      </c>
      <c r="N440" s="832">
        <v>1</v>
      </c>
      <c r="O440" s="832">
        <v>610</v>
      </c>
      <c r="P440" s="849">
        <v>1</v>
      </c>
      <c r="Q440" s="849">
        <v>611</v>
      </c>
      <c r="R440" s="837">
        <v>0.50081967213114753</v>
      </c>
      <c r="S440" s="850">
        <v>611</v>
      </c>
    </row>
    <row r="441" spans="1:19" ht="14.4" customHeight="1" x14ac:dyDescent="0.3">
      <c r="A441" s="831" t="s">
        <v>6808</v>
      </c>
      <c r="B441" s="832" t="s">
        <v>6809</v>
      </c>
      <c r="C441" s="832" t="s">
        <v>612</v>
      </c>
      <c r="D441" s="832" t="s">
        <v>2165</v>
      </c>
      <c r="E441" s="832" t="s">
        <v>6788</v>
      </c>
      <c r="F441" s="832" t="s">
        <v>6915</v>
      </c>
      <c r="G441" s="832" t="s">
        <v>6916</v>
      </c>
      <c r="H441" s="849">
        <v>3</v>
      </c>
      <c r="I441" s="849">
        <v>246</v>
      </c>
      <c r="J441" s="832"/>
      <c r="K441" s="832">
        <v>82</v>
      </c>
      <c r="L441" s="849"/>
      <c r="M441" s="849"/>
      <c r="N441" s="832"/>
      <c r="O441" s="832"/>
      <c r="P441" s="849">
        <v>2</v>
      </c>
      <c r="Q441" s="849">
        <v>172</v>
      </c>
      <c r="R441" s="837"/>
      <c r="S441" s="850">
        <v>86</v>
      </c>
    </row>
    <row r="442" spans="1:19" ht="14.4" customHeight="1" x14ac:dyDescent="0.3">
      <c r="A442" s="831" t="s">
        <v>6808</v>
      </c>
      <c r="B442" s="832" t="s">
        <v>6809</v>
      </c>
      <c r="C442" s="832" t="s">
        <v>612</v>
      </c>
      <c r="D442" s="832" t="s">
        <v>2165</v>
      </c>
      <c r="E442" s="832" t="s">
        <v>6788</v>
      </c>
      <c r="F442" s="832" t="s">
        <v>6923</v>
      </c>
      <c r="G442" s="832" t="s">
        <v>6924</v>
      </c>
      <c r="H442" s="849">
        <v>2</v>
      </c>
      <c r="I442" s="849">
        <v>200</v>
      </c>
      <c r="J442" s="832"/>
      <c r="K442" s="832">
        <v>100</v>
      </c>
      <c r="L442" s="849"/>
      <c r="M442" s="849"/>
      <c r="N442" s="832"/>
      <c r="O442" s="832"/>
      <c r="P442" s="849">
        <v>4</v>
      </c>
      <c r="Q442" s="849">
        <v>400</v>
      </c>
      <c r="R442" s="837"/>
      <c r="S442" s="850">
        <v>100</v>
      </c>
    </row>
    <row r="443" spans="1:19" ht="14.4" customHeight="1" x14ac:dyDescent="0.3">
      <c r="A443" s="831" t="s">
        <v>6808</v>
      </c>
      <c r="B443" s="832" t="s">
        <v>6809</v>
      </c>
      <c r="C443" s="832" t="s">
        <v>612</v>
      </c>
      <c r="D443" s="832" t="s">
        <v>2166</v>
      </c>
      <c r="E443" s="832" t="s">
        <v>6786</v>
      </c>
      <c r="F443" s="832" t="s">
        <v>6787</v>
      </c>
      <c r="G443" s="832" t="s">
        <v>3778</v>
      </c>
      <c r="H443" s="849">
        <v>10.799999999999999</v>
      </c>
      <c r="I443" s="849">
        <v>1630.7999999999997</v>
      </c>
      <c r="J443" s="832">
        <v>1.0188679245283019</v>
      </c>
      <c r="K443" s="832">
        <v>151</v>
      </c>
      <c r="L443" s="849">
        <v>10.6</v>
      </c>
      <c r="M443" s="849">
        <v>1600.6</v>
      </c>
      <c r="N443" s="832">
        <v>1</v>
      </c>
      <c r="O443" s="832">
        <v>151</v>
      </c>
      <c r="P443" s="849">
        <v>13.200000000000001</v>
      </c>
      <c r="Q443" s="849">
        <v>1578.0600000000002</v>
      </c>
      <c r="R443" s="837">
        <v>0.98591778083218806</v>
      </c>
      <c r="S443" s="850">
        <v>119.55</v>
      </c>
    </row>
    <row r="444" spans="1:19" ht="14.4" customHeight="1" x14ac:dyDescent="0.3">
      <c r="A444" s="831" t="s">
        <v>6808</v>
      </c>
      <c r="B444" s="832" t="s">
        <v>6809</v>
      </c>
      <c r="C444" s="832" t="s">
        <v>612</v>
      </c>
      <c r="D444" s="832" t="s">
        <v>2166</v>
      </c>
      <c r="E444" s="832" t="s">
        <v>6786</v>
      </c>
      <c r="F444" s="832" t="s">
        <v>6819</v>
      </c>
      <c r="G444" s="832" t="s">
        <v>686</v>
      </c>
      <c r="H444" s="849">
        <v>208</v>
      </c>
      <c r="I444" s="849">
        <v>4395.0400000000009</v>
      </c>
      <c r="J444" s="832">
        <v>0.99047619047619062</v>
      </c>
      <c r="K444" s="832">
        <v>21.130000000000003</v>
      </c>
      <c r="L444" s="849">
        <v>210</v>
      </c>
      <c r="M444" s="849">
        <v>4437.3</v>
      </c>
      <c r="N444" s="832">
        <v>1</v>
      </c>
      <c r="O444" s="832">
        <v>21.130000000000003</v>
      </c>
      <c r="P444" s="849">
        <v>264</v>
      </c>
      <c r="Q444" s="849">
        <v>4435.2000000000007</v>
      </c>
      <c r="R444" s="837">
        <v>0.9995267392333177</v>
      </c>
      <c r="S444" s="850">
        <v>16.800000000000004</v>
      </c>
    </row>
    <row r="445" spans="1:19" ht="14.4" customHeight="1" x14ac:dyDescent="0.3">
      <c r="A445" s="831" t="s">
        <v>6808</v>
      </c>
      <c r="B445" s="832" t="s">
        <v>6809</v>
      </c>
      <c r="C445" s="832" t="s">
        <v>612</v>
      </c>
      <c r="D445" s="832" t="s">
        <v>2166</v>
      </c>
      <c r="E445" s="832" t="s">
        <v>6786</v>
      </c>
      <c r="F445" s="832" t="s">
        <v>6820</v>
      </c>
      <c r="G445" s="832" t="s">
        <v>704</v>
      </c>
      <c r="H445" s="849">
        <v>1.5999999999999999</v>
      </c>
      <c r="I445" s="849">
        <v>422.48</v>
      </c>
      <c r="J445" s="832">
        <v>4</v>
      </c>
      <c r="K445" s="832">
        <v>264.05</v>
      </c>
      <c r="L445" s="849">
        <v>0.4</v>
      </c>
      <c r="M445" s="849">
        <v>105.62</v>
      </c>
      <c r="N445" s="832">
        <v>1</v>
      </c>
      <c r="O445" s="832">
        <v>264.05</v>
      </c>
      <c r="P445" s="849"/>
      <c r="Q445" s="849"/>
      <c r="R445" s="837"/>
      <c r="S445" s="850"/>
    </row>
    <row r="446" spans="1:19" ht="14.4" customHeight="1" x14ac:dyDescent="0.3">
      <c r="A446" s="831" t="s">
        <v>6808</v>
      </c>
      <c r="B446" s="832" t="s">
        <v>6809</v>
      </c>
      <c r="C446" s="832" t="s">
        <v>612</v>
      </c>
      <c r="D446" s="832" t="s">
        <v>2166</v>
      </c>
      <c r="E446" s="832" t="s">
        <v>6788</v>
      </c>
      <c r="F446" s="832" t="s">
        <v>6823</v>
      </c>
      <c r="G446" s="832" t="s">
        <v>6824</v>
      </c>
      <c r="H446" s="849">
        <v>4</v>
      </c>
      <c r="I446" s="849">
        <v>788</v>
      </c>
      <c r="J446" s="832">
        <v>0.54912891986062717</v>
      </c>
      <c r="K446" s="832">
        <v>197</v>
      </c>
      <c r="L446" s="849">
        <v>7</v>
      </c>
      <c r="M446" s="849">
        <v>1435</v>
      </c>
      <c r="N446" s="832">
        <v>1</v>
      </c>
      <c r="O446" s="832">
        <v>205</v>
      </c>
      <c r="P446" s="849">
        <v>13</v>
      </c>
      <c r="Q446" s="849">
        <v>2665</v>
      </c>
      <c r="R446" s="837">
        <v>1.8571428571428572</v>
      </c>
      <c r="S446" s="850">
        <v>205</v>
      </c>
    </row>
    <row r="447" spans="1:19" ht="14.4" customHeight="1" x14ac:dyDescent="0.3">
      <c r="A447" s="831" t="s">
        <v>6808</v>
      </c>
      <c r="B447" s="832" t="s">
        <v>6809</v>
      </c>
      <c r="C447" s="832" t="s">
        <v>612</v>
      </c>
      <c r="D447" s="832" t="s">
        <v>2166</v>
      </c>
      <c r="E447" s="832" t="s">
        <v>6788</v>
      </c>
      <c r="F447" s="832" t="s">
        <v>6827</v>
      </c>
      <c r="G447" s="832" t="s">
        <v>6828</v>
      </c>
      <c r="H447" s="849"/>
      <c r="I447" s="849"/>
      <c r="J447" s="832"/>
      <c r="K447" s="832"/>
      <c r="L447" s="849">
        <v>2</v>
      </c>
      <c r="M447" s="849">
        <v>292</v>
      </c>
      <c r="N447" s="832">
        <v>1</v>
      </c>
      <c r="O447" s="832">
        <v>146</v>
      </c>
      <c r="P447" s="849"/>
      <c r="Q447" s="849"/>
      <c r="R447" s="837"/>
      <c r="S447" s="850"/>
    </row>
    <row r="448" spans="1:19" ht="14.4" customHeight="1" x14ac:dyDescent="0.3">
      <c r="A448" s="831" t="s">
        <v>6808</v>
      </c>
      <c r="B448" s="832" t="s">
        <v>6809</v>
      </c>
      <c r="C448" s="832" t="s">
        <v>612</v>
      </c>
      <c r="D448" s="832" t="s">
        <v>2166</v>
      </c>
      <c r="E448" s="832" t="s">
        <v>6788</v>
      </c>
      <c r="F448" s="832" t="s">
        <v>6829</v>
      </c>
      <c r="G448" s="832" t="s">
        <v>6830</v>
      </c>
      <c r="H448" s="849">
        <v>73</v>
      </c>
      <c r="I448" s="849">
        <v>5913</v>
      </c>
      <c r="J448" s="832">
        <v>0.65963855421686746</v>
      </c>
      <c r="K448" s="832">
        <v>81</v>
      </c>
      <c r="L448" s="849">
        <v>108</v>
      </c>
      <c r="M448" s="849">
        <v>8964</v>
      </c>
      <c r="N448" s="832">
        <v>1</v>
      </c>
      <c r="O448" s="832">
        <v>83</v>
      </c>
      <c r="P448" s="849">
        <v>102</v>
      </c>
      <c r="Q448" s="849">
        <v>8466</v>
      </c>
      <c r="R448" s="837">
        <v>0.94444444444444442</v>
      </c>
      <c r="S448" s="850">
        <v>83</v>
      </c>
    </row>
    <row r="449" spans="1:19" ht="14.4" customHeight="1" x14ac:dyDescent="0.3">
      <c r="A449" s="831" t="s">
        <v>6808</v>
      </c>
      <c r="B449" s="832" t="s">
        <v>6809</v>
      </c>
      <c r="C449" s="832" t="s">
        <v>612</v>
      </c>
      <c r="D449" s="832" t="s">
        <v>2166</v>
      </c>
      <c r="E449" s="832" t="s">
        <v>6788</v>
      </c>
      <c r="F449" s="832" t="s">
        <v>6831</v>
      </c>
      <c r="G449" s="832" t="s">
        <v>6832</v>
      </c>
      <c r="H449" s="849">
        <v>22</v>
      </c>
      <c r="I449" s="849">
        <v>2288</v>
      </c>
      <c r="J449" s="832">
        <v>2.3983228511530399</v>
      </c>
      <c r="K449" s="832">
        <v>104</v>
      </c>
      <c r="L449" s="849">
        <v>9</v>
      </c>
      <c r="M449" s="849">
        <v>954</v>
      </c>
      <c r="N449" s="832">
        <v>1</v>
      </c>
      <c r="O449" s="832">
        <v>106</v>
      </c>
      <c r="P449" s="849">
        <v>3</v>
      </c>
      <c r="Q449" s="849">
        <v>318</v>
      </c>
      <c r="R449" s="837">
        <v>0.33333333333333331</v>
      </c>
      <c r="S449" s="850">
        <v>106</v>
      </c>
    </row>
    <row r="450" spans="1:19" ht="14.4" customHeight="1" x14ac:dyDescent="0.3">
      <c r="A450" s="831" t="s">
        <v>6808</v>
      </c>
      <c r="B450" s="832" t="s">
        <v>6809</v>
      </c>
      <c r="C450" s="832" t="s">
        <v>612</v>
      </c>
      <c r="D450" s="832" t="s">
        <v>2166</v>
      </c>
      <c r="E450" s="832" t="s">
        <v>6788</v>
      </c>
      <c r="F450" s="832" t="s">
        <v>6833</v>
      </c>
      <c r="G450" s="832" t="s">
        <v>6834</v>
      </c>
      <c r="H450" s="849">
        <v>146</v>
      </c>
      <c r="I450" s="849">
        <v>5110</v>
      </c>
      <c r="J450" s="832">
        <v>1.5874495184840012</v>
      </c>
      <c r="K450" s="832">
        <v>35</v>
      </c>
      <c r="L450" s="849">
        <v>87</v>
      </c>
      <c r="M450" s="849">
        <v>3219</v>
      </c>
      <c r="N450" s="832">
        <v>1</v>
      </c>
      <c r="O450" s="832">
        <v>37</v>
      </c>
      <c r="P450" s="849">
        <v>36</v>
      </c>
      <c r="Q450" s="849">
        <v>1332</v>
      </c>
      <c r="R450" s="837">
        <v>0.41379310344827586</v>
      </c>
      <c r="S450" s="850">
        <v>37</v>
      </c>
    </row>
    <row r="451" spans="1:19" ht="14.4" customHeight="1" x14ac:dyDescent="0.3">
      <c r="A451" s="831" t="s">
        <v>6808</v>
      </c>
      <c r="B451" s="832" t="s">
        <v>6809</v>
      </c>
      <c r="C451" s="832" t="s">
        <v>612</v>
      </c>
      <c r="D451" s="832" t="s">
        <v>2166</v>
      </c>
      <c r="E451" s="832" t="s">
        <v>6788</v>
      </c>
      <c r="F451" s="832" t="s">
        <v>6839</v>
      </c>
      <c r="G451" s="832" t="s">
        <v>6840</v>
      </c>
      <c r="H451" s="849"/>
      <c r="I451" s="849"/>
      <c r="J451" s="832"/>
      <c r="K451" s="832"/>
      <c r="L451" s="849"/>
      <c r="M451" s="849"/>
      <c r="N451" s="832"/>
      <c r="O451" s="832"/>
      <c r="P451" s="849">
        <v>1</v>
      </c>
      <c r="Q451" s="849">
        <v>207</v>
      </c>
      <c r="R451" s="837"/>
      <c r="S451" s="850">
        <v>207</v>
      </c>
    </row>
    <row r="452" spans="1:19" ht="14.4" customHeight="1" x14ac:dyDescent="0.3">
      <c r="A452" s="831" t="s">
        <v>6808</v>
      </c>
      <c r="B452" s="832" t="s">
        <v>6809</v>
      </c>
      <c r="C452" s="832" t="s">
        <v>612</v>
      </c>
      <c r="D452" s="832" t="s">
        <v>2166</v>
      </c>
      <c r="E452" s="832" t="s">
        <v>6788</v>
      </c>
      <c r="F452" s="832" t="s">
        <v>6849</v>
      </c>
      <c r="G452" s="832" t="s">
        <v>6850</v>
      </c>
      <c r="H452" s="849">
        <v>14</v>
      </c>
      <c r="I452" s="849">
        <v>1302</v>
      </c>
      <c r="J452" s="832">
        <v>1.4914089347079038</v>
      </c>
      <c r="K452" s="832">
        <v>93</v>
      </c>
      <c r="L452" s="849">
        <v>9</v>
      </c>
      <c r="M452" s="849">
        <v>873</v>
      </c>
      <c r="N452" s="832">
        <v>1</v>
      </c>
      <c r="O452" s="832">
        <v>97</v>
      </c>
      <c r="P452" s="849">
        <v>4</v>
      </c>
      <c r="Q452" s="849">
        <v>388</v>
      </c>
      <c r="R452" s="837">
        <v>0.44444444444444442</v>
      </c>
      <c r="S452" s="850">
        <v>97</v>
      </c>
    </row>
    <row r="453" spans="1:19" ht="14.4" customHeight="1" x14ac:dyDescent="0.3">
      <c r="A453" s="831" t="s">
        <v>6808</v>
      </c>
      <c r="B453" s="832" t="s">
        <v>6809</v>
      </c>
      <c r="C453" s="832" t="s">
        <v>612</v>
      </c>
      <c r="D453" s="832" t="s">
        <v>2166</v>
      </c>
      <c r="E453" s="832" t="s">
        <v>6788</v>
      </c>
      <c r="F453" s="832" t="s">
        <v>6789</v>
      </c>
      <c r="G453" s="832" t="s">
        <v>6790</v>
      </c>
      <c r="H453" s="849">
        <v>586</v>
      </c>
      <c r="I453" s="849">
        <v>137710</v>
      </c>
      <c r="J453" s="832">
        <v>0.78715268052610221</v>
      </c>
      <c r="K453" s="832">
        <v>235</v>
      </c>
      <c r="L453" s="849">
        <v>697</v>
      </c>
      <c r="M453" s="849">
        <v>174947</v>
      </c>
      <c r="N453" s="832">
        <v>1</v>
      </c>
      <c r="O453" s="832">
        <v>251</v>
      </c>
      <c r="P453" s="849">
        <v>789</v>
      </c>
      <c r="Q453" s="849">
        <v>198039</v>
      </c>
      <c r="R453" s="837">
        <v>1.1319942611190819</v>
      </c>
      <c r="S453" s="850">
        <v>251</v>
      </c>
    </row>
    <row r="454" spans="1:19" ht="14.4" customHeight="1" x14ac:dyDescent="0.3">
      <c r="A454" s="831" t="s">
        <v>6808</v>
      </c>
      <c r="B454" s="832" t="s">
        <v>6809</v>
      </c>
      <c r="C454" s="832" t="s">
        <v>612</v>
      </c>
      <c r="D454" s="832" t="s">
        <v>2166</v>
      </c>
      <c r="E454" s="832" t="s">
        <v>6788</v>
      </c>
      <c r="F454" s="832" t="s">
        <v>6851</v>
      </c>
      <c r="G454" s="832" t="s">
        <v>6852</v>
      </c>
      <c r="H454" s="849">
        <v>667</v>
      </c>
      <c r="I454" s="849">
        <v>78706</v>
      </c>
      <c r="J454" s="832">
        <v>1.0091289073518477</v>
      </c>
      <c r="K454" s="832">
        <v>118</v>
      </c>
      <c r="L454" s="849">
        <v>619</v>
      </c>
      <c r="M454" s="849">
        <v>77994</v>
      </c>
      <c r="N454" s="832">
        <v>1</v>
      </c>
      <c r="O454" s="832">
        <v>126</v>
      </c>
      <c r="P454" s="849">
        <v>588</v>
      </c>
      <c r="Q454" s="849">
        <v>74088</v>
      </c>
      <c r="R454" s="837">
        <v>0.94991922455573508</v>
      </c>
      <c r="S454" s="850">
        <v>126</v>
      </c>
    </row>
    <row r="455" spans="1:19" ht="14.4" customHeight="1" x14ac:dyDescent="0.3">
      <c r="A455" s="831" t="s">
        <v>6808</v>
      </c>
      <c r="B455" s="832" t="s">
        <v>6809</v>
      </c>
      <c r="C455" s="832" t="s">
        <v>612</v>
      </c>
      <c r="D455" s="832" t="s">
        <v>2166</v>
      </c>
      <c r="E455" s="832" t="s">
        <v>6788</v>
      </c>
      <c r="F455" s="832" t="s">
        <v>6795</v>
      </c>
      <c r="G455" s="832" t="s">
        <v>6796</v>
      </c>
      <c r="H455" s="849">
        <v>308</v>
      </c>
      <c r="I455" s="849">
        <v>48356</v>
      </c>
      <c r="J455" s="832">
        <v>1.0336675145892564</v>
      </c>
      <c r="K455" s="832">
        <v>157</v>
      </c>
      <c r="L455" s="849">
        <v>287</v>
      </c>
      <c r="M455" s="849">
        <v>46781</v>
      </c>
      <c r="N455" s="832">
        <v>1</v>
      </c>
      <c r="O455" s="832">
        <v>163</v>
      </c>
      <c r="P455" s="849">
        <v>315</v>
      </c>
      <c r="Q455" s="849">
        <v>51345</v>
      </c>
      <c r="R455" s="837">
        <v>1.0975609756097562</v>
      </c>
      <c r="S455" s="850">
        <v>163</v>
      </c>
    </row>
    <row r="456" spans="1:19" ht="14.4" customHeight="1" x14ac:dyDescent="0.3">
      <c r="A456" s="831" t="s">
        <v>6808</v>
      </c>
      <c r="B456" s="832" t="s">
        <v>6809</v>
      </c>
      <c r="C456" s="832" t="s">
        <v>612</v>
      </c>
      <c r="D456" s="832" t="s">
        <v>2166</v>
      </c>
      <c r="E456" s="832" t="s">
        <v>6788</v>
      </c>
      <c r="F456" s="832" t="s">
        <v>6797</v>
      </c>
      <c r="G456" s="832" t="s">
        <v>6798</v>
      </c>
      <c r="H456" s="849">
        <v>499</v>
      </c>
      <c r="I456" s="849">
        <v>6966.67</v>
      </c>
      <c r="J456" s="832">
        <v>0.17061229867554309</v>
      </c>
      <c r="K456" s="832">
        <v>13.961262525050101</v>
      </c>
      <c r="L456" s="849">
        <v>1225</v>
      </c>
      <c r="M456" s="849">
        <v>40833.339999999997</v>
      </c>
      <c r="N456" s="832">
        <v>1</v>
      </c>
      <c r="O456" s="832">
        <v>33.3333387755102</v>
      </c>
      <c r="P456" s="849">
        <v>1290</v>
      </c>
      <c r="Q456" s="849">
        <v>43000</v>
      </c>
      <c r="R456" s="837">
        <v>1.053061052561461</v>
      </c>
      <c r="S456" s="850">
        <v>33.333333333333336</v>
      </c>
    </row>
    <row r="457" spans="1:19" ht="14.4" customHeight="1" x14ac:dyDescent="0.3">
      <c r="A457" s="831" t="s">
        <v>6808</v>
      </c>
      <c r="B457" s="832" t="s">
        <v>6809</v>
      </c>
      <c r="C457" s="832" t="s">
        <v>612</v>
      </c>
      <c r="D457" s="832" t="s">
        <v>2166</v>
      </c>
      <c r="E457" s="832" t="s">
        <v>6788</v>
      </c>
      <c r="F457" s="832" t="s">
        <v>6869</v>
      </c>
      <c r="G457" s="832" t="s">
        <v>6870</v>
      </c>
      <c r="H457" s="849">
        <v>3</v>
      </c>
      <c r="I457" s="849">
        <v>108</v>
      </c>
      <c r="J457" s="832">
        <v>2.9189189189189189</v>
      </c>
      <c r="K457" s="832">
        <v>36</v>
      </c>
      <c r="L457" s="849">
        <v>1</v>
      </c>
      <c r="M457" s="849">
        <v>37</v>
      </c>
      <c r="N457" s="832">
        <v>1</v>
      </c>
      <c r="O457" s="832">
        <v>37</v>
      </c>
      <c r="P457" s="849">
        <v>3</v>
      </c>
      <c r="Q457" s="849">
        <v>111</v>
      </c>
      <c r="R457" s="837">
        <v>3</v>
      </c>
      <c r="S457" s="850">
        <v>37</v>
      </c>
    </row>
    <row r="458" spans="1:19" ht="14.4" customHeight="1" x14ac:dyDescent="0.3">
      <c r="A458" s="831" t="s">
        <v>6808</v>
      </c>
      <c r="B458" s="832" t="s">
        <v>6809</v>
      </c>
      <c r="C458" s="832" t="s">
        <v>612</v>
      </c>
      <c r="D458" s="832" t="s">
        <v>2166</v>
      </c>
      <c r="E458" s="832" t="s">
        <v>6788</v>
      </c>
      <c r="F458" s="832" t="s">
        <v>6799</v>
      </c>
      <c r="G458" s="832" t="s">
        <v>6800</v>
      </c>
      <c r="H458" s="849">
        <v>309</v>
      </c>
      <c r="I458" s="849">
        <v>25338</v>
      </c>
      <c r="J458" s="832">
        <v>1.0560140035008752</v>
      </c>
      <c r="K458" s="832">
        <v>82</v>
      </c>
      <c r="L458" s="849">
        <v>279</v>
      </c>
      <c r="M458" s="849">
        <v>23994</v>
      </c>
      <c r="N458" s="832">
        <v>1</v>
      </c>
      <c r="O458" s="832">
        <v>86</v>
      </c>
      <c r="P458" s="849">
        <v>314</v>
      </c>
      <c r="Q458" s="849">
        <v>27004</v>
      </c>
      <c r="R458" s="837">
        <v>1.1254480286738351</v>
      </c>
      <c r="S458" s="850">
        <v>86</v>
      </c>
    </row>
    <row r="459" spans="1:19" ht="14.4" customHeight="1" x14ac:dyDescent="0.3">
      <c r="A459" s="831" t="s">
        <v>6808</v>
      </c>
      <c r="B459" s="832" t="s">
        <v>6809</v>
      </c>
      <c r="C459" s="832" t="s">
        <v>612</v>
      </c>
      <c r="D459" s="832" t="s">
        <v>2166</v>
      </c>
      <c r="E459" s="832" t="s">
        <v>6788</v>
      </c>
      <c r="F459" s="832" t="s">
        <v>6875</v>
      </c>
      <c r="G459" s="832" t="s">
        <v>6876</v>
      </c>
      <c r="H459" s="849">
        <v>2</v>
      </c>
      <c r="I459" s="849">
        <v>0</v>
      </c>
      <c r="J459" s="832"/>
      <c r="K459" s="832">
        <v>0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6808</v>
      </c>
      <c r="B460" s="832" t="s">
        <v>6809</v>
      </c>
      <c r="C460" s="832" t="s">
        <v>612</v>
      </c>
      <c r="D460" s="832" t="s">
        <v>2166</v>
      </c>
      <c r="E460" s="832" t="s">
        <v>6788</v>
      </c>
      <c r="F460" s="832" t="s">
        <v>6887</v>
      </c>
      <c r="G460" s="832" t="s">
        <v>6888</v>
      </c>
      <c r="H460" s="849">
        <v>1</v>
      </c>
      <c r="I460" s="849">
        <v>349</v>
      </c>
      <c r="J460" s="832"/>
      <c r="K460" s="832">
        <v>349</v>
      </c>
      <c r="L460" s="849"/>
      <c r="M460" s="849"/>
      <c r="N460" s="832"/>
      <c r="O460" s="832"/>
      <c r="P460" s="849"/>
      <c r="Q460" s="849"/>
      <c r="R460" s="837"/>
      <c r="S460" s="850"/>
    </row>
    <row r="461" spans="1:19" ht="14.4" customHeight="1" x14ac:dyDescent="0.3">
      <c r="A461" s="831" t="s">
        <v>6808</v>
      </c>
      <c r="B461" s="832" t="s">
        <v>6809</v>
      </c>
      <c r="C461" s="832" t="s">
        <v>612</v>
      </c>
      <c r="D461" s="832" t="s">
        <v>2166</v>
      </c>
      <c r="E461" s="832" t="s">
        <v>6788</v>
      </c>
      <c r="F461" s="832" t="s">
        <v>6905</v>
      </c>
      <c r="G461" s="832" t="s">
        <v>6906</v>
      </c>
      <c r="H461" s="849">
        <v>1</v>
      </c>
      <c r="I461" s="849">
        <v>311</v>
      </c>
      <c r="J461" s="832">
        <v>0.97492163009404387</v>
      </c>
      <c r="K461" s="832">
        <v>311</v>
      </c>
      <c r="L461" s="849">
        <v>1</v>
      </c>
      <c r="M461" s="849">
        <v>319</v>
      </c>
      <c r="N461" s="832">
        <v>1</v>
      </c>
      <c r="O461" s="832">
        <v>319</v>
      </c>
      <c r="P461" s="849"/>
      <c r="Q461" s="849"/>
      <c r="R461" s="837"/>
      <c r="S461" s="850"/>
    </row>
    <row r="462" spans="1:19" ht="14.4" customHeight="1" x14ac:dyDescent="0.3">
      <c r="A462" s="831" t="s">
        <v>6808</v>
      </c>
      <c r="B462" s="832" t="s">
        <v>6809</v>
      </c>
      <c r="C462" s="832" t="s">
        <v>612</v>
      </c>
      <c r="D462" s="832" t="s">
        <v>2166</v>
      </c>
      <c r="E462" s="832" t="s">
        <v>6788</v>
      </c>
      <c r="F462" s="832" t="s">
        <v>6915</v>
      </c>
      <c r="G462" s="832" t="s">
        <v>6916</v>
      </c>
      <c r="H462" s="849">
        <v>5</v>
      </c>
      <c r="I462" s="849">
        <v>410</v>
      </c>
      <c r="J462" s="832">
        <v>2.3837209302325579</v>
      </c>
      <c r="K462" s="832">
        <v>82</v>
      </c>
      <c r="L462" s="849">
        <v>2</v>
      </c>
      <c r="M462" s="849">
        <v>172</v>
      </c>
      <c r="N462" s="832">
        <v>1</v>
      </c>
      <c r="O462" s="832">
        <v>86</v>
      </c>
      <c r="P462" s="849">
        <v>5</v>
      </c>
      <c r="Q462" s="849">
        <v>430</v>
      </c>
      <c r="R462" s="837">
        <v>2.5</v>
      </c>
      <c r="S462" s="850">
        <v>86</v>
      </c>
    </row>
    <row r="463" spans="1:19" ht="14.4" customHeight="1" x14ac:dyDescent="0.3">
      <c r="A463" s="831" t="s">
        <v>6808</v>
      </c>
      <c r="B463" s="832" t="s">
        <v>6809</v>
      </c>
      <c r="C463" s="832" t="s">
        <v>612</v>
      </c>
      <c r="D463" s="832" t="s">
        <v>2167</v>
      </c>
      <c r="E463" s="832" t="s">
        <v>6786</v>
      </c>
      <c r="F463" s="832" t="s">
        <v>6787</v>
      </c>
      <c r="G463" s="832" t="s">
        <v>3778</v>
      </c>
      <c r="H463" s="849"/>
      <c r="I463" s="849"/>
      <c r="J463" s="832"/>
      <c r="K463" s="832"/>
      <c r="L463" s="849"/>
      <c r="M463" s="849"/>
      <c r="N463" s="832"/>
      <c r="O463" s="832"/>
      <c r="P463" s="849">
        <v>4.9000000000000004</v>
      </c>
      <c r="Q463" s="849">
        <v>544.54</v>
      </c>
      <c r="R463" s="837"/>
      <c r="S463" s="850">
        <v>111.13061224489795</v>
      </c>
    </row>
    <row r="464" spans="1:19" ht="14.4" customHeight="1" x14ac:dyDescent="0.3">
      <c r="A464" s="831" t="s">
        <v>6808</v>
      </c>
      <c r="B464" s="832" t="s">
        <v>6809</v>
      </c>
      <c r="C464" s="832" t="s">
        <v>612</v>
      </c>
      <c r="D464" s="832" t="s">
        <v>2167</v>
      </c>
      <c r="E464" s="832" t="s">
        <v>6786</v>
      </c>
      <c r="F464" s="832" t="s">
        <v>6819</v>
      </c>
      <c r="G464" s="832" t="s">
        <v>686</v>
      </c>
      <c r="H464" s="849"/>
      <c r="I464" s="849"/>
      <c r="J464" s="832"/>
      <c r="K464" s="832"/>
      <c r="L464" s="849"/>
      <c r="M464" s="849"/>
      <c r="N464" s="832"/>
      <c r="O464" s="832"/>
      <c r="P464" s="849">
        <v>95</v>
      </c>
      <c r="Q464" s="849">
        <v>1596</v>
      </c>
      <c r="R464" s="837"/>
      <c r="S464" s="850">
        <v>16.8</v>
      </c>
    </row>
    <row r="465" spans="1:19" ht="14.4" customHeight="1" x14ac:dyDescent="0.3">
      <c r="A465" s="831" t="s">
        <v>6808</v>
      </c>
      <c r="B465" s="832" t="s">
        <v>6809</v>
      </c>
      <c r="C465" s="832" t="s">
        <v>612</v>
      </c>
      <c r="D465" s="832" t="s">
        <v>2167</v>
      </c>
      <c r="E465" s="832" t="s">
        <v>6786</v>
      </c>
      <c r="F465" s="832" t="s">
        <v>6820</v>
      </c>
      <c r="G465" s="832" t="s">
        <v>704</v>
      </c>
      <c r="H465" s="849"/>
      <c r="I465" s="849"/>
      <c r="J465" s="832"/>
      <c r="K465" s="832"/>
      <c r="L465" s="849"/>
      <c r="M465" s="849"/>
      <c r="N465" s="832"/>
      <c r="O465" s="832"/>
      <c r="P465" s="849">
        <v>0.60000000000000009</v>
      </c>
      <c r="Q465" s="849">
        <v>126.03</v>
      </c>
      <c r="R465" s="837"/>
      <c r="S465" s="850">
        <v>210.04999999999998</v>
      </c>
    </row>
    <row r="466" spans="1:19" ht="14.4" customHeight="1" x14ac:dyDescent="0.3">
      <c r="A466" s="831" t="s">
        <v>6808</v>
      </c>
      <c r="B466" s="832" t="s">
        <v>6809</v>
      </c>
      <c r="C466" s="832" t="s">
        <v>612</v>
      </c>
      <c r="D466" s="832" t="s">
        <v>2167</v>
      </c>
      <c r="E466" s="832" t="s">
        <v>6788</v>
      </c>
      <c r="F466" s="832" t="s">
        <v>6829</v>
      </c>
      <c r="G466" s="832" t="s">
        <v>6830</v>
      </c>
      <c r="H466" s="849"/>
      <c r="I466" s="849"/>
      <c r="J466" s="832"/>
      <c r="K466" s="832"/>
      <c r="L466" s="849"/>
      <c r="M466" s="849"/>
      <c r="N466" s="832"/>
      <c r="O466" s="832"/>
      <c r="P466" s="849">
        <v>37</v>
      </c>
      <c r="Q466" s="849">
        <v>3071</v>
      </c>
      <c r="R466" s="837"/>
      <c r="S466" s="850">
        <v>83</v>
      </c>
    </row>
    <row r="467" spans="1:19" ht="14.4" customHeight="1" x14ac:dyDescent="0.3">
      <c r="A467" s="831" t="s">
        <v>6808</v>
      </c>
      <c r="B467" s="832" t="s">
        <v>6809</v>
      </c>
      <c r="C467" s="832" t="s">
        <v>612</v>
      </c>
      <c r="D467" s="832" t="s">
        <v>2167</v>
      </c>
      <c r="E467" s="832" t="s">
        <v>6788</v>
      </c>
      <c r="F467" s="832" t="s">
        <v>6831</v>
      </c>
      <c r="G467" s="832" t="s">
        <v>6832</v>
      </c>
      <c r="H467" s="849"/>
      <c r="I467" s="849"/>
      <c r="J467" s="832"/>
      <c r="K467" s="832"/>
      <c r="L467" s="849"/>
      <c r="M467" s="849"/>
      <c r="N467" s="832"/>
      <c r="O467" s="832"/>
      <c r="P467" s="849">
        <v>21</v>
      </c>
      <c r="Q467" s="849">
        <v>2226</v>
      </c>
      <c r="R467" s="837"/>
      <c r="S467" s="850">
        <v>106</v>
      </c>
    </row>
    <row r="468" spans="1:19" ht="14.4" customHeight="1" x14ac:dyDescent="0.3">
      <c r="A468" s="831" t="s">
        <v>6808</v>
      </c>
      <c r="B468" s="832" t="s">
        <v>6809</v>
      </c>
      <c r="C468" s="832" t="s">
        <v>612</v>
      </c>
      <c r="D468" s="832" t="s">
        <v>2167</v>
      </c>
      <c r="E468" s="832" t="s">
        <v>6788</v>
      </c>
      <c r="F468" s="832" t="s">
        <v>6833</v>
      </c>
      <c r="G468" s="832" t="s">
        <v>6834</v>
      </c>
      <c r="H468" s="849"/>
      <c r="I468" s="849"/>
      <c r="J468" s="832"/>
      <c r="K468" s="832"/>
      <c r="L468" s="849"/>
      <c r="M468" s="849"/>
      <c r="N468" s="832"/>
      <c r="O468" s="832"/>
      <c r="P468" s="849">
        <v>18</v>
      </c>
      <c r="Q468" s="849">
        <v>666</v>
      </c>
      <c r="R468" s="837"/>
      <c r="S468" s="850">
        <v>37</v>
      </c>
    </row>
    <row r="469" spans="1:19" ht="14.4" customHeight="1" x14ac:dyDescent="0.3">
      <c r="A469" s="831" t="s">
        <v>6808</v>
      </c>
      <c r="B469" s="832" t="s">
        <v>6809</v>
      </c>
      <c r="C469" s="832" t="s">
        <v>612</v>
      </c>
      <c r="D469" s="832" t="s">
        <v>2167</v>
      </c>
      <c r="E469" s="832" t="s">
        <v>6788</v>
      </c>
      <c r="F469" s="832" t="s">
        <v>6837</v>
      </c>
      <c r="G469" s="832" t="s">
        <v>6838</v>
      </c>
      <c r="H469" s="849"/>
      <c r="I469" s="849"/>
      <c r="J469" s="832"/>
      <c r="K469" s="832"/>
      <c r="L469" s="849"/>
      <c r="M469" s="849"/>
      <c r="N469" s="832"/>
      <c r="O469" s="832"/>
      <c r="P469" s="849">
        <v>7</v>
      </c>
      <c r="Q469" s="849">
        <v>35</v>
      </c>
      <c r="R469" s="837"/>
      <c r="S469" s="850">
        <v>5</v>
      </c>
    </row>
    <row r="470" spans="1:19" ht="14.4" customHeight="1" x14ac:dyDescent="0.3">
      <c r="A470" s="831" t="s">
        <v>6808</v>
      </c>
      <c r="B470" s="832" t="s">
        <v>6809</v>
      </c>
      <c r="C470" s="832" t="s">
        <v>612</v>
      </c>
      <c r="D470" s="832" t="s">
        <v>2167</v>
      </c>
      <c r="E470" s="832" t="s">
        <v>6788</v>
      </c>
      <c r="F470" s="832" t="s">
        <v>6839</v>
      </c>
      <c r="G470" s="832" t="s">
        <v>6840</v>
      </c>
      <c r="H470" s="849"/>
      <c r="I470" s="849"/>
      <c r="J470" s="832"/>
      <c r="K470" s="832"/>
      <c r="L470" s="849"/>
      <c r="M470" s="849"/>
      <c r="N470" s="832"/>
      <c r="O470" s="832"/>
      <c r="P470" s="849">
        <v>1</v>
      </c>
      <c r="Q470" s="849">
        <v>207</v>
      </c>
      <c r="R470" s="837"/>
      <c r="S470" s="850">
        <v>207</v>
      </c>
    </row>
    <row r="471" spans="1:19" ht="14.4" customHeight="1" x14ac:dyDescent="0.3">
      <c r="A471" s="831" t="s">
        <v>6808</v>
      </c>
      <c r="B471" s="832" t="s">
        <v>6809</v>
      </c>
      <c r="C471" s="832" t="s">
        <v>612</v>
      </c>
      <c r="D471" s="832" t="s">
        <v>2167</v>
      </c>
      <c r="E471" s="832" t="s">
        <v>6788</v>
      </c>
      <c r="F471" s="832" t="s">
        <v>6841</v>
      </c>
      <c r="G471" s="832" t="s">
        <v>6842</v>
      </c>
      <c r="H471" s="849"/>
      <c r="I471" s="849"/>
      <c r="J471" s="832"/>
      <c r="K471" s="832"/>
      <c r="L471" s="849"/>
      <c r="M471" s="849"/>
      <c r="N471" s="832"/>
      <c r="O471" s="832"/>
      <c r="P471" s="849">
        <v>1</v>
      </c>
      <c r="Q471" s="849">
        <v>309</v>
      </c>
      <c r="R471" s="837"/>
      <c r="S471" s="850">
        <v>309</v>
      </c>
    </row>
    <row r="472" spans="1:19" ht="14.4" customHeight="1" x14ac:dyDescent="0.3">
      <c r="A472" s="831" t="s">
        <v>6808</v>
      </c>
      <c r="B472" s="832" t="s">
        <v>6809</v>
      </c>
      <c r="C472" s="832" t="s">
        <v>612</v>
      </c>
      <c r="D472" s="832" t="s">
        <v>2167</v>
      </c>
      <c r="E472" s="832" t="s">
        <v>6788</v>
      </c>
      <c r="F472" s="832" t="s">
        <v>6845</v>
      </c>
      <c r="G472" s="832" t="s">
        <v>6846</v>
      </c>
      <c r="H472" s="849"/>
      <c r="I472" s="849"/>
      <c r="J472" s="832"/>
      <c r="K472" s="832"/>
      <c r="L472" s="849"/>
      <c r="M472" s="849"/>
      <c r="N472" s="832"/>
      <c r="O472" s="832"/>
      <c r="P472" s="849">
        <v>1</v>
      </c>
      <c r="Q472" s="849">
        <v>99</v>
      </c>
      <c r="R472" s="837"/>
      <c r="S472" s="850">
        <v>99</v>
      </c>
    </row>
    <row r="473" spans="1:19" ht="14.4" customHeight="1" x14ac:dyDescent="0.3">
      <c r="A473" s="831" t="s">
        <v>6808</v>
      </c>
      <c r="B473" s="832" t="s">
        <v>6809</v>
      </c>
      <c r="C473" s="832" t="s">
        <v>612</v>
      </c>
      <c r="D473" s="832" t="s">
        <v>2167</v>
      </c>
      <c r="E473" s="832" t="s">
        <v>6788</v>
      </c>
      <c r="F473" s="832" t="s">
        <v>6789</v>
      </c>
      <c r="G473" s="832" t="s">
        <v>6790</v>
      </c>
      <c r="H473" s="849"/>
      <c r="I473" s="849"/>
      <c r="J473" s="832"/>
      <c r="K473" s="832"/>
      <c r="L473" s="849"/>
      <c r="M473" s="849"/>
      <c r="N473" s="832"/>
      <c r="O473" s="832"/>
      <c r="P473" s="849">
        <v>183</v>
      </c>
      <c r="Q473" s="849">
        <v>45933</v>
      </c>
      <c r="R473" s="837"/>
      <c r="S473" s="850">
        <v>251</v>
      </c>
    </row>
    <row r="474" spans="1:19" ht="14.4" customHeight="1" x14ac:dyDescent="0.3">
      <c r="A474" s="831" t="s">
        <v>6808</v>
      </c>
      <c r="B474" s="832" t="s">
        <v>6809</v>
      </c>
      <c r="C474" s="832" t="s">
        <v>612</v>
      </c>
      <c r="D474" s="832" t="s">
        <v>2167</v>
      </c>
      <c r="E474" s="832" t="s">
        <v>6788</v>
      </c>
      <c r="F474" s="832" t="s">
        <v>6851</v>
      </c>
      <c r="G474" s="832" t="s">
        <v>6852</v>
      </c>
      <c r="H474" s="849"/>
      <c r="I474" s="849"/>
      <c r="J474" s="832"/>
      <c r="K474" s="832"/>
      <c r="L474" s="849"/>
      <c r="M474" s="849"/>
      <c r="N474" s="832"/>
      <c r="O474" s="832"/>
      <c r="P474" s="849">
        <v>213</v>
      </c>
      <c r="Q474" s="849">
        <v>26838</v>
      </c>
      <c r="R474" s="837"/>
      <c r="S474" s="850">
        <v>126</v>
      </c>
    </row>
    <row r="475" spans="1:19" ht="14.4" customHeight="1" x14ac:dyDescent="0.3">
      <c r="A475" s="831" t="s">
        <v>6808</v>
      </c>
      <c r="B475" s="832" t="s">
        <v>6809</v>
      </c>
      <c r="C475" s="832" t="s">
        <v>612</v>
      </c>
      <c r="D475" s="832" t="s">
        <v>2167</v>
      </c>
      <c r="E475" s="832" t="s">
        <v>6788</v>
      </c>
      <c r="F475" s="832" t="s">
        <v>6795</v>
      </c>
      <c r="G475" s="832" t="s">
        <v>6796</v>
      </c>
      <c r="H475" s="849"/>
      <c r="I475" s="849"/>
      <c r="J475" s="832"/>
      <c r="K475" s="832"/>
      <c r="L475" s="849"/>
      <c r="M475" s="849"/>
      <c r="N475" s="832"/>
      <c r="O475" s="832"/>
      <c r="P475" s="849">
        <v>116</v>
      </c>
      <c r="Q475" s="849">
        <v>18908</v>
      </c>
      <c r="R475" s="837"/>
      <c r="S475" s="850">
        <v>163</v>
      </c>
    </row>
    <row r="476" spans="1:19" ht="14.4" customHeight="1" x14ac:dyDescent="0.3">
      <c r="A476" s="831" t="s">
        <v>6808</v>
      </c>
      <c r="B476" s="832" t="s">
        <v>6809</v>
      </c>
      <c r="C476" s="832" t="s">
        <v>612</v>
      </c>
      <c r="D476" s="832" t="s">
        <v>2167</v>
      </c>
      <c r="E476" s="832" t="s">
        <v>6788</v>
      </c>
      <c r="F476" s="832" t="s">
        <v>6797</v>
      </c>
      <c r="G476" s="832" t="s">
        <v>6798</v>
      </c>
      <c r="H476" s="849"/>
      <c r="I476" s="849"/>
      <c r="J476" s="832"/>
      <c r="K476" s="832"/>
      <c r="L476" s="849"/>
      <c r="M476" s="849"/>
      <c r="N476" s="832"/>
      <c r="O476" s="832"/>
      <c r="P476" s="849">
        <v>387</v>
      </c>
      <c r="Q476" s="849">
        <v>12900</v>
      </c>
      <c r="R476" s="837"/>
      <c r="S476" s="850">
        <v>33.333333333333336</v>
      </c>
    </row>
    <row r="477" spans="1:19" ht="14.4" customHeight="1" x14ac:dyDescent="0.3">
      <c r="A477" s="831" t="s">
        <v>6808</v>
      </c>
      <c r="B477" s="832" t="s">
        <v>6809</v>
      </c>
      <c r="C477" s="832" t="s">
        <v>612</v>
      </c>
      <c r="D477" s="832" t="s">
        <v>2167</v>
      </c>
      <c r="E477" s="832" t="s">
        <v>6788</v>
      </c>
      <c r="F477" s="832" t="s">
        <v>6869</v>
      </c>
      <c r="G477" s="832" t="s">
        <v>6870</v>
      </c>
      <c r="H477" s="849"/>
      <c r="I477" s="849"/>
      <c r="J477" s="832"/>
      <c r="K477" s="832"/>
      <c r="L477" s="849"/>
      <c r="M477" s="849"/>
      <c r="N477" s="832"/>
      <c r="O477" s="832"/>
      <c r="P477" s="849">
        <v>3</v>
      </c>
      <c r="Q477" s="849">
        <v>111</v>
      </c>
      <c r="R477" s="837"/>
      <c r="S477" s="850">
        <v>37</v>
      </c>
    </row>
    <row r="478" spans="1:19" ht="14.4" customHeight="1" x14ac:dyDescent="0.3">
      <c r="A478" s="831" t="s">
        <v>6808</v>
      </c>
      <c r="B478" s="832" t="s">
        <v>6809</v>
      </c>
      <c r="C478" s="832" t="s">
        <v>612</v>
      </c>
      <c r="D478" s="832" t="s">
        <v>2167</v>
      </c>
      <c r="E478" s="832" t="s">
        <v>6788</v>
      </c>
      <c r="F478" s="832" t="s">
        <v>6799</v>
      </c>
      <c r="G478" s="832" t="s">
        <v>6800</v>
      </c>
      <c r="H478" s="849"/>
      <c r="I478" s="849"/>
      <c r="J478" s="832"/>
      <c r="K478" s="832"/>
      <c r="L478" s="849"/>
      <c r="M478" s="849"/>
      <c r="N478" s="832"/>
      <c r="O478" s="832"/>
      <c r="P478" s="849">
        <v>117</v>
      </c>
      <c r="Q478" s="849">
        <v>10062</v>
      </c>
      <c r="R478" s="837"/>
      <c r="S478" s="850">
        <v>86</v>
      </c>
    </row>
    <row r="479" spans="1:19" ht="14.4" customHeight="1" x14ac:dyDescent="0.3">
      <c r="A479" s="831" t="s">
        <v>6808</v>
      </c>
      <c r="B479" s="832" t="s">
        <v>6809</v>
      </c>
      <c r="C479" s="832" t="s">
        <v>612</v>
      </c>
      <c r="D479" s="832" t="s">
        <v>2167</v>
      </c>
      <c r="E479" s="832" t="s">
        <v>6788</v>
      </c>
      <c r="F479" s="832" t="s">
        <v>6871</v>
      </c>
      <c r="G479" s="832" t="s">
        <v>6872</v>
      </c>
      <c r="H479" s="849"/>
      <c r="I479" s="849"/>
      <c r="J479" s="832"/>
      <c r="K479" s="832"/>
      <c r="L479" s="849"/>
      <c r="M479" s="849"/>
      <c r="N479" s="832"/>
      <c r="O479" s="832"/>
      <c r="P479" s="849">
        <v>3</v>
      </c>
      <c r="Q479" s="849">
        <v>462</v>
      </c>
      <c r="R479" s="837"/>
      <c r="S479" s="850">
        <v>154</v>
      </c>
    </row>
    <row r="480" spans="1:19" ht="14.4" customHeight="1" x14ac:dyDescent="0.3">
      <c r="A480" s="831" t="s">
        <v>6808</v>
      </c>
      <c r="B480" s="832" t="s">
        <v>6809</v>
      </c>
      <c r="C480" s="832" t="s">
        <v>612</v>
      </c>
      <c r="D480" s="832" t="s">
        <v>2167</v>
      </c>
      <c r="E480" s="832" t="s">
        <v>6788</v>
      </c>
      <c r="F480" s="832" t="s">
        <v>6873</v>
      </c>
      <c r="G480" s="832" t="s">
        <v>6874</v>
      </c>
      <c r="H480" s="849"/>
      <c r="I480" s="849"/>
      <c r="J480" s="832"/>
      <c r="K480" s="832"/>
      <c r="L480" s="849"/>
      <c r="M480" s="849"/>
      <c r="N480" s="832"/>
      <c r="O480" s="832"/>
      <c r="P480" s="849">
        <v>1</v>
      </c>
      <c r="Q480" s="849">
        <v>32</v>
      </c>
      <c r="R480" s="837"/>
      <c r="S480" s="850">
        <v>32</v>
      </c>
    </row>
    <row r="481" spans="1:19" ht="14.4" customHeight="1" x14ac:dyDescent="0.3">
      <c r="A481" s="831" t="s">
        <v>6808</v>
      </c>
      <c r="B481" s="832" t="s">
        <v>6809</v>
      </c>
      <c r="C481" s="832" t="s">
        <v>612</v>
      </c>
      <c r="D481" s="832" t="s">
        <v>2167</v>
      </c>
      <c r="E481" s="832" t="s">
        <v>6788</v>
      </c>
      <c r="F481" s="832" t="s">
        <v>6893</v>
      </c>
      <c r="G481" s="832" t="s">
        <v>6894</v>
      </c>
      <c r="H481" s="849"/>
      <c r="I481" s="849"/>
      <c r="J481" s="832"/>
      <c r="K481" s="832"/>
      <c r="L481" s="849"/>
      <c r="M481" s="849"/>
      <c r="N481" s="832"/>
      <c r="O481" s="832"/>
      <c r="P481" s="849">
        <v>1</v>
      </c>
      <c r="Q481" s="849">
        <v>123</v>
      </c>
      <c r="R481" s="837"/>
      <c r="S481" s="850">
        <v>123</v>
      </c>
    </row>
    <row r="482" spans="1:19" ht="14.4" customHeight="1" x14ac:dyDescent="0.3">
      <c r="A482" s="831" t="s">
        <v>6808</v>
      </c>
      <c r="B482" s="832" t="s">
        <v>6809</v>
      </c>
      <c r="C482" s="832" t="s">
        <v>612</v>
      </c>
      <c r="D482" s="832" t="s">
        <v>2167</v>
      </c>
      <c r="E482" s="832" t="s">
        <v>6788</v>
      </c>
      <c r="F482" s="832" t="s">
        <v>6895</v>
      </c>
      <c r="G482" s="832" t="s">
        <v>6896</v>
      </c>
      <c r="H482" s="849"/>
      <c r="I482" s="849"/>
      <c r="J482" s="832"/>
      <c r="K482" s="832"/>
      <c r="L482" s="849"/>
      <c r="M482" s="849"/>
      <c r="N482" s="832"/>
      <c r="O482" s="832"/>
      <c r="P482" s="849">
        <v>19</v>
      </c>
      <c r="Q482" s="849">
        <v>1121</v>
      </c>
      <c r="R482" s="837"/>
      <c r="S482" s="850">
        <v>59</v>
      </c>
    </row>
    <row r="483" spans="1:19" ht="14.4" customHeight="1" x14ac:dyDescent="0.3">
      <c r="A483" s="831" t="s">
        <v>6808</v>
      </c>
      <c r="B483" s="832" t="s">
        <v>6809</v>
      </c>
      <c r="C483" s="832" t="s">
        <v>612</v>
      </c>
      <c r="D483" s="832" t="s">
        <v>2167</v>
      </c>
      <c r="E483" s="832" t="s">
        <v>6788</v>
      </c>
      <c r="F483" s="832" t="s">
        <v>6919</v>
      </c>
      <c r="G483" s="832" t="s">
        <v>6920</v>
      </c>
      <c r="H483" s="849"/>
      <c r="I483" s="849"/>
      <c r="J483" s="832"/>
      <c r="K483" s="832"/>
      <c r="L483" s="849"/>
      <c r="M483" s="849"/>
      <c r="N483" s="832"/>
      <c r="O483" s="832"/>
      <c r="P483" s="849">
        <v>1</v>
      </c>
      <c r="Q483" s="849">
        <v>179</v>
      </c>
      <c r="R483" s="837"/>
      <c r="S483" s="850">
        <v>179</v>
      </c>
    </row>
    <row r="484" spans="1:19" ht="14.4" customHeight="1" x14ac:dyDescent="0.3">
      <c r="A484" s="831" t="s">
        <v>6808</v>
      </c>
      <c r="B484" s="832" t="s">
        <v>6809</v>
      </c>
      <c r="C484" s="832" t="s">
        <v>612</v>
      </c>
      <c r="D484" s="832" t="s">
        <v>2168</v>
      </c>
      <c r="E484" s="832" t="s">
        <v>6786</v>
      </c>
      <c r="F484" s="832" t="s">
        <v>6787</v>
      </c>
      <c r="G484" s="832" t="s">
        <v>3778</v>
      </c>
      <c r="H484" s="849">
        <v>11.9</v>
      </c>
      <c r="I484" s="849">
        <v>1796.9</v>
      </c>
      <c r="J484" s="832">
        <v>2.4285714285714288</v>
      </c>
      <c r="K484" s="832">
        <v>151</v>
      </c>
      <c r="L484" s="849">
        <v>4.9000000000000004</v>
      </c>
      <c r="M484" s="849">
        <v>739.9</v>
      </c>
      <c r="N484" s="832">
        <v>1</v>
      </c>
      <c r="O484" s="832">
        <v>150.99999999999997</v>
      </c>
      <c r="P484" s="849">
        <v>7.1499999999999995</v>
      </c>
      <c r="Q484" s="849">
        <v>920.92</v>
      </c>
      <c r="R484" s="837">
        <v>1.2446546830652792</v>
      </c>
      <c r="S484" s="850">
        <v>128.80000000000001</v>
      </c>
    </row>
    <row r="485" spans="1:19" ht="14.4" customHeight="1" x14ac:dyDescent="0.3">
      <c r="A485" s="831" t="s">
        <v>6808</v>
      </c>
      <c r="B485" s="832" t="s">
        <v>6809</v>
      </c>
      <c r="C485" s="832" t="s">
        <v>612</v>
      </c>
      <c r="D485" s="832" t="s">
        <v>2168</v>
      </c>
      <c r="E485" s="832" t="s">
        <v>6786</v>
      </c>
      <c r="F485" s="832" t="s">
        <v>6813</v>
      </c>
      <c r="G485" s="832" t="s">
        <v>6814</v>
      </c>
      <c r="H485" s="849"/>
      <c r="I485" s="849"/>
      <c r="J485" s="832"/>
      <c r="K485" s="832"/>
      <c r="L485" s="849">
        <v>1</v>
      </c>
      <c r="M485" s="849">
        <v>1106.8</v>
      </c>
      <c r="N485" s="832">
        <v>1</v>
      </c>
      <c r="O485" s="832">
        <v>1106.8</v>
      </c>
      <c r="P485" s="849"/>
      <c r="Q485" s="849"/>
      <c r="R485" s="837"/>
      <c r="S485" s="850"/>
    </row>
    <row r="486" spans="1:19" ht="14.4" customHeight="1" x14ac:dyDescent="0.3">
      <c r="A486" s="831" t="s">
        <v>6808</v>
      </c>
      <c r="B486" s="832" t="s">
        <v>6809</v>
      </c>
      <c r="C486" s="832" t="s">
        <v>612</v>
      </c>
      <c r="D486" s="832" t="s">
        <v>2168</v>
      </c>
      <c r="E486" s="832" t="s">
        <v>6786</v>
      </c>
      <c r="F486" s="832" t="s">
        <v>6815</v>
      </c>
      <c r="G486" s="832" t="s">
        <v>1838</v>
      </c>
      <c r="H486" s="849">
        <v>1</v>
      </c>
      <c r="I486" s="849">
        <v>73.790000000000006</v>
      </c>
      <c r="J486" s="832"/>
      <c r="K486" s="832">
        <v>73.790000000000006</v>
      </c>
      <c r="L486" s="849"/>
      <c r="M486" s="849"/>
      <c r="N486" s="832"/>
      <c r="O486" s="832"/>
      <c r="P486" s="849"/>
      <c r="Q486" s="849"/>
      <c r="R486" s="837"/>
      <c r="S486" s="850"/>
    </row>
    <row r="487" spans="1:19" ht="14.4" customHeight="1" x14ac:dyDescent="0.3">
      <c r="A487" s="831" t="s">
        <v>6808</v>
      </c>
      <c r="B487" s="832" t="s">
        <v>6809</v>
      </c>
      <c r="C487" s="832" t="s">
        <v>612</v>
      </c>
      <c r="D487" s="832" t="s">
        <v>2168</v>
      </c>
      <c r="E487" s="832" t="s">
        <v>6786</v>
      </c>
      <c r="F487" s="832" t="s">
        <v>6816</v>
      </c>
      <c r="G487" s="832" t="s">
        <v>643</v>
      </c>
      <c r="H487" s="849">
        <v>1</v>
      </c>
      <c r="I487" s="849">
        <v>78.03</v>
      </c>
      <c r="J487" s="832"/>
      <c r="K487" s="832">
        <v>78.03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" customHeight="1" x14ac:dyDescent="0.3">
      <c r="A488" s="831" t="s">
        <v>6808</v>
      </c>
      <c r="B488" s="832" t="s">
        <v>6809</v>
      </c>
      <c r="C488" s="832" t="s">
        <v>612</v>
      </c>
      <c r="D488" s="832" t="s">
        <v>2168</v>
      </c>
      <c r="E488" s="832" t="s">
        <v>6786</v>
      </c>
      <c r="F488" s="832" t="s">
        <v>6819</v>
      </c>
      <c r="G488" s="832" t="s">
        <v>686</v>
      </c>
      <c r="H488" s="849">
        <v>200</v>
      </c>
      <c r="I488" s="849">
        <v>4226</v>
      </c>
      <c r="J488" s="832">
        <v>2.197802197802198</v>
      </c>
      <c r="K488" s="832">
        <v>21.13</v>
      </c>
      <c r="L488" s="849">
        <v>91</v>
      </c>
      <c r="M488" s="849">
        <v>1922.83</v>
      </c>
      <c r="N488" s="832">
        <v>1</v>
      </c>
      <c r="O488" s="832">
        <v>21.13</v>
      </c>
      <c r="P488" s="849">
        <v>128</v>
      </c>
      <c r="Q488" s="849">
        <v>2150.4</v>
      </c>
      <c r="R488" s="837">
        <v>1.1183515963449708</v>
      </c>
      <c r="S488" s="850">
        <v>16.8</v>
      </c>
    </row>
    <row r="489" spans="1:19" ht="14.4" customHeight="1" x14ac:dyDescent="0.3">
      <c r="A489" s="831" t="s">
        <v>6808</v>
      </c>
      <c r="B489" s="832" t="s">
        <v>6809</v>
      </c>
      <c r="C489" s="832" t="s">
        <v>612</v>
      </c>
      <c r="D489" s="832" t="s">
        <v>2168</v>
      </c>
      <c r="E489" s="832" t="s">
        <v>6786</v>
      </c>
      <c r="F489" s="832" t="s">
        <v>6820</v>
      </c>
      <c r="G489" s="832" t="s">
        <v>704</v>
      </c>
      <c r="H489" s="849">
        <v>7.8</v>
      </c>
      <c r="I489" s="849">
        <v>2059.59</v>
      </c>
      <c r="J489" s="832">
        <v>5.5714285714285712</v>
      </c>
      <c r="K489" s="832">
        <v>264.05</v>
      </c>
      <c r="L489" s="849">
        <v>1.4000000000000001</v>
      </c>
      <c r="M489" s="849">
        <v>369.67</v>
      </c>
      <c r="N489" s="832">
        <v>1</v>
      </c>
      <c r="O489" s="832">
        <v>264.05</v>
      </c>
      <c r="P489" s="849">
        <v>3</v>
      </c>
      <c r="Q489" s="849">
        <v>630.15</v>
      </c>
      <c r="R489" s="837">
        <v>1.7046284524034949</v>
      </c>
      <c r="S489" s="850">
        <v>210.04999999999998</v>
      </c>
    </row>
    <row r="490" spans="1:19" ht="14.4" customHeight="1" x14ac:dyDescent="0.3">
      <c r="A490" s="831" t="s">
        <v>6808</v>
      </c>
      <c r="B490" s="832" t="s">
        <v>6809</v>
      </c>
      <c r="C490" s="832" t="s">
        <v>612</v>
      </c>
      <c r="D490" s="832" t="s">
        <v>2168</v>
      </c>
      <c r="E490" s="832" t="s">
        <v>6788</v>
      </c>
      <c r="F490" s="832" t="s">
        <v>6823</v>
      </c>
      <c r="G490" s="832" t="s">
        <v>6824</v>
      </c>
      <c r="H490" s="849">
        <v>1</v>
      </c>
      <c r="I490" s="849">
        <v>197</v>
      </c>
      <c r="J490" s="832">
        <v>0.96097560975609753</v>
      </c>
      <c r="K490" s="832">
        <v>197</v>
      </c>
      <c r="L490" s="849">
        <v>1</v>
      </c>
      <c r="M490" s="849">
        <v>205</v>
      </c>
      <c r="N490" s="832">
        <v>1</v>
      </c>
      <c r="O490" s="832">
        <v>205</v>
      </c>
      <c r="P490" s="849"/>
      <c r="Q490" s="849"/>
      <c r="R490" s="837"/>
      <c r="S490" s="850"/>
    </row>
    <row r="491" spans="1:19" ht="14.4" customHeight="1" x14ac:dyDescent="0.3">
      <c r="A491" s="831" t="s">
        <v>6808</v>
      </c>
      <c r="B491" s="832" t="s">
        <v>6809</v>
      </c>
      <c r="C491" s="832" t="s">
        <v>612</v>
      </c>
      <c r="D491" s="832" t="s">
        <v>2168</v>
      </c>
      <c r="E491" s="832" t="s">
        <v>6788</v>
      </c>
      <c r="F491" s="832" t="s">
        <v>6827</v>
      </c>
      <c r="G491" s="832" t="s">
        <v>6828</v>
      </c>
      <c r="H491" s="849"/>
      <c r="I491" s="849"/>
      <c r="J491" s="832"/>
      <c r="K491" s="832"/>
      <c r="L491" s="849">
        <v>1</v>
      </c>
      <c r="M491" s="849">
        <v>146</v>
      </c>
      <c r="N491" s="832">
        <v>1</v>
      </c>
      <c r="O491" s="832">
        <v>146</v>
      </c>
      <c r="P491" s="849"/>
      <c r="Q491" s="849"/>
      <c r="R491" s="837"/>
      <c r="S491" s="850"/>
    </row>
    <row r="492" spans="1:19" ht="14.4" customHeight="1" x14ac:dyDescent="0.3">
      <c r="A492" s="831" t="s">
        <v>6808</v>
      </c>
      <c r="B492" s="832" t="s">
        <v>6809</v>
      </c>
      <c r="C492" s="832" t="s">
        <v>612</v>
      </c>
      <c r="D492" s="832" t="s">
        <v>2168</v>
      </c>
      <c r="E492" s="832" t="s">
        <v>6788</v>
      </c>
      <c r="F492" s="832" t="s">
        <v>6829</v>
      </c>
      <c r="G492" s="832" t="s">
        <v>6830</v>
      </c>
      <c r="H492" s="849">
        <v>4</v>
      </c>
      <c r="I492" s="849">
        <v>324</v>
      </c>
      <c r="J492" s="832">
        <v>0.39036144578313253</v>
      </c>
      <c r="K492" s="832">
        <v>81</v>
      </c>
      <c r="L492" s="849">
        <v>10</v>
      </c>
      <c r="M492" s="849">
        <v>830</v>
      </c>
      <c r="N492" s="832">
        <v>1</v>
      </c>
      <c r="O492" s="832">
        <v>83</v>
      </c>
      <c r="P492" s="849"/>
      <c r="Q492" s="849"/>
      <c r="R492" s="837"/>
      <c r="S492" s="850"/>
    </row>
    <row r="493" spans="1:19" ht="14.4" customHeight="1" x14ac:dyDescent="0.3">
      <c r="A493" s="831" t="s">
        <v>6808</v>
      </c>
      <c r="B493" s="832" t="s">
        <v>6809</v>
      </c>
      <c r="C493" s="832" t="s">
        <v>612</v>
      </c>
      <c r="D493" s="832" t="s">
        <v>2168</v>
      </c>
      <c r="E493" s="832" t="s">
        <v>6788</v>
      </c>
      <c r="F493" s="832" t="s">
        <v>6831</v>
      </c>
      <c r="G493" s="832" t="s">
        <v>6832</v>
      </c>
      <c r="H493" s="849">
        <v>70</v>
      </c>
      <c r="I493" s="849">
        <v>7280</v>
      </c>
      <c r="J493" s="832">
        <v>8.584905660377359</v>
      </c>
      <c r="K493" s="832">
        <v>104</v>
      </c>
      <c r="L493" s="849">
        <v>8</v>
      </c>
      <c r="M493" s="849">
        <v>848</v>
      </c>
      <c r="N493" s="832">
        <v>1</v>
      </c>
      <c r="O493" s="832">
        <v>106</v>
      </c>
      <c r="P493" s="849">
        <v>70</v>
      </c>
      <c r="Q493" s="849">
        <v>7420</v>
      </c>
      <c r="R493" s="837">
        <v>8.75</v>
      </c>
      <c r="S493" s="850">
        <v>106</v>
      </c>
    </row>
    <row r="494" spans="1:19" ht="14.4" customHeight="1" x14ac:dyDescent="0.3">
      <c r="A494" s="831" t="s">
        <v>6808</v>
      </c>
      <c r="B494" s="832" t="s">
        <v>6809</v>
      </c>
      <c r="C494" s="832" t="s">
        <v>612</v>
      </c>
      <c r="D494" s="832" t="s">
        <v>2168</v>
      </c>
      <c r="E494" s="832" t="s">
        <v>6788</v>
      </c>
      <c r="F494" s="832" t="s">
        <v>6833</v>
      </c>
      <c r="G494" s="832" t="s">
        <v>6834</v>
      </c>
      <c r="H494" s="849">
        <v>47</v>
      </c>
      <c r="I494" s="849">
        <v>1645</v>
      </c>
      <c r="J494" s="832">
        <v>1.5330848089468778</v>
      </c>
      <c r="K494" s="832">
        <v>35</v>
      </c>
      <c r="L494" s="849">
        <v>29</v>
      </c>
      <c r="M494" s="849">
        <v>1073</v>
      </c>
      <c r="N494" s="832">
        <v>1</v>
      </c>
      <c r="O494" s="832">
        <v>37</v>
      </c>
      <c r="P494" s="849">
        <v>46</v>
      </c>
      <c r="Q494" s="849">
        <v>1702</v>
      </c>
      <c r="R494" s="837">
        <v>1.5862068965517242</v>
      </c>
      <c r="S494" s="850">
        <v>37</v>
      </c>
    </row>
    <row r="495" spans="1:19" ht="14.4" customHeight="1" x14ac:dyDescent="0.3">
      <c r="A495" s="831" t="s">
        <v>6808</v>
      </c>
      <c r="B495" s="832" t="s">
        <v>6809</v>
      </c>
      <c r="C495" s="832" t="s">
        <v>612</v>
      </c>
      <c r="D495" s="832" t="s">
        <v>2168</v>
      </c>
      <c r="E495" s="832" t="s">
        <v>6788</v>
      </c>
      <c r="F495" s="832" t="s">
        <v>6837</v>
      </c>
      <c r="G495" s="832" t="s">
        <v>6838</v>
      </c>
      <c r="H495" s="849"/>
      <c r="I495" s="849"/>
      <c r="J495" s="832"/>
      <c r="K495" s="832"/>
      <c r="L495" s="849"/>
      <c r="M495" s="849"/>
      <c r="N495" s="832"/>
      <c r="O495" s="832"/>
      <c r="P495" s="849">
        <v>1</v>
      </c>
      <c r="Q495" s="849">
        <v>5</v>
      </c>
      <c r="R495" s="837"/>
      <c r="S495" s="850">
        <v>5</v>
      </c>
    </row>
    <row r="496" spans="1:19" ht="14.4" customHeight="1" x14ac:dyDescent="0.3">
      <c r="A496" s="831" t="s">
        <v>6808</v>
      </c>
      <c r="B496" s="832" t="s">
        <v>6809</v>
      </c>
      <c r="C496" s="832" t="s">
        <v>612</v>
      </c>
      <c r="D496" s="832" t="s">
        <v>2168</v>
      </c>
      <c r="E496" s="832" t="s">
        <v>6788</v>
      </c>
      <c r="F496" s="832" t="s">
        <v>6841</v>
      </c>
      <c r="G496" s="832" t="s">
        <v>6842</v>
      </c>
      <c r="H496" s="849">
        <v>4</v>
      </c>
      <c r="I496" s="849">
        <v>1204</v>
      </c>
      <c r="J496" s="832"/>
      <c r="K496" s="832">
        <v>301</v>
      </c>
      <c r="L496" s="849"/>
      <c r="M496" s="849"/>
      <c r="N496" s="832"/>
      <c r="O496" s="832"/>
      <c r="P496" s="849"/>
      <c r="Q496" s="849"/>
      <c r="R496" s="837"/>
      <c r="S496" s="850"/>
    </row>
    <row r="497" spans="1:19" ht="14.4" customHeight="1" x14ac:dyDescent="0.3">
      <c r="A497" s="831" t="s">
        <v>6808</v>
      </c>
      <c r="B497" s="832" t="s">
        <v>6809</v>
      </c>
      <c r="C497" s="832" t="s">
        <v>612</v>
      </c>
      <c r="D497" s="832" t="s">
        <v>2168</v>
      </c>
      <c r="E497" s="832" t="s">
        <v>6788</v>
      </c>
      <c r="F497" s="832" t="s">
        <v>6843</v>
      </c>
      <c r="G497" s="832" t="s">
        <v>6844</v>
      </c>
      <c r="H497" s="849">
        <v>1</v>
      </c>
      <c r="I497" s="849">
        <v>476</v>
      </c>
      <c r="J497" s="832"/>
      <c r="K497" s="832">
        <v>476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" customHeight="1" x14ac:dyDescent="0.3">
      <c r="A498" s="831" t="s">
        <v>6808</v>
      </c>
      <c r="B498" s="832" t="s">
        <v>6809</v>
      </c>
      <c r="C498" s="832" t="s">
        <v>612</v>
      </c>
      <c r="D498" s="832" t="s">
        <v>2168</v>
      </c>
      <c r="E498" s="832" t="s">
        <v>6788</v>
      </c>
      <c r="F498" s="832" t="s">
        <v>6845</v>
      </c>
      <c r="G498" s="832" t="s">
        <v>6846</v>
      </c>
      <c r="H498" s="849">
        <v>1</v>
      </c>
      <c r="I498" s="849">
        <v>95</v>
      </c>
      <c r="J498" s="832">
        <v>0.95959595959595956</v>
      </c>
      <c r="K498" s="832">
        <v>95</v>
      </c>
      <c r="L498" s="849">
        <v>1</v>
      </c>
      <c r="M498" s="849">
        <v>99</v>
      </c>
      <c r="N498" s="832">
        <v>1</v>
      </c>
      <c r="O498" s="832">
        <v>99</v>
      </c>
      <c r="P498" s="849">
        <v>3</v>
      </c>
      <c r="Q498" s="849">
        <v>297</v>
      </c>
      <c r="R498" s="837">
        <v>3</v>
      </c>
      <c r="S498" s="850">
        <v>99</v>
      </c>
    </row>
    <row r="499" spans="1:19" ht="14.4" customHeight="1" x14ac:dyDescent="0.3">
      <c r="A499" s="831" t="s">
        <v>6808</v>
      </c>
      <c r="B499" s="832" t="s">
        <v>6809</v>
      </c>
      <c r="C499" s="832" t="s">
        <v>612</v>
      </c>
      <c r="D499" s="832" t="s">
        <v>2168</v>
      </c>
      <c r="E499" s="832" t="s">
        <v>6788</v>
      </c>
      <c r="F499" s="832" t="s">
        <v>6849</v>
      </c>
      <c r="G499" s="832" t="s">
        <v>6850</v>
      </c>
      <c r="H499" s="849">
        <v>7</v>
      </c>
      <c r="I499" s="849">
        <v>651</v>
      </c>
      <c r="J499" s="832">
        <v>1.3422680412371133</v>
      </c>
      <c r="K499" s="832">
        <v>93</v>
      </c>
      <c r="L499" s="849">
        <v>5</v>
      </c>
      <c r="M499" s="849">
        <v>485</v>
      </c>
      <c r="N499" s="832">
        <v>1</v>
      </c>
      <c r="O499" s="832">
        <v>97</v>
      </c>
      <c r="P499" s="849">
        <v>8</v>
      </c>
      <c r="Q499" s="849">
        <v>776</v>
      </c>
      <c r="R499" s="837">
        <v>1.6</v>
      </c>
      <c r="S499" s="850">
        <v>97</v>
      </c>
    </row>
    <row r="500" spans="1:19" ht="14.4" customHeight="1" x14ac:dyDescent="0.3">
      <c r="A500" s="831" t="s">
        <v>6808</v>
      </c>
      <c r="B500" s="832" t="s">
        <v>6809</v>
      </c>
      <c r="C500" s="832" t="s">
        <v>612</v>
      </c>
      <c r="D500" s="832" t="s">
        <v>2168</v>
      </c>
      <c r="E500" s="832" t="s">
        <v>6788</v>
      </c>
      <c r="F500" s="832" t="s">
        <v>6789</v>
      </c>
      <c r="G500" s="832" t="s">
        <v>6790</v>
      </c>
      <c r="H500" s="849">
        <v>374</v>
      </c>
      <c r="I500" s="849">
        <v>87890</v>
      </c>
      <c r="J500" s="832">
        <v>1.1187200081463284</v>
      </c>
      <c r="K500" s="832">
        <v>235</v>
      </c>
      <c r="L500" s="849">
        <v>313</v>
      </c>
      <c r="M500" s="849">
        <v>78563</v>
      </c>
      <c r="N500" s="832">
        <v>1</v>
      </c>
      <c r="O500" s="832">
        <v>251</v>
      </c>
      <c r="P500" s="849">
        <v>376</v>
      </c>
      <c r="Q500" s="849">
        <v>94376</v>
      </c>
      <c r="R500" s="837">
        <v>1.2012779552715656</v>
      </c>
      <c r="S500" s="850">
        <v>251</v>
      </c>
    </row>
    <row r="501" spans="1:19" ht="14.4" customHeight="1" x14ac:dyDescent="0.3">
      <c r="A501" s="831" t="s">
        <v>6808</v>
      </c>
      <c r="B501" s="832" t="s">
        <v>6809</v>
      </c>
      <c r="C501" s="832" t="s">
        <v>612</v>
      </c>
      <c r="D501" s="832" t="s">
        <v>2168</v>
      </c>
      <c r="E501" s="832" t="s">
        <v>6788</v>
      </c>
      <c r="F501" s="832" t="s">
        <v>6851</v>
      </c>
      <c r="G501" s="832" t="s">
        <v>6852</v>
      </c>
      <c r="H501" s="849">
        <v>539</v>
      </c>
      <c r="I501" s="849">
        <v>63602</v>
      </c>
      <c r="J501" s="832">
        <v>1.3754162882228278</v>
      </c>
      <c r="K501" s="832">
        <v>118</v>
      </c>
      <c r="L501" s="849">
        <v>367</v>
      </c>
      <c r="M501" s="849">
        <v>46242</v>
      </c>
      <c r="N501" s="832">
        <v>1</v>
      </c>
      <c r="O501" s="832">
        <v>126</v>
      </c>
      <c r="P501" s="849">
        <v>569</v>
      </c>
      <c r="Q501" s="849">
        <v>71694</v>
      </c>
      <c r="R501" s="837">
        <v>1.550408719346049</v>
      </c>
      <c r="S501" s="850">
        <v>126</v>
      </c>
    </row>
    <row r="502" spans="1:19" ht="14.4" customHeight="1" x14ac:dyDescent="0.3">
      <c r="A502" s="831" t="s">
        <v>6808</v>
      </c>
      <c r="B502" s="832" t="s">
        <v>6809</v>
      </c>
      <c r="C502" s="832" t="s">
        <v>612</v>
      </c>
      <c r="D502" s="832" t="s">
        <v>2168</v>
      </c>
      <c r="E502" s="832" t="s">
        <v>6788</v>
      </c>
      <c r="F502" s="832" t="s">
        <v>6795</v>
      </c>
      <c r="G502" s="832" t="s">
        <v>6796</v>
      </c>
      <c r="H502" s="849">
        <v>350</v>
      </c>
      <c r="I502" s="849">
        <v>54950</v>
      </c>
      <c r="J502" s="832">
        <v>1.9486506613709706</v>
      </c>
      <c r="K502" s="832">
        <v>157</v>
      </c>
      <c r="L502" s="849">
        <v>173</v>
      </c>
      <c r="M502" s="849">
        <v>28199</v>
      </c>
      <c r="N502" s="832">
        <v>1</v>
      </c>
      <c r="O502" s="832">
        <v>163</v>
      </c>
      <c r="P502" s="849">
        <v>284</v>
      </c>
      <c r="Q502" s="849">
        <v>46292</v>
      </c>
      <c r="R502" s="837">
        <v>1.6416184971098267</v>
      </c>
      <c r="S502" s="850">
        <v>163</v>
      </c>
    </row>
    <row r="503" spans="1:19" ht="14.4" customHeight="1" x14ac:dyDescent="0.3">
      <c r="A503" s="831" t="s">
        <v>6808</v>
      </c>
      <c r="B503" s="832" t="s">
        <v>6809</v>
      </c>
      <c r="C503" s="832" t="s">
        <v>612</v>
      </c>
      <c r="D503" s="832" t="s">
        <v>2168</v>
      </c>
      <c r="E503" s="832" t="s">
        <v>6788</v>
      </c>
      <c r="F503" s="832" t="s">
        <v>6861</v>
      </c>
      <c r="G503" s="832" t="s">
        <v>6862</v>
      </c>
      <c r="H503" s="849">
        <v>1</v>
      </c>
      <c r="I503" s="849">
        <v>0</v>
      </c>
      <c r="J503" s="832"/>
      <c r="K503" s="832">
        <v>0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" customHeight="1" x14ac:dyDescent="0.3">
      <c r="A504" s="831" t="s">
        <v>6808</v>
      </c>
      <c r="B504" s="832" t="s">
        <v>6809</v>
      </c>
      <c r="C504" s="832" t="s">
        <v>612</v>
      </c>
      <c r="D504" s="832" t="s">
        <v>2168</v>
      </c>
      <c r="E504" s="832" t="s">
        <v>6788</v>
      </c>
      <c r="F504" s="832" t="s">
        <v>6797</v>
      </c>
      <c r="G504" s="832" t="s">
        <v>6798</v>
      </c>
      <c r="H504" s="849">
        <v>428</v>
      </c>
      <c r="I504" s="849">
        <v>7533.33</v>
      </c>
      <c r="J504" s="832">
        <v>0.34451214771711819</v>
      </c>
      <c r="K504" s="832">
        <v>17.601238317757009</v>
      </c>
      <c r="L504" s="849">
        <v>656</v>
      </c>
      <c r="M504" s="849">
        <v>21866.66</v>
      </c>
      <c r="N504" s="832">
        <v>1</v>
      </c>
      <c r="O504" s="832">
        <v>33.33332317073171</v>
      </c>
      <c r="P504" s="849">
        <v>922</v>
      </c>
      <c r="Q504" s="849">
        <v>30733.340000000004</v>
      </c>
      <c r="R504" s="837">
        <v>1.4054885382587008</v>
      </c>
      <c r="S504" s="850">
        <v>33.333340563991328</v>
      </c>
    </row>
    <row r="505" spans="1:19" ht="14.4" customHeight="1" x14ac:dyDescent="0.3">
      <c r="A505" s="831" t="s">
        <v>6808</v>
      </c>
      <c r="B505" s="832" t="s">
        <v>6809</v>
      </c>
      <c r="C505" s="832" t="s">
        <v>612</v>
      </c>
      <c r="D505" s="832" t="s">
        <v>2168</v>
      </c>
      <c r="E505" s="832" t="s">
        <v>6788</v>
      </c>
      <c r="F505" s="832" t="s">
        <v>6869</v>
      </c>
      <c r="G505" s="832" t="s">
        <v>6870</v>
      </c>
      <c r="H505" s="849">
        <v>1</v>
      </c>
      <c r="I505" s="849">
        <v>36</v>
      </c>
      <c r="J505" s="832">
        <v>0.19459459459459461</v>
      </c>
      <c r="K505" s="832">
        <v>36</v>
      </c>
      <c r="L505" s="849">
        <v>5</v>
      </c>
      <c r="M505" s="849">
        <v>185</v>
      </c>
      <c r="N505" s="832">
        <v>1</v>
      </c>
      <c r="O505" s="832">
        <v>37</v>
      </c>
      <c r="P505" s="849">
        <v>8</v>
      </c>
      <c r="Q505" s="849">
        <v>296</v>
      </c>
      <c r="R505" s="837">
        <v>1.6</v>
      </c>
      <c r="S505" s="850">
        <v>37</v>
      </c>
    </row>
    <row r="506" spans="1:19" ht="14.4" customHeight="1" x14ac:dyDescent="0.3">
      <c r="A506" s="831" t="s">
        <v>6808</v>
      </c>
      <c r="B506" s="832" t="s">
        <v>6809</v>
      </c>
      <c r="C506" s="832" t="s">
        <v>612</v>
      </c>
      <c r="D506" s="832" t="s">
        <v>2168</v>
      </c>
      <c r="E506" s="832" t="s">
        <v>6788</v>
      </c>
      <c r="F506" s="832" t="s">
        <v>6799</v>
      </c>
      <c r="G506" s="832" t="s">
        <v>6800</v>
      </c>
      <c r="H506" s="849">
        <v>353</v>
      </c>
      <c r="I506" s="849">
        <v>28946</v>
      </c>
      <c r="J506" s="832">
        <v>1.9233222591362127</v>
      </c>
      <c r="K506" s="832">
        <v>82</v>
      </c>
      <c r="L506" s="849">
        <v>175</v>
      </c>
      <c r="M506" s="849">
        <v>15050</v>
      </c>
      <c r="N506" s="832">
        <v>1</v>
      </c>
      <c r="O506" s="832">
        <v>86</v>
      </c>
      <c r="P506" s="849">
        <v>284</v>
      </c>
      <c r="Q506" s="849">
        <v>24424</v>
      </c>
      <c r="R506" s="837">
        <v>1.6228571428571428</v>
      </c>
      <c r="S506" s="850">
        <v>86</v>
      </c>
    </row>
    <row r="507" spans="1:19" ht="14.4" customHeight="1" x14ac:dyDescent="0.3">
      <c r="A507" s="831" t="s">
        <v>6808</v>
      </c>
      <c r="B507" s="832" t="s">
        <v>6809</v>
      </c>
      <c r="C507" s="832" t="s">
        <v>612</v>
      </c>
      <c r="D507" s="832" t="s">
        <v>2168</v>
      </c>
      <c r="E507" s="832" t="s">
        <v>6788</v>
      </c>
      <c r="F507" s="832" t="s">
        <v>6871</v>
      </c>
      <c r="G507" s="832" t="s">
        <v>6872</v>
      </c>
      <c r="H507" s="849">
        <v>1</v>
      </c>
      <c r="I507" s="849">
        <v>148</v>
      </c>
      <c r="J507" s="832"/>
      <c r="K507" s="832">
        <v>148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" customHeight="1" x14ac:dyDescent="0.3">
      <c r="A508" s="831" t="s">
        <v>6808</v>
      </c>
      <c r="B508" s="832" t="s">
        <v>6809</v>
      </c>
      <c r="C508" s="832" t="s">
        <v>612</v>
      </c>
      <c r="D508" s="832" t="s">
        <v>2168</v>
      </c>
      <c r="E508" s="832" t="s">
        <v>6788</v>
      </c>
      <c r="F508" s="832" t="s">
        <v>6873</v>
      </c>
      <c r="G508" s="832" t="s">
        <v>6874</v>
      </c>
      <c r="H508" s="849">
        <v>3</v>
      </c>
      <c r="I508" s="849">
        <v>93</v>
      </c>
      <c r="J508" s="832"/>
      <c r="K508" s="832">
        <v>31</v>
      </c>
      <c r="L508" s="849"/>
      <c r="M508" s="849"/>
      <c r="N508" s="832"/>
      <c r="O508" s="832"/>
      <c r="P508" s="849">
        <v>1</v>
      </c>
      <c r="Q508" s="849">
        <v>32</v>
      </c>
      <c r="R508" s="837"/>
      <c r="S508" s="850">
        <v>32</v>
      </c>
    </row>
    <row r="509" spans="1:19" ht="14.4" customHeight="1" x14ac:dyDescent="0.3">
      <c r="A509" s="831" t="s">
        <v>6808</v>
      </c>
      <c r="B509" s="832" t="s">
        <v>6809</v>
      </c>
      <c r="C509" s="832" t="s">
        <v>612</v>
      </c>
      <c r="D509" s="832" t="s">
        <v>2168</v>
      </c>
      <c r="E509" s="832" t="s">
        <v>6788</v>
      </c>
      <c r="F509" s="832" t="s">
        <v>6875</v>
      </c>
      <c r="G509" s="832" t="s">
        <v>6876</v>
      </c>
      <c r="H509" s="849">
        <v>10</v>
      </c>
      <c r="I509" s="849">
        <v>0</v>
      </c>
      <c r="J509" s="832"/>
      <c r="K509" s="832">
        <v>0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" customHeight="1" x14ac:dyDescent="0.3">
      <c r="A510" s="831" t="s">
        <v>6808</v>
      </c>
      <c r="B510" s="832" t="s">
        <v>6809</v>
      </c>
      <c r="C510" s="832" t="s">
        <v>612</v>
      </c>
      <c r="D510" s="832" t="s">
        <v>2168</v>
      </c>
      <c r="E510" s="832" t="s">
        <v>6788</v>
      </c>
      <c r="F510" s="832" t="s">
        <v>6885</v>
      </c>
      <c r="G510" s="832" t="s">
        <v>6886</v>
      </c>
      <c r="H510" s="849">
        <v>1</v>
      </c>
      <c r="I510" s="849">
        <v>158</v>
      </c>
      <c r="J510" s="832"/>
      <c r="K510" s="832">
        <v>158</v>
      </c>
      <c r="L510" s="849"/>
      <c r="M510" s="849"/>
      <c r="N510" s="832"/>
      <c r="O510" s="832"/>
      <c r="P510" s="849">
        <v>1</v>
      </c>
      <c r="Q510" s="849">
        <v>162</v>
      </c>
      <c r="R510" s="837"/>
      <c r="S510" s="850">
        <v>162</v>
      </c>
    </row>
    <row r="511" spans="1:19" ht="14.4" customHeight="1" x14ac:dyDescent="0.3">
      <c r="A511" s="831" t="s">
        <v>6808</v>
      </c>
      <c r="B511" s="832" t="s">
        <v>6809</v>
      </c>
      <c r="C511" s="832" t="s">
        <v>612</v>
      </c>
      <c r="D511" s="832" t="s">
        <v>2168</v>
      </c>
      <c r="E511" s="832" t="s">
        <v>6788</v>
      </c>
      <c r="F511" s="832" t="s">
        <v>6895</v>
      </c>
      <c r="G511" s="832" t="s">
        <v>6896</v>
      </c>
      <c r="H511" s="849">
        <v>3</v>
      </c>
      <c r="I511" s="849">
        <v>171</v>
      </c>
      <c r="J511" s="832">
        <v>1.4491525423728813</v>
      </c>
      <c r="K511" s="832">
        <v>57</v>
      </c>
      <c r="L511" s="849">
        <v>2</v>
      </c>
      <c r="M511" s="849">
        <v>118</v>
      </c>
      <c r="N511" s="832">
        <v>1</v>
      </c>
      <c r="O511" s="832">
        <v>59</v>
      </c>
      <c r="P511" s="849">
        <v>11</v>
      </c>
      <c r="Q511" s="849">
        <v>649</v>
      </c>
      <c r="R511" s="837">
        <v>5.5</v>
      </c>
      <c r="S511" s="850">
        <v>59</v>
      </c>
    </row>
    <row r="512" spans="1:19" ht="14.4" customHeight="1" x14ac:dyDescent="0.3">
      <c r="A512" s="831" t="s">
        <v>6808</v>
      </c>
      <c r="B512" s="832" t="s">
        <v>6809</v>
      </c>
      <c r="C512" s="832" t="s">
        <v>612</v>
      </c>
      <c r="D512" s="832" t="s">
        <v>2168</v>
      </c>
      <c r="E512" s="832" t="s">
        <v>6788</v>
      </c>
      <c r="F512" s="832" t="s">
        <v>6905</v>
      </c>
      <c r="G512" s="832" t="s">
        <v>6906</v>
      </c>
      <c r="H512" s="849">
        <v>1</v>
      </c>
      <c r="I512" s="849">
        <v>311</v>
      </c>
      <c r="J512" s="832"/>
      <c r="K512" s="832">
        <v>311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" customHeight="1" x14ac:dyDescent="0.3">
      <c r="A513" s="831" t="s">
        <v>6808</v>
      </c>
      <c r="B513" s="832" t="s">
        <v>6809</v>
      </c>
      <c r="C513" s="832" t="s">
        <v>612</v>
      </c>
      <c r="D513" s="832" t="s">
        <v>2168</v>
      </c>
      <c r="E513" s="832" t="s">
        <v>6788</v>
      </c>
      <c r="F513" s="832" t="s">
        <v>6915</v>
      </c>
      <c r="G513" s="832" t="s">
        <v>6916</v>
      </c>
      <c r="H513" s="849">
        <v>7</v>
      </c>
      <c r="I513" s="849">
        <v>574</v>
      </c>
      <c r="J513" s="832">
        <v>6.6744186046511631</v>
      </c>
      <c r="K513" s="832">
        <v>82</v>
      </c>
      <c r="L513" s="849">
        <v>1</v>
      </c>
      <c r="M513" s="849">
        <v>86</v>
      </c>
      <c r="N513" s="832">
        <v>1</v>
      </c>
      <c r="O513" s="832">
        <v>86</v>
      </c>
      <c r="P513" s="849">
        <v>2</v>
      </c>
      <c r="Q513" s="849">
        <v>172</v>
      </c>
      <c r="R513" s="837">
        <v>2</v>
      </c>
      <c r="S513" s="850">
        <v>86</v>
      </c>
    </row>
    <row r="514" spans="1:19" ht="14.4" customHeight="1" x14ac:dyDescent="0.3">
      <c r="A514" s="831" t="s">
        <v>6808</v>
      </c>
      <c r="B514" s="832" t="s">
        <v>6809</v>
      </c>
      <c r="C514" s="832" t="s">
        <v>612</v>
      </c>
      <c r="D514" s="832" t="s">
        <v>2169</v>
      </c>
      <c r="E514" s="832" t="s">
        <v>6786</v>
      </c>
      <c r="F514" s="832" t="s">
        <v>6787</v>
      </c>
      <c r="G514" s="832" t="s">
        <v>3778</v>
      </c>
      <c r="H514" s="849">
        <v>5.75</v>
      </c>
      <c r="I514" s="849">
        <v>868.25</v>
      </c>
      <c r="J514" s="832">
        <v>1.6911764705882353</v>
      </c>
      <c r="K514" s="832">
        <v>151</v>
      </c>
      <c r="L514" s="849">
        <v>3.4000000000000004</v>
      </c>
      <c r="M514" s="849">
        <v>513.4</v>
      </c>
      <c r="N514" s="832">
        <v>1</v>
      </c>
      <c r="O514" s="832">
        <v>150.99999999999997</v>
      </c>
      <c r="P514" s="849">
        <v>4.5</v>
      </c>
      <c r="Q514" s="849">
        <v>561.47</v>
      </c>
      <c r="R514" s="837">
        <v>1.0936306973120375</v>
      </c>
      <c r="S514" s="850">
        <v>124.77111111111111</v>
      </c>
    </row>
    <row r="515" spans="1:19" ht="14.4" customHeight="1" x14ac:dyDescent="0.3">
      <c r="A515" s="831" t="s">
        <v>6808</v>
      </c>
      <c r="B515" s="832" t="s">
        <v>6809</v>
      </c>
      <c r="C515" s="832" t="s">
        <v>612</v>
      </c>
      <c r="D515" s="832" t="s">
        <v>2169</v>
      </c>
      <c r="E515" s="832" t="s">
        <v>6786</v>
      </c>
      <c r="F515" s="832" t="s">
        <v>6811</v>
      </c>
      <c r="G515" s="832" t="s">
        <v>6812</v>
      </c>
      <c r="H515" s="849"/>
      <c r="I515" s="849"/>
      <c r="J515" s="832"/>
      <c r="K515" s="832"/>
      <c r="L515" s="849"/>
      <c r="M515" s="849"/>
      <c r="N515" s="832"/>
      <c r="O515" s="832"/>
      <c r="P515" s="849">
        <v>1.2</v>
      </c>
      <c r="Q515" s="849">
        <v>304.3</v>
      </c>
      <c r="R515" s="837"/>
      <c r="S515" s="850">
        <v>253.58333333333334</v>
      </c>
    </row>
    <row r="516" spans="1:19" ht="14.4" customHeight="1" x14ac:dyDescent="0.3">
      <c r="A516" s="831" t="s">
        <v>6808</v>
      </c>
      <c r="B516" s="832" t="s">
        <v>6809</v>
      </c>
      <c r="C516" s="832" t="s">
        <v>612</v>
      </c>
      <c r="D516" s="832" t="s">
        <v>2169</v>
      </c>
      <c r="E516" s="832" t="s">
        <v>6786</v>
      </c>
      <c r="F516" s="832" t="s">
        <v>6819</v>
      </c>
      <c r="G516" s="832" t="s">
        <v>686</v>
      </c>
      <c r="H516" s="849">
        <v>105</v>
      </c>
      <c r="I516" s="849">
        <v>2218.65</v>
      </c>
      <c r="J516" s="832">
        <v>1.721311475409836</v>
      </c>
      <c r="K516" s="832">
        <v>21.130000000000003</v>
      </c>
      <c r="L516" s="849">
        <v>61</v>
      </c>
      <c r="M516" s="849">
        <v>1288.93</v>
      </c>
      <c r="N516" s="832">
        <v>1</v>
      </c>
      <c r="O516" s="832">
        <v>21.130000000000003</v>
      </c>
      <c r="P516" s="849">
        <v>82</v>
      </c>
      <c r="Q516" s="849">
        <v>1377.6</v>
      </c>
      <c r="R516" s="837">
        <v>1.0687934953798885</v>
      </c>
      <c r="S516" s="850">
        <v>16.799999999999997</v>
      </c>
    </row>
    <row r="517" spans="1:19" ht="14.4" customHeight="1" x14ac:dyDescent="0.3">
      <c r="A517" s="831" t="s">
        <v>6808</v>
      </c>
      <c r="B517" s="832" t="s">
        <v>6809</v>
      </c>
      <c r="C517" s="832" t="s">
        <v>612</v>
      </c>
      <c r="D517" s="832" t="s">
        <v>2169</v>
      </c>
      <c r="E517" s="832" t="s">
        <v>6786</v>
      </c>
      <c r="F517" s="832" t="s">
        <v>6820</v>
      </c>
      <c r="G517" s="832" t="s">
        <v>704</v>
      </c>
      <c r="H517" s="849">
        <v>1.9999999999999998</v>
      </c>
      <c r="I517" s="849">
        <v>528.1</v>
      </c>
      <c r="J517" s="832">
        <v>1.4285714285714286</v>
      </c>
      <c r="K517" s="832">
        <v>264.05000000000007</v>
      </c>
      <c r="L517" s="849">
        <v>1.4</v>
      </c>
      <c r="M517" s="849">
        <v>369.67</v>
      </c>
      <c r="N517" s="832">
        <v>1</v>
      </c>
      <c r="O517" s="832">
        <v>264.05</v>
      </c>
      <c r="P517" s="849">
        <v>2</v>
      </c>
      <c r="Q517" s="849">
        <v>420.1</v>
      </c>
      <c r="R517" s="837">
        <v>1.1364189682689967</v>
      </c>
      <c r="S517" s="850">
        <v>210.05</v>
      </c>
    </row>
    <row r="518" spans="1:19" ht="14.4" customHeight="1" x14ac:dyDescent="0.3">
      <c r="A518" s="831" t="s">
        <v>6808</v>
      </c>
      <c r="B518" s="832" t="s">
        <v>6809</v>
      </c>
      <c r="C518" s="832" t="s">
        <v>612</v>
      </c>
      <c r="D518" s="832" t="s">
        <v>2169</v>
      </c>
      <c r="E518" s="832" t="s">
        <v>6788</v>
      </c>
      <c r="F518" s="832" t="s">
        <v>6821</v>
      </c>
      <c r="G518" s="832" t="s">
        <v>6822</v>
      </c>
      <c r="H518" s="849"/>
      <c r="I518" s="849"/>
      <c r="J518" s="832"/>
      <c r="K518" s="832"/>
      <c r="L518" s="849"/>
      <c r="M518" s="849"/>
      <c r="N518" s="832"/>
      <c r="O518" s="832"/>
      <c r="P518" s="849">
        <v>1</v>
      </c>
      <c r="Q518" s="849">
        <v>30</v>
      </c>
      <c r="R518" s="837"/>
      <c r="S518" s="850">
        <v>30</v>
      </c>
    </row>
    <row r="519" spans="1:19" ht="14.4" customHeight="1" x14ac:dyDescent="0.3">
      <c r="A519" s="831" t="s">
        <v>6808</v>
      </c>
      <c r="B519" s="832" t="s">
        <v>6809</v>
      </c>
      <c r="C519" s="832" t="s">
        <v>612</v>
      </c>
      <c r="D519" s="832" t="s">
        <v>2169</v>
      </c>
      <c r="E519" s="832" t="s">
        <v>6788</v>
      </c>
      <c r="F519" s="832" t="s">
        <v>6823</v>
      </c>
      <c r="G519" s="832" t="s">
        <v>6824</v>
      </c>
      <c r="H519" s="849">
        <v>72</v>
      </c>
      <c r="I519" s="849">
        <v>14184</v>
      </c>
      <c r="J519" s="832">
        <v>1.4414634146341463</v>
      </c>
      <c r="K519" s="832">
        <v>197</v>
      </c>
      <c r="L519" s="849">
        <v>48</v>
      </c>
      <c r="M519" s="849">
        <v>9840</v>
      </c>
      <c r="N519" s="832">
        <v>1</v>
      </c>
      <c r="O519" s="832">
        <v>205</v>
      </c>
      <c r="P519" s="849">
        <v>28</v>
      </c>
      <c r="Q519" s="849">
        <v>5740</v>
      </c>
      <c r="R519" s="837">
        <v>0.58333333333333337</v>
      </c>
      <c r="S519" s="850">
        <v>205</v>
      </c>
    </row>
    <row r="520" spans="1:19" ht="14.4" customHeight="1" x14ac:dyDescent="0.3">
      <c r="A520" s="831" t="s">
        <v>6808</v>
      </c>
      <c r="B520" s="832" t="s">
        <v>6809</v>
      </c>
      <c r="C520" s="832" t="s">
        <v>612</v>
      </c>
      <c r="D520" s="832" t="s">
        <v>2169</v>
      </c>
      <c r="E520" s="832" t="s">
        <v>6788</v>
      </c>
      <c r="F520" s="832" t="s">
        <v>6825</v>
      </c>
      <c r="G520" s="832" t="s">
        <v>6826</v>
      </c>
      <c r="H520" s="849"/>
      <c r="I520" s="849"/>
      <c r="J520" s="832"/>
      <c r="K520" s="832"/>
      <c r="L520" s="849"/>
      <c r="M520" s="849"/>
      <c r="N520" s="832"/>
      <c r="O520" s="832"/>
      <c r="P520" s="849">
        <v>1</v>
      </c>
      <c r="Q520" s="849">
        <v>78</v>
      </c>
      <c r="R520" s="837"/>
      <c r="S520" s="850">
        <v>78</v>
      </c>
    </row>
    <row r="521" spans="1:19" ht="14.4" customHeight="1" x14ac:dyDescent="0.3">
      <c r="A521" s="831" t="s">
        <v>6808</v>
      </c>
      <c r="B521" s="832" t="s">
        <v>6809</v>
      </c>
      <c r="C521" s="832" t="s">
        <v>612</v>
      </c>
      <c r="D521" s="832" t="s">
        <v>2169</v>
      </c>
      <c r="E521" s="832" t="s">
        <v>6788</v>
      </c>
      <c r="F521" s="832" t="s">
        <v>6829</v>
      </c>
      <c r="G521" s="832" t="s">
        <v>6830</v>
      </c>
      <c r="H521" s="849">
        <v>1</v>
      </c>
      <c r="I521" s="849">
        <v>81</v>
      </c>
      <c r="J521" s="832"/>
      <c r="K521" s="832">
        <v>81</v>
      </c>
      <c r="L521" s="849"/>
      <c r="M521" s="849"/>
      <c r="N521" s="832"/>
      <c r="O521" s="832"/>
      <c r="P521" s="849">
        <v>1</v>
      </c>
      <c r="Q521" s="849">
        <v>83</v>
      </c>
      <c r="R521" s="837"/>
      <c r="S521" s="850">
        <v>83</v>
      </c>
    </row>
    <row r="522" spans="1:19" ht="14.4" customHeight="1" x14ac:dyDescent="0.3">
      <c r="A522" s="831" t="s">
        <v>6808</v>
      </c>
      <c r="B522" s="832" t="s">
        <v>6809</v>
      </c>
      <c r="C522" s="832" t="s">
        <v>612</v>
      </c>
      <c r="D522" s="832" t="s">
        <v>2169</v>
      </c>
      <c r="E522" s="832" t="s">
        <v>6788</v>
      </c>
      <c r="F522" s="832" t="s">
        <v>6831</v>
      </c>
      <c r="G522" s="832" t="s">
        <v>6832</v>
      </c>
      <c r="H522" s="849"/>
      <c r="I522" s="849"/>
      <c r="J522" s="832"/>
      <c r="K522" s="832"/>
      <c r="L522" s="849"/>
      <c r="M522" s="849"/>
      <c r="N522" s="832"/>
      <c r="O522" s="832"/>
      <c r="P522" s="849">
        <v>1</v>
      </c>
      <c r="Q522" s="849">
        <v>106</v>
      </c>
      <c r="R522" s="837"/>
      <c r="S522" s="850">
        <v>106</v>
      </c>
    </row>
    <row r="523" spans="1:19" ht="14.4" customHeight="1" x14ac:dyDescent="0.3">
      <c r="A523" s="831" t="s">
        <v>6808</v>
      </c>
      <c r="B523" s="832" t="s">
        <v>6809</v>
      </c>
      <c r="C523" s="832" t="s">
        <v>612</v>
      </c>
      <c r="D523" s="832" t="s">
        <v>2169</v>
      </c>
      <c r="E523" s="832" t="s">
        <v>6788</v>
      </c>
      <c r="F523" s="832" t="s">
        <v>6833</v>
      </c>
      <c r="G523" s="832" t="s">
        <v>6834</v>
      </c>
      <c r="H523" s="849">
        <v>51</v>
      </c>
      <c r="I523" s="849">
        <v>1785</v>
      </c>
      <c r="J523" s="832">
        <v>1.461916461916462</v>
      </c>
      <c r="K523" s="832">
        <v>35</v>
      </c>
      <c r="L523" s="849">
        <v>33</v>
      </c>
      <c r="M523" s="849">
        <v>1221</v>
      </c>
      <c r="N523" s="832">
        <v>1</v>
      </c>
      <c r="O523" s="832">
        <v>37</v>
      </c>
      <c r="P523" s="849">
        <v>34</v>
      </c>
      <c r="Q523" s="849">
        <v>1258</v>
      </c>
      <c r="R523" s="837">
        <v>1.0303030303030303</v>
      </c>
      <c r="S523" s="850">
        <v>37</v>
      </c>
    </row>
    <row r="524" spans="1:19" ht="14.4" customHeight="1" x14ac:dyDescent="0.3">
      <c r="A524" s="831" t="s">
        <v>6808</v>
      </c>
      <c r="B524" s="832" t="s">
        <v>6809</v>
      </c>
      <c r="C524" s="832" t="s">
        <v>612</v>
      </c>
      <c r="D524" s="832" t="s">
        <v>2169</v>
      </c>
      <c r="E524" s="832" t="s">
        <v>6788</v>
      </c>
      <c r="F524" s="832" t="s">
        <v>6837</v>
      </c>
      <c r="G524" s="832" t="s">
        <v>6838</v>
      </c>
      <c r="H524" s="849"/>
      <c r="I524" s="849"/>
      <c r="J524" s="832"/>
      <c r="K524" s="832"/>
      <c r="L524" s="849"/>
      <c r="M524" s="849"/>
      <c r="N524" s="832"/>
      <c r="O524" s="832"/>
      <c r="P524" s="849">
        <v>1</v>
      </c>
      <c r="Q524" s="849">
        <v>5</v>
      </c>
      <c r="R524" s="837"/>
      <c r="S524" s="850">
        <v>5</v>
      </c>
    </row>
    <row r="525" spans="1:19" ht="14.4" customHeight="1" x14ac:dyDescent="0.3">
      <c r="A525" s="831" t="s">
        <v>6808</v>
      </c>
      <c r="B525" s="832" t="s">
        <v>6809</v>
      </c>
      <c r="C525" s="832" t="s">
        <v>612</v>
      </c>
      <c r="D525" s="832" t="s">
        <v>2169</v>
      </c>
      <c r="E525" s="832" t="s">
        <v>6788</v>
      </c>
      <c r="F525" s="832" t="s">
        <v>6841</v>
      </c>
      <c r="G525" s="832" t="s">
        <v>6842</v>
      </c>
      <c r="H525" s="849"/>
      <c r="I525" s="849"/>
      <c r="J525" s="832"/>
      <c r="K525" s="832"/>
      <c r="L525" s="849">
        <v>1</v>
      </c>
      <c r="M525" s="849">
        <v>309</v>
      </c>
      <c r="N525" s="832">
        <v>1</v>
      </c>
      <c r="O525" s="832">
        <v>309</v>
      </c>
      <c r="P525" s="849"/>
      <c r="Q525" s="849"/>
      <c r="R525" s="837"/>
      <c r="S525" s="850"/>
    </row>
    <row r="526" spans="1:19" ht="14.4" customHeight="1" x14ac:dyDescent="0.3">
      <c r="A526" s="831" t="s">
        <v>6808</v>
      </c>
      <c r="B526" s="832" t="s">
        <v>6809</v>
      </c>
      <c r="C526" s="832" t="s">
        <v>612</v>
      </c>
      <c r="D526" s="832" t="s">
        <v>2169</v>
      </c>
      <c r="E526" s="832" t="s">
        <v>6788</v>
      </c>
      <c r="F526" s="832" t="s">
        <v>6789</v>
      </c>
      <c r="G526" s="832" t="s">
        <v>6790</v>
      </c>
      <c r="H526" s="849">
        <v>490</v>
      </c>
      <c r="I526" s="849">
        <v>115150</v>
      </c>
      <c r="J526" s="832">
        <v>0.93816961194078496</v>
      </c>
      <c r="K526" s="832">
        <v>235</v>
      </c>
      <c r="L526" s="849">
        <v>489</v>
      </c>
      <c r="M526" s="849">
        <v>122739</v>
      </c>
      <c r="N526" s="832">
        <v>1</v>
      </c>
      <c r="O526" s="832">
        <v>251</v>
      </c>
      <c r="P526" s="849">
        <v>464</v>
      </c>
      <c r="Q526" s="849">
        <v>116464</v>
      </c>
      <c r="R526" s="837">
        <v>0.94887525562372188</v>
      </c>
      <c r="S526" s="850">
        <v>251</v>
      </c>
    </row>
    <row r="527" spans="1:19" ht="14.4" customHeight="1" x14ac:dyDescent="0.3">
      <c r="A527" s="831" t="s">
        <v>6808</v>
      </c>
      <c r="B527" s="832" t="s">
        <v>6809</v>
      </c>
      <c r="C527" s="832" t="s">
        <v>612</v>
      </c>
      <c r="D527" s="832" t="s">
        <v>2169</v>
      </c>
      <c r="E527" s="832" t="s">
        <v>6788</v>
      </c>
      <c r="F527" s="832" t="s">
        <v>6851</v>
      </c>
      <c r="G527" s="832" t="s">
        <v>6852</v>
      </c>
      <c r="H527" s="849">
        <v>487</v>
      </c>
      <c r="I527" s="849">
        <v>57466</v>
      </c>
      <c r="J527" s="832">
        <v>1.1096821534777739</v>
      </c>
      <c r="K527" s="832">
        <v>118</v>
      </c>
      <c r="L527" s="849">
        <v>411</v>
      </c>
      <c r="M527" s="849">
        <v>51786</v>
      </c>
      <c r="N527" s="832">
        <v>1</v>
      </c>
      <c r="O527" s="832">
        <v>126</v>
      </c>
      <c r="P527" s="849">
        <v>409</v>
      </c>
      <c r="Q527" s="849">
        <v>51534</v>
      </c>
      <c r="R527" s="837">
        <v>0.99513381995133821</v>
      </c>
      <c r="S527" s="850">
        <v>126</v>
      </c>
    </row>
    <row r="528" spans="1:19" ht="14.4" customHeight="1" x14ac:dyDescent="0.3">
      <c r="A528" s="831" t="s">
        <v>6808</v>
      </c>
      <c r="B528" s="832" t="s">
        <v>6809</v>
      </c>
      <c r="C528" s="832" t="s">
        <v>612</v>
      </c>
      <c r="D528" s="832" t="s">
        <v>2169</v>
      </c>
      <c r="E528" s="832" t="s">
        <v>6788</v>
      </c>
      <c r="F528" s="832" t="s">
        <v>6795</v>
      </c>
      <c r="G528" s="832" t="s">
        <v>6796</v>
      </c>
      <c r="H528" s="849">
        <v>270</v>
      </c>
      <c r="I528" s="849">
        <v>42390</v>
      </c>
      <c r="J528" s="832">
        <v>1.6053169734151329</v>
      </c>
      <c r="K528" s="832">
        <v>157</v>
      </c>
      <c r="L528" s="849">
        <v>162</v>
      </c>
      <c r="M528" s="849">
        <v>26406</v>
      </c>
      <c r="N528" s="832">
        <v>1</v>
      </c>
      <c r="O528" s="832">
        <v>163</v>
      </c>
      <c r="P528" s="849">
        <v>218</v>
      </c>
      <c r="Q528" s="849">
        <v>35534</v>
      </c>
      <c r="R528" s="837">
        <v>1.345679012345679</v>
      </c>
      <c r="S528" s="850">
        <v>163</v>
      </c>
    </row>
    <row r="529" spans="1:19" ht="14.4" customHeight="1" x14ac:dyDescent="0.3">
      <c r="A529" s="831" t="s">
        <v>6808</v>
      </c>
      <c r="B529" s="832" t="s">
        <v>6809</v>
      </c>
      <c r="C529" s="832" t="s">
        <v>612</v>
      </c>
      <c r="D529" s="832" t="s">
        <v>2169</v>
      </c>
      <c r="E529" s="832" t="s">
        <v>6788</v>
      </c>
      <c r="F529" s="832" t="s">
        <v>6797</v>
      </c>
      <c r="G529" s="832" t="s">
        <v>6798</v>
      </c>
      <c r="H529" s="849">
        <v>442</v>
      </c>
      <c r="I529" s="849">
        <v>7199.98</v>
      </c>
      <c r="J529" s="832">
        <v>0.25441634431672944</v>
      </c>
      <c r="K529" s="832">
        <v>16.289547511312215</v>
      </c>
      <c r="L529" s="849">
        <v>849</v>
      </c>
      <c r="M529" s="849">
        <v>28299.989999999998</v>
      </c>
      <c r="N529" s="832">
        <v>1</v>
      </c>
      <c r="O529" s="832">
        <v>33.333321554770315</v>
      </c>
      <c r="P529" s="849">
        <v>837</v>
      </c>
      <c r="Q529" s="849">
        <v>27900</v>
      </c>
      <c r="R529" s="837">
        <v>0.98586607274419535</v>
      </c>
      <c r="S529" s="850">
        <v>33.333333333333336</v>
      </c>
    </row>
    <row r="530" spans="1:19" ht="14.4" customHeight="1" x14ac:dyDescent="0.3">
      <c r="A530" s="831" t="s">
        <v>6808</v>
      </c>
      <c r="B530" s="832" t="s">
        <v>6809</v>
      </c>
      <c r="C530" s="832" t="s">
        <v>612</v>
      </c>
      <c r="D530" s="832" t="s">
        <v>2169</v>
      </c>
      <c r="E530" s="832" t="s">
        <v>6788</v>
      </c>
      <c r="F530" s="832" t="s">
        <v>6867</v>
      </c>
      <c r="G530" s="832" t="s">
        <v>6868</v>
      </c>
      <c r="H530" s="849">
        <v>1</v>
      </c>
      <c r="I530" s="849">
        <v>108</v>
      </c>
      <c r="J530" s="832"/>
      <c r="K530" s="832">
        <v>108</v>
      </c>
      <c r="L530" s="849"/>
      <c r="M530" s="849"/>
      <c r="N530" s="832"/>
      <c r="O530" s="832"/>
      <c r="P530" s="849"/>
      <c r="Q530" s="849"/>
      <c r="R530" s="837"/>
      <c r="S530" s="850"/>
    </row>
    <row r="531" spans="1:19" ht="14.4" customHeight="1" x14ac:dyDescent="0.3">
      <c r="A531" s="831" t="s">
        <v>6808</v>
      </c>
      <c r="B531" s="832" t="s">
        <v>6809</v>
      </c>
      <c r="C531" s="832" t="s">
        <v>612</v>
      </c>
      <c r="D531" s="832" t="s">
        <v>2169</v>
      </c>
      <c r="E531" s="832" t="s">
        <v>6788</v>
      </c>
      <c r="F531" s="832" t="s">
        <v>6869</v>
      </c>
      <c r="G531" s="832" t="s">
        <v>6870</v>
      </c>
      <c r="H531" s="849"/>
      <c r="I531" s="849"/>
      <c r="J531" s="832"/>
      <c r="K531" s="832"/>
      <c r="L531" s="849">
        <v>10</v>
      </c>
      <c r="M531" s="849">
        <v>370</v>
      </c>
      <c r="N531" s="832">
        <v>1</v>
      </c>
      <c r="O531" s="832">
        <v>37</v>
      </c>
      <c r="P531" s="849">
        <v>9</v>
      </c>
      <c r="Q531" s="849">
        <v>333</v>
      </c>
      <c r="R531" s="837">
        <v>0.9</v>
      </c>
      <c r="S531" s="850">
        <v>37</v>
      </c>
    </row>
    <row r="532" spans="1:19" ht="14.4" customHeight="1" x14ac:dyDescent="0.3">
      <c r="A532" s="831" t="s">
        <v>6808</v>
      </c>
      <c r="B532" s="832" t="s">
        <v>6809</v>
      </c>
      <c r="C532" s="832" t="s">
        <v>612</v>
      </c>
      <c r="D532" s="832" t="s">
        <v>2169</v>
      </c>
      <c r="E532" s="832" t="s">
        <v>6788</v>
      </c>
      <c r="F532" s="832" t="s">
        <v>6799</v>
      </c>
      <c r="G532" s="832" t="s">
        <v>6800</v>
      </c>
      <c r="H532" s="849">
        <v>290</v>
      </c>
      <c r="I532" s="849">
        <v>23780</v>
      </c>
      <c r="J532" s="832">
        <v>1.6076257436452137</v>
      </c>
      <c r="K532" s="832">
        <v>82</v>
      </c>
      <c r="L532" s="849">
        <v>172</v>
      </c>
      <c r="M532" s="849">
        <v>14792</v>
      </c>
      <c r="N532" s="832">
        <v>1</v>
      </c>
      <c r="O532" s="832">
        <v>86</v>
      </c>
      <c r="P532" s="849">
        <v>233</v>
      </c>
      <c r="Q532" s="849">
        <v>20038</v>
      </c>
      <c r="R532" s="837">
        <v>1.3546511627906976</v>
      </c>
      <c r="S532" s="850">
        <v>86</v>
      </c>
    </row>
    <row r="533" spans="1:19" ht="14.4" customHeight="1" x14ac:dyDescent="0.3">
      <c r="A533" s="831" t="s">
        <v>6808</v>
      </c>
      <c r="B533" s="832" t="s">
        <v>6809</v>
      </c>
      <c r="C533" s="832" t="s">
        <v>612</v>
      </c>
      <c r="D533" s="832" t="s">
        <v>2169</v>
      </c>
      <c r="E533" s="832" t="s">
        <v>6788</v>
      </c>
      <c r="F533" s="832" t="s">
        <v>6871</v>
      </c>
      <c r="G533" s="832" t="s">
        <v>6872</v>
      </c>
      <c r="H533" s="849"/>
      <c r="I533" s="849"/>
      <c r="J533" s="832"/>
      <c r="K533" s="832"/>
      <c r="L533" s="849">
        <v>1</v>
      </c>
      <c r="M533" s="849">
        <v>154</v>
      </c>
      <c r="N533" s="832">
        <v>1</v>
      </c>
      <c r="O533" s="832">
        <v>154</v>
      </c>
      <c r="P533" s="849"/>
      <c r="Q533" s="849"/>
      <c r="R533" s="837"/>
      <c r="S533" s="850"/>
    </row>
    <row r="534" spans="1:19" ht="14.4" customHeight="1" x14ac:dyDescent="0.3">
      <c r="A534" s="831" t="s">
        <v>6808</v>
      </c>
      <c r="B534" s="832" t="s">
        <v>6809</v>
      </c>
      <c r="C534" s="832" t="s">
        <v>612</v>
      </c>
      <c r="D534" s="832" t="s">
        <v>2169</v>
      </c>
      <c r="E534" s="832" t="s">
        <v>6788</v>
      </c>
      <c r="F534" s="832" t="s">
        <v>6895</v>
      </c>
      <c r="G534" s="832" t="s">
        <v>6896</v>
      </c>
      <c r="H534" s="849">
        <v>1</v>
      </c>
      <c r="I534" s="849">
        <v>57</v>
      </c>
      <c r="J534" s="832"/>
      <c r="K534" s="832">
        <v>57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6808</v>
      </c>
      <c r="B535" s="832" t="s">
        <v>6809</v>
      </c>
      <c r="C535" s="832" t="s">
        <v>612</v>
      </c>
      <c r="D535" s="832" t="s">
        <v>2169</v>
      </c>
      <c r="E535" s="832" t="s">
        <v>6788</v>
      </c>
      <c r="F535" s="832" t="s">
        <v>6897</v>
      </c>
      <c r="G535" s="832" t="s">
        <v>6898</v>
      </c>
      <c r="H535" s="849">
        <v>274</v>
      </c>
      <c r="I535" s="849">
        <v>54252</v>
      </c>
      <c r="J535" s="832">
        <v>1.5643598615916956</v>
      </c>
      <c r="K535" s="832">
        <v>198</v>
      </c>
      <c r="L535" s="849">
        <v>170</v>
      </c>
      <c r="M535" s="849">
        <v>34680</v>
      </c>
      <c r="N535" s="832">
        <v>1</v>
      </c>
      <c r="O535" s="832">
        <v>204</v>
      </c>
      <c r="P535" s="849">
        <v>85</v>
      </c>
      <c r="Q535" s="849">
        <v>17340</v>
      </c>
      <c r="R535" s="837">
        <v>0.5</v>
      </c>
      <c r="S535" s="850">
        <v>204</v>
      </c>
    </row>
    <row r="536" spans="1:19" ht="14.4" customHeight="1" x14ac:dyDescent="0.3">
      <c r="A536" s="831" t="s">
        <v>6808</v>
      </c>
      <c r="B536" s="832" t="s">
        <v>6809</v>
      </c>
      <c r="C536" s="832" t="s">
        <v>612</v>
      </c>
      <c r="D536" s="832" t="s">
        <v>2169</v>
      </c>
      <c r="E536" s="832" t="s">
        <v>6788</v>
      </c>
      <c r="F536" s="832" t="s">
        <v>6915</v>
      </c>
      <c r="G536" s="832" t="s">
        <v>6916</v>
      </c>
      <c r="H536" s="849">
        <v>22</v>
      </c>
      <c r="I536" s="849">
        <v>1804</v>
      </c>
      <c r="J536" s="832">
        <v>2.097674418604651</v>
      </c>
      <c r="K536" s="832">
        <v>82</v>
      </c>
      <c r="L536" s="849">
        <v>10</v>
      </c>
      <c r="M536" s="849">
        <v>860</v>
      </c>
      <c r="N536" s="832">
        <v>1</v>
      </c>
      <c r="O536" s="832">
        <v>86</v>
      </c>
      <c r="P536" s="849">
        <v>12</v>
      </c>
      <c r="Q536" s="849">
        <v>1032</v>
      </c>
      <c r="R536" s="837">
        <v>1.2</v>
      </c>
      <c r="S536" s="850">
        <v>86</v>
      </c>
    </row>
    <row r="537" spans="1:19" ht="14.4" customHeight="1" x14ac:dyDescent="0.3">
      <c r="A537" s="831" t="s">
        <v>6808</v>
      </c>
      <c r="B537" s="832" t="s">
        <v>6809</v>
      </c>
      <c r="C537" s="832" t="s">
        <v>612</v>
      </c>
      <c r="D537" s="832" t="s">
        <v>2170</v>
      </c>
      <c r="E537" s="832" t="s">
        <v>6786</v>
      </c>
      <c r="F537" s="832" t="s">
        <v>6787</v>
      </c>
      <c r="G537" s="832" t="s">
        <v>3778</v>
      </c>
      <c r="H537" s="849">
        <v>4.3000000000000007</v>
      </c>
      <c r="I537" s="849">
        <v>649.29999999999995</v>
      </c>
      <c r="J537" s="832">
        <v>0.53749999999999998</v>
      </c>
      <c r="K537" s="832">
        <v>150.99999999999997</v>
      </c>
      <c r="L537" s="849">
        <v>7.9999999999999991</v>
      </c>
      <c r="M537" s="849">
        <v>1208</v>
      </c>
      <c r="N537" s="832">
        <v>1</v>
      </c>
      <c r="O537" s="832">
        <v>151.00000000000003</v>
      </c>
      <c r="P537" s="849">
        <v>6.9</v>
      </c>
      <c r="Q537" s="849">
        <v>866.88999999999987</v>
      </c>
      <c r="R537" s="837">
        <v>0.7176241721854304</v>
      </c>
      <c r="S537" s="850">
        <v>125.63623188405795</v>
      </c>
    </row>
    <row r="538" spans="1:19" ht="14.4" customHeight="1" x14ac:dyDescent="0.3">
      <c r="A538" s="831" t="s">
        <v>6808</v>
      </c>
      <c r="B538" s="832" t="s">
        <v>6809</v>
      </c>
      <c r="C538" s="832" t="s">
        <v>612</v>
      </c>
      <c r="D538" s="832" t="s">
        <v>2170</v>
      </c>
      <c r="E538" s="832" t="s">
        <v>6786</v>
      </c>
      <c r="F538" s="832" t="s">
        <v>6813</v>
      </c>
      <c r="G538" s="832" t="s">
        <v>6814</v>
      </c>
      <c r="H538" s="849"/>
      <c r="I538" s="849"/>
      <c r="J538" s="832"/>
      <c r="K538" s="832"/>
      <c r="L538" s="849">
        <v>1</v>
      </c>
      <c r="M538" s="849">
        <v>1106.8</v>
      </c>
      <c r="N538" s="832">
        <v>1</v>
      </c>
      <c r="O538" s="832">
        <v>1106.8</v>
      </c>
      <c r="P538" s="849"/>
      <c r="Q538" s="849"/>
      <c r="R538" s="837"/>
      <c r="S538" s="850"/>
    </row>
    <row r="539" spans="1:19" ht="14.4" customHeight="1" x14ac:dyDescent="0.3">
      <c r="A539" s="831" t="s">
        <v>6808</v>
      </c>
      <c r="B539" s="832" t="s">
        <v>6809</v>
      </c>
      <c r="C539" s="832" t="s">
        <v>612</v>
      </c>
      <c r="D539" s="832" t="s">
        <v>2170</v>
      </c>
      <c r="E539" s="832" t="s">
        <v>6786</v>
      </c>
      <c r="F539" s="832" t="s">
        <v>6819</v>
      </c>
      <c r="G539" s="832" t="s">
        <v>686</v>
      </c>
      <c r="H539" s="849">
        <v>69</v>
      </c>
      <c r="I539" s="849">
        <v>1457.97</v>
      </c>
      <c r="J539" s="832">
        <v>0.5390625</v>
      </c>
      <c r="K539" s="832">
        <v>21.13</v>
      </c>
      <c r="L539" s="849">
        <v>128</v>
      </c>
      <c r="M539" s="849">
        <v>2704.6400000000003</v>
      </c>
      <c r="N539" s="832">
        <v>1</v>
      </c>
      <c r="O539" s="832">
        <v>21.130000000000003</v>
      </c>
      <c r="P539" s="849">
        <v>108</v>
      </c>
      <c r="Q539" s="849">
        <v>1814.4</v>
      </c>
      <c r="R539" s="837">
        <v>0.67084713677236152</v>
      </c>
      <c r="S539" s="850">
        <v>16.8</v>
      </c>
    </row>
    <row r="540" spans="1:19" ht="14.4" customHeight="1" x14ac:dyDescent="0.3">
      <c r="A540" s="831" t="s">
        <v>6808</v>
      </c>
      <c r="B540" s="832" t="s">
        <v>6809</v>
      </c>
      <c r="C540" s="832" t="s">
        <v>612</v>
      </c>
      <c r="D540" s="832" t="s">
        <v>2170</v>
      </c>
      <c r="E540" s="832" t="s">
        <v>6786</v>
      </c>
      <c r="F540" s="832" t="s">
        <v>6820</v>
      </c>
      <c r="G540" s="832" t="s">
        <v>704</v>
      </c>
      <c r="H540" s="849">
        <v>3.4000000000000004</v>
      </c>
      <c r="I540" s="849">
        <v>897.7700000000001</v>
      </c>
      <c r="J540" s="832">
        <v>0.53125</v>
      </c>
      <c r="K540" s="832">
        <v>264.05</v>
      </c>
      <c r="L540" s="849">
        <v>6.4</v>
      </c>
      <c r="M540" s="849">
        <v>1689.92</v>
      </c>
      <c r="N540" s="832">
        <v>1</v>
      </c>
      <c r="O540" s="832">
        <v>264.05</v>
      </c>
      <c r="P540" s="849">
        <v>6</v>
      </c>
      <c r="Q540" s="849">
        <v>1260.3</v>
      </c>
      <c r="R540" s="837">
        <v>0.74577494792652899</v>
      </c>
      <c r="S540" s="850">
        <v>210.04999999999998</v>
      </c>
    </row>
    <row r="541" spans="1:19" ht="14.4" customHeight="1" x14ac:dyDescent="0.3">
      <c r="A541" s="831" t="s">
        <v>6808</v>
      </c>
      <c r="B541" s="832" t="s">
        <v>6809</v>
      </c>
      <c r="C541" s="832" t="s">
        <v>612</v>
      </c>
      <c r="D541" s="832" t="s">
        <v>2170</v>
      </c>
      <c r="E541" s="832" t="s">
        <v>6788</v>
      </c>
      <c r="F541" s="832" t="s">
        <v>6823</v>
      </c>
      <c r="G541" s="832" t="s">
        <v>6824</v>
      </c>
      <c r="H541" s="849">
        <v>12</v>
      </c>
      <c r="I541" s="849">
        <v>2364</v>
      </c>
      <c r="J541" s="832">
        <v>0.67833572453371593</v>
      </c>
      <c r="K541" s="832">
        <v>197</v>
      </c>
      <c r="L541" s="849">
        <v>17</v>
      </c>
      <c r="M541" s="849">
        <v>3485</v>
      </c>
      <c r="N541" s="832">
        <v>1</v>
      </c>
      <c r="O541" s="832">
        <v>205</v>
      </c>
      <c r="P541" s="849">
        <v>22</v>
      </c>
      <c r="Q541" s="849">
        <v>4510</v>
      </c>
      <c r="R541" s="837">
        <v>1.2941176470588236</v>
      </c>
      <c r="S541" s="850">
        <v>205</v>
      </c>
    </row>
    <row r="542" spans="1:19" ht="14.4" customHeight="1" x14ac:dyDescent="0.3">
      <c r="A542" s="831" t="s">
        <v>6808</v>
      </c>
      <c r="B542" s="832" t="s">
        <v>6809</v>
      </c>
      <c r="C542" s="832" t="s">
        <v>612</v>
      </c>
      <c r="D542" s="832" t="s">
        <v>2170</v>
      </c>
      <c r="E542" s="832" t="s">
        <v>6788</v>
      </c>
      <c r="F542" s="832" t="s">
        <v>6827</v>
      </c>
      <c r="G542" s="832" t="s">
        <v>6828</v>
      </c>
      <c r="H542" s="849"/>
      <c r="I542" s="849"/>
      <c r="J542" s="832"/>
      <c r="K542" s="832"/>
      <c r="L542" s="849">
        <v>1</v>
      </c>
      <c r="M542" s="849">
        <v>146</v>
      </c>
      <c r="N542" s="832">
        <v>1</v>
      </c>
      <c r="O542" s="832">
        <v>146</v>
      </c>
      <c r="P542" s="849"/>
      <c r="Q542" s="849"/>
      <c r="R542" s="837"/>
      <c r="S542" s="850"/>
    </row>
    <row r="543" spans="1:19" ht="14.4" customHeight="1" x14ac:dyDescent="0.3">
      <c r="A543" s="831" t="s">
        <v>6808</v>
      </c>
      <c r="B543" s="832" t="s">
        <v>6809</v>
      </c>
      <c r="C543" s="832" t="s">
        <v>612</v>
      </c>
      <c r="D543" s="832" t="s">
        <v>2170</v>
      </c>
      <c r="E543" s="832" t="s">
        <v>6788</v>
      </c>
      <c r="F543" s="832" t="s">
        <v>6831</v>
      </c>
      <c r="G543" s="832" t="s">
        <v>6832</v>
      </c>
      <c r="H543" s="849">
        <v>7</v>
      </c>
      <c r="I543" s="849">
        <v>728</v>
      </c>
      <c r="J543" s="832"/>
      <c r="K543" s="832">
        <v>104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6808</v>
      </c>
      <c r="B544" s="832" t="s">
        <v>6809</v>
      </c>
      <c r="C544" s="832" t="s">
        <v>612</v>
      </c>
      <c r="D544" s="832" t="s">
        <v>2170</v>
      </c>
      <c r="E544" s="832" t="s">
        <v>6788</v>
      </c>
      <c r="F544" s="832" t="s">
        <v>6833</v>
      </c>
      <c r="G544" s="832" t="s">
        <v>6834</v>
      </c>
      <c r="H544" s="849">
        <v>51</v>
      </c>
      <c r="I544" s="849">
        <v>1785</v>
      </c>
      <c r="J544" s="832">
        <v>0.6519357195032871</v>
      </c>
      <c r="K544" s="832">
        <v>35</v>
      </c>
      <c r="L544" s="849">
        <v>74</v>
      </c>
      <c r="M544" s="849">
        <v>2738</v>
      </c>
      <c r="N544" s="832">
        <v>1</v>
      </c>
      <c r="O544" s="832">
        <v>37</v>
      </c>
      <c r="P544" s="849">
        <v>74</v>
      </c>
      <c r="Q544" s="849">
        <v>2738</v>
      </c>
      <c r="R544" s="837">
        <v>1</v>
      </c>
      <c r="S544" s="850">
        <v>37</v>
      </c>
    </row>
    <row r="545" spans="1:19" ht="14.4" customHeight="1" x14ac:dyDescent="0.3">
      <c r="A545" s="831" t="s">
        <v>6808</v>
      </c>
      <c r="B545" s="832" t="s">
        <v>6809</v>
      </c>
      <c r="C545" s="832" t="s">
        <v>612</v>
      </c>
      <c r="D545" s="832" t="s">
        <v>2170</v>
      </c>
      <c r="E545" s="832" t="s">
        <v>6788</v>
      </c>
      <c r="F545" s="832" t="s">
        <v>6835</v>
      </c>
      <c r="G545" s="832" t="s">
        <v>6836</v>
      </c>
      <c r="H545" s="849"/>
      <c r="I545" s="849"/>
      <c r="J545" s="832"/>
      <c r="K545" s="832"/>
      <c r="L545" s="849">
        <v>1</v>
      </c>
      <c r="M545" s="849">
        <v>5</v>
      </c>
      <c r="N545" s="832">
        <v>1</v>
      </c>
      <c r="O545" s="832">
        <v>5</v>
      </c>
      <c r="P545" s="849"/>
      <c r="Q545" s="849"/>
      <c r="R545" s="837"/>
      <c r="S545" s="850"/>
    </row>
    <row r="546" spans="1:19" ht="14.4" customHeight="1" x14ac:dyDescent="0.3">
      <c r="A546" s="831" t="s">
        <v>6808</v>
      </c>
      <c r="B546" s="832" t="s">
        <v>6809</v>
      </c>
      <c r="C546" s="832" t="s">
        <v>612</v>
      </c>
      <c r="D546" s="832" t="s">
        <v>2170</v>
      </c>
      <c r="E546" s="832" t="s">
        <v>6788</v>
      </c>
      <c r="F546" s="832" t="s">
        <v>6837</v>
      </c>
      <c r="G546" s="832" t="s">
        <v>6838</v>
      </c>
      <c r="H546" s="849"/>
      <c r="I546" s="849"/>
      <c r="J546" s="832"/>
      <c r="K546" s="832"/>
      <c r="L546" s="849">
        <v>1</v>
      </c>
      <c r="M546" s="849">
        <v>5</v>
      </c>
      <c r="N546" s="832">
        <v>1</v>
      </c>
      <c r="O546" s="832">
        <v>5</v>
      </c>
      <c r="P546" s="849"/>
      <c r="Q546" s="849"/>
      <c r="R546" s="837"/>
      <c r="S546" s="850"/>
    </row>
    <row r="547" spans="1:19" ht="14.4" customHeight="1" x14ac:dyDescent="0.3">
      <c r="A547" s="831" t="s">
        <v>6808</v>
      </c>
      <c r="B547" s="832" t="s">
        <v>6809</v>
      </c>
      <c r="C547" s="832" t="s">
        <v>612</v>
      </c>
      <c r="D547" s="832" t="s">
        <v>2170</v>
      </c>
      <c r="E547" s="832" t="s">
        <v>6788</v>
      </c>
      <c r="F547" s="832" t="s">
        <v>6789</v>
      </c>
      <c r="G547" s="832" t="s">
        <v>6790</v>
      </c>
      <c r="H547" s="849">
        <v>290</v>
      </c>
      <c r="I547" s="849">
        <v>68150</v>
      </c>
      <c r="J547" s="832">
        <v>0.62705298896791584</v>
      </c>
      <c r="K547" s="832">
        <v>235</v>
      </c>
      <c r="L547" s="849">
        <v>433</v>
      </c>
      <c r="M547" s="849">
        <v>108683</v>
      </c>
      <c r="N547" s="832">
        <v>1</v>
      </c>
      <c r="O547" s="832">
        <v>251</v>
      </c>
      <c r="P547" s="849">
        <v>451</v>
      </c>
      <c r="Q547" s="849">
        <v>113201</v>
      </c>
      <c r="R547" s="837">
        <v>1.0415704387990763</v>
      </c>
      <c r="S547" s="850">
        <v>251</v>
      </c>
    </row>
    <row r="548" spans="1:19" ht="14.4" customHeight="1" x14ac:dyDescent="0.3">
      <c r="A548" s="831" t="s">
        <v>6808</v>
      </c>
      <c r="B548" s="832" t="s">
        <v>6809</v>
      </c>
      <c r="C548" s="832" t="s">
        <v>612</v>
      </c>
      <c r="D548" s="832" t="s">
        <v>2170</v>
      </c>
      <c r="E548" s="832" t="s">
        <v>6788</v>
      </c>
      <c r="F548" s="832" t="s">
        <v>6851</v>
      </c>
      <c r="G548" s="832" t="s">
        <v>6852</v>
      </c>
      <c r="H548" s="849">
        <v>130</v>
      </c>
      <c r="I548" s="849">
        <v>15340</v>
      </c>
      <c r="J548" s="832">
        <v>0.58251689830637199</v>
      </c>
      <c r="K548" s="832">
        <v>118</v>
      </c>
      <c r="L548" s="849">
        <v>209</v>
      </c>
      <c r="M548" s="849">
        <v>26334</v>
      </c>
      <c r="N548" s="832">
        <v>1</v>
      </c>
      <c r="O548" s="832">
        <v>126</v>
      </c>
      <c r="P548" s="849">
        <v>215</v>
      </c>
      <c r="Q548" s="849">
        <v>27090</v>
      </c>
      <c r="R548" s="837">
        <v>1.0287081339712918</v>
      </c>
      <c r="S548" s="850">
        <v>126</v>
      </c>
    </row>
    <row r="549" spans="1:19" ht="14.4" customHeight="1" x14ac:dyDescent="0.3">
      <c r="A549" s="831" t="s">
        <v>6808</v>
      </c>
      <c r="B549" s="832" t="s">
        <v>6809</v>
      </c>
      <c r="C549" s="832" t="s">
        <v>612</v>
      </c>
      <c r="D549" s="832" t="s">
        <v>2170</v>
      </c>
      <c r="E549" s="832" t="s">
        <v>6788</v>
      </c>
      <c r="F549" s="832" t="s">
        <v>6795</v>
      </c>
      <c r="G549" s="832" t="s">
        <v>6796</v>
      </c>
      <c r="H549" s="849">
        <v>95</v>
      </c>
      <c r="I549" s="849">
        <v>14915</v>
      </c>
      <c r="J549" s="832">
        <v>0.41592303402119352</v>
      </c>
      <c r="K549" s="832">
        <v>157</v>
      </c>
      <c r="L549" s="849">
        <v>220</v>
      </c>
      <c r="M549" s="849">
        <v>35860</v>
      </c>
      <c r="N549" s="832">
        <v>1</v>
      </c>
      <c r="O549" s="832">
        <v>163</v>
      </c>
      <c r="P549" s="849">
        <v>203</v>
      </c>
      <c r="Q549" s="849">
        <v>33089</v>
      </c>
      <c r="R549" s="837">
        <v>0.92272727272727273</v>
      </c>
      <c r="S549" s="850">
        <v>163</v>
      </c>
    </row>
    <row r="550" spans="1:19" ht="14.4" customHeight="1" x14ac:dyDescent="0.3">
      <c r="A550" s="831" t="s">
        <v>6808</v>
      </c>
      <c r="B550" s="832" t="s">
        <v>6809</v>
      </c>
      <c r="C550" s="832" t="s">
        <v>612</v>
      </c>
      <c r="D550" s="832" t="s">
        <v>2170</v>
      </c>
      <c r="E550" s="832" t="s">
        <v>6788</v>
      </c>
      <c r="F550" s="832" t="s">
        <v>6797</v>
      </c>
      <c r="G550" s="832" t="s">
        <v>6798</v>
      </c>
      <c r="H550" s="849">
        <v>94</v>
      </c>
      <c r="I550" s="849">
        <v>1699.99</v>
      </c>
      <c r="J550" s="832">
        <v>8.2257607179873266E-2</v>
      </c>
      <c r="K550" s="832">
        <v>18.085000000000001</v>
      </c>
      <c r="L550" s="849">
        <v>620</v>
      </c>
      <c r="M550" s="849">
        <v>20666.660000000003</v>
      </c>
      <c r="N550" s="832">
        <v>1</v>
      </c>
      <c r="O550" s="832">
        <v>33.333322580645167</v>
      </c>
      <c r="P550" s="849">
        <v>634</v>
      </c>
      <c r="Q550" s="849">
        <v>21133.339999999997</v>
      </c>
      <c r="R550" s="837">
        <v>1.0225812976068698</v>
      </c>
      <c r="S550" s="850">
        <v>33.333343848580434</v>
      </c>
    </row>
    <row r="551" spans="1:19" ht="14.4" customHeight="1" x14ac:dyDescent="0.3">
      <c r="A551" s="831" t="s">
        <v>6808</v>
      </c>
      <c r="B551" s="832" t="s">
        <v>6809</v>
      </c>
      <c r="C551" s="832" t="s">
        <v>612</v>
      </c>
      <c r="D551" s="832" t="s">
        <v>2170</v>
      </c>
      <c r="E551" s="832" t="s">
        <v>6788</v>
      </c>
      <c r="F551" s="832" t="s">
        <v>6869</v>
      </c>
      <c r="G551" s="832" t="s">
        <v>6870</v>
      </c>
      <c r="H551" s="849"/>
      <c r="I551" s="849"/>
      <c r="J551" s="832"/>
      <c r="K551" s="832"/>
      <c r="L551" s="849">
        <v>1</v>
      </c>
      <c r="M551" s="849">
        <v>37</v>
      </c>
      <c r="N551" s="832">
        <v>1</v>
      </c>
      <c r="O551" s="832">
        <v>37</v>
      </c>
      <c r="P551" s="849">
        <v>5</v>
      </c>
      <c r="Q551" s="849">
        <v>185</v>
      </c>
      <c r="R551" s="837">
        <v>5</v>
      </c>
      <c r="S551" s="850">
        <v>37</v>
      </c>
    </row>
    <row r="552" spans="1:19" ht="14.4" customHeight="1" x14ac:dyDescent="0.3">
      <c r="A552" s="831" t="s">
        <v>6808</v>
      </c>
      <c r="B552" s="832" t="s">
        <v>6809</v>
      </c>
      <c r="C552" s="832" t="s">
        <v>612</v>
      </c>
      <c r="D552" s="832" t="s">
        <v>2170</v>
      </c>
      <c r="E552" s="832" t="s">
        <v>6788</v>
      </c>
      <c r="F552" s="832" t="s">
        <v>6799</v>
      </c>
      <c r="G552" s="832" t="s">
        <v>6800</v>
      </c>
      <c r="H552" s="849">
        <v>121</v>
      </c>
      <c r="I552" s="849">
        <v>9922</v>
      </c>
      <c r="J552" s="832">
        <v>0.44545209661488733</v>
      </c>
      <c r="K552" s="832">
        <v>82</v>
      </c>
      <c r="L552" s="849">
        <v>259</v>
      </c>
      <c r="M552" s="849">
        <v>22274</v>
      </c>
      <c r="N552" s="832">
        <v>1</v>
      </c>
      <c r="O552" s="832">
        <v>86</v>
      </c>
      <c r="P552" s="849">
        <v>232</v>
      </c>
      <c r="Q552" s="849">
        <v>19952</v>
      </c>
      <c r="R552" s="837">
        <v>0.89575289575289574</v>
      </c>
      <c r="S552" s="850">
        <v>86</v>
      </c>
    </row>
    <row r="553" spans="1:19" ht="14.4" customHeight="1" x14ac:dyDescent="0.3">
      <c r="A553" s="831" t="s">
        <v>6808</v>
      </c>
      <c r="B553" s="832" t="s">
        <v>6809</v>
      </c>
      <c r="C553" s="832" t="s">
        <v>612</v>
      </c>
      <c r="D553" s="832" t="s">
        <v>2170</v>
      </c>
      <c r="E553" s="832" t="s">
        <v>6788</v>
      </c>
      <c r="F553" s="832" t="s">
        <v>6881</v>
      </c>
      <c r="G553" s="832" t="s">
        <v>6882</v>
      </c>
      <c r="H553" s="849"/>
      <c r="I553" s="849"/>
      <c r="J553" s="832"/>
      <c r="K553" s="832"/>
      <c r="L553" s="849">
        <v>1</v>
      </c>
      <c r="M553" s="849">
        <v>394</v>
      </c>
      <c r="N553" s="832">
        <v>1</v>
      </c>
      <c r="O553" s="832">
        <v>394</v>
      </c>
      <c r="P553" s="849"/>
      <c r="Q553" s="849"/>
      <c r="R553" s="837"/>
      <c r="S553" s="850"/>
    </row>
    <row r="554" spans="1:19" ht="14.4" customHeight="1" x14ac:dyDescent="0.3">
      <c r="A554" s="831" t="s">
        <v>6808</v>
      </c>
      <c r="B554" s="832" t="s">
        <v>6809</v>
      </c>
      <c r="C554" s="832" t="s">
        <v>612</v>
      </c>
      <c r="D554" s="832" t="s">
        <v>2170</v>
      </c>
      <c r="E554" s="832" t="s">
        <v>6788</v>
      </c>
      <c r="F554" s="832" t="s">
        <v>6887</v>
      </c>
      <c r="G554" s="832" t="s">
        <v>6888</v>
      </c>
      <c r="H554" s="849"/>
      <c r="I554" s="849"/>
      <c r="J554" s="832"/>
      <c r="K554" s="832"/>
      <c r="L554" s="849"/>
      <c r="M554" s="849"/>
      <c r="N554" s="832"/>
      <c r="O554" s="832"/>
      <c r="P554" s="849">
        <v>1</v>
      </c>
      <c r="Q554" s="849">
        <v>373</v>
      </c>
      <c r="R554" s="837"/>
      <c r="S554" s="850">
        <v>373</v>
      </c>
    </row>
    <row r="555" spans="1:19" ht="14.4" customHeight="1" x14ac:dyDescent="0.3">
      <c r="A555" s="831" t="s">
        <v>6808</v>
      </c>
      <c r="B555" s="832" t="s">
        <v>6809</v>
      </c>
      <c r="C555" s="832" t="s">
        <v>612</v>
      </c>
      <c r="D555" s="832" t="s">
        <v>2170</v>
      </c>
      <c r="E555" s="832" t="s">
        <v>6788</v>
      </c>
      <c r="F555" s="832" t="s">
        <v>6897</v>
      </c>
      <c r="G555" s="832" t="s">
        <v>6898</v>
      </c>
      <c r="H555" s="849">
        <v>45</v>
      </c>
      <c r="I555" s="849">
        <v>8910</v>
      </c>
      <c r="J555" s="832">
        <v>1.1199095022624435</v>
      </c>
      <c r="K555" s="832">
        <v>198</v>
      </c>
      <c r="L555" s="849">
        <v>39</v>
      </c>
      <c r="M555" s="849">
        <v>7956</v>
      </c>
      <c r="N555" s="832">
        <v>1</v>
      </c>
      <c r="O555" s="832">
        <v>204</v>
      </c>
      <c r="P555" s="849">
        <v>94</v>
      </c>
      <c r="Q555" s="849">
        <v>19176</v>
      </c>
      <c r="R555" s="837">
        <v>2.4102564102564101</v>
      </c>
      <c r="S555" s="850">
        <v>204</v>
      </c>
    </row>
    <row r="556" spans="1:19" ht="14.4" customHeight="1" x14ac:dyDescent="0.3">
      <c r="A556" s="831" t="s">
        <v>6808</v>
      </c>
      <c r="B556" s="832" t="s">
        <v>6809</v>
      </c>
      <c r="C556" s="832" t="s">
        <v>612</v>
      </c>
      <c r="D556" s="832" t="s">
        <v>2170</v>
      </c>
      <c r="E556" s="832" t="s">
        <v>6788</v>
      </c>
      <c r="F556" s="832" t="s">
        <v>6915</v>
      </c>
      <c r="G556" s="832" t="s">
        <v>6916</v>
      </c>
      <c r="H556" s="849">
        <v>26</v>
      </c>
      <c r="I556" s="849">
        <v>2132</v>
      </c>
      <c r="J556" s="832">
        <v>0.63565891472868219</v>
      </c>
      <c r="K556" s="832">
        <v>82</v>
      </c>
      <c r="L556" s="849">
        <v>39</v>
      </c>
      <c r="M556" s="849">
        <v>3354</v>
      </c>
      <c r="N556" s="832">
        <v>1</v>
      </c>
      <c r="O556" s="832">
        <v>86</v>
      </c>
      <c r="P556" s="849">
        <v>29</v>
      </c>
      <c r="Q556" s="849">
        <v>2494</v>
      </c>
      <c r="R556" s="837">
        <v>0.74358974358974361</v>
      </c>
      <c r="S556" s="850">
        <v>86</v>
      </c>
    </row>
    <row r="557" spans="1:19" ht="14.4" customHeight="1" x14ac:dyDescent="0.3">
      <c r="A557" s="831" t="s">
        <v>6808</v>
      </c>
      <c r="B557" s="832" t="s">
        <v>6809</v>
      </c>
      <c r="C557" s="832" t="s">
        <v>612</v>
      </c>
      <c r="D557" s="832" t="s">
        <v>2171</v>
      </c>
      <c r="E557" s="832" t="s">
        <v>6786</v>
      </c>
      <c r="F557" s="832" t="s">
        <v>6787</v>
      </c>
      <c r="G557" s="832" t="s">
        <v>3778</v>
      </c>
      <c r="H557" s="849">
        <v>9.5499999999999989</v>
      </c>
      <c r="I557" s="849">
        <v>1442.05</v>
      </c>
      <c r="J557" s="832">
        <v>1.5785123966942149</v>
      </c>
      <c r="K557" s="832">
        <v>151</v>
      </c>
      <c r="L557" s="849">
        <v>6.05</v>
      </c>
      <c r="M557" s="849">
        <v>913.55</v>
      </c>
      <c r="N557" s="832">
        <v>1</v>
      </c>
      <c r="O557" s="832">
        <v>151</v>
      </c>
      <c r="P557" s="849">
        <v>7.3999999999999995</v>
      </c>
      <c r="Q557" s="849">
        <v>938.33999999999992</v>
      </c>
      <c r="R557" s="837">
        <v>1.0271358984182584</v>
      </c>
      <c r="S557" s="850">
        <v>126.8027027027027</v>
      </c>
    </row>
    <row r="558" spans="1:19" ht="14.4" customHeight="1" x14ac:dyDescent="0.3">
      <c r="A558" s="831" t="s">
        <v>6808</v>
      </c>
      <c r="B558" s="832" t="s">
        <v>6809</v>
      </c>
      <c r="C558" s="832" t="s">
        <v>612</v>
      </c>
      <c r="D558" s="832" t="s">
        <v>2171</v>
      </c>
      <c r="E558" s="832" t="s">
        <v>6786</v>
      </c>
      <c r="F558" s="832" t="s">
        <v>6819</v>
      </c>
      <c r="G558" s="832" t="s">
        <v>686</v>
      </c>
      <c r="H558" s="849">
        <v>73</v>
      </c>
      <c r="I558" s="849">
        <v>1542.4899999999998</v>
      </c>
      <c r="J558" s="832">
        <v>0.73737373737373735</v>
      </c>
      <c r="K558" s="832">
        <v>21.129999999999995</v>
      </c>
      <c r="L558" s="849">
        <v>99</v>
      </c>
      <c r="M558" s="849">
        <v>2091.87</v>
      </c>
      <c r="N558" s="832">
        <v>1</v>
      </c>
      <c r="O558" s="832">
        <v>21.13</v>
      </c>
      <c r="P558" s="849">
        <v>144</v>
      </c>
      <c r="Q558" s="849">
        <v>2419.2000000000003</v>
      </c>
      <c r="R558" s="837">
        <v>1.1564772189476404</v>
      </c>
      <c r="S558" s="850">
        <v>16.8</v>
      </c>
    </row>
    <row r="559" spans="1:19" ht="14.4" customHeight="1" x14ac:dyDescent="0.3">
      <c r="A559" s="831" t="s">
        <v>6808</v>
      </c>
      <c r="B559" s="832" t="s">
        <v>6809</v>
      </c>
      <c r="C559" s="832" t="s">
        <v>612</v>
      </c>
      <c r="D559" s="832" t="s">
        <v>2171</v>
      </c>
      <c r="E559" s="832" t="s">
        <v>6786</v>
      </c>
      <c r="F559" s="832" t="s">
        <v>6820</v>
      </c>
      <c r="G559" s="832" t="s">
        <v>704</v>
      </c>
      <c r="H559" s="849">
        <v>22.8</v>
      </c>
      <c r="I559" s="849">
        <v>6020.34</v>
      </c>
      <c r="J559" s="832">
        <v>5.1818181818181825</v>
      </c>
      <c r="K559" s="832">
        <v>264.05</v>
      </c>
      <c r="L559" s="849">
        <v>4.3999999999999995</v>
      </c>
      <c r="M559" s="849">
        <v>1161.82</v>
      </c>
      <c r="N559" s="832">
        <v>1</v>
      </c>
      <c r="O559" s="832">
        <v>264.05</v>
      </c>
      <c r="P559" s="849">
        <v>0.8</v>
      </c>
      <c r="Q559" s="849">
        <v>168.04</v>
      </c>
      <c r="R559" s="837">
        <v>0.14463514141605413</v>
      </c>
      <c r="S559" s="850">
        <v>210.04999999999998</v>
      </c>
    </row>
    <row r="560" spans="1:19" ht="14.4" customHeight="1" x14ac:dyDescent="0.3">
      <c r="A560" s="831" t="s">
        <v>6808</v>
      </c>
      <c r="B560" s="832" t="s">
        <v>6809</v>
      </c>
      <c r="C560" s="832" t="s">
        <v>612</v>
      </c>
      <c r="D560" s="832" t="s">
        <v>2171</v>
      </c>
      <c r="E560" s="832" t="s">
        <v>6788</v>
      </c>
      <c r="F560" s="832" t="s">
        <v>6823</v>
      </c>
      <c r="G560" s="832" t="s">
        <v>6824</v>
      </c>
      <c r="H560" s="849">
        <v>1</v>
      </c>
      <c r="I560" s="849">
        <v>197</v>
      </c>
      <c r="J560" s="832">
        <v>0.96097560975609753</v>
      </c>
      <c r="K560" s="832">
        <v>197</v>
      </c>
      <c r="L560" s="849">
        <v>1</v>
      </c>
      <c r="M560" s="849">
        <v>205</v>
      </c>
      <c r="N560" s="832">
        <v>1</v>
      </c>
      <c r="O560" s="832">
        <v>205</v>
      </c>
      <c r="P560" s="849">
        <v>1</v>
      </c>
      <c r="Q560" s="849">
        <v>205</v>
      </c>
      <c r="R560" s="837">
        <v>1</v>
      </c>
      <c r="S560" s="850">
        <v>205</v>
      </c>
    </row>
    <row r="561" spans="1:19" ht="14.4" customHeight="1" x14ac:dyDescent="0.3">
      <c r="A561" s="831" t="s">
        <v>6808</v>
      </c>
      <c r="B561" s="832" t="s">
        <v>6809</v>
      </c>
      <c r="C561" s="832" t="s">
        <v>612</v>
      </c>
      <c r="D561" s="832" t="s">
        <v>2171</v>
      </c>
      <c r="E561" s="832" t="s">
        <v>6788</v>
      </c>
      <c r="F561" s="832" t="s">
        <v>6829</v>
      </c>
      <c r="G561" s="832" t="s">
        <v>6830</v>
      </c>
      <c r="H561" s="849"/>
      <c r="I561" s="849"/>
      <c r="J561" s="832"/>
      <c r="K561" s="832"/>
      <c r="L561" s="849"/>
      <c r="M561" s="849"/>
      <c r="N561" s="832"/>
      <c r="O561" s="832"/>
      <c r="P561" s="849">
        <v>4</v>
      </c>
      <c r="Q561" s="849">
        <v>332</v>
      </c>
      <c r="R561" s="837"/>
      <c r="S561" s="850">
        <v>83</v>
      </c>
    </row>
    <row r="562" spans="1:19" ht="14.4" customHeight="1" x14ac:dyDescent="0.3">
      <c r="A562" s="831" t="s">
        <v>6808</v>
      </c>
      <c r="B562" s="832" t="s">
        <v>6809</v>
      </c>
      <c r="C562" s="832" t="s">
        <v>612</v>
      </c>
      <c r="D562" s="832" t="s">
        <v>2171</v>
      </c>
      <c r="E562" s="832" t="s">
        <v>6788</v>
      </c>
      <c r="F562" s="832" t="s">
        <v>6831</v>
      </c>
      <c r="G562" s="832" t="s">
        <v>6832</v>
      </c>
      <c r="H562" s="849">
        <v>2</v>
      </c>
      <c r="I562" s="849">
        <v>208</v>
      </c>
      <c r="J562" s="832">
        <v>1.9622641509433962</v>
      </c>
      <c r="K562" s="832">
        <v>104</v>
      </c>
      <c r="L562" s="849">
        <v>1</v>
      </c>
      <c r="M562" s="849">
        <v>106</v>
      </c>
      <c r="N562" s="832">
        <v>1</v>
      </c>
      <c r="O562" s="832">
        <v>106</v>
      </c>
      <c r="P562" s="849"/>
      <c r="Q562" s="849"/>
      <c r="R562" s="837"/>
      <c r="S562" s="850"/>
    </row>
    <row r="563" spans="1:19" ht="14.4" customHeight="1" x14ac:dyDescent="0.3">
      <c r="A563" s="831" t="s">
        <v>6808</v>
      </c>
      <c r="B563" s="832" t="s">
        <v>6809</v>
      </c>
      <c r="C563" s="832" t="s">
        <v>612</v>
      </c>
      <c r="D563" s="832" t="s">
        <v>2171</v>
      </c>
      <c r="E563" s="832" t="s">
        <v>6788</v>
      </c>
      <c r="F563" s="832" t="s">
        <v>6833</v>
      </c>
      <c r="G563" s="832" t="s">
        <v>6834</v>
      </c>
      <c r="H563" s="849">
        <v>91</v>
      </c>
      <c r="I563" s="849">
        <v>3185</v>
      </c>
      <c r="J563" s="832">
        <v>1.6554054054054055</v>
      </c>
      <c r="K563" s="832">
        <v>35</v>
      </c>
      <c r="L563" s="849">
        <v>52</v>
      </c>
      <c r="M563" s="849">
        <v>1924</v>
      </c>
      <c r="N563" s="832">
        <v>1</v>
      </c>
      <c r="O563" s="832">
        <v>37</v>
      </c>
      <c r="P563" s="849">
        <v>52</v>
      </c>
      <c r="Q563" s="849">
        <v>1924</v>
      </c>
      <c r="R563" s="837">
        <v>1</v>
      </c>
      <c r="S563" s="850">
        <v>37</v>
      </c>
    </row>
    <row r="564" spans="1:19" ht="14.4" customHeight="1" x14ac:dyDescent="0.3">
      <c r="A564" s="831" t="s">
        <v>6808</v>
      </c>
      <c r="B564" s="832" t="s">
        <v>6809</v>
      </c>
      <c r="C564" s="832" t="s">
        <v>612</v>
      </c>
      <c r="D564" s="832" t="s">
        <v>2171</v>
      </c>
      <c r="E564" s="832" t="s">
        <v>6788</v>
      </c>
      <c r="F564" s="832" t="s">
        <v>6843</v>
      </c>
      <c r="G564" s="832" t="s">
        <v>6844</v>
      </c>
      <c r="H564" s="849"/>
      <c r="I564" s="849"/>
      <c r="J564" s="832"/>
      <c r="K564" s="832"/>
      <c r="L564" s="849"/>
      <c r="M564" s="849"/>
      <c r="N564" s="832"/>
      <c r="O564" s="832"/>
      <c r="P564" s="849">
        <v>1</v>
      </c>
      <c r="Q564" s="849">
        <v>489</v>
      </c>
      <c r="R564" s="837"/>
      <c r="S564" s="850">
        <v>489</v>
      </c>
    </row>
    <row r="565" spans="1:19" ht="14.4" customHeight="1" x14ac:dyDescent="0.3">
      <c r="A565" s="831" t="s">
        <v>6808</v>
      </c>
      <c r="B565" s="832" t="s">
        <v>6809</v>
      </c>
      <c r="C565" s="832" t="s">
        <v>612</v>
      </c>
      <c r="D565" s="832" t="s">
        <v>2171</v>
      </c>
      <c r="E565" s="832" t="s">
        <v>6788</v>
      </c>
      <c r="F565" s="832" t="s">
        <v>6789</v>
      </c>
      <c r="G565" s="832" t="s">
        <v>6790</v>
      </c>
      <c r="H565" s="849">
        <v>523</v>
      </c>
      <c r="I565" s="849">
        <v>122905</v>
      </c>
      <c r="J565" s="832">
        <v>0.95636983316733071</v>
      </c>
      <c r="K565" s="832">
        <v>235</v>
      </c>
      <c r="L565" s="849">
        <v>512</v>
      </c>
      <c r="M565" s="849">
        <v>128512</v>
      </c>
      <c r="N565" s="832">
        <v>1</v>
      </c>
      <c r="O565" s="832">
        <v>251</v>
      </c>
      <c r="P565" s="849">
        <v>682</v>
      </c>
      <c r="Q565" s="849">
        <v>171182</v>
      </c>
      <c r="R565" s="837">
        <v>1.33203125</v>
      </c>
      <c r="S565" s="850">
        <v>251</v>
      </c>
    </row>
    <row r="566" spans="1:19" ht="14.4" customHeight="1" x14ac:dyDescent="0.3">
      <c r="A566" s="831" t="s">
        <v>6808</v>
      </c>
      <c r="B566" s="832" t="s">
        <v>6809</v>
      </c>
      <c r="C566" s="832" t="s">
        <v>612</v>
      </c>
      <c r="D566" s="832" t="s">
        <v>2171</v>
      </c>
      <c r="E566" s="832" t="s">
        <v>6788</v>
      </c>
      <c r="F566" s="832" t="s">
        <v>6851</v>
      </c>
      <c r="G566" s="832" t="s">
        <v>6852</v>
      </c>
      <c r="H566" s="849">
        <v>824</v>
      </c>
      <c r="I566" s="849">
        <v>97232</v>
      </c>
      <c r="J566" s="832">
        <v>1.2171648890891793</v>
      </c>
      <c r="K566" s="832">
        <v>118</v>
      </c>
      <c r="L566" s="849">
        <v>634</v>
      </c>
      <c r="M566" s="849">
        <v>79884</v>
      </c>
      <c r="N566" s="832">
        <v>1</v>
      </c>
      <c r="O566" s="832">
        <v>126</v>
      </c>
      <c r="P566" s="849">
        <v>548</v>
      </c>
      <c r="Q566" s="849">
        <v>69048</v>
      </c>
      <c r="R566" s="837">
        <v>0.86435331230283907</v>
      </c>
      <c r="S566" s="850">
        <v>126</v>
      </c>
    </row>
    <row r="567" spans="1:19" ht="14.4" customHeight="1" x14ac:dyDescent="0.3">
      <c r="A567" s="831" t="s">
        <v>6808</v>
      </c>
      <c r="B567" s="832" t="s">
        <v>6809</v>
      </c>
      <c r="C567" s="832" t="s">
        <v>612</v>
      </c>
      <c r="D567" s="832" t="s">
        <v>2171</v>
      </c>
      <c r="E567" s="832" t="s">
        <v>6788</v>
      </c>
      <c r="F567" s="832" t="s">
        <v>6859</v>
      </c>
      <c r="G567" s="832" t="s">
        <v>6860</v>
      </c>
      <c r="H567" s="849"/>
      <c r="I567" s="849"/>
      <c r="J567" s="832"/>
      <c r="K567" s="832"/>
      <c r="L567" s="849">
        <v>1</v>
      </c>
      <c r="M567" s="849">
        <v>770</v>
      </c>
      <c r="N567" s="832">
        <v>1</v>
      </c>
      <c r="O567" s="832">
        <v>770</v>
      </c>
      <c r="P567" s="849"/>
      <c r="Q567" s="849"/>
      <c r="R567" s="837"/>
      <c r="S567" s="850"/>
    </row>
    <row r="568" spans="1:19" ht="14.4" customHeight="1" x14ac:dyDescent="0.3">
      <c r="A568" s="831" t="s">
        <v>6808</v>
      </c>
      <c r="B568" s="832" t="s">
        <v>6809</v>
      </c>
      <c r="C568" s="832" t="s">
        <v>612</v>
      </c>
      <c r="D568" s="832" t="s">
        <v>2171</v>
      </c>
      <c r="E568" s="832" t="s">
        <v>6788</v>
      </c>
      <c r="F568" s="832" t="s">
        <v>6795</v>
      </c>
      <c r="G568" s="832" t="s">
        <v>6796</v>
      </c>
      <c r="H568" s="849">
        <v>239</v>
      </c>
      <c r="I568" s="849">
        <v>37523</v>
      </c>
      <c r="J568" s="832">
        <v>1.1340022363927589</v>
      </c>
      <c r="K568" s="832">
        <v>157</v>
      </c>
      <c r="L568" s="849">
        <v>203</v>
      </c>
      <c r="M568" s="849">
        <v>33089</v>
      </c>
      <c r="N568" s="832">
        <v>1</v>
      </c>
      <c r="O568" s="832">
        <v>163</v>
      </c>
      <c r="P568" s="849">
        <v>213</v>
      </c>
      <c r="Q568" s="849">
        <v>34719</v>
      </c>
      <c r="R568" s="837">
        <v>1.0492610837438423</v>
      </c>
      <c r="S568" s="850">
        <v>163</v>
      </c>
    </row>
    <row r="569" spans="1:19" ht="14.4" customHeight="1" x14ac:dyDescent="0.3">
      <c r="A569" s="831" t="s">
        <v>6808</v>
      </c>
      <c r="B569" s="832" t="s">
        <v>6809</v>
      </c>
      <c r="C569" s="832" t="s">
        <v>612</v>
      </c>
      <c r="D569" s="832" t="s">
        <v>2171</v>
      </c>
      <c r="E569" s="832" t="s">
        <v>6788</v>
      </c>
      <c r="F569" s="832" t="s">
        <v>6797</v>
      </c>
      <c r="G569" s="832" t="s">
        <v>6798</v>
      </c>
      <c r="H569" s="849">
        <v>635</v>
      </c>
      <c r="I569" s="849">
        <v>7733.33</v>
      </c>
      <c r="J569" s="832">
        <v>0.21110087150120629</v>
      </c>
      <c r="K569" s="832">
        <v>12.178472440944882</v>
      </c>
      <c r="L569" s="849">
        <v>1099</v>
      </c>
      <c r="M569" s="849">
        <v>36633.339999999997</v>
      </c>
      <c r="N569" s="832">
        <v>1</v>
      </c>
      <c r="O569" s="832">
        <v>33.333339399454047</v>
      </c>
      <c r="P569" s="849">
        <v>1192</v>
      </c>
      <c r="Q569" s="849">
        <v>39733.33</v>
      </c>
      <c r="R569" s="837">
        <v>1.0846220956101738</v>
      </c>
      <c r="S569" s="850">
        <v>33.333330536912754</v>
      </c>
    </row>
    <row r="570" spans="1:19" ht="14.4" customHeight="1" x14ac:dyDescent="0.3">
      <c r="A570" s="831" t="s">
        <v>6808</v>
      </c>
      <c r="B570" s="832" t="s">
        <v>6809</v>
      </c>
      <c r="C570" s="832" t="s">
        <v>612</v>
      </c>
      <c r="D570" s="832" t="s">
        <v>2171</v>
      </c>
      <c r="E570" s="832" t="s">
        <v>6788</v>
      </c>
      <c r="F570" s="832" t="s">
        <v>6869</v>
      </c>
      <c r="G570" s="832" t="s">
        <v>6870</v>
      </c>
      <c r="H570" s="849"/>
      <c r="I570" s="849"/>
      <c r="J570" s="832"/>
      <c r="K570" s="832"/>
      <c r="L570" s="849"/>
      <c r="M570" s="849"/>
      <c r="N570" s="832"/>
      <c r="O570" s="832"/>
      <c r="P570" s="849">
        <v>8</v>
      </c>
      <c r="Q570" s="849">
        <v>296</v>
      </c>
      <c r="R570" s="837"/>
      <c r="S570" s="850">
        <v>37</v>
      </c>
    </row>
    <row r="571" spans="1:19" ht="14.4" customHeight="1" x14ac:dyDescent="0.3">
      <c r="A571" s="831" t="s">
        <v>6808</v>
      </c>
      <c r="B571" s="832" t="s">
        <v>6809</v>
      </c>
      <c r="C571" s="832" t="s">
        <v>612</v>
      </c>
      <c r="D571" s="832" t="s">
        <v>2171</v>
      </c>
      <c r="E571" s="832" t="s">
        <v>6788</v>
      </c>
      <c r="F571" s="832" t="s">
        <v>6799</v>
      </c>
      <c r="G571" s="832" t="s">
        <v>6800</v>
      </c>
      <c r="H571" s="849">
        <v>262</v>
      </c>
      <c r="I571" s="849">
        <v>21484</v>
      </c>
      <c r="J571" s="832">
        <v>1.1783677051338306</v>
      </c>
      <c r="K571" s="832">
        <v>82</v>
      </c>
      <c r="L571" s="849">
        <v>212</v>
      </c>
      <c r="M571" s="849">
        <v>18232</v>
      </c>
      <c r="N571" s="832">
        <v>1</v>
      </c>
      <c r="O571" s="832">
        <v>86</v>
      </c>
      <c r="P571" s="849">
        <v>233</v>
      </c>
      <c r="Q571" s="849">
        <v>20038</v>
      </c>
      <c r="R571" s="837">
        <v>1.0990566037735849</v>
      </c>
      <c r="S571" s="850">
        <v>86</v>
      </c>
    </row>
    <row r="572" spans="1:19" ht="14.4" customHeight="1" x14ac:dyDescent="0.3">
      <c r="A572" s="831" t="s">
        <v>6808</v>
      </c>
      <c r="B572" s="832" t="s">
        <v>6809</v>
      </c>
      <c r="C572" s="832" t="s">
        <v>612</v>
      </c>
      <c r="D572" s="832" t="s">
        <v>2171</v>
      </c>
      <c r="E572" s="832" t="s">
        <v>6788</v>
      </c>
      <c r="F572" s="832" t="s">
        <v>6873</v>
      </c>
      <c r="G572" s="832" t="s">
        <v>6874</v>
      </c>
      <c r="H572" s="849"/>
      <c r="I572" s="849"/>
      <c r="J572" s="832"/>
      <c r="K572" s="832"/>
      <c r="L572" s="849"/>
      <c r="M572" s="849"/>
      <c r="N572" s="832"/>
      <c r="O572" s="832"/>
      <c r="P572" s="849">
        <v>1</v>
      </c>
      <c r="Q572" s="849">
        <v>32</v>
      </c>
      <c r="R572" s="837"/>
      <c r="S572" s="850">
        <v>32</v>
      </c>
    </row>
    <row r="573" spans="1:19" ht="14.4" customHeight="1" x14ac:dyDescent="0.3">
      <c r="A573" s="831" t="s">
        <v>6808</v>
      </c>
      <c r="B573" s="832" t="s">
        <v>6809</v>
      </c>
      <c r="C573" s="832" t="s">
        <v>612</v>
      </c>
      <c r="D573" s="832" t="s">
        <v>2171</v>
      </c>
      <c r="E573" s="832" t="s">
        <v>6788</v>
      </c>
      <c r="F573" s="832" t="s">
        <v>6875</v>
      </c>
      <c r="G573" s="832" t="s">
        <v>6876</v>
      </c>
      <c r="H573" s="849">
        <v>5</v>
      </c>
      <c r="I573" s="849">
        <v>0</v>
      </c>
      <c r="J573" s="832"/>
      <c r="K573" s="832">
        <v>0</v>
      </c>
      <c r="L573" s="849"/>
      <c r="M573" s="849"/>
      <c r="N573" s="832"/>
      <c r="O573" s="832"/>
      <c r="P573" s="849"/>
      <c r="Q573" s="849"/>
      <c r="R573" s="837"/>
      <c r="S573" s="850"/>
    </row>
    <row r="574" spans="1:19" ht="14.4" customHeight="1" x14ac:dyDescent="0.3">
      <c r="A574" s="831" t="s">
        <v>6808</v>
      </c>
      <c r="B574" s="832" t="s">
        <v>6809</v>
      </c>
      <c r="C574" s="832" t="s">
        <v>612</v>
      </c>
      <c r="D574" s="832" t="s">
        <v>2171</v>
      </c>
      <c r="E574" s="832" t="s">
        <v>6788</v>
      </c>
      <c r="F574" s="832" t="s">
        <v>6885</v>
      </c>
      <c r="G574" s="832" t="s">
        <v>6886</v>
      </c>
      <c r="H574" s="849">
        <v>1</v>
      </c>
      <c r="I574" s="849">
        <v>158</v>
      </c>
      <c r="J574" s="832"/>
      <c r="K574" s="832">
        <v>158</v>
      </c>
      <c r="L574" s="849"/>
      <c r="M574" s="849"/>
      <c r="N574" s="832"/>
      <c r="O574" s="832"/>
      <c r="P574" s="849"/>
      <c r="Q574" s="849"/>
      <c r="R574" s="837"/>
      <c r="S574" s="850"/>
    </row>
    <row r="575" spans="1:19" ht="14.4" customHeight="1" x14ac:dyDescent="0.3">
      <c r="A575" s="831" t="s">
        <v>6808</v>
      </c>
      <c r="B575" s="832" t="s">
        <v>6809</v>
      </c>
      <c r="C575" s="832" t="s">
        <v>612</v>
      </c>
      <c r="D575" s="832" t="s">
        <v>2171</v>
      </c>
      <c r="E575" s="832" t="s">
        <v>6788</v>
      </c>
      <c r="F575" s="832" t="s">
        <v>6901</v>
      </c>
      <c r="G575" s="832" t="s">
        <v>6902</v>
      </c>
      <c r="H575" s="849">
        <v>1</v>
      </c>
      <c r="I575" s="849">
        <v>179</v>
      </c>
      <c r="J575" s="832"/>
      <c r="K575" s="832">
        <v>179</v>
      </c>
      <c r="L575" s="849"/>
      <c r="M575" s="849"/>
      <c r="N575" s="832"/>
      <c r="O575" s="832"/>
      <c r="P575" s="849"/>
      <c r="Q575" s="849"/>
      <c r="R575" s="837"/>
      <c r="S575" s="850"/>
    </row>
    <row r="576" spans="1:19" ht="14.4" customHeight="1" x14ac:dyDescent="0.3">
      <c r="A576" s="831" t="s">
        <v>6808</v>
      </c>
      <c r="B576" s="832" t="s">
        <v>6809</v>
      </c>
      <c r="C576" s="832" t="s">
        <v>612</v>
      </c>
      <c r="D576" s="832" t="s">
        <v>2171</v>
      </c>
      <c r="E576" s="832" t="s">
        <v>6788</v>
      </c>
      <c r="F576" s="832" t="s">
        <v>6905</v>
      </c>
      <c r="G576" s="832" t="s">
        <v>6906</v>
      </c>
      <c r="H576" s="849"/>
      <c r="I576" s="849"/>
      <c r="J576" s="832"/>
      <c r="K576" s="832"/>
      <c r="L576" s="849">
        <v>1</v>
      </c>
      <c r="M576" s="849">
        <v>319</v>
      </c>
      <c r="N576" s="832">
        <v>1</v>
      </c>
      <c r="O576" s="832">
        <v>319</v>
      </c>
      <c r="P576" s="849">
        <v>1</v>
      </c>
      <c r="Q576" s="849">
        <v>319</v>
      </c>
      <c r="R576" s="837">
        <v>1</v>
      </c>
      <c r="S576" s="850">
        <v>319</v>
      </c>
    </row>
    <row r="577" spans="1:19" ht="14.4" customHeight="1" x14ac:dyDescent="0.3">
      <c r="A577" s="831" t="s">
        <v>6808</v>
      </c>
      <c r="B577" s="832" t="s">
        <v>6809</v>
      </c>
      <c r="C577" s="832" t="s">
        <v>612</v>
      </c>
      <c r="D577" s="832" t="s">
        <v>2171</v>
      </c>
      <c r="E577" s="832" t="s">
        <v>6788</v>
      </c>
      <c r="F577" s="832" t="s">
        <v>6913</v>
      </c>
      <c r="G577" s="832" t="s">
        <v>6914</v>
      </c>
      <c r="H577" s="849"/>
      <c r="I577" s="849"/>
      <c r="J577" s="832"/>
      <c r="K577" s="832"/>
      <c r="L577" s="849">
        <v>3</v>
      </c>
      <c r="M577" s="849">
        <v>1830</v>
      </c>
      <c r="N577" s="832">
        <v>1</v>
      </c>
      <c r="O577" s="832">
        <v>610</v>
      </c>
      <c r="P577" s="849"/>
      <c r="Q577" s="849"/>
      <c r="R577" s="837"/>
      <c r="S577" s="850"/>
    </row>
    <row r="578" spans="1:19" ht="14.4" customHeight="1" x14ac:dyDescent="0.3">
      <c r="A578" s="831" t="s">
        <v>6808</v>
      </c>
      <c r="B578" s="832" t="s">
        <v>6809</v>
      </c>
      <c r="C578" s="832" t="s">
        <v>612</v>
      </c>
      <c r="D578" s="832" t="s">
        <v>2171</v>
      </c>
      <c r="E578" s="832" t="s">
        <v>6788</v>
      </c>
      <c r="F578" s="832" t="s">
        <v>6915</v>
      </c>
      <c r="G578" s="832" t="s">
        <v>6916</v>
      </c>
      <c r="H578" s="849">
        <v>25</v>
      </c>
      <c r="I578" s="849">
        <v>2050</v>
      </c>
      <c r="J578" s="832">
        <v>2.648578811369509</v>
      </c>
      <c r="K578" s="832">
        <v>82</v>
      </c>
      <c r="L578" s="849">
        <v>9</v>
      </c>
      <c r="M578" s="849">
        <v>774</v>
      </c>
      <c r="N578" s="832">
        <v>1</v>
      </c>
      <c r="O578" s="832">
        <v>86</v>
      </c>
      <c r="P578" s="849">
        <v>20</v>
      </c>
      <c r="Q578" s="849">
        <v>1720</v>
      </c>
      <c r="R578" s="837">
        <v>2.2222222222222223</v>
      </c>
      <c r="S578" s="850">
        <v>86</v>
      </c>
    </row>
    <row r="579" spans="1:19" ht="14.4" customHeight="1" x14ac:dyDescent="0.3">
      <c r="A579" s="831" t="s">
        <v>6808</v>
      </c>
      <c r="B579" s="832" t="s">
        <v>6809</v>
      </c>
      <c r="C579" s="832" t="s">
        <v>612</v>
      </c>
      <c r="D579" s="832" t="s">
        <v>2172</v>
      </c>
      <c r="E579" s="832" t="s">
        <v>6786</v>
      </c>
      <c r="F579" s="832" t="s">
        <v>6787</v>
      </c>
      <c r="G579" s="832" t="s">
        <v>3778</v>
      </c>
      <c r="H579" s="849">
        <v>9.35</v>
      </c>
      <c r="I579" s="849">
        <v>1411.85</v>
      </c>
      <c r="J579" s="832">
        <v>1.0685714285714285</v>
      </c>
      <c r="K579" s="832">
        <v>151</v>
      </c>
      <c r="L579" s="849">
        <v>8.7500000000000018</v>
      </c>
      <c r="M579" s="849">
        <v>1321.25</v>
      </c>
      <c r="N579" s="832">
        <v>1</v>
      </c>
      <c r="O579" s="832">
        <v>150.99999999999997</v>
      </c>
      <c r="P579" s="849">
        <v>9.1999999999999993</v>
      </c>
      <c r="Q579" s="849">
        <v>1079.8800000000001</v>
      </c>
      <c r="R579" s="837">
        <v>0.81731693472090827</v>
      </c>
      <c r="S579" s="850">
        <v>117.37826086956524</v>
      </c>
    </row>
    <row r="580" spans="1:19" ht="14.4" customHeight="1" x14ac:dyDescent="0.3">
      <c r="A580" s="831" t="s">
        <v>6808</v>
      </c>
      <c r="B580" s="832" t="s">
        <v>6809</v>
      </c>
      <c r="C580" s="832" t="s">
        <v>612</v>
      </c>
      <c r="D580" s="832" t="s">
        <v>2172</v>
      </c>
      <c r="E580" s="832" t="s">
        <v>6786</v>
      </c>
      <c r="F580" s="832" t="s">
        <v>6819</v>
      </c>
      <c r="G580" s="832" t="s">
        <v>686</v>
      </c>
      <c r="H580" s="849">
        <v>176</v>
      </c>
      <c r="I580" s="849">
        <v>3718.88</v>
      </c>
      <c r="J580" s="832">
        <v>1.0173410404624279</v>
      </c>
      <c r="K580" s="832">
        <v>21.13</v>
      </c>
      <c r="L580" s="849">
        <v>173</v>
      </c>
      <c r="M580" s="849">
        <v>3655.49</v>
      </c>
      <c r="N580" s="832">
        <v>1</v>
      </c>
      <c r="O580" s="832">
        <v>21.13</v>
      </c>
      <c r="P580" s="849">
        <v>176</v>
      </c>
      <c r="Q580" s="849">
        <v>2956.7999999999997</v>
      </c>
      <c r="R580" s="837">
        <v>0.80886556932175979</v>
      </c>
      <c r="S580" s="850">
        <v>16.799999999999997</v>
      </c>
    </row>
    <row r="581" spans="1:19" ht="14.4" customHeight="1" x14ac:dyDescent="0.3">
      <c r="A581" s="831" t="s">
        <v>6808</v>
      </c>
      <c r="B581" s="832" t="s">
        <v>6809</v>
      </c>
      <c r="C581" s="832" t="s">
        <v>612</v>
      </c>
      <c r="D581" s="832" t="s">
        <v>2172</v>
      </c>
      <c r="E581" s="832" t="s">
        <v>6786</v>
      </c>
      <c r="F581" s="832" t="s">
        <v>6820</v>
      </c>
      <c r="G581" s="832" t="s">
        <v>704</v>
      </c>
      <c r="H581" s="849">
        <v>1.8</v>
      </c>
      <c r="I581" s="849">
        <v>475.29</v>
      </c>
      <c r="J581" s="832">
        <v>9</v>
      </c>
      <c r="K581" s="832">
        <v>264.05</v>
      </c>
      <c r="L581" s="849">
        <v>0.2</v>
      </c>
      <c r="M581" s="849">
        <v>52.81</v>
      </c>
      <c r="N581" s="832">
        <v>1</v>
      </c>
      <c r="O581" s="832">
        <v>264.05</v>
      </c>
      <c r="P581" s="849">
        <v>1.6</v>
      </c>
      <c r="Q581" s="849">
        <v>336.08</v>
      </c>
      <c r="R581" s="837">
        <v>6.3639462223063807</v>
      </c>
      <c r="S581" s="850">
        <v>210.04999999999998</v>
      </c>
    </row>
    <row r="582" spans="1:19" ht="14.4" customHeight="1" x14ac:dyDescent="0.3">
      <c r="A582" s="831" t="s">
        <v>6808</v>
      </c>
      <c r="B582" s="832" t="s">
        <v>6809</v>
      </c>
      <c r="C582" s="832" t="s">
        <v>612</v>
      </c>
      <c r="D582" s="832" t="s">
        <v>2172</v>
      </c>
      <c r="E582" s="832" t="s">
        <v>6788</v>
      </c>
      <c r="F582" s="832" t="s">
        <v>6829</v>
      </c>
      <c r="G582" s="832" t="s">
        <v>6830</v>
      </c>
      <c r="H582" s="849">
        <v>26</v>
      </c>
      <c r="I582" s="849">
        <v>2106</v>
      </c>
      <c r="J582" s="832">
        <v>0.55159769512833945</v>
      </c>
      <c r="K582" s="832">
        <v>81</v>
      </c>
      <c r="L582" s="849">
        <v>46</v>
      </c>
      <c r="M582" s="849">
        <v>3818</v>
      </c>
      <c r="N582" s="832">
        <v>1</v>
      </c>
      <c r="O582" s="832">
        <v>83</v>
      </c>
      <c r="P582" s="849">
        <v>57</v>
      </c>
      <c r="Q582" s="849">
        <v>4731</v>
      </c>
      <c r="R582" s="837">
        <v>1.2391304347826086</v>
      </c>
      <c r="S582" s="850">
        <v>83</v>
      </c>
    </row>
    <row r="583" spans="1:19" ht="14.4" customHeight="1" x14ac:dyDescent="0.3">
      <c r="A583" s="831" t="s">
        <v>6808</v>
      </c>
      <c r="B583" s="832" t="s">
        <v>6809</v>
      </c>
      <c r="C583" s="832" t="s">
        <v>612</v>
      </c>
      <c r="D583" s="832" t="s">
        <v>2172</v>
      </c>
      <c r="E583" s="832" t="s">
        <v>6788</v>
      </c>
      <c r="F583" s="832" t="s">
        <v>6831</v>
      </c>
      <c r="G583" s="832" t="s">
        <v>6832</v>
      </c>
      <c r="H583" s="849">
        <v>14</v>
      </c>
      <c r="I583" s="849">
        <v>1456</v>
      </c>
      <c r="J583" s="832">
        <v>6.867924528301887</v>
      </c>
      <c r="K583" s="832">
        <v>104</v>
      </c>
      <c r="L583" s="849">
        <v>2</v>
      </c>
      <c r="M583" s="849">
        <v>212</v>
      </c>
      <c r="N583" s="832">
        <v>1</v>
      </c>
      <c r="O583" s="832">
        <v>106</v>
      </c>
      <c r="P583" s="849">
        <v>1</v>
      </c>
      <c r="Q583" s="849">
        <v>106</v>
      </c>
      <c r="R583" s="837">
        <v>0.5</v>
      </c>
      <c r="S583" s="850">
        <v>106</v>
      </c>
    </row>
    <row r="584" spans="1:19" ht="14.4" customHeight="1" x14ac:dyDescent="0.3">
      <c r="A584" s="831" t="s">
        <v>6808</v>
      </c>
      <c r="B584" s="832" t="s">
        <v>6809</v>
      </c>
      <c r="C584" s="832" t="s">
        <v>612</v>
      </c>
      <c r="D584" s="832" t="s">
        <v>2172</v>
      </c>
      <c r="E584" s="832" t="s">
        <v>6788</v>
      </c>
      <c r="F584" s="832" t="s">
        <v>6833</v>
      </c>
      <c r="G584" s="832" t="s">
        <v>6834</v>
      </c>
      <c r="H584" s="849">
        <v>25</v>
      </c>
      <c r="I584" s="849">
        <v>875</v>
      </c>
      <c r="J584" s="832">
        <v>4.7297297297297298</v>
      </c>
      <c r="K584" s="832">
        <v>35</v>
      </c>
      <c r="L584" s="849">
        <v>5</v>
      </c>
      <c r="M584" s="849">
        <v>185</v>
      </c>
      <c r="N584" s="832">
        <v>1</v>
      </c>
      <c r="O584" s="832">
        <v>37</v>
      </c>
      <c r="P584" s="849">
        <v>2</v>
      </c>
      <c r="Q584" s="849">
        <v>74</v>
      </c>
      <c r="R584" s="837">
        <v>0.4</v>
      </c>
      <c r="S584" s="850">
        <v>37</v>
      </c>
    </row>
    <row r="585" spans="1:19" ht="14.4" customHeight="1" x14ac:dyDescent="0.3">
      <c r="A585" s="831" t="s">
        <v>6808</v>
      </c>
      <c r="B585" s="832" t="s">
        <v>6809</v>
      </c>
      <c r="C585" s="832" t="s">
        <v>612</v>
      </c>
      <c r="D585" s="832" t="s">
        <v>2172</v>
      </c>
      <c r="E585" s="832" t="s">
        <v>6788</v>
      </c>
      <c r="F585" s="832" t="s">
        <v>6837</v>
      </c>
      <c r="G585" s="832" t="s">
        <v>6838</v>
      </c>
      <c r="H585" s="849">
        <v>6</v>
      </c>
      <c r="I585" s="849">
        <v>30</v>
      </c>
      <c r="J585" s="832"/>
      <c r="K585" s="832">
        <v>5</v>
      </c>
      <c r="L585" s="849"/>
      <c r="M585" s="849"/>
      <c r="N585" s="832"/>
      <c r="O585" s="832"/>
      <c r="P585" s="849"/>
      <c r="Q585" s="849"/>
      <c r="R585" s="837"/>
      <c r="S585" s="850"/>
    </row>
    <row r="586" spans="1:19" ht="14.4" customHeight="1" x14ac:dyDescent="0.3">
      <c r="A586" s="831" t="s">
        <v>6808</v>
      </c>
      <c r="B586" s="832" t="s">
        <v>6809</v>
      </c>
      <c r="C586" s="832" t="s">
        <v>612</v>
      </c>
      <c r="D586" s="832" t="s">
        <v>2172</v>
      </c>
      <c r="E586" s="832" t="s">
        <v>6788</v>
      </c>
      <c r="F586" s="832" t="s">
        <v>6839</v>
      </c>
      <c r="G586" s="832" t="s">
        <v>6840</v>
      </c>
      <c r="H586" s="849">
        <v>1</v>
      </c>
      <c r="I586" s="849">
        <v>201</v>
      </c>
      <c r="J586" s="832">
        <v>0.97101449275362317</v>
      </c>
      <c r="K586" s="832">
        <v>201</v>
      </c>
      <c r="L586" s="849">
        <v>1</v>
      </c>
      <c r="M586" s="849">
        <v>207</v>
      </c>
      <c r="N586" s="832">
        <v>1</v>
      </c>
      <c r="O586" s="832">
        <v>207</v>
      </c>
      <c r="P586" s="849"/>
      <c r="Q586" s="849"/>
      <c r="R586" s="837"/>
      <c r="S586" s="850"/>
    </row>
    <row r="587" spans="1:19" ht="14.4" customHeight="1" x14ac:dyDescent="0.3">
      <c r="A587" s="831" t="s">
        <v>6808</v>
      </c>
      <c r="B587" s="832" t="s">
        <v>6809</v>
      </c>
      <c r="C587" s="832" t="s">
        <v>612</v>
      </c>
      <c r="D587" s="832" t="s">
        <v>2172</v>
      </c>
      <c r="E587" s="832" t="s">
        <v>6788</v>
      </c>
      <c r="F587" s="832" t="s">
        <v>6849</v>
      </c>
      <c r="G587" s="832" t="s">
        <v>6850</v>
      </c>
      <c r="H587" s="849">
        <v>1</v>
      </c>
      <c r="I587" s="849">
        <v>93</v>
      </c>
      <c r="J587" s="832"/>
      <c r="K587" s="832">
        <v>93</v>
      </c>
      <c r="L587" s="849"/>
      <c r="M587" s="849"/>
      <c r="N587" s="832"/>
      <c r="O587" s="832"/>
      <c r="P587" s="849"/>
      <c r="Q587" s="849"/>
      <c r="R587" s="837"/>
      <c r="S587" s="850"/>
    </row>
    <row r="588" spans="1:19" ht="14.4" customHeight="1" x14ac:dyDescent="0.3">
      <c r="A588" s="831" t="s">
        <v>6808</v>
      </c>
      <c r="B588" s="832" t="s">
        <v>6809</v>
      </c>
      <c r="C588" s="832" t="s">
        <v>612</v>
      </c>
      <c r="D588" s="832" t="s">
        <v>2172</v>
      </c>
      <c r="E588" s="832" t="s">
        <v>6788</v>
      </c>
      <c r="F588" s="832" t="s">
        <v>6789</v>
      </c>
      <c r="G588" s="832" t="s">
        <v>6790</v>
      </c>
      <c r="H588" s="849">
        <v>339</v>
      </c>
      <c r="I588" s="849">
        <v>79665</v>
      </c>
      <c r="J588" s="832">
        <v>0.89658315888986428</v>
      </c>
      <c r="K588" s="832">
        <v>235</v>
      </c>
      <c r="L588" s="849">
        <v>354</v>
      </c>
      <c r="M588" s="849">
        <v>88854</v>
      </c>
      <c r="N588" s="832">
        <v>1</v>
      </c>
      <c r="O588" s="832">
        <v>251</v>
      </c>
      <c r="P588" s="849">
        <v>359</v>
      </c>
      <c r="Q588" s="849">
        <v>90109</v>
      </c>
      <c r="R588" s="837">
        <v>1.0141242937853108</v>
      </c>
      <c r="S588" s="850">
        <v>251</v>
      </c>
    </row>
    <row r="589" spans="1:19" ht="14.4" customHeight="1" x14ac:dyDescent="0.3">
      <c r="A589" s="831" t="s">
        <v>6808</v>
      </c>
      <c r="B589" s="832" t="s">
        <v>6809</v>
      </c>
      <c r="C589" s="832" t="s">
        <v>612</v>
      </c>
      <c r="D589" s="832" t="s">
        <v>2172</v>
      </c>
      <c r="E589" s="832" t="s">
        <v>6788</v>
      </c>
      <c r="F589" s="832" t="s">
        <v>6851</v>
      </c>
      <c r="G589" s="832" t="s">
        <v>6852</v>
      </c>
      <c r="H589" s="849">
        <v>899</v>
      </c>
      <c r="I589" s="849">
        <v>106082</v>
      </c>
      <c r="J589" s="832">
        <v>1.0168123610152595</v>
      </c>
      <c r="K589" s="832">
        <v>118</v>
      </c>
      <c r="L589" s="849">
        <v>828</v>
      </c>
      <c r="M589" s="849">
        <v>104328</v>
      </c>
      <c r="N589" s="832">
        <v>1</v>
      </c>
      <c r="O589" s="832">
        <v>126</v>
      </c>
      <c r="P589" s="849">
        <v>857</v>
      </c>
      <c r="Q589" s="849">
        <v>107982</v>
      </c>
      <c r="R589" s="837">
        <v>1.0350241545893719</v>
      </c>
      <c r="S589" s="850">
        <v>126</v>
      </c>
    </row>
    <row r="590" spans="1:19" ht="14.4" customHeight="1" x14ac:dyDescent="0.3">
      <c r="A590" s="831" t="s">
        <v>6808</v>
      </c>
      <c r="B590" s="832" t="s">
        <v>6809</v>
      </c>
      <c r="C590" s="832" t="s">
        <v>612</v>
      </c>
      <c r="D590" s="832" t="s">
        <v>2172</v>
      </c>
      <c r="E590" s="832" t="s">
        <v>6788</v>
      </c>
      <c r="F590" s="832" t="s">
        <v>6793</v>
      </c>
      <c r="G590" s="832" t="s">
        <v>6794</v>
      </c>
      <c r="H590" s="849">
        <v>1</v>
      </c>
      <c r="I590" s="849">
        <v>1002</v>
      </c>
      <c r="J590" s="832"/>
      <c r="K590" s="832">
        <v>1002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" customHeight="1" x14ac:dyDescent="0.3">
      <c r="A591" s="831" t="s">
        <v>6808</v>
      </c>
      <c r="B591" s="832" t="s">
        <v>6809</v>
      </c>
      <c r="C591" s="832" t="s">
        <v>612</v>
      </c>
      <c r="D591" s="832" t="s">
        <v>2172</v>
      </c>
      <c r="E591" s="832" t="s">
        <v>6788</v>
      </c>
      <c r="F591" s="832" t="s">
        <v>6795</v>
      </c>
      <c r="G591" s="832" t="s">
        <v>6796</v>
      </c>
      <c r="H591" s="849">
        <v>375</v>
      </c>
      <c r="I591" s="849">
        <v>58875</v>
      </c>
      <c r="J591" s="832">
        <v>1.0232190340464729</v>
      </c>
      <c r="K591" s="832">
        <v>157</v>
      </c>
      <c r="L591" s="849">
        <v>353</v>
      </c>
      <c r="M591" s="849">
        <v>57539</v>
      </c>
      <c r="N591" s="832">
        <v>1</v>
      </c>
      <c r="O591" s="832">
        <v>163</v>
      </c>
      <c r="P591" s="849">
        <v>364</v>
      </c>
      <c r="Q591" s="849">
        <v>59332</v>
      </c>
      <c r="R591" s="837">
        <v>1.0311614730878187</v>
      </c>
      <c r="S591" s="850">
        <v>163</v>
      </c>
    </row>
    <row r="592" spans="1:19" ht="14.4" customHeight="1" x14ac:dyDescent="0.3">
      <c r="A592" s="831" t="s">
        <v>6808</v>
      </c>
      <c r="B592" s="832" t="s">
        <v>6809</v>
      </c>
      <c r="C592" s="832" t="s">
        <v>612</v>
      </c>
      <c r="D592" s="832" t="s">
        <v>2172</v>
      </c>
      <c r="E592" s="832" t="s">
        <v>6788</v>
      </c>
      <c r="F592" s="832" t="s">
        <v>6797</v>
      </c>
      <c r="G592" s="832" t="s">
        <v>6798</v>
      </c>
      <c r="H592" s="849">
        <v>582</v>
      </c>
      <c r="I592" s="849">
        <v>9533.34</v>
      </c>
      <c r="J592" s="832">
        <v>0.24633953488372093</v>
      </c>
      <c r="K592" s="832">
        <v>16.380309278350516</v>
      </c>
      <c r="L592" s="849">
        <v>1161</v>
      </c>
      <c r="M592" s="849">
        <v>38700</v>
      </c>
      <c r="N592" s="832">
        <v>1</v>
      </c>
      <c r="O592" s="832">
        <v>33.333333333333336</v>
      </c>
      <c r="P592" s="849">
        <v>1209</v>
      </c>
      <c r="Q592" s="849">
        <v>40300</v>
      </c>
      <c r="R592" s="837">
        <v>1.0413436692506459</v>
      </c>
      <c r="S592" s="850">
        <v>33.333333333333336</v>
      </c>
    </row>
    <row r="593" spans="1:19" ht="14.4" customHeight="1" x14ac:dyDescent="0.3">
      <c r="A593" s="831" t="s">
        <v>6808</v>
      </c>
      <c r="B593" s="832" t="s">
        <v>6809</v>
      </c>
      <c r="C593" s="832" t="s">
        <v>612</v>
      </c>
      <c r="D593" s="832" t="s">
        <v>2172</v>
      </c>
      <c r="E593" s="832" t="s">
        <v>6788</v>
      </c>
      <c r="F593" s="832" t="s">
        <v>6869</v>
      </c>
      <c r="G593" s="832" t="s">
        <v>6870</v>
      </c>
      <c r="H593" s="849"/>
      <c r="I593" s="849"/>
      <c r="J593" s="832"/>
      <c r="K593" s="832"/>
      <c r="L593" s="849">
        <v>1</v>
      </c>
      <c r="M593" s="849">
        <v>37</v>
      </c>
      <c r="N593" s="832">
        <v>1</v>
      </c>
      <c r="O593" s="832">
        <v>37</v>
      </c>
      <c r="P593" s="849">
        <v>2</v>
      </c>
      <c r="Q593" s="849">
        <v>74</v>
      </c>
      <c r="R593" s="837">
        <v>2</v>
      </c>
      <c r="S593" s="850">
        <v>37</v>
      </c>
    </row>
    <row r="594" spans="1:19" ht="14.4" customHeight="1" x14ac:dyDescent="0.3">
      <c r="A594" s="831" t="s">
        <v>6808</v>
      </c>
      <c r="B594" s="832" t="s">
        <v>6809</v>
      </c>
      <c r="C594" s="832" t="s">
        <v>612</v>
      </c>
      <c r="D594" s="832" t="s">
        <v>2172</v>
      </c>
      <c r="E594" s="832" t="s">
        <v>6788</v>
      </c>
      <c r="F594" s="832" t="s">
        <v>6799</v>
      </c>
      <c r="G594" s="832" t="s">
        <v>6800</v>
      </c>
      <c r="H594" s="849">
        <v>377</v>
      </c>
      <c r="I594" s="849">
        <v>30914</v>
      </c>
      <c r="J594" s="832">
        <v>1.0154381815792932</v>
      </c>
      <c r="K594" s="832">
        <v>82</v>
      </c>
      <c r="L594" s="849">
        <v>354</v>
      </c>
      <c r="M594" s="849">
        <v>30444</v>
      </c>
      <c r="N594" s="832">
        <v>1</v>
      </c>
      <c r="O594" s="832">
        <v>86</v>
      </c>
      <c r="P594" s="849">
        <v>364</v>
      </c>
      <c r="Q594" s="849">
        <v>31304</v>
      </c>
      <c r="R594" s="837">
        <v>1.0282485875706215</v>
      </c>
      <c r="S594" s="850">
        <v>86</v>
      </c>
    </row>
    <row r="595" spans="1:19" ht="14.4" customHeight="1" x14ac:dyDescent="0.3">
      <c r="A595" s="831" t="s">
        <v>6808</v>
      </c>
      <c r="B595" s="832" t="s">
        <v>6809</v>
      </c>
      <c r="C595" s="832" t="s">
        <v>612</v>
      </c>
      <c r="D595" s="832" t="s">
        <v>2172</v>
      </c>
      <c r="E595" s="832" t="s">
        <v>6788</v>
      </c>
      <c r="F595" s="832" t="s">
        <v>6875</v>
      </c>
      <c r="G595" s="832" t="s">
        <v>6876</v>
      </c>
      <c r="H595" s="849">
        <v>2</v>
      </c>
      <c r="I595" s="849">
        <v>0</v>
      </c>
      <c r="J595" s="832"/>
      <c r="K595" s="832">
        <v>0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" customHeight="1" x14ac:dyDescent="0.3">
      <c r="A596" s="831" t="s">
        <v>6808</v>
      </c>
      <c r="B596" s="832" t="s">
        <v>6809</v>
      </c>
      <c r="C596" s="832" t="s">
        <v>612</v>
      </c>
      <c r="D596" s="832" t="s">
        <v>2172</v>
      </c>
      <c r="E596" s="832" t="s">
        <v>6788</v>
      </c>
      <c r="F596" s="832" t="s">
        <v>6895</v>
      </c>
      <c r="G596" s="832" t="s">
        <v>6896</v>
      </c>
      <c r="H596" s="849"/>
      <c r="I596" s="849"/>
      <c r="J596" s="832"/>
      <c r="K596" s="832"/>
      <c r="L596" s="849">
        <v>1</v>
      </c>
      <c r="M596" s="849">
        <v>59</v>
      </c>
      <c r="N596" s="832">
        <v>1</v>
      </c>
      <c r="O596" s="832">
        <v>59</v>
      </c>
      <c r="P596" s="849"/>
      <c r="Q596" s="849"/>
      <c r="R596" s="837"/>
      <c r="S596" s="850"/>
    </row>
    <row r="597" spans="1:19" ht="14.4" customHeight="1" x14ac:dyDescent="0.3">
      <c r="A597" s="831" t="s">
        <v>6808</v>
      </c>
      <c r="B597" s="832" t="s">
        <v>6809</v>
      </c>
      <c r="C597" s="832" t="s">
        <v>612</v>
      </c>
      <c r="D597" s="832" t="s">
        <v>2172</v>
      </c>
      <c r="E597" s="832" t="s">
        <v>6788</v>
      </c>
      <c r="F597" s="832" t="s">
        <v>6905</v>
      </c>
      <c r="G597" s="832" t="s">
        <v>6906</v>
      </c>
      <c r="H597" s="849">
        <v>1</v>
      </c>
      <c r="I597" s="849">
        <v>311</v>
      </c>
      <c r="J597" s="832">
        <v>0.97492163009404387</v>
      </c>
      <c r="K597" s="832">
        <v>311</v>
      </c>
      <c r="L597" s="849">
        <v>1</v>
      </c>
      <c r="M597" s="849">
        <v>319</v>
      </c>
      <c r="N597" s="832">
        <v>1</v>
      </c>
      <c r="O597" s="832">
        <v>319</v>
      </c>
      <c r="P597" s="849"/>
      <c r="Q597" s="849"/>
      <c r="R597" s="837"/>
      <c r="S597" s="850"/>
    </row>
    <row r="598" spans="1:19" ht="14.4" customHeight="1" x14ac:dyDescent="0.3">
      <c r="A598" s="831" t="s">
        <v>6808</v>
      </c>
      <c r="B598" s="832" t="s">
        <v>6809</v>
      </c>
      <c r="C598" s="832" t="s">
        <v>612</v>
      </c>
      <c r="D598" s="832" t="s">
        <v>2172</v>
      </c>
      <c r="E598" s="832" t="s">
        <v>6788</v>
      </c>
      <c r="F598" s="832" t="s">
        <v>6915</v>
      </c>
      <c r="G598" s="832" t="s">
        <v>6916</v>
      </c>
      <c r="H598" s="849"/>
      <c r="I598" s="849"/>
      <c r="J598" s="832"/>
      <c r="K598" s="832"/>
      <c r="L598" s="849">
        <v>2</v>
      </c>
      <c r="M598" s="849">
        <v>172</v>
      </c>
      <c r="N598" s="832">
        <v>1</v>
      </c>
      <c r="O598" s="832">
        <v>86</v>
      </c>
      <c r="P598" s="849"/>
      <c r="Q598" s="849"/>
      <c r="R598" s="837"/>
      <c r="S598" s="850"/>
    </row>
    <row r="599" spans="1:19" ht="14.4" customHeight="1" x14ac:dyDescent="0.3">
      <c r="A599" s="831" t="s">
        <v>6808</v>
      </c>
      <c r="B599" s="832" t="s">
        <v>6809</v>
      </c>
      <c r="C599" s="832" t="s">
        <v>612</v>
      </c>
      <c r="D599" s="832" t="s">
        <v>2172</v>
      </c>
      <c r="E599" s="832" t="s">
        <v>6788</v>
      </c>
      <c r="F599" s="832" t="s">
        <v>6805</v>
      </c>
      <c r="G599" s="832" t="s">
        <v>6806</v>
      </c>
      <c r="H599" s="849"/>
      <c r="I599" s="849"/>
      <c r="J599" s="832"/>
      <c r="K599" s="832"/>
      <c r="L599" s="849"/>
      <c r="M599" s="849"/>
      <c r="N599" s="832"/>
      <c r="O599" s="832"/>
      <c r="P599" s="849">
        <v>1</v>
      </c>
      <c r="Q599" s="849">
        <v>0</v>
      </c>
      <c r="R599" s="837"/>
      <c r="S599" s="850">
        <v>0</v>
      </c>
    </row>
    <row r="600" spans="1:19" ht="14.4" customHeight="1" x14ac:dyDescent="0.3">
      <c r="A600" s="831" t="s">
        <v>6808</v>
      </c>
      <c r="B600" s="832" t="s">
        <v>6809</v>
      </c>
      <c r="C600" s="832" t="s">
        <v>612</v>
      </c>
      <c r="D600" s="832" t="s">
        <v>2172</v>
      </c>
      <c r="E600" s="832" t="s">
        <v>6788</v>
      </c>
      <c r="F600" s="832" t="s">
        <v>6919</v>
      </c>
      <c r="G600" s="832" t="s">
        <v>6920</v>
      </c>
      <c r="H600" s="849">
        <v>1</v>
      </c>
      <c r="I600" s="849">
        <v>171</v>
      </c>
      <c r="J600" s="832"/>
      <c r="K600" s="832">
        <v>171</v>
      </c>
      <c r="L600" s="849"/>
      <c r="M600" s="849"/>
      <c r="N600" s="832"/>
      <c r="O600" s="832"/>
      <c r="P600" s="849"/>
      <c r="Q600" s="849"/>
      <c r="R600" s="837"/>
      <c r="S600" s="850"/>
    </row>
    <row r="601" spans="1:19" ht="14.4" customHeight="1" x14ac:dyDescent="0.3">
      <c r="A601" s="831" t="s">
        <v>6808</v>
      </c>
      <c r="B601" s="832" t="s">
        <v>6809</v>
      </c>
      <c r="C601" s="832" t="s">
        <v>612</v>
      </c>
      <c r="D601" s="832" t="s">
        <v>2173</v>
      </c>
      <c r="E601" s="832" t="s">
        <v>6786</v>
      </c>
      <c r="F601" s="832" t="s">
        <v>6810</v>
      </c>
      <c r="G601" s="832" t="s">
        <v>3377</v>
      </c>
      <c r="H601" s="849"/>
      <c r="I601" s="849"/>
      <c r="J601" s="832"/>
      <c r="K601" s="832"/>
      <c r="L601" s="849"/>
      <c r="M601" s="849"/>
      <c r="N601" s="832"/>
      <c r="O601" s="832"/>
      <c r="P601" s="849">
        <v>0.2</v>
      </c>
      <c r="Q601" s="849">
        <v>10.82</v>
      </c>
      <c r="R601" s="837"/>
      <c r="S601" s="850">
        <v>54.1</v>
      </c>
    </row>
    <row r="602" spans="1:19" ht="14.4" customHeight="1" x14ac:dyDescent="0.3">
      <c r="A602" s="831" t="s">
        <v>6808</v>
      </c>
      <c r="B602" s="832" t="s">
        <v>6809</v>
      </c>
      <c r="C602" s="832" t="s">
        <v>612</v>
      </c>
      <c r="D602" s="832" t="s">
        <v>2173</v>
      </c>
      <c r="E602" s="832" t="s">
        <v>6786</v>
      </c>
      <c r="F602" s="832" t="s">
        <v>6787</v>
      </c>
      <c r="G602" s="832" t="s">
        <v>3778</v>
      </c>
      <c r="H602" s="849">
        <v>6.1000000000000005</v>
      </c>
      <c r="I602" s="849">
        <v>921.1</v>
      </c>
      <c r="J602" s="832">
        <v>0.13857754535251446</v>
      </c>
      <c r="K602" s="832">
        <v>151</v>
      </c>
      <c r="L602" s="849">
        <v>43.999999999999993</v>
      </c>
      <c r="M602" s="849">
        <v>6646.82</v>
      </c>
      <c r="N602" s="832">
        <v>1</v>
      </c>
      <c r="O602" s="832">
        <v>151.06409090909094</v>
      </c>
      <c r="P602" s="849">
        <v>14.5</v>
      </c>
      <c r="Q602" s="849">
        <v>1766.3400000000001</v>
      </c>
      <c r="R602" s="837">
        <v>0.26574211427419431</v>
      </c>
      <c r="S602" s="850">
        <v>121.81655172413794</v>
      </c>
    </row>
    <row r="603" spans="1:19" ht="14.4" customHeight="1" x14ac:dyDescent="0.3">
      <c r="A603" s="831" t="s">
        <v>6808</v>
      </c>
      <c r="B603" s="832" t="s">
        <v>6809</v>
      </c>
      <c r="C603" s="832" t="s">
        <v>612</v>
      </c>
      <c r="D603" s="832" t="s">
        <v>2173</v>
      </c>
      <c r="E603" s="832" t="s">
        <v>6786</v>
      </c>
      <c r="F603" s="832" t="s">
        <v>6811</v>
      </c>
      <c r="G603" s="832" t="s">
        <v>6812</v>
      </c>
      <c r="H603" s="849"/>
      <c r="I603" s="849"/>
      <c r="J603" s="832"/>
      <c r="K603" s="832"/>
      <c r="L603" s="849">
        <v>0.89999999999999991</v>
      </c>
      <c r="M603" s="849">
        <v>228.21</v>
      </c>
      <c r="N603" s="832">
        <v>1</v>
      </c>
      <c r="O603" s="832">
        <v>253.56666666666669</v>
      </c>
      <c r="P603" s="849">
        <v>0.4</v>
      </c>
      <c r="Q603" s="849">
        <v>101.42</v>
      </c>
      <c r="R603" s="837">
        <v>0.44441523158494367</v>
      </c>
      <c r="S603" s="850">
        <v>253.54999999999998</v>
      </c>
    </row>
    <row r="604" spans="1:19" ht="14.4" customHeight="1" x14ac:dyDescent="0.3">
      <c r="A604" s="831" t="s">
        <v>6808</v>
      </c>
      <c r="B604" s="832" t="s">
        <v>6809</v>
      </c>
      <c r="C604" s="832" t="s">
        <v>612</v>
      </c>
      <c r="D604" s="832" t="s">
        <v>2173</v>
      </c>
      <c r="E604" s="832" t="s">
        <v>6786</v>
      </c>
      <c r="F604" s="832" t="s">
        <v>6815</v>
      </c>
      <c r="G604" s="832" t="s">
        <v>1838</v>
      </c>
      <c r="H604" s="849">
        <v>0.2</v>
      </c>
      <c r="I604" s="849">
        <v>15.37</v>
      </c>
      <c r="J604" s="832"/>
      <c r="K604" s="832">
        <v>76.849999999999994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" customHeight="1" x14ac:dyDescent="0.3">
      <c r="A605" s="831" t="s">
        <v>6808</v>
      </c>
      <c r="B605" s="832" t="s">
        <v>6809</v>
      </c>
      <c r="C605" s="832" t="s">
        <v>612</v>
      </c>
      <c r="D605" s="832" t="s">
        <v>2173</v>
      </c>
      <c r="E605" s="832" t="s">
        <v>6786</v>
      </c>
      <c r="F605" s="832" t="s">
        <v>6819</v>
      </c>
      <c r="G605" s="832" t="s">
        <v>686</v>
      </c>
      <c r="H605" s="849">
        <v>86</v>
      </c>
      <c r="I605" s="849">
        <v>1817.18</v>
      </c>
      <c r="J605" s="832">
        <v>0.49855551196332409</v>
      </c>
      <c r="K605" s="832">
        <v>21.13</v>
      </c>
      <c r="L605" s="849">
        <v>172.5</v>
      </c>
      <c r="M605" s="849">
        <v>3644.8899999999994</v>
      </c>
      <c r="N605" s="832">
        <v>1</v>
      </c>
      <c r="O605" s="832">
        <v>21.12979710144927</v>
      </c>
      <c r="P605" s="849">
        <v>281</v>
      </c>
      <c r="Q605" s="849">
        <v>4720.8</v>
      </c>
      <c r="R605" s="837">
        <v>1.2951831193808321</v>
      </c>
      <c r="S605" s="850">
        <v>16.8</v>
      </c>
    </row>
    <row r="606" spans="1:19" ht="14.4" customHeight="1" x14ac:dyDescent="0.3">
      <c r="A606" s="831" t="s">
        <v>6808</v>
      </c>
      <c r="B606" s="832" t="s">
        <v>6809</v>
      </c>
      <c r="C606" s="832" t="s">
        <v>612</v>
      </c>
      <c r="D606" s="832" t="s">
        <v>2173</v>
      </c>
      <c r="E606" s="832" t="s">
        <v>6786</v>
      </c>
      <c r="F606" s="832" t="s">
        <v>6820</v>
      </c>
      <c r="G606" s="832" t="s">
        <v>704</v>
      </c>
      <c r="H606" s="849">
        <v>7.2</v>
      </c>
      <c r="I606" s="849">
        <v>1901.1600000000003</v>
      </c>
      <c r="J606" s="832">
        <v>2.2499467443016408</v>
      </c>
      <c r="K606" s="832">
        <v>264.05</v>
      </c>
      <c r="L606" s="849">
        <v>3.2</v>
      </c>
      <c r="M606" s="849">
        <v>844.98</v>
      </c>
      <c r="N606" s="832">
        <v>1</v>
      </c>
      <c r="O606" s="832">
        <v>264.05624999999998</v>
      </c>
      <c r="P606" s="849">
        <v>1.7999999999999998</v>
      </c>
      <c r="Q606" s="849">
        <v>378.09</v>
      </c>
      <c r="R606" s="837">
        <v>0.44745437761840512</v>
      </c>
      <c r="S606" s="850">
        <v>210.05</v>
      </c>
    </row>
    <row r="607" spans="1:19" ht="14.4" customHeight="1" x14ac:dyDescent="0.3">
      <c r="A607" s="831" t="s">
        <v>6808</v>
      </c>
      <c r="B607" s="832" t="s">
        <v>6809</v>
      </c>
      <c r="C607" s="832" t="s">
        <v>612</v>
      </c>
      <c r="D607" s="832" t="s">
        <v>2173</v>
      </c>
      <c r="E607" s="832" t="s">
        <v>6788</v>
      </c>
      <c r="F607" s="832" t="s">
        <v>6823</v>
      </c>
      <c r="G607" s="832" t="s">
        <v>6824</v>
      </c>
      <c r="H607" s="849">
        <v>3</v>
      </c>
      <c r="I607" s="849">
        <v>591</v>
      </c>
      <c r="J607" s="832"/>
      <c r="K607" s="832">
        <v>197</v>
      </c>
      <c r="L607" s="849"/>
      <c r="M607" s="849"/>
      <c r="N607" s="832"/>
      <c r="O607" s="832"/>
      <c r="P607" s="849"/>
      <c r="Q607" s="849"/>
      <c r="R607" s="837"/>
      <c r="S607" s="850"/>
    </row>
    <row r="608" spans="1:19" ht="14.4" customHeight="1" x14ac:dyDescent="0.3">
      <c r="A608" s="831" t="s">
        <v>6808</v>
      </c>
      <c r="B608" s="832" t="s">
        <v>6809</v>
      </c>
      <c r="C608" s="832" t="s">
        <v>612</v>
      </c>
      <c r="D608" s="832" t="s">
        <v>2173</v>
      </c>
      <c r="E608" s="832" t="s">
        <v>6788</v>
      </c>
      <c r="F608" s="832" t="s">
        <v>6829</v>
      </c>
      <c r="G608" s="832" t="s">
        <v>6830</v>
      </c>
      <c r="H608" s="849">
        <v>1</v>
      </c>
      <c r="I608" s="849">
        <v>81</v>
      </c>
      <c r="J608" s="832">
        <v>5.7745776003421973E-3</v>
      </c>
      <c r="K608" s="832">
        <v>81</v>
      </c>
      <c r="L608" s="849">
        <v>169</v>
      </c>
      <c r="M608" s="849">
        <v>14027</v>
      </c>
      <c r="N608" s="832">
        <v>1</v>
      </c>
      <c r="O608" s="832">
        <v>83</v>
      </c>
      <c r="P608" s="849">
        <v>169</v>
      </c>
      <c r="Q608" s="849">
        <v>14027</v>
      </c>
      <c r="R608" s="837">
        <v>1</v>
      </c>
      <c r="S608" s="850">
        <v>83</v>
      </c>
    </row>
    <row r="609" spans="1:19" ht="14.4" customHeight="1" x14ac:dyDescent="0.3">
      <c r="A609" s="831" t="s">
        <v>6808</v>
      </c>
      <c r="B609" s="832" t="s">
        <v>6809</v>
      </c>
      <c r="C609" s="832" t="s">
        <v>612</v>
      </c>
      <c r="D609" s="832" t="s">
        <v>2173</v>
      </c>
      <c r="E609" s="832" t="s">
        <v>6788</v>
      </c>
      <c r="F609" s="832" t="s">
        <v>6831</v>
      </c>
      <c r="G609" s="832" t="s">
        <v>6832</v>
      </c>
      <c r="H609" s="849">
        <v>35</v>
      </c>
      <c r="I609" s="849">
        <v>3640</v>
      </c>
      <c r="J609" s="832">
        <v>3.1217838765008574</v>
      </c>
      <c r="K609" s="832">
        <v>104</v>
      </c>
      <c r="L609" s="849">
        <v>11</v>
      </c>
      <c r="M609" s="849">
        <v>1166</v>
      </c>
      <c r="N609" s="832">
        <v>1</v>
      </c>
      <c r="O609" s="832">
        <v>106</v>
      </c>
      <c r="P609" s="849"/>
      <c r="Q609" s="849"/>
      <c r="R609" s="837"/>
      <c r="S609" s="850"/>
    </row>
    <row r="610" spans="1:19" ht="14.4" customHeight="1" x14ac:dyDescent="0.3">
      <c r="A610" s="831" t="s">
        <v>6808</v>
      </c>
      <c r="B610" s="832" t="s">
        <v>6809</v>
      </c>
      <c r="C610" s="832" t="s">
        <v>612</v>
      </c>
      <c r="D610" s="832" t="s">
        <v>2173</v>
      </c>
      <c r="E610" s="832" t="s">
        <v>6788</v>
      </c>
      <c r="F610" s="832" t="s">
        <v>6833</v>
      </c>
      <c r="G610" s="832" t="s">
        <v>6834</v>
      </c>
      <c r="H610" s="849">
        <v>35</v>
      </c>
      <c r="I610" s="849">
        <v>1225</v>
      </c>
      <c r="J610" s="832">
        <v>0.89481373265157049</v>
      </c>
      <c r="K610" s="832">
        <v>35</v>
      </c>
      <c r="L610" s="849">
        <v>37</v>
      </c>
      <c r="M610" s="849">
        <v>1369</v>
      </c>
      <c r="N610" s="832">
        <v>1</v>
      </c>
      <c r="O610" s="832">
        <v>37</v>
      </c>
      <c r="P610" s="849">
        <v>26</v>
      </c>
      <c r="Q610" s="849">
        <v>962</v>
      </c>
      <c r="R610" s="837">
        <v>0.70270270270270274</v>
      </c>
      <c r="S610" s="850">
        <v>37</v>
      </c>
    </row>
    <row r="611" spans="1:19" ht="14.4" customHeight="1" x14ac:dyDescent="0.3">
      <c r="A611" s="831" t="s">
        <v>6808</v>
      </c>
      <c r="B611" s="832" t="s">
        <v>6809</v>
      </c>
      <c r="C611" s="832" t="s">
        <v>612</v>
      </c>
      <c r="D611" s="832" t="s">
        <v>2173</v>
      </c>
      <c r="E611" s="832" t="s">
        <v>6788</v>
      </c>
      <c r="F611" s="832" t="s">
        <v>6835</v>
      </c>
      <c r="G611" s="832" t="s">
        <v>6836</v>
      </c>
      <c r="H611" s="849">
        <v>3</v>
      </c>
      <c r="I611" s="849">
        <v>15</v>
      </c>
      <c r="J611" s="832">
        <v>3</v>
      </c>
      <c r="K611" s="832">
        <v>5</v>
      </c>
      <c r="L611" s="849">
        <v>1</v>
      </c>
      <c r="M611" s="849">
        <v>5</v>
      </c>
      <c r="N611" s="832">
        <v>1</v>
      </c>
      <c r="O611" s="832">
        <v>5</v>
      </c>
      <c r="P611" s="849"/>
      <c r="Q611" s="849"/>
      <c r="R611" s="837"/>
      <c r="S611" s="850"/>
    </row>
    <row r="612" spans="1:19" ht="14.4" customHeight="1" x14ac:dyDescent="0.3">
      <c r="A612" s="831" t="s">
        <v>6808</v>
      </c>
      <c r="B612" s="832" t="s">
        <v>6809</v>
      </c>
      <c r="C612" s="832" t="s">
        <v>612</v>
      </c>
      <c r="D612" s="832" t="s">
        <v>2173</v>
      </c>
      <c r="E612" s="832" t="s">
        <v>6788</v>
      </c>
      <c r="F612" s="832" t="s">
        <v>6837</v>
      </c>
      <c r="G612" s="832" t="s">
        <v>6838</v>
      </c>
      <c r="H612" s="849">
        <v>5</v>
      </c>
      <c r="I612" s="849">
        <v>25</v>
      </c>
      <c r="J612" s="832"/>
      <c r="K612" s="832">
        <v>5</v>
      </c>
      <c r="L612" s="849"/>
      <c r="M612" s="849"/>
      <c r="N612" s="832"/>
      <c r="O612" s="832"/>
      <c r="P612" s="849">
        <v>6</v>
      </c>
      <c r="Q612" s="849">
        <v>30</v>
      </c>
      <c r="R612" s="837"/>
      <c r="S612" s="850">
        <v>5</v>
      </c>
    </row>
    <row r="613" spans="1:19" ht="14.4" customHeight="1" x14ac:dyDescent="0.3">
      <c r="A613" s="831" t="s">
        <v>6808</v>
      </c>
      <c r="B613" s="832" t="s">
        <v>6809</v>
      </c>
      <c r="C613" s="832" t="s">
        <v>612</v>
      </c>
      <c r="D613" s="832" t="s">
        <v>2173</v>
      </c>
      <c r="E613" s="832" t="s">
        <v>6788</v>
      </c>
      <c r="F613" s="832" t="s">
        <v>6839</v>
      </c>
      <c r="G613" s="832" t="s">
        <v>6840</v>
      </c>
      <c r="H613" s="849">
        <v>1</v>
      </c>
      <c r="I613" s="849">
        <v>201</v>
      </c>
      <c r="J613" s="832"/>
      <c r="K613" s="832">
        <v>201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" customHeight="1" x14ac:dyDescent="0.3">
      <c r="A614" s="831" t="s">
        <v>6808</v>
      </c>
      <c r="B614" s="832" t="s">
        <v>6809</v>
      </c>
      <c r="C614" s="832" t="s">
        <v>612</v>
      </c>
      <c r="D614" s="832" t="s">
        <v>2173</v>
      </c>
      <c r="E614" s="832" t="s">
        <v>6788</v>
      </c>
      <c r="F614" s="832" t="s">
        <v>6841</v>
      </c>
      <c r="G614" s="832" t="s">
        <v>6842</v>
      </c>
      <c r="H614" s="849">
        <v>3</v>
      </c>
      <c r="I614" s="849">
        <v>903</v>
      </c>
      <c r="J614" s="832">
        <v>0.97411003236245952</v>
      </c>
      <c r="K614" s="832">
        <v>301</v>
      </c>
      <c r="L614" s="849">
        <v>3</v>
      </c>
      <c r="M614" s="849">
        <v>927</v>
      </c>
      <c r="N614" s="832">
        <v>1</v>
      </c>
      <c r="O614" s="832">
        <v>309</v>
      </c>
      <c r="P614" s="849">
        <v>3</v>
      </c>
      <c r="Q614" s="849">
        <v>927</v>
      </c>
      <c r="R614" s="837">
        <v>1</v>
      </c>
      <c r="S614" s="850">
        <v>309</v>
      </c>
    </row>
    <row r="615" spans="1:19" ht="14.4" customHeight="1" x14ac:dyDescent="0.3">
      <c r="A615" s="831" t="s">
        <v>6808</v>
      </c>
      <c r="B615" s="832" t="s">
        <v>6809</v>
      </c>
      <c r="C615" s="832" t="s">
        <v>612</v>
      </c>
      <c r="D615" s="832" t="s">
        <v>2173</v>
      </c>
      <c r="E615" s="832" t="s">
        <v>6788</v>
      </c>
      <c r="F615" s="832" t="s">
        <v>6843</v>
      </c>
      <c r="G615" s="832" t="s">
        <v>6844</v>
      </c>
      <c r="H615" s="849"/>
      <c r="I615" s="849"/>
      <c r="J615" s="832"/>
      <c r="K615" s="832"/>
      <c r="L615" s="849">
        <v>1</v>
      </c>
      <c r="M615" s="849">
        <v>488</v>
      </c>
      <c r="N615" s="832">
        <v>1</v>
      </c>
      <c r="O615" s="832">
        <v>488</v>
      </c>
      <c r="P615" s="849">
        <v>1</v>
      </c>
      <c r="Q615" s="849">
        <v>489</v>
      </c>
      <c r="R615" s="837">
        <v>1.0020491803278688</v>
      </c>
      <c r="S615" s="850">
        <v>489</v>
      </c>
    </row>
    <row r="616" spans="1:19" ht="14.4" customHeight="1" x14ac:dyDescent="0.3">
      <c r="A616" s="831" t="s">
        <v>6808</v>
      </c>
      <c r="B616" s="832" t="s">
        <v>6809</v>
      </c>
      <c r="C616" s="832" t="s">
        <v>612</v>
      </c>
      <c r="D616" s="832" t="s">
        <v>2173</v>
      </c>
      <c r="E616" s="832" t="s">
        <v>6788</v>
      </c>
      <c r="F616" s="832" t="s">
        <v>6845</v>
      </c>
      <c r="G616" s="832" t="s">
        <v>6846</v>
      </c>
      <c r="H616" s="849">
        <v>4</v>
      </c>
      <c r="I616" s="849">
        <v>380</v>
      </c>
      <c r="J616" s="832">
        <v>1.9191919191919191</v>
      </c>
      <c r="K616" s="832">
        <v>95</v>
      </c>
      <c r="L616" s="849">
        <v>2</v>
      </c>
      <c r="M616" s="849">
        <v>198</v>
      </c>
      <c r="N616" s="832">
        <v>1</v>
      </c>
      <c r="O616" s="832">
        <v>99</v>
      </c>
      <c r="P616" s="849">
        <v>1</v>
      </c>
      <c r="Q616" s="849">
        <v>99</v>
      </c>
      <c r="R616" s="837">
        <v>0.5</v>
      </c>
      <c r="S616" s="850">
        <v>99</v>
      </c>
    </row>
    <row r="617" spans="1:19" ht="14.4" customHeight="1" x14ac:dyDescent="0.3">
      <c r="A617" s="831" t="s">
        <v>6808</v>
      </c>
      <c r="B617" s="832" t="s">
        <v>6809</v>
      </c>
      <c r="C617" s="832" t="s">
        <v>612</v>
      </c>
      <c r="D617" s="832" t="s">
        <v>2173</v>
      </c>
      <c r="E617" s="832" t="s">
        <v>6788</v>
      </c>
      <c r="F617" s="832" t="s">
        <v>6849</v>
      </c>
      <c r="G617" s="832" t="s">
        <v>6850</v>
      </c>
      <c r="H617" s="849">
        <v>2</v>
      </c>
      <c r="I617" s="849">
        <v>186</v>
      </c>
      <c r="J617" s="832">
        <v>0.31958762886597936</v>
      </c>
      <c r="K617" s="832">
        <v>93</v>
      </c>
      <c r="L617" s="849">
        <v>6</v>
      </c>
      <c r="M617" s="849">
        <v>582</v>
      </c>
      <c r="N617" s="832">
        <v>1</v>
      </c>
      <c r="O617" s="832">
        <v>97</v>
      </c>
      <c r="P617" s="849">
        <v>8</v>
      </c>
      <c r="Q617" s="849">
        <v>776</v>
      </c>
      <c r="R617" s="837">
        <v>1.3333333333333333</v>
      </c>
      <c r="S617" s="850">
        <v>97</v>
      </c>
    </row>
    <row r="618" spans="1:19" ht="14.4" customHeight="1" x14ac:dyDescent="0.3">
      <c r="A618" s="831" t="s">
        <v>6808</v>
      </c>
      <c r="B618" s="832" t="s">
        <v>6809</v>
      </c>
      <c r="C618" s="832" t="s">
        <v>612</v>
      </c>
      <c r="D618" s="832" t="s">
        <v>2173</v>
      </c>
      <c r="E618" s="832" t="s">
        <v>6788</v>
      </c>
      <c r="F618" s="832" t="s">
        <v>6789</v>
      </c>
      <c r="G618" s="832" t="s">
        <v>6790</v>
      </c>
      <c r="H618" s="849">
        <v>227</v>
      </c>
      <c r="I618" s="849">
        <v>53345</v>
      </c>
      <c r="J618" s="832">
        <v>0.81118274991636508</v>
      </c>
      <c r="K618" s="832">
        <v>235</v>
      </c>
      <c r="L618" s="849">
        <v>262</v>
      </c>
      <c r="M618" s="849">
        <v>65762</v>
      </c>
      <c r="N618" s="832">
        <v>1</v>
      </c>
      <c r="O618" s="832">
        <v>251</v>
      </c>
      <c r="P618" s="849">
        <v>254</v>
      </c>
      <c r="Q618" s="849">
        <v>63754</v>
      </c>
      <c r="R618" s="837">
        <v>0.96946564885496178</v>
      </c>
      <c r="S618" s="850">
        <v>251</v>
      </c>
    </row>
    <row r="619" spans="1:19" ht="14.4" customHeight="1" x14ac:dyDescent="0.3">
      <c r="A619" s="831" t="s">
        <v>6808</v>
      </c>
      <c r="B619" s="832" t="s">
        <v>6809</v>
      </c>
      <c r="C619" s="832" t="s">
        <v>612</v>
      </c>
      <c r="D619" s="832" t="s">
        <v>2173</v>
      </c>
      <c r="E619" s="832" t="s">
        <v>6788</v>
      </c>
      <c r="F619" s="832" t="s">
        <v>6851</v>
      </c>
      <c r="G619" s="832" t="s">
        <v>6852</v>
      </c>
      <c r="H619" s="849">
        <v>249</v>
      </c>
      <c r="I619" s="849">
        <v>29382</v>
      </c>
      <c r="J619" s="832">
        <v>0.3256850226123969</v>
      </c>
      <c r="K619" s="832">
        <v>118</v>
      </c>
      <c r="L619" s="849">
        <v>716</v>
      </c>
      <c r="M619" s="849">
        <v>90216</v>
      </c>
      <c r="N619" s="832">
        <v>1</v>
      </c>
      <c r="O619" s="832">
        <v>126</v>
      </c>
      <c r="P619" s="849">
        <v>832</v>
      </c>
      <c r="Q619" s="849">
        <v>104832</v>
      </c>
      <c r="R619" s="837">
        <v>1.1620111731843576</v>
      </c>
      <c r="S619" s="850">
        <v>126</v>
      </c>
    </row>
    <row r="620" spans="1:19" ht="14.4" customHeight="1" x14ac:dyDescent="0.3">
      <c r="A620" s="831" t="s">
        <v>6808</v>
      </c>
      <c r="B620" s="832" t="s">
        <v>6809</v>
      </c>
      <c r="C620" s="832" t="s">
        <v>612</v>
      </c>
      <c r="D620" s="832" t="s">
        <v>2173</v>
      </c>
      <c r="E620" s="832" t="s">
        <v>6788</v>
      </c>
      <c r="F620" s="832" t="s">
        <v>6855</v>
      </c>
      <c r="G620" s="832" t="s">
        <v>6856</v>
      </c>
      <c r="H620" s="849"/>
      <c r="I620" s="849"/>
      <c r="J620" s="832"/>
      <c r="K620" s="832"/>
      <c r="L620" s="849"/>
      <c r="M620" s="849"/>
      <c r="N620" s="832"/>
      <c r="O620" s="832"/>
      <c r="P620" s="849">
        <v>1</v>
      </c>
      <c r="Q620" s="849">
        <v>972</v>
      </c>
      <c r="R620" s="837"/>
      <c r="S620" s="850">
        <v>972</v>
      </c>
    </row>
    <row r="621" spans="1:19" ht="14.4" customHeight="1" x14ac:dyDescent="0.3">
      <c r="A621" s="831" t="s">
        <v>6808</v>
      </c>
      <c r="B621" s="832" t="s">
        <v>6809</v>
      </c>
      <c r="C621" s="832" t="s">
        <v>612</v>
      </c>
      <c r="D621" s="832" t="s">
        <v>2173</v>
      </c>
      <c r="E621" s="832" t="s">
        <v>6788</v>
      </c>
      <c r="F621" s="832" t="s">
        <v>6857</v>
      </c>
      <c r="G621" s="832" t="s">
        <v>6858</v>
      </c>
      <c r="H621" s="849">
        <v>1</v>
      </c>
      <c r="I621" s="849">
        <v>960</v>
      </c>
      <c r="J621" s="832"/>
      <c r="K621" s="832">
        <v>960</v>
      </c>
      <c r="L621" s="849"/>
      <c r="M621" s="849"/>
      <c r="N621" s="832"/>
      <c r="O621" s="832"/>
      <c r="P621" s="849"/>
      <c r="Q621" s="849"/>
      <c r="R621" s="837"/>
      <c r="S621" s="850"/>
    </row>
    <row r="622" spans="1:19" ht="14.4" customHeight="1" x14ac:dyDescent="0.3">
      <c r="A622" s="831" t="s">
        <v>6808</v>
      </c>
      <c r="B622" s="832" t="s">
        <v>6809</v>
      </c>
      <c r="C622" s="832" t="s">
        <v>612</v>
      </c>
      <c r="D622" s="832" t="s">
        <v>2173</v>
      </c>
      <c r="E622" s="832" t="s">
        <v>6788</v>
      </c>
      <c r="F622" s="832" t="s">
        <v>6795</v>
      </c>
      <c r="G622" s="832" t="s">
        <v>6796</v>
      </c>
      <c r="H622" s="849">
        <v>151</v>
      </c>
      <c r="I622" s="849">
        <v>23707</v>
      </c>
      <c r="J622" s="832">
        <v>0.51575077230996824</v>
      </c>
      <c r="K622" s="832">
        <v>157</v>
      </c>
      <c r="L622" s="849">
        <v>282</v>
      </c>
      <c r="M622" s="849">
        <v>45966</v>
      </c>
      <c r="N622" s="832">
        <v>1</v>
      </c>
      <c r="O622" s="832">
        <v>163</v>
      </c>
      <c r="P622" s="849">
        <v>361</v>
      </c>
      <c r="Q622" s="849">
        <v>58843</v>
      </c>
      <c r="R622" s="837">
        <v>1.2801418439716312</v>
      </c>
      <c r="S622" s="850">
        <v>163</v>
      </c>
    </row>
    <row r="623" spans="1:19" ht="14.4" customHeight="1" x14ac:dyDescent="0.3">
      <c r="A623" s="831" t="s">
        <v>6808</v>
      </c>
      <c r="B623" s="832" t="s">
        <v>6809</v>
      </c>
      <c r="C623" s="832" t="s">
        <v>612</v>
      </c>
      <c r="D623" s="832" t="s">
        <v>2173</v>
      </c>
      <c r="E623" s="832" t="s">
        <v>6788</v>
      </c>
      <c r="F623" s="832" t="s">
        <v>6797</v>
      </c>
      <c r="G623" s="832" t="s">
        <v>6798</v>
      </c>
      <c r="H623" s="849">
        <v>375</v>
      </c>
      <c r="I623" s="849">
        <v>4466.66</v>
      </c>
      <c r="J623" s="832">
        <v>0.14090410094637223</v>
      </c>
      <c r="K623" s="832">
        <v>11.911093333333334</v>
      </c>
      <c r="L623" s="849">
        <v>951</v>
      </c>
      <c r="M623" s="849">
        <v>31700</v>
      </c>
      <c r="N623" s="832">
        <v>1</v>
      </c>
      <c r="O623" s="832">
        <v>33.333333333333336</v>
      </c>
      <c r="P623" s="849">
        <v>1067</v>
      </c>
      <c r="Q623" s="849">
        <v>35566.660000000003</v>
      </c>
      <c r="R623" s="837">
        <v>1.1219766561514197</v>
      </c>
      <c r="S623" s="850">
        <v>33.333327085285852</v>
      </c>
    </row>
    <row r="624" spans="1:19" ht="14.4" customHeight="1" x14ac:dyDescent="0.3">
      <c r="A624" s="831" t="s">
        <v>6808</v>
      </c>
      <c r="B624" s="832" t="s">
        <v>6809</v>
      </c>
      <c r="C624" s="832" t="s">
        <v>612</v>
      </c>
      <c r="D624" s="832" t="s">
        <v>2173</v>
      </c>
      <c r="E624" s="832" t="s">
        <v>6788</v>
      </c>
      <c r="F624" s="832" t="s">
        <v>6869</v>
      </c>
      <c r="G624" s="832" t="s">
        <v>6870</v>
      </c>
      <c r="H624" s="849">
        <v>6</v>
      </c>
      <c r="I624" s="849">
        <v>216</v>
      </c>
      <c r="J624" s="832">
        <v>0.26535626535626533</v>
      </c>
      <c r="K624" s="832">
        <v>36</v>
      </c>
      <c r="L624" s="849">
        <v>22</v>
      </c>
      <c r="M624" s="849">
        <v>814</v>
      </c>
      <c r="N624" s="832">
        <v>1</v>
      </c>
      <c r="O624" s="832">
        <v>37</v>
      </c>
      <c r="P624" s="849">
        <v>40</v>
      </c>
      <c r="Q624" s="849">
        <v>1480</v>
      </c>
      <c r="R624" s="837">
        <v>1.8181818181818181</v>
      </c>
      <c r="S624" s="850">
        <v>37</v>
      </c>
    </row>
    <row r="625" spans="1:19" ht="14.4" customHeight="1" x14ac:dyDescent="0.3">
      <c r="A625" s="831" t="s">
        <v>6808</v>
      </c>
      <c r="B625" s="832" t="s">
        <v>6809</v>
      </c>
      <c r="C625" s="832" t="s">
        <v>612</v>
      </c>
      <c r="D625" s="832" t="s">
        <v>2173</v>
      </c>
      <c r="E625" s="832" t="s">
        <v>6788</v>
      </c>
      <c r="F625" s="832" t="s">
        <v>6799</v>
      </c>
      <c r="G625" s="832" t="s">
        <v>6800</v>
      </c>
      <c r="H625" s="849">
        <v>160</v>
      </c>
      <c r="I625" s="849">
        <v>13120</v>
      </c>
      <c r="J625" s="832">
        <v>0.47525900166630441</v>
      </c>
      <c r="K625" s="832">
        <v>82</v>
      </c>
      <c r="L625" s="849">
        <v>321</v>
      </c>
      <c r="M625" s="849">
        <v>27606</v>
      </c>
      <c r="N625" s="832">
        <v>1</v>
      </c>
      <c r="O625" s="832">
        <v>86</v>
      </c>
      <c r="P625" s="849">
        <v>451</v>
      </c>
      <c r="Q625" s="849">
        <v>38786</v>
      </c>
      <c r="R625" s="837">
        <v>1.4049844236760125</v>
      </c>
      <c r="S625" s="850">
        <v>86</v>
      </c>
    </row>
    <row r="626" spans="1:19" ht="14.4" customHeight="1" x14ac:dyDescent="0.3">
      <c r="A626" s="831" t="s">
        <v>6808</v>
      </c>
      <c r="B626" s="832" t="s">
        <v>6809</v>
      </c>
      <c r="C626" s="832" t="s">
        <v>612</v>
      </c>
      <c r="D626" s="832" t="s">
        <v>2173</v>
      </c>
      <c r="E626" s="832" t="s">
        <v>6788</v>
      </c>
      <c r="F626" s="832" t="s">
        <v>6871</v>
      </c>
      <c r="G626" s="832" t="s">
        <v>6872</v>
      </c>
      <c r="H626" s="849">
        <v>3</v>
      </c>
      <c r="I626" s="849">
        <v>444</v>
      </c>
      <c r="J626" s="832">
        <v>0.96103896103896103</v>
      </c>
      <c r="K626" s="832">
        <v>148</v>
      </c>
      <c r="L626" s="849">
        <v>3</v>
      </c>
      <c r="M626" s="849">
        <v>462</v>
      </c>
      <c r="N626" s="832">
        <v>1</v>
      </c>
      <c r="O626" s="832">
        <v>154</v>
      </c>
      <c r="P626" s="849">
        <v>2</v>
      </c>
      <c r="Q626" s="849">
        <v>308</v>
      </c>
      <c r="R626" s="837">
        <v>0.66666666666666663</v>
      </c>
      <c r="S626" s="850">
        <v>154</v>
      </c>
    </row>
    <row r="627" spans="1:19" ht="14.4" customHeight="1" x14ac:dyDescent="0.3">
      <c r="A627" s="831" t="s">
        <v>6808</v>
      </c>
      <c r="B627" s="832" t="s">
        <v>6809</v>
      </c>
      <c r="C627" s="832" t="s">
        <v>612</v>
      </c>
      <c r="D627" s="832" t="s">
        <v>2173</v>
      </c>
      <c r="E627" s="832" t="s">
        <v>6788</v>
      </c>
      <c r="F627" s="832" t="s">
        <v>6873</v>
      </c>
      <c r="G627" s="832" t="s">
        <v>6874</v>
      </c>
      <c r="H627" s="849">
        <v>6</v>
      </c>
      <c r="I627" s="849">
        <v>186</v>
      </c>
      <c r="J627" s="832">
        <v>5.8125</v>
      </c>
      <c r="K627" s="832">
        <v>31</v>
      </c>
      <c r="L627" s="849">
        <v>1</v>
      </c>
      <c r="M627" s="849">
        <v>32</v>
      </c>
      <c r="N627" s="832">
        <v>1</v>
      </c>
      <c r="O627" s="832">
        <v>32</v>
      </c>
      <c r="P627" s="849">
        <v>2</v>
      </c>
      <c r="Q627" s="849">
        <v>64</v>
      </c>
      <c r="R627" s="837">
        <v>2</v>
      </c>
      <c r="S627" s="850">
        <v>32</v>
      </c>
    </row>
    <row r="628" spans="1:19" ht="14.4" customHeight="1" x14ac:dyDescent="0.3">
      <c r="A628" s="831" t="s">
        <v>6808</v>
      </c>
      <c r="B628" s="832" t="s">
        <v>6809</v>
      </c>
      <c r="C628" s="832" t="s">
        <v>612</v>
      </c>
      <c r="D628" s="832" t="s">
        <v>2173</v>
      </c>
      <c r="E628" s="832" t="s">
        <v>6788</v>
      </c>
      <c r="F628" s="832" t="s">
        <v>6875</v>
      </c>
      <c r="G628" s="832" t="s">
        <v>6876</v>
      </c>
      <c r="H628" s="849">
        <v>4</v>
      </c>
      <c r="I628" s="849">
        <v>0</v>
      </c>
      <c r="J628" s="832"/>
      <c r="K628" s="832">
        <v>0</v>
      </c>
      <c r="L628" s="849">
        <v>4</v>
      </c>
      <c r="M628" s="849">
        <v>0</v>
      </c>
      <c r="N628" s="832"/>
      <c r="O628" s="832">
        <v>0</v>
      </c>
      <c r="P628" s="849">
        <v>6</v>
      </c>
      <c r="Q628" s="849">
        <v>0</v>
      </c>
      <c r="R628" s="837"/>
      <c r="S628" s="850">
        <v>0</v>
      </c>
    </row>
    <row r="629" spans="1:19" ht="14.4" customHeight="1" x14ac:dyDescent="0.3">
      <c r="A629" s="831" t="s">
        <v>6808</v>
      </c>
      <c r="B629" s="832" t="s">
        <v>6809</v>
      </c>
      <c r="C629" s="832" t="s">
        <v>612</v>
      </c>
      <c r="D629" s="832" t="s">
        <v>2173</v>
      </c>
      <c r="E629" s="832" t="s">
        <v>6788</v>
      </c>
      <c r="F629" s="832" t="s">
        <v>6877</v>
      </c>
      <c r="G629" s="832" t="s">
        <v>6878</v>
      </c>
      <c r="H629" s="849">
        <v>14</v>
      </c>
      <c r="I629" s="849">
        <v>2800</v>
      </c>
      <c r="J629" s="832">
        <v>1</v>
      </c>
      <c r="K629" s="832">
        <v>200</v>
      </c>
      <c r="L629" s="849">
        <v>14</v>
      </c>
      <c r="M629" s="849">
        <v>2800</v>
      </c>
      <c r="N629" s="832">
        <v>1</v>
      </c>
      <c r="O629" s="832">
        <v>200</v>
      </c>
      <c r="P629" s="849">
        <v>21</v>
      </c>
      <c r="Q629" s="849">
        <v>4200</v>
      </c>
      <c r="R629" s="837">
        <v>1.5</v>
      </c>
      <c r="S629" s="850">
        <v>200</v>
      </c>
    </row>
    <row r="630" spans="1:19" ht="14.4" customHeight="1" x14ac:dyDescent="0.3">
      <c r="A630" s="831" t="s">
        <v>6808</v>
      </c>
      <c r="B630" s="832" t="s">
        <v>6809</v>
      </c>
      <c r="C630" s="832" t="s">
        <v>612</v>
      </c>
      <c r="D630" s="832" t="s">
        <v>2173</v>
      </c>
      <c r="E630" s="832" t="s">
        <v>6788</v>
      </c>
      <c r="F630" s="832" t="s">
        <v>6879</v>
      </c>
      <c r="G630" s="832" t="s">
        <v>6880</v>
      </c>
      <c r="H630" s="849">
        <v>3</v>
      </c>
      <c r="I630" s="849">
        <v>210</v>
      </c>
      <c r="J630" s="832">
        <v>1.4189189189189189</v>
      </c>
      <c r="K630" s="832">
        <v>70</v>
      </c>
      <c r="L630" s="849">
        <v>2</v>
      </c>
      <c r="M630" s="849">
        <v>148</v>
      </c>
      <c r="N630" s="832">
        <v>1</v>
      </c>
      <c r="O630" s="832">
        <v>74</v>
      </c>
      <c r="P630" s="849">
        <v>7</v>
      </c>
      <c r="Q630" s="849">
        <v>518</v>
      </c>
      <c r="R630" s="837">
        <v>3.5</v>
      </c>
      <c r="S630" s="850">
        <v>74</v>
      </c>
    </row>
    <row r="631" spans="1:19" ht="14.4" customHeight="1" x14ac:dyDescent="0.3">
      <c r="A631" s="831" t="s">
        <v>6808</v>
      </c>
      <c r="B631" s="832" t="s">
        <v>6809</v>
      </c>
      <c r="C631" s="832" t="s">
        <v>612</v>
      </c>
      <c r="D631" s="832" t="s">
        <v>2173</v>
      </c>
      <c r="E631" s="832" t="s">
        <v>6788</v>
      </c>
      <c r="F631" s="832" t="s">
        <v>6881</v>
      </c>
      <c r="G631" s="832" t="s">
        <v>6882</v>
      </c>
      <c r="H631" s="849"/>
      <c r="I631" s="849"/>
      <c r="J631" s="832"/>
      <c r="K631" s="832"/>
      <c r="L631" s="849">
        <v>1</v>
      </c>
      <c r="M631" s="849">
        <v>394</v>
      </c>
      <c r="N631" s="832">
        <v>1</v>
      </c>
      <c r="O631" s="832">
        <v>394</v>
      </c>
      <c r="P631" s="849"/>
      <c r="Q631" s="849"/>
      <c r="R631" s="837"/>
      <c r="S631" s="850"/>
    </row>
    <row r="632" spans="1:19" ht="14.4" customHeight="1" x14ac:dyDescent="0.3">
      <c r="A632" s="831" t="s">
        <v>6808</v>
      </c>
      <c r="B632" s="832" t="s">
        <v>6809</v>
      </c>
      <c r="C632" s="832" t="s">
        <v>612</v>
      </c>
      <c r="D632" s="832" t="s">
        <v>2173</v>
      </c>
      <c r="E632" s="832" t="s">
        <v>6788</v>
      </c>
      <c r="F632" s="832" t="s">
        <v>6885</v>
      </c>
      <c r="G632" s="832" t="s">
        <v>6886</v>
      </c>
      <c r="H632" s="849">
        <v>3</v>
      </c>
      <c r="I632" s="849">
        <v>474</v>
      </c>
      <c r="J632" s="832">
        <v>2.925925925925926</v>
      </c>
      <c r="K632" s="832">
        <v>158</v>
      </c>
      <c r="L632" s="849">
        <v>1</v>
      </c>
      <c r="M632" s="849">
        <v>162</v>
      </c>
      <c r="N632" s="832">
        <v>1</v>
      </c>
      <c r="O632" s="832">
        <v>162</v>
      </c>
      <c r="P632" s="849">
        <v>1</v>
      </c>
      <c r="Q632" s="849">
        <v>162</v>
      </c>
      <c r="R632" s="837">
        <v>1</v>
      </c>
      <c r="S632" s="850">
        <v>162</v>
      </c>
    </row>
    <row r="633" spans="1:19" ht="14.4" customHeight="1" x14ac:dyDescent="0.3">
      <c r="A633" s="831" t="s">
        <v>6808</v>
      </c>
      <c r="B633" s="832" t="s">
        <v>6809</v>
      </c>
      <c r="C633" s="832" t="s">
        <v>612</v>
      </c>
      <c r="D633" s="832" t="s">
        <v>2173</v>
      </c>
      <c r="E633" s="832" t="s">
        <v>6788</v>
      </c>
      <c r="F633" s="832" t="s">
        <v>6891</v>
      </c>
      <c r="G633" s="832" t="s">
        <v>6892</v>
      </c>
      <c r="H633" s="849"/>
      <c r="I633" s="849"/>
      <c r="J633" s="832"/>
      <c r="K633" s="832"/>
      <c r="L633" s="849"/>
      <c r="M633" s="849"/>
      <c r="N633" s="832"/>
      <c r="O633" s="832"/>
      <c r="P633" s="849">
        <v>1</v>
      </c>
      <c r="Q633" s="849">
        <v>445</v>
      </c>
      <c r="R633" s="837"/>
      <c r="S633" s="850">
        <v>445</v>
      </c>
    </row>
    <row r="634" spans="1:19" ht="14.4" customHeight="1" x14ac:dyDescent="0.3">
      <c r="A634" s="831" t="s">
        <v>6808</v>
      </c>
      <c r="B634" s="832" t="s">
        <v>6809</v>
      </c>
      <c r="C634" s="832" t="s">
        <v>612</v>
      </c>
      <c r="D634" s="832" t="s">
        <v>2173</v>
      </c>
      <c r="E634" s="832" t="s">
        <v>6788</v>
      </c>
      <c r="F634" s="832" t="s">
        <v>6895</v>
      </c>
      <c r="G634" s="832" t="s">
        <v>6896</v>
      </c>
      <c r="H634" s="849">
        <v>10</v>
      </c>
      <c r="I634" s="849">
        <v>570</v>
      </c>
      <c r="J634" s="832">
        <v>0.14419428282317229</v>
      </c>
      <c r="K634" s="832">
        <v>57</v>
      </c>
      <c r="L634" s="849">
        <v>67</v>
      </c>
      <c r="M634" s="849">
        <v>3953</v>
      </c>
      <c r="N634" s="832">
        <v>1</v>
      </c>
      <c r="O634" s="832">
        <v>59</v>
      </c>
      <c r="P634" s="849">
        <v>110</v>
      </c>
      <c r="Q634" s="849">
        <v>6490</v>
      </c>
      <c r="R634" s="837">
        <v>1.6417910447761195</v>
      </c>
      <c r="S634" s="850">
        <v>59</v>
      </c>
    </row>
    <row r="635" spans="1:19" ht="14.4" customHeight="1" x14ac:dyDescent="0.3">
      <c r="A635" s="831" t="s">
        <v>6808</v>
      </c>
      <c r="B635" s="832" t="s">
        <v>6809</v>
      </c>
      <c r="C635" s="832" t="s">
        <v>612</v>
      </c>
      <c r="D635" s="832" t="s">
        <v>2173</v>
      </c>
      <c r="E635" s="832" t="s">
        <v>6788</v>
      </c>
      <c r="F635" s="832" t="s">
        <v>6901</v>
      </c>
      <c r="G635" s="832" t="s">
        <v>6902</v>
      </c>
      <c r="H635" s="849"/>
      <c r="I635" s="849"/>
      <c r="J635" s="832"/>
      <c r="K635" s="832"/>
      <c r="L635" s="849">
        <v>1</v>
      </c>
      <c r="M635" s="849">
        <v>183</v>
      </c>
      <c r="N635" s="832">
        <v>1</v>
      </c>
      <c r="O635" s="832">
        <v>183</v>
      </c>
      <c r="P635" s="849"/>
      <c r="Q635" s="849"/>
      <c r="R635" s="837"/>
      <c r="S635" s="850"/>
    </row>
    <row r="636" spans="1:19" ht="14.4" customHeight="1" x14ac:dyDescent="0.3">
      <c r="A636" s="831" t="s">
        <v>6808</v>
      </c>
      <c r="B636" s="832" t="s">
        <v>6809</v>
      </c>
      <c r="C636" s="832" t="s">
        <v>612</v>
      </c>
      <c r="D636" s="832" t="s">
        <v>2173</v>
      </c>
      <c r="E636" s="832" t="s">
        <v>6788</v>
      </c>
      <c r="F636" s="832" t="s">
        <v>6913</v>
      </c>
      <c r="G636" s="832" t="s">
        <v>6914</v>
      </c>
      <c r="H636" s="849"/>
      <c r="I636" s="849"/>
      <c r="J636" s="832"/>
      <c r="K636" s="832"/>
      <c r="L636" s="849">
        <v>1</v>
      </c>
      <c r="M636" s="849">
        <v>610</v>
      </c>
      <c r="N636" s="832">
        <v>1</v>
      </c>
      <c r="O636" s="832">
        <v>610</v>
      </c>
      <c r="P636" s="849"/>
      <c r="Q636" s="849"/>
      <c r="R636" s="837"/>
      <c r="S636" s="850"/>
    </row>
    <row r="637" spans="1:19" ht="14.4" customHeight="1" x14ac:dyDescent="0.3">
      <c r="A637" s="831" t="s">
        <v>6808</v>
      </c>
      <c r="B637" s="832" t="s">
        <v>6809</v>
      </c>
      <c r="C637" s="832" t="s">
        <v>612</v>
      </c>
      <c r="D637" s="832" t="s">
        <v>2173</v>
      </c>
      <c r="E637" s="832" t="s">
        <v>6788</v>
      </c>
      <c r="F637" s="832" t="s">
        <v>6915</v>
      </c>
      <c r="G637" s="832" t="s">
        <v>6916</v>
      </c>
      <c r="H637" s="849">
        <v>14</v>
      </c>
      <c r="I637" s="849">
        <v>1148</v>
      </c>
      <c r="J637" s="832">
        <v>0.17564259485924114</v>
      </c>
      <c r="K637" s="832">
        <v>82</v>
      </c>
      <c r="L637" s="849">
        <v>76</v>
      </c>
      <c r="M637" s="849">
        <v>6536</v>
      </c>
      <c r="N637" s="832">
        <v>1</v>
      </c>
      <c r="O637" s="832">
        <v>86</v>
      </c>
      <c r="P637" s="849">
        <v>131</v>
      </c>
      <c r="Q637" s="849">
        <v>11266</v>
      </c>
      <c r="R637" s="837">
        <v>1.7236842105263157</v>
      </c>
      <c r="S637" s="850">
        <v>86</v>
      </c>
    </row>
    <row r="638" spans="1:19" ht="14.4" customHeight="1" x14ac:dyDescent="0.3">
      <c r="A638" s="831" t="s">
        <v>6808</v>
      </c>
      <c r="B638" s="832" t="s">
        <v>6809</v>
      </c>
      <c r="C638" s="832" t="s">
        <v>612</v>
      </c>
      <c r="D638" s="832" t="s">
        <v>2173</v>
      </c>
      <c r="E638" s="832" t="s">
        <v>6788</v>
      </c>
      <c r="F638" s="832" t="s">
        <v>6917</v>
      </c>
      <c r="G638" s="832" t="s">
        <v>6918</v>
      </c>
      <c r="H638" s="849">
        <v>1</v>
      </c>
      <c r="I638" s="849">
        <v>389</v>
      </c>
      <c r="J638" s="832">
        <v>0.97493734335839599</v>
      </c>
      <c r="K638" s="832">
        <v>389</v>
      </c>
      <c r="L638" s="849">
        <v>1</v>
      </c>
      <c r="M638" s="849">
        <v>399</v>
      </c>
      <c r="N638" s="832">
        <v>1</v>
      </c>
      <c r="O638" s="832">
        <v>399</v>
      </c>
      <c r="P638" s="849"/>
      <c r="Q638" s="849"/>
      <c r="R638" s="837"/>
      <c r="S638" s="850"/>
    </row>
    <row r="639" spans="1:19" ht="14.4" customHeight="1" x14ac:dyDescent="0.3">
      <c r="A639" s="831" t="s">
        <v>6808</v>
      </c>
      <c r="B639" s="832" t="s">
        <v>6809</v>
      </c>
      <c r="C639" s="832" t="s">
        <v>612</v>
      </c>
      <c r="D639" s="832" t="s">
        <v>2173</v>
      </c>
      <c r="E639" s="832" t="s">
        <v>6788</v>
      </c>
      <c r="F639" s="832" t="s">
        <v>6921</v>
      </c>
      <c r="G639" s="832" t="s">
        <v>6922</v>
      </c>
      <c r="H639" s="849"/>
      <c r="I639" s="849"/>
      <c r="J639" s="832"/>
      <c r="K639" s="832"/>
      <c r="L639" s="849">
        <v>1</v>
      </c>
      <c r="M639" s="849">
        <v>932</v>
      </c>
      <c r="N639" s="832">
        <v>1</v>
      </c>
      <c r="O639" s="832">
        <v>932</v>
      </c>
      <c r="P639" s="849"/>
      <c r="Q639" s="849"/>
      <c r="R639" s="837"/>
      <c r="S639" s="850"/>
    </row>
    <row r="640" spans="1:19" ht="14.4" customHeight="1" x14ac:dyDescent="0.3">
      <c r="A640" s="831" t="s">
        <v>6808</v>
      </c>
      <c r="B640" s="832" t="s">
        <v>6809</v>
      </c>
      <c r="C640" s="832" t="s">
        <v>612</v>
      </c>
      <c r="D640" s="832" t="s">
        <v>2173</v>
      </c>
      <c r="E640" s="832" t="s">
        <v>6788</v>
      </c>
      <c r="F640" s="832" t="s">
        <v>6923</v>
      </c>
      <c r="G640" s="832" t="s">
        <v>6924</v>
      </c>
      <c r="H640" s="849">
        <v>2</v>
      </c>
      <c r="I640" s="849">
        <v>200</v>
      </c>
      <c r="J640" s="832"/>
      <c r="K640" s="832">
        <v>100</v>
      </c>
      <c r="L640" s="849"/>
      <c r="M640" s="849"/>
      <c r="N640" s="832"/>
      <c r="O640" s="832"/>
      <c r="P640" s="849"/>
      <c r="Q640" s="849"/>
      <c r="R640" s="837"/>
      <c r="S640" s="850"/>
    </row>
    <row r="641" spans="1:19" ht="14.4" customHeight="1" x14ac:dyDescent="0.3">
      <c r="A641" s="831" t="s">
        <v>6808</v>
      </c>
      <c r="B641" s="832" t="s">
        <v>6809</v>
      </c>
      <c r="C641" s="832" t="s">
        <v>612</v>
      </c>
      <c r="D641" s="832" t="s">
        <v>2174</v>
      </c>
      <c r="E641" s="832" t="s">
        <v>6786</v>
      </c>
      <c r="F641" s="832" t="s">
        <v>6787</v>
      </c>
      <c r="G641" s="832" t="s">
        <v>3778</v>
      </c>
      <c r="H641" s="849">
        <v>8.1</v>
      </c>
      <c r="I641" s="849">
        <v>1223.1100000000001</v>
      </c>
      <c r="J641" s="832">
        <v>0.84817447383932609</v>
      </c>
      <c r="K641" s="832">
        <v>151.00123456790126</v>
      </c>
      <c r="L641" s="849">
        <v>9.5499999999999989</v>
      </c>
      <c r="M641" s="849">
        <v>1442.05</v>
      </c>
      <c r="N641" s="832">
        <v>1</v>
      </c>
      <c r="O641" s="832">
        <v>151</v>
      </c>
      <c r="P641" s="849">
        <v>8.75</v>
      </c>
      <c r="Q641" s="849">
        <v>1056.72</v>
      </c>
      <c r="R641" s="837">
        <v>0.73279012516903019</v>
      </c>
      <c r="S641" s="850">
        <v>120.768</v>
      </c>
    </row>
    <row r="642" spans="1:19" ht="14.4" customHeight="1" x14ac:dyDescent="0.3">
      <c r="A642" s="831" t="s">
        <v>6808</v>
      </c>
      <c r="B642" s="832" t="s">
        <v>6809</v>
      </c>
      <c r="C642" s="832" t="s">
        <v>612</v>
      </c>
      <c r="D642" s="832" t="s">
        <v>2174</v>
      </c>
      <c r="E642" s="832" t="s">
        <v>6786</v>
      </c>
      <c r="F642" s="832" t="s">
        <v>6819</v>
      </c>
      <c r="G642" s="832" t="s">
        <v>686</v>
      </c>
      <c r="H642" s="849">
        <v>135</v>
      </c>
      <c r="I642" s="849">
        <v>2852.55</v>
      </c>
      <c r="J642" s="832">
        <v>0.82317073170731714</v>
      </c>
      <c r="K642" s="832">
        <v>21.130000000000003</v>
      </c>
      <c r="L642" s="849">
        <v>164</v>
      </c>
      <c r="M642" s="849">
        <v>3465.32</v>
      </c>
      <c r="N642" s="832">
        <v>1</v>
      </c>
      <c r="O642" s="832">
        <v>21.130000000000003</v>
      </c>
      <c r="P642" s="849">
        <v>165</v>
      </c>
      <c r="Q642" s="849">
        <v>2772</v>
      </c>
      <c r="R642" s="837">
        <v>0.79992612514861539</v>
      </c>
      <c r="S642" s="850">
        <v>16.8</v>
      </c>
    </row>
    <row r="643" spans="1:19" ht="14.4" customHeight="1" x14ac:dyDescent="0.3">
      <c r="A643" s="831" t="s">
        <v>6808</v>
      </c>
      <c r="B643" s="832" t="s">
        <v>6809</v>
      </c>
      <c r="C643" s="832" t="s">
        <v>612</v>
      </c>
      <c r="D643" s="832" t="s">
        <v>2174</v>
      </c>
      <c r="E643" s="832" t="s">
        <v>6786</v>
      </c>
      <c r="F643" s="832" t="s">
        <v>6820</v>
      </c>
      <c r="G643" s="832" t="s">
        <v>704</v>
      </c>
      <c r="H643" s="849">
        <v>5.0999999999999996</v>
      </c>
      <c r="I643" s="849">
        <v>1346.65</v>
      </c>
      <c r="J643" s="832">
        <v>0.94444093781340532</v>
      </c>
      <c r="K643" s="832">
        <v>264.04901960784315</v>
      </c>
      <c r="L643" s="849">
        <v>5.4</v>
      </c>
      <c r="M643" s="849">
        <v>1425.87</v>
      </c>
      <c r="N643" s="832">
        <v>1</v>
      </c>
      <c r="O643" s="832">
        <v>264.04999999999995</v>
      </c>
      <c r="P643" s="849">
        <v>2</v>
      </c>
      <c r="Q643" s="849">
        <v>420.11</v>
      </c>
      <c r="R643" s="837">
        <v>0.29463415318367037</v>
      </c>
      <c r="S643" s="850">
        <v>210.05500000000001</v>
      </c>
    </row>
    <row r="644" spans="1:19" ht="14.4" customHeight="1" x14ac:dyDescent="0.3">
      <c r="A644" s="831" t="s">
        <v>6808</v>
      </c>
      <c r="B644" s="832" t="s">
        <v>6809</v>
      </c>
      <c r="C644" s="832" t="s">
        <v>612</v>
      </c>
      <c r="D644" s="832" t="s">
        <v>2174</v>
      </c>
      <c r="E644" s="832" t="s">
        <v>6788</v>
      </c>
      <c r="F644" s="832" t="s">
        <v>6823</v>
      </c>
      <c r="G644" s="832" t="s">
        <v>6824</v>
      </c>
      <c r="H644" s="849">
        <v>1</v>
      </c>
      <c r="I644" s="849">
        <v>197</v>
      </c>
      <c r="J644" s="832">
        <v>0.24024390243902438</v>
      </c>
      <c r="K644" s="832">
        <v>197</v>
      </c>
      <c r="L644" s="849">
        <v>4</v>
      </c>
      <c r="M644" s="849">
        <v>820</v>
      </c>
      <c r="N644" s="832">
        <v>1</v>
      </c>
      <c r="O644" s="832">
        <v>205</v>
      </c>
      <c r="P644" s="849"/>
      <c r="Q644" s="849"/>
      <c r="R644" s="837"/>
      <c r="S644" s="850"/>
    </row>
    <row r="645" spans="1:19" ht="14.4" customHeight="1" x14ac:dyDescent="0.3">
      <c r="A645" s="831" t="s">
        <v>6808</v>
      </c>
      <c r="B645" s="832" t="s">
        <v>6809</v>
      </c>
      <c r="C645" s="832" t="s">
        <v>612</v>
      </c>
      <c r="D645" s="832" t="s">
        <v>2174</v>
      </c>
      <c r="E645" s="832" t="s">
        <v>6788</v>
      </c>
      <c r="F645" s="832" t="s">
        <v>6827</v>
      </c>
      <c r="G645" s="832" t="s">
        <v>6828</v>
      </c>
      <c r="H645" s="849"/>
      <c r="I645" s="849"/>
      <c r="J645" s="832"/>
      <c r="K645" s="832"/>
      <c r="L645" s="849">
        <v>1</v>
      </c>
      <c r="M645" s="849">
        <v>146</v>
      </c>
      <c r="N645" s="832">
        <v>1</v>
      </c>
      <c r="O645" s="832">
        <v>146</v>
      </c>
      <c r="P645" s="849"/>
      <c r="Q645" s="849"/>
      <c r="R645" s="837"/>
      <c r="S645" s="850"/>
    </row>
    <row r="646" spans="1:19" ht="14.4" customHeight="1" x14ac:dyDescent="0.3">
      <c r="A646" s="831" t="s">
        <v>6808</v>
      </c>
      <c r="B646" s="832" t="s">
        <v>6809</v>
      </c>
      <c r="C646" s="832" t="s">
        <v>612</v>
      </c>
      <c r="D646" s="832" t="s">
        <v>2174</v>
      </c>
      <c r="E646" s="832" t="s">
        <v>6788</v>
      </c>
      <c r="F646" s="832" t="s">
        <v>6829</v>
      </c>
      <c r="G646" s="832" t="s">
        <v>6830</v>
      </c>
      <c r="H646" s="849"/>
      <c r="I646" s="849"/>
      <c r="J646" s="832"/>
      <c r="K646" s="832"/>
      <c r="L646" s="849">
        <v>26</v>
      </c>
      <c r="M646" s="849">
        <v>2158</v>
      </c>
      <c r="N646" s="832">
        <v>1</v>
      </c>
      <c r="O646" s="832">
        <v>83</v>
      </c>
      <c r="P646" s="849">
        <v>28</v>
      </c>
      <c r="Q646" s="849">
        <v>2324</v>
      </c>
      <c r="R646" s="837">
        <v>1.0769230769230769</v>
      </c>
      <c r="S646" s="850">
        <v>83</v>
      </c>
    </row>
    <row r="647" spans="1:19" ht="14.4" customHeight="1" x14ac:dyDescent="0.3">
      <c r="A647" s="831" t="s">
        <v>6808</v>
      </c>
      <c r="B647" s="832" t="s">
        <v>6809</v>
      </c>
      <c r="C647" s="832" t="s">
        <v>612</v>
      </c>
      <c r="D647" s="832" t="s">
        <v>2174</v>
      </c>
      <c r="E647" s="832" t="s">
        <v>6788</v>
      </c>
      <c r="F647" s="832" t="s">
        <v>6831</v>
      </c>
      <c r="G647" s="832" t="s">
        <v>6832</v>
      </c>
      <c r="H647" s="849">
        <v>15</v>
      </c>
      <c r="I647" s="849">
        <v>1560</v>
      </c>
      <c r="J647" s="832">
        <v>0.77457795431976162</v>
      </c>
      <c r="K647" s="832">
        <v>104</v>
      </c>
      <c r="L647" s="849">
        <v>19</v>
      </c>
      <c r="M647" s="849">
        <v>2014</v>
      </c>
      <c r="N647" s="832">
        <v>1</v>
      </c>
      <c r="O647" s="832">
        <v>106</v>
      </c>
      <c r="P647" s="849">
        <v>21</v>
      </c>
      <c r="Q647" s="849">
        <v>2226</v>
      </c>
      <c r="R647" s="837">
        <v>1.1052631578947369</v>
      </c>
      <c r="S647" s="850">
        <v>106</v>
      </c>
    </row>
    <row r="648" spans="1:19" ht="14.4" customHeight="1" x14ac:dyDescent="0.3">
      <c r="A648" s="831" t="s">
        <v>6808</v>
      </c>
      <c r="B648" s="832" t="s">
        <v>6809</v>
      </c>
      <c r="C648" s="832" t="s">
        <v>612</v>
      </c>
      <c r="D648" s="832" t="s">
        <v>2174</v>
      </c>
      <c r="E648" s="832" t="s">
        <v>6788</v>
      </c>
      <c r="F648" s="832" t="s">
        <v>6833</v>
      </c>
      <c r="G648" s="832" t="s">
        <v>6834</v>
      </c>
      <c r="H648" s="849">
        <v>138</v>
      </c>
      <c r="I648" s="849">
        <v>4830</v>
      </c>
      <c r="J648" s="832">
        <v>1.1867321867321867</v>
      </c>
      <c r="K648" s="832">
        <v>35</v>
      </c>
      <c r="L648" s="849">
        <v>110</v>
      </c>
      <c r="M648" s="849">
        <v>4070</v>
      </c>
      <c r="N648" s="832">
        <v>1</v>
      </c>
      <c r="O648" s="832">
        <v>37</v>
      </c>
      <c r="P648" s="849">
        <v>53</v>
      </c>
      <c r="Q648" s="849">
        <v>1961</v>
      </c>
      <c r="R648" s="837">
        <v>0.48181818181818181</v>
      </c>
      <c r="S648" s="850">
        <v>37</v>
      </c>
    </row>
    <row r="649" spans="1:19" ht="14.4" customHeight="1" x14ac:dyDescent="0.3">
      <c r="A649" s="831" t="s">
        <v>6808</v>
      </c>
      <c r="B649" s="832" t="s">
        <v>6809</v>
      </c>
      <c r="C649" s="832" t="s">
        <v>612</v>
      </c>
      <c r="D649" s="832" t="s">
        <v>2174</v>
      </c>
      <c r="E649" s="832" t="s">
        <v>6788</v>
      </c>
      <c r="F649" s="832" t="s">
        <v>6837</v>
      </c>
      <c r="G649" s="832" t="s">
        <v>6838</v>
      </c>
      <c r="H649" s="849"/>
      <c r="I649" s="849"/>
      <c r="J649" s="832"/>
      <c r="K649" s="832"/>
      <c r="L649" s="849">
        <v>1</v>
      </c>
      <c r="M649" s="849">
        <v>5</v>
      </c>
      <c r="N649" s="832">
        <v>1</v>
      </c>
      <c r="O649" s="832">
        <v>5</v>
      </c>
      <c r="P649" s="849"/>
      <c r="Q649" s="849"/>
      <c r="R649" s="837"/>
      <c r="S649" s="850"/>
    </row>
    <row r="650" spans="1:19" ht="14.4" customHeight="1" x14ac:dyDescent="0.3">
      <c r="A650" s="831" t="s">
        <v>6808</v>
      </c>
      <c r="B650" s="832" t="s">
        <v>6809</v>
      </c>
      <c r="C650" s="832" t="s">
        <v>612</v>
      </c>
      <c r="D650" s="832" t="s">
        <v>2174</v>
      </c>
      <c r="E650" s="832" t="s">
        <v>6788</v>
      </c>
      <c r="F650" s="832" t="s">
        <v>6839</v>
      </c>
      <c r="G650" s="832" t="s">
        <v>6840</v>
      </c>
      <c r="H650" s="849"/>
      <c r="I650" s="849"/>
      <c r="J650" s="832"/>
      <c r="K650" s="832"/>
      <c r="L650" s="849">
        <v>1</v>
      </c>
      <c r="M650" s="849">
        <v>207</v>
      </c>
      <c r="N650" s="832">
        <v>1</v>
      </c>
      <c r="O650" s="832">
        <v>207</v>
      </c>
      <c r="P650" s="849"/>
      <c r="Q650" s="849"/>
      <c r="R650" s="837"/>
      <c r="S650" s="850"/>
    </row>
    <row r="651" spans="1:19" ht="14.4" customHeight="1" x14ac:dyDescent="0.3">
      <c r="A651" s="831" t="s">
        <v>6808</v>
      </c>
      <c r="B651" s="832" t="s">
        <v>6809</v>
      </c>
      <c r="C651" s="832" t="s">
        <v>612</v>
      </c>
      <c r="D651" s="832" t="s">
        <v>2174</v>
      </c>
      <c r="E651" s="832" t="s">
        <v>6788</v>
      </c>
      <c r="F651" s="832" t="s">
        <v>6843</v>
      </c>
      <c r="G651" s="832" t="s">
        <v>6844</v>
      </c>
      <c r="H651" s="849">
        <v>1</v>
      </c>
      <c r="I651" s="849">
        <v>476</v>
      </c>
      <c r="J651" s="832"/>
      <c r="K651" s="832">
        <v>476</v>
      </c>
      <c r="L651" s="849"/>
      <c r="M651" s="849"/>
      <c r="N651" s="832"/>
      <c r="O651" s="832"/>
      <c r="P651" s="849"/>
      <c r="Q651" s="849"/>
      <c r="R651" s="837"/>
      <c r="S651" s="850"/>
    </row>
    <row r="652" spans="1:19" ht="14.4" customHeight="1" x14ac:dyDescent="0.3">
      <c r="A652" s="831" t="s">
        <v>6808</v>
      </c>
      <c r="B652" s="832" t="s">
        <v>6809</v>
      </c>
      <c r="C652" s="832" t="s">
        <v>612</v>
      </c>
      <c r="D652" s="832" t="s">
        <v>2174</v>
      </c>
      <c r="E652" s="832" t="s">
        <v>6788</v>
      </c>
      <c r="F652" s="832" t="s">
        <v>6845</v>
      </c>
      <c r="G652" s="832" t="s">
        <v>6846</v>
      </c>
      <c r="H652" s="849"/>
      <c r="I652" s="849"/>
      <c r="J652" s="832"/>
      <c r="K652" s="832"/>
      <c r="L652" s="849"/>
      <c r="M652" s="849"/>
      <c r="N652" s="832"/>
      <c r="O652" s="832"/>
      <c r="P652" s="849">
        <v>1</v>
      </c>
      <c r="Q652" s="849">
        <v>99</v>
      </c>
      <c r="R652" s="837"/>
      <c r="S652" s="850">
        <v>99</v>
      </c>
    </row>
    <row r="653" spans="1:19" ht="14.4" customHeight="1" x14ac:dyDescent="0.3">
      <c r="A653" s="831" t="s">
        <v>6808</v>
      </c>
      <c r="B653" s="832" t="s">
        <v>6809</v>
      </c>
      <c r="C653" s="832" t="s">
        <v>612</v>
      </c>
      <c r="D653" s="832" t="s">
        <v>2174</v>
      </c>
      <c r="E653" s="832" t="s">
        <v>6788</v>
      </c>
      <c r="F653" s="832" t="s">
        <v>6789</v>
      </c>
      <c r="G653" s="832" t="s">
        <v>6790</v>
      </c>
      <c r="H653" s="849">
        <v>445</v>
      </c>
      <c r="I653" s="849">
        <v>104575</v>
      </c>
      <c r="J653" s="832">
        <v>0.84168376997062255</v>
      </c>
      <c r="K653" s="832">
        <v>235</v>
      </c>
      <c r="L653" s="849">
        <v>495</v>
      </c>
      <c r="M653" s="849">
        <v>124245</v>
      </c>
      <c r="N653" s="832">
        <v>1</v>
      </c>
      <c r="O653" s="832">
        <v>251</v>
      </c>
      <c r="P653" s="849">
        <v>509</v>
      </c>
      <c r="Q653" s="849">
        <v>127759</v>
      </c>
      <c r="R653" s="837">
        <v>1.0282828282828282</v>
      </c>
      <c r="S653" s="850">
        <v>251</v>
      </c>
    </row>
    <row r="654" spans="1:19" ht="14.4" customHeight="1" x14ac:dyDescent="0.3">
      <c r="A654" s="831" t="s">
        <v>6808</v>
      </c>
      <c r="B654" s="832" t="s">
        <v>6809</v>
      </c>
      <c r="C654" s="832" t="s">
        <v>612</v>
      </c>
      <c r="D654" s="832" t="s">
        <v>2174</v>
      </c>
      <c r="E654" s="832" t="s">
        <v>6788</v>
      </c>
      <c r="F654" s="832" t="s">
        <v>6851</v>
      </c>
      <c r="G654" s="832" t="s">
        <v>6852</v>
      </c>
      <c r="H654" s="849">
        <v>569</v>
      </c>
      <c r="I654" s="849">
        <v>67142</v>
      </c>
      <c r="J654" s="832">
        <v>0.83391708274337384</v>
      </c>
      <c r="K654" s="832">
        <v>118</v>
      </c>
      <c r="L654" s="849">
        <v>639</v>
      </c>
      <c r="M654" s="849">
        <v>80514</v>
      </c>
      <c r="N654" s="832">
        <v>1</v>
      </c>
      <c r="O654" s="832">
        <v>126</v>
      </c>
      <c r="P654" s="849">
        <v>577</v>
      </c>
      <c r="Q654" s="849">
        <v>72702</v>
      </c>
      <c r="R654" s="837">
        <v>0.90297339593114245</v>
      </c>
      <c r="S654" s="850">
        <v>126</v>
      </c>
    </row>
    <row r="655" spans="1:19" ht="14.4" customHeight="1" x14ac:dyDescent="0.3">
      <c r="A655" s="831" t="s">
        <v>6808</v>
      </c>
      <c r="B655" s="832" t="s">
        <v>6809</v>
      </c>
      <c r="C655" s="832" t="s">
        <v>612</v>
      </c>
      <c r="D655" s="832" t="s">
        <v>2174</v>
      </c>
      <c r="E655" s="832" t="s">
        <v>6788</v>
      </c>
      <c r="F655" s="832" t="s">
        <v>6795</v>
      </c>
      <c r="G655" s="832" t="s">
        <v>6796</v>
      </c>
      <c r="H655" s="849">
        <v>260</v>
      </c>
      <c r="I655" s="849">
        <v>40820</v>
      </c>
      <c r="J655" s="832">
        <v>0.77532336796520351</v>
      </c>
      <c r="K655" s="832">
        <v>157</v>
      </c>
      <c r="L655" s="849">
        <v>323</v>
      </c>
      <c r="M655" s="849">
        <v>52649</v>
      </c>
      <c r="N655" s="832">
        <v>1</v>
      </c>
      <c r="O655" s="832">
        <v>163</v>
      </c>
      <c r="P655" s="849">
        <v>290</v>
      </c>
      <c r="Q655" s="849">
        <v>47270</v>
      </c>
      <c r="R655" s="837">
        <v>0.89783281733746134</v>
      </c>
      <c r="S655" s="850">
        <v>163</v>
      </c>
    </row>
    <row r="656" spans="1:19" ht="14.4" customHeight="1" x14ac:dyDescent="0.3">
      <c r="A656" s="831" t="s">
        <v>6808</v>
      </c>
      <c r="B656" s="832" t="s">
        <v>6809</v>
      </c>
      <c r="C656" s="832" t="s">
        <v>612</v>
      </c>
      <c r="D656" s="832" t="s">
        <v>2174</v>
      </c>
      <c r="E656" s="832" t="s">
        <v>6788</v>
      </c>
      <c r="F656" s="832" t="s">
        <v>6797</v>
      </c>
      <c r="G656" s="832" t="s">
        <v>6798</v>
      </c>
      <c r="H656" s="849">
        <v>516</v>
      </c>
      <c r="I656" s="849">
        <v>7800</v>
      </c>
      <c r="J656" s="832">
        <v>0.2117646675539063</v>
      </c>
      <c r="K656" s="832">
        <v>15.116279069767442</v>
      </c>
      <c r="L656" s="849">
        <v>1105</v>
      </c>
      <c r="M656" s="849">
        <v>36833.340000000004</v>
      </c>
      <c r="N656" s="832">
        <v>1</v>
      </c>
      <c r="O656" s="832">
        <v>33.333339366515844</v>
      </c>
      <c r="P656" s="849">
        <v>1066</v>
      </c>
      <c r="Q656" s="849">
        <v>35533.33</v>
      </c>
      <c r="R656" s="837">
        <v>0.96470561724785198</v>
      </c>
      <c r="S656" s="850">
        <v>33.333330206378989</v>
      </c>
    </row>
    <row r="657" spans="1:19" ht="14.4" customHeight="1" x14ac:dyDescent="0.3">
      <c r="A657" s="831" t="s">
        <v>6808</v>
      </c>
      <c r="B657" s="832" t="s">
        <v>6809</v>
      </c>
      <c r="C657" s="832" t="s">
        <v>612</v>
      </c>
      <c r="D657" s="832" t="s">
        <v>2174</v>
      </c>
      <c r="E657" s="832" t="s">
        <v>6788</v>
      </c>
      <c r="F657" s="832" t="s">
        <v>6869</v>
      </c>
      <c r="G657" s="832" t="s">
        <v>6870</v>
      </c>
      <c r="H657" s="849">
        <v>10</v>
      </c>
      <c r="I657" s="849">
        <v>360</v>
      </c>
      <c r="J657" s="832">
        <v>0.60810810810810811</v>
      </c>
      <c r="K657" s="832">
        <v>36</v>
      </c>
      <c r="L657" s="849">
        <v>16</v>
      </c>
      <c r="M657" s="849">
        <v>592</v>
      </c>
      <c r="N657" s="832">
        <v>1</v>
      </c>
      <c r="O657" s="832">
        <v>37</v>
      </c>
      <c r="P657" s="849">
        <v>16</v>
      </c>
      <c r="Q657" s="849">
        <v>592</v>
      </c>
      <c r="R657" s="837">
        <v>1</v>
      </c>
      <c r="S657" s="850">
        <v>37</v>
      </c>
    </row>
    <row r="658" spans="1:19" ht="14.4" customHeight="1" x14ac:dyDescent="0.3">
      <c r="A658" s="831" t="s">
        <v>6808</v>
      </c>
      <c r="B658" s="832" t="s">
        <v>6809</v>
      </c>
      <c r="C658" s="832" t="s">
        <v>612</v>
      </c>
      <c r="D658" s="832" t="s">
        <v>2174</v>
      </c>
      <c r="E658" s="832" t="s">
        <v>6788</v>
      </c>
      <c r="F658" s="832" t="s">
        <v>6799</v>
      </c>
      <c r="G658" s="832" t="s">
        <v>6800</v>
      </c>
      <c r="H658" s="849">
        <v>273</v>
      </c>
      <c r="I658" s="849">
        <v>22386</v>
      </c>
      <c r="J658" s="832">
        <v>0.75231886006183624</v>
      </c>
      <c r="K658" s="832">
        <v>82</v>
      </c>
      <c r="L658" s="849">
        <v>346</v>
      </c>
      <c r="M658" s="849">
        <v>29756</v>
      </c>
      <c r="N658" s="832">
        <v>1</v>
      </c>
      <c r="O658" s="832">
        <v>86</v>
      </c>
      <c r="P658" s="849">
        <v>303</v>
      </c>
      <c r="Q658" s="849">
        <v>26058</v>
      </c>
      <c r="R658" s="837">
        <v>0.87572254335260113</v>
      </c>
      <c r="S658" s="850">
        <v>86</v>
      </c>
    </row>
    <row r="659" spans="1:19" ht="14.4" customHeight="1" x14ac:dyDescent="0.3">
      <c r="A659" s="831" t="s">
        <v>6808</v>
      </c>
      <c r="B659" s="832" t="s">
        <v>6809</v>
      </c>
      <c r="C659" s="832" t="s">
        <v>612</v>
      </c>
      <c r="D659" s="832" t="s">
        <v>2174</v>
      </c>
      <c r="E659" s="832" t="s">
        <v>6788</v>
      </c>
      <c r="F659" s="832" t="s">
        <v>6871</v>
      </c>
      <c r="G659" s="832" t="s">
        <v>6872</v>
      </c>
      <c r="H659" s="849">
        <v>7</v>
      </c>
      <c r="I659" s="849">
        <v>1036</v>
      </c>
      <c r="J659" s="832">
        <v>0.67272727272727273</v>
      </c>
      <c r="K659" s="832">
        <v>148</v>
      </c>
      <c r="L659" s="849">
        <v>10</v>
      </c>
      <c r="M659" s="849">
        <v>1540</v>
      </c>
      <c r="N659" s="832">
        <v>1</v>
      </c>
      <c r="O659" s="832">
        <v>154</v>
      </c>
      <c r="P659" s="849">
        <v>7</v>
      </c>
      <c r="Q659" s="849">
        <v>1078</v>
      </c>
      <c r="R659" s="837">
        <v>0.7</v>
      </c>
      <c r="S659" s="850">
        <v>154</v>
      </c>
    </row>
    <row r="660" spans="1:19" ht="14.4" customHeight="1" x14ac:dyDescent="0.3">
      <c r="A660" s="831" t="s">
        <v>6808</v>
      </c>
      <c r="B660" s="832" t="s">
        <v>6809</v>
      </c>
      <c r="C660" s="832" t="s">
        <v>612</v>
      </c>
      <c r="D660" s="832" t="s">
        <v>2174</v>
      </c>
      <c r="E660" s="832" t="s">
        <v>6788</v>
      </c>
      <c r="F660" s="832" t="s">
        <v>6873</v>
      </c>
      <c r="G660" s="832" t="s">
        <v>6874</v>
      </c>
      <c r="H660" s="849"/>
      <c r="I660" s="849"/>
      <c r="J660" s="832"/>
      <c r="K660" s="832"/>
      <c r="L660" s="849"/>
      <c r="M660" s="849"/>
      <c r="N660" s="832"/>
      <c r="O660" s="832"/>
      <c r="P660" s="849">
        <v>1</v>
      </c>
      <c r="Q660" s="849">
        <v>32</v>
      </c>
      <c r="R660" s="837"/>
      <c r="S660" s="850">
        <v>32</v>
      </c>
    </row>
    <row r="661" spans="1:19" ht="14.4" customHeight="1" x14ac:dyDescent="0.3">
      <c r="A661" s="831" t="s">
        <v>6808</v>
      </c>
      <c r="B661" s="832" t="s">
        <v>6809</v>
      </c>
      <c r="C661" s="832" t="s">
        <v>612</v>
      </c>
      <c r="D661" s="832" t="s">
        <v>2174</v>
      </c>
      <c r="E661" s="832" t="s">
        <v>6788</v>
      </c>
      <c r="F661" s="832" t="s">
        <v>6875</v>
      </c>
      <c r="G661" s="832" t="s">
        <v>6876</v>
      </c>
      <c r="H661" s="849">
        <v>5</v>
      </c>
      <c r="I661" s="849">
        <v>0</v>
      </c>
      <c r="J661" s="832"/>
      <c r="K661" s="832">
        <v>0</v>
      </c>
      <c r="L661" s="849"/>
      <c r="M661" s="849"/>
      <c r="N661" s="832"/>
      <c r="O661" s="832"/>
      <c r="P661" s="849"/>
      <c r="Q661" s="849"/>
      <c r="R661" s="837"/>
      <c r="S661" s="850"/>
    </row>
    <row r="662" spans="1:19" ht="14.4" customHeight="1" x14ac:dyDescent="0.3">
      <c r="A662" s="831" t="s">
        <v>6808</v>
      </c>
      <c r="B662" s="832" t="s">
        <v>6809</v>
      </c>
      <c r="C662" s="832" t="s">
        <v>612</v>
      </c>
      <c r="D662" s="832" t="s">
        <v>2174</v>
      </c>
      <c r="E662" s="832" t="s">
        <v>6788</v>
      </c>
      <c r="F662" s="832" t="s">
        <v>6881</v>
      </c>
      <c r="G662" s="832" t="s">
        <v>6882</v>
      </c>
      <c r="H662" s="849">
        <v>2</v>
      </c>
      <c r="I662" s="849">
        <v>768</v>
      </c>
      <c r="J662" s="832">
        <v>1.9492385786802031</v>
      </c>
      <c r="K662" s="832">
        <v>384</v>
      </c>
      <c r="L662" s="849">
        <v>1</v>
      </c>
      <c r="M662" s="849">
        <v>394</v>
      </c>
      <c r="N662" s="832">
        <v>1</v>
      </c>
      <c r="O662" s="832">
        <v>394</v>
      </c>
      <c r="P662" s="849">
        <v>1</v>
      </c>
      <c r="Q662" s="849">
        <v>395</v>
      </c>
      <c r="R662" s="837">
        <v>1.0025380710659899</v>
      </c>
      <c r="S662" s="850">
        <v>395</v>
      </c>
    </row>
    <row r="663" spans="1:19" ht="14.4" customHeight="1" x14ac:dyDescent="0.3">
      <c r="A663" s="831" t="s">
        <v>6808</v>
      </c>
      <c r="B663" s="832" t="s">
        <v>6809</v>
      </c>
      <c r="C663" s="832" t="s">
        <v>612</v>
      </c>
      <c r="D663" s="832" t="s">
        <v>2174</v>
      </c>
      <c r="E663" s="832" t="s">
        <v>6788</v>
      </c>
      <c r="F663" s="832" t="s">
        <v>6889</v>
      </c>
      <c r="G663" s="832" t="s">
        <v>6890</v>
      </c>
      <c r="H663" s="849"/>
      <c r="I663" s="849"/>
      <c r="J663" s="832"/>
      <c r="K663" s="832"/>
      <c r="L663" s="849"/>
      <c r="M663" s="849"/>
      <c r="N663" s="832"/>
      <c r="O663" s="832"/>
      <c r="P663" s="849">
        <v>1</v>
      </c>
      <c r="Q663" s="849">
        <v>59</v>
      </c>
      <c r="R663" s="837"/>
      <c r="S663" s="850">
        <v>59</v>
      </c>
    </row>
    <row r="664" spans="1:19" ht="14.4" customHeight="1" x14ac:dyDescent="0.3">
      <c r="A664" s="831" t="s">
        <v>6808</v>
      </c>
      <c r="B664" s="832" t="s">
        <v>6809</v>
      </c>
      <c r="C664" s="832" t="s">
        <v>612</v>
      </c>
      <c r="D664" s="832" t="s">
        <v>2174</v>
      </c>
      <c r="E664" s="832" t="s">
        <v>6788</v>
      </c>
      <c r="F664" s="832" t="s">
        <v>6893</v>
      </c>
      <c r="G664" s="832" t="s">
        <v>6894</v>
      </c>
      <c r="H664" s="849"/>
      <c r="I664" s="849"/>
      <c r="J664" s="832"/>
      <c r="K664" s="832"/>
      <c r="L664" s="849">
        <v>1</v>
      </c>
      <c r="M664" s="849">
        <v>123</v>
      </c>
      <c r="N664" s="832">
        <v>1</v>
      </c>
      <c r="O664" s="832">
        <v>123</v>
      </c>
      <c r="P664" s="849"/>
      <c r="Q664" s="849"/>
      <c r="R664" s="837"/>
      <c r="S664" s="850"/>
    </row>
    <row r="665" spans="1:19" ht="14.4" customHeight="1" x14ac:dyDescent="0.3">
      <c r="A665" s="831" t="s">
        <v>6808</v>
      </c>
      <c r="B665" s="832" t="s">
        <v>6809</v>
      </c>
      <c r="C665" s="832" t="s">
        <v>612</v>
      </c>
      <c r="D665" s="832" t="s">
        <v>2174</v>
      </c>
      <c r="E665" s="832" t="s">
        <v>6788</v>
      </c>
      <c r="F665" s="832" t="s">
        <v>6895</v>
      </c>
      <c r="G665" s="832" t="s">
        <v>6896</v>
      </c>
      <c r="H665" s="849">
        <v>7</v>
      </c>
      <c r="I665" s="849">
        <v>399</v>
      </c>
      <c r="J665" s="832">
        <v>1.1271186440677967</v>
      </c>
      <c r="K665" s="832">
        <v>57</v>
      </c>
      <c r="L665" s="849">
        <v>6</v>
      </c>
      <c r="M665" s="849">
        <v>354</v>
      </c>
      <c r="N665" s="832">
        <v>1</v>
      </c>
      <c r="O665" s="832">
        <v>59</v>
      </c>
      <c r="P665" s="849">
        <v>7</v>
      </c>
      <c r="Q665" s="849">
        <v>413</v>
      </c>
      <c r="R665" s="837">
        <v>1.1666666666666667</v>
      </c>
      <c r="S665" s="850">
        <v>59</v>
      </c>
    </row>
    <row r="666" spans="1:19" ht="14.4" customHeight="1" x14ac:dyDescent="0.3">
      <c r="A666" s="831" t="s">
        <v>6808</v>
      </c>
      <c r="B666" s="832" t="s">
        <v>6809</v>
      </c>
      <c r="C666" s="832" t="s">
        <v>612</v>
      </c>
      <c r="D666" s="832" t="s">
        <v>2174</v>
      </c>
      <c r="E666" s="832" t="s">
        <v>6788</v>
      </c>
      <c r="F666" s="832" t="s">
        <v>6899</v>
      </c>
      <c r="G666" s="832" t="s">
        <v>6900</v>
      </c>
      <c r="H666" s="849"/>
      <c r="I666" s="849"/>
      <c r="J666" s="832"/>
      <c r="K666" s="832"/>
      <c r="L666" s="849">
        <v>6</v>
      </c>
      <c r="M666" s="849">
        <v>546</v>
      </c>
      <c r="N666" s="832">
        <v>1</v>
      </c>
      <c r="O666" s="832">
        <v>91</v>
      </c>
      <c r="P666" s="849"/>
      <c r="Q666" s="849"/>
      <c r="R666" s="837"/>
      <c r="S666" s="850"/>
    </row>
    <row r="667" spans="1:19" ht="14.4" customHeight="1" x14ac:dyDescent="0.3">
      <c r="A667" s="831" t="s">
        <v>6808</v>
      </c>
      <c r="B667" s="832" t="s">
        <v>6809</v>
      </c>
      <c r="C667" s="832" t="s">
        <v>612</v>
      </c>
      <c r="D667" s="832" t="s">
        <v>2174</v>
      </c>
      <c r="E667" s="832" t="s">
        <v>6788</v>
      </c>
      <c r="F667" s="832" t="s">
        <v>6905</v>
      </c>
      <c r="G667" s="832" t="s">
        <v>6906</v>
      </c>
      <c r="H667" s="849">
        <v>1</v>
      </c>
      <c r="I667" s="849">
        <v>311</v>
      </c>
      <c r="J667" s="832"/>
      <c r="K667" s="832">
        <v>311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" customHeight="1" x14ac:dyDescent="0.3">
      <c r="A668" s="831" t="s">
        <v>6808</v>
      </c>
      <c r="B668" s="832" t="s">
        <v>6809</v>
      </c>
      <c r="C668" s="832" t="s">
        <v>612</v>
      </c>
      <c r="D668" s="832" t="s">
        <v>2174</v>
      </c>
      <c r="E668" s="832" t="s">
        <v>6788</v>
      </c>
      <c r="F668" s="832" t="s">
        <v>6913</v>
      </c>
      <c r="G668" s="832" t="s">
        <v>6914</v>
      </c>
      <c r="H668" s="849"/>
      <c r="I668" s="849"/>
      <c r="J668" s="832"/>
      <c r="K668" s="832"/>
      <c r="L668" s="849">
        <v>2</v>
      </c>
      <c r="M668" s="849">
        <v>1220</v>
      </c>
      <c r="N668" s="832">
        <v>1</v>
      </c>
      <c r="O668" s="832">
        <v>610</v>
      </c>
      <c r="P668" s="849"/>
      <c r="Q668" s="849"/>
      <c r="R668" s="837"/>
      <c r="S668" s="850"/>
    </row>
    <row r="669" spans="1:19" ht="14.4" customHeight="1" x14ac:dyDescent="0.3">
      <c r="A669" s="831" t="s">
        <v>6808</v>
      </c>
      <c r="B669" s="832" t="s">
        <v>6809</v>
      </c>
      <c r="C669" s="832" t="s">
        <v>612</v>
      </c>
      <c r="D669" s="832" t="s">
        <v>2174</v>
      </c>
      <c r="E669" s="832" t="s">
        <v>6788</v>
      </c>
      <c r="F669" s="832" t="s">
        <v>6915</v>
      </c>
      <c r="G669" s="832" t="s">
        <v>6916</v>
      </c>
      <c r="H669" s="849">
        <v>20</v>
      </c>
      <c r="I669" s="849">
        <v>1640</v>
      </c>
      <c r="J669" s="832">
        <v>0.90808416389811741</v>
      </c>
      <c r="K669" s="832">
        <v>82</v>
      </c>
      <c r="L669" s="849">
        <v>21</v>
      </c>
      <c r="M669" s="849">
        <v>1806</v>
      </c>
      <c r="N669" s="832">
        <v>1</v>
      </c>
      <c r="O669" s="832">
        <v>86</v>
      </c>
      <c r="P669" s="849">
        <v>17</v>
      </c>
      <c r="Q669" s="849">
        <v>1462</v>
      </c>
      <c r="R669" s="837">
        <v>0.80952380952380953</v>
      </c>
      <c r="S669" s="850">
        <v>86</v>
      </c>
    </row>
    <row r="670" spans="1:19" ht="14.4" customHeight="1" x14ac:dyDescent="0.3">
      <c r="A670" s="831" t="s">
        <v>6808</v>
      </c>
      <c r="B670" s="832" t="s">
        <v>6809</v>
      </c>
      <c r="C670" s="832" t="s">
        <v>612</v>
      </c>
      <c r="D670" s="832" t="s">
        <v>2175</v>
      </c>
      <c r="E670" s="832" t="s">
        <v>6786</v>
      </c>
      <c r="F670" s="832" t="s">
        <v>6787</v>
      </c>
      <c r="G670" s="832" t="s">
        <v>3778</v>
      </c>
      <c r="H670" s="849">
        <v>7.25</v>
      </c>
      <c r="I670" s="849">
        <v>1094.75</v>
      </c>
      <c r="J670" s="832">
        <v>2.1014492753623188</v>
      </c>
      <c r="K670" s="832">
        <v>151</v>
      </c>
      <c r="L670" s="849">
        <v>3.45</v>
      </c>
      <c r="M670" s="849">
        <v>520.95000000000005</v>
      </c>
      <c r="N670" s="832">
        <v>1</v>
      </c>
      <c r="O670" s="832">
        <v>151</v>
      </c>
      <c r="P670" s="849">
        <v>5.3</v>
      </c>
      <c r="Q670" s="849">
        <v>649.70999999999992</v>
      </c>
      <c r="R670" s="837">
        <v>1.2471638353008923</v>
      </c>
      <c r="S670" s="850">
        <v>122.58679245283018</v>
      </c>
    </row>
    <row r="671" spans="1:19" ht="14.4" customHeight="1" x14ac:dyDescent="0.3">
      <c r="A671" s="831" t="s">
        <v>6808</v>
      </c>
      <c r="B671" s="832" t="s">
        <v>6809</v>
      </c>
      <c r="C671" s="832" t="s">
        <v>612</v>
      </c>
      <c r="D671" s="832" t="s">
        <v>2175</v>
      </c>
      <c r="E671" s="832" t="s">
        <v>6786</v>
      </c>
      <c r="F671" s="832" t="s">
        <v>6811</v>
      </c>
      <c r="G671" s="832" t="s">
        <v>6812</v>
      </c>
      <c r="H671" s="849"/>
      <c r="I671" s="849"/>
      <c r="J671" s="832"/>
      <c r="K671" s="832"/>
      <c r="L671" s="849"/>
      <c r="M671" s="849"/>
      <c r="N671" s="832"/>
      <c r="O671" s="832"/>
      <c r="P671" s="849">
        <v>3.2</v>
      </c>
      <c r="Q671" s="849">
        <v>811.48</v>
      </c>
      <c r="R671" s="837"/>
      <c r="S671" s="850">
        <v>253.58750000000001</v>
      </c>
    </row>
    <row r="672" spans="1:19" ht="14.4" customHeight="1" x14ac:dyDescent="0.3">
      <c r="A672" s="831" t="s">
        <v>6808</v>
      </c>
      <c r="B672" s="832" t="s">
        <v>6809</v>
      </c>
      <c r="C672" s="832" t="s">
        <v>612</v>
      </c>
      <c r="D672" s="832" t="s">
        <v>2175</v>
      </c>
      <c r="E672" s="832" t="s">
        <v>6786</v>
      </c>
      <c r="F672" s="832" t="s">
        <v>6813</v>
      </c>
      <c r="G672" s="832" t="s">
        <v>6814</v>
      </c>
      <c r="H672" s="849"/>
      <c r="I672" s="849"/>
      <c r="J672" s="832"/>
      <c r="K672" s="832"/>
      <c r="L672" s="849">
        <v>1</v>
      </c>
      <c r="M672" s="849">
        <v>1106.8</v>
      </c>
      <c r="N672" s="832">
        <v>1</v>
      </c>
      <c r="O672" s="832">
        <v>1106.8</v>
      </c>
      <c r="P672" s="849"/>
      <c r="Q672" s="849"/>
      <c r="R672" s="837"/>
      <c r="S672" s="850"/>
    </row>
    <row r="673" spans="1:19" ht="14.4" customHeight="1" x14ac:dyDescent="0.3">
      <c r="A673" s="831" t="s">
        <v>6808</v>
      </c>
      <c r="B673" s="832" t="s">
        <v>6809</v>
      </c>
      <c r="C673" s="832" t="s">
        <v>612</v>
      </c>
      <c r="D673" s="832" t="s">
        <v>2175</v>
      </c>
      <c r="E673" s="832" t="s">
        <v>6786</v>
      </c>
      <c r="F673" s="832" t="s">
        <v>6819</v>
      </c>
      <c r="G673" s="832" t="s">
        <v>686</v>
      </c>
      <c r="H673" s="849">
        <v>46</v>
      </c>
      <c r="I673" s="849">
        <v>971.9799999999999</v>
      </c>
      <c r="J673" s="832">
        <v>0.75409836065573754</v>
      </c>
      <c r="K673" s="832">
        <v>21.13</v>
      </c>
      <c r="L673" s="849">
        <v>61</v>
      </c>
      <c r="M673" s="849">
        <v>1288.93</v>
      </c>
      <c r="N673" s="832">
        <v>1</v>
      </c>
      <c r="O673" s="832">
        <v>21.130000000000003</v>
      </c>
      <c r="P673" s="849">
        <v>96</v>
      </c>
      <c r="Q673" s="849">
        <v>1612.8</v>
      </c>
      <c r="R673" s="837">
        <v>1.2512704336154794</v>
      </c>
      <c r="S673" s="850">
        <v>16.8</v>
      </c>
    </row>
    <row r="674" spans="1:19" ht="14.4" customHeight="1" x14ac:dyDescent="0.3">
      <c r="A674" s="831" t="s">
        <v>6808</v>
      </c>
      <c r="B674" s="832" t="s">
        <v>6809</v>
      </c>
      <c r="C674" s="832" t="s">
        <v>612</v>
      </c>
      <c r="D674" s="832" t="s">
        <v>2175</v>
      </c>
      <c r="E674" s="832" t="s">
        <v>6786</v>
      </c>
      <c r="F674" s="832" t="s">
        <v>6820</v>
      </c>
      <c r="G674" s="832" t="s">
        <v>704</v>
      </c>
      <c r="H674" s="849">
        <v>19.8</v>
      </c>
      <c r="I674" s="849">
        <v>5228.1899999999996</v>
      </c>
      <c r="J674" s="832">
        <v>12.374999999999998</v>
      </c>
      <c r="K674" s="832">
        <v>264.04999999999995</v>
      </c>
      <c r="L674" s="849">
        <v>1.5999999999999999</v>
      </c>
      <c r="M674" s="849">
        <v>422.48</v>
      </c>
      <c r="N674" s="832">
        <v>1</v>
      </c>
      <c r="O674" s="832">
        <v>264.05</v>
      </c>
      <c r="P674" s="849">
        <v>2.8</v>
      </c>
      <c r="Q674" s="849">
        <v>588.14</v>
      </c>
      <c r="R674" s="837">
        <v>1.3921132361295208</v>
      </c>
      <c r="S674" s="850">
        <v>210.05</v>
      </c>
    </row>
    <row r="675" spans="1:19" ht="14.4" customHeight="1" x14ac:dyDescent="0.3">
      <c r="A675" s="831" t="s">
        <v>6808</v>
      </c>
      <c r="B675" s="832" t="s">
        <v>6809</v>
      </c>
      <c r="C675" s="832" t="s">
        <v>612</v>
      </c>
      <c r="D675" s="832" t="s">
        <v>2175</v>
      </c>
      <c r="E675" s="832" t="s">
        <v>6788</v>
      </c>
      <c r="F675" s="832" t="s">
        <v>6827</v>
      </c>
      <c r="G675" s="832" t="s">
        <v>6828</v>
      </c>
      <c r="H675" s="849"/>
      <c r="I675" s="849"/>
      <c r="J675" s="832"/>
      <c r="K675" s="832"/>
      <c r="L675" s="849">
        <v>1</v>
      </c>
      <c r="M675" s="849">
        <v>146</v>
      </c>
      <c r="N675" s="832">
        <v>1</v>
      </c>
      <c r="O675" s="832">
        <v>146</v>
      </c>
      <c r="P675" s="849"/>
      <c r="Q675" s="849"/>
      <c r="R675" s="837"/>
      <c r="S675" s="850"/>
    </row>
    <row r="676" spans="1:19" ht="14.4" customHeight="1" x14ac:dyDescent="0.3">
      <c r="A676" s="831" t="s">
        <v>6808</v>
      </c>
      <c r="B676" s="832" t="s">
        <v>6809</v>
      </c>
      <c r="C676" s="832" t="s">
        <v>612</v>
      </c>
      <c r="D676" s="832" t="s">
        <v>2175</v>
      </c>
      <c r="E676" s="832" t="s">
        <v>6788</v>
      </c>
      <c r="F676" s="832" t="s">
        <v>6831</v>
      </c>
      <c r="G676" s="832" t="s">
        <v>6832</v>
      </c>
      <c r="H676" s="849">
        <v>281</v>
      </c>
      <c r="I676" s="849">
        <v>29224</v>
      </c>
      <c r="J676" s="832">
        <v>1.6913994675309643</v>
      </c>
      <c r="K676" s="832">
        <v>104</v>
      </c>
      <c r="L676" s="849">
        <v>163</v>
      </c>
      <c r="M676" s="849">
        <v>17278</v>
      </c>
      <c r="N676" s="832">
        <v>1</v>
      </c>
      <c r="O676" s="832">
        <v>106</v>
      </c>
      <c r="P676" s="849">
        <v>163</v>
      </c>
      <c r="Q676" s="849">
        <v>17278</v>
      </c>
      <c r="R676" s="837">
        <v>1</v>
      </c>
      <c r="S676" s="850">
        <v>106</v>
      </c>
    </row>
    <row r="677" spans="1:19" ht="14.4" customHeight="1" x14ac:dyDescent="0.3">
      <c r="A677" s="831" t="s">
        <v>6808</v>
      </c>
      <c r="B677" s="832" t="s">
        <v>6809</v>
      </c>
      <c r="C677" s="832" t="s">
        <v>612</v>
      </c>
      <c r="D677" s="832" t="s">
        <v>2175</v>
      </c>
      <c r="E677" s="832" t="s">
        <v>6788</v>
      </c>
      <c r="F677" s="832" t="s">
        <v>6833</v>
      </c>
      <c r="G677" s="832" t="s">
        <v>6834</v>
      </c>
      <c r="H677" s="849">
        <v>31</v>
      </c>
      <c r="I677" s="849">
        <v>1085</v>
      </c>
      <c r="J677" s="832">
        <v>2.4436936936936937</v>
      </c>
      <c r="K677" s="832">
        <v>35</v>
      </c>
      <c r="L677" s="849">
        <v>12</v>
      </c>
      <c r="M677" s="849">
        <v>444</v>
      </c>
      <c r="N677" s="832">
        <v>1</v>
      </c>
      <c r="O677" s="832">
        <v>37</v>
      </c>
      <c r="P677" s="849">
        <v>11</v>
      </c>
      <c r="Q677" s="849">
        <v>407</v>
      </c>
      <c r="R677" s="837">
        <v>0.91666666666666663</v>
      </c>
      <c r="S677" s="850">
        <v>37</v>
      </c>
    </row>
    <row r="678" spans="1:19" ht="14.4" customHeight="1" x14ac:dyDescent="0.3">
      <c r="A678" s="831" t="s">
        <v>6808</v>
      </c>
      <c r="B678" s="832" t="s">
        <v>6809</v>
      </c>
      <c r="C678" s="832" t="s">
        <v>612</v>
      </c>
      <c r="D678" s="832" t="s">
        <v>2175</v>
      </c>
      <c r="E678" s="832" t="s">
        <v>6788</v>
      </c>
      <c r="F678" s="832" t="s">
        <v>6835</v>
      </c>
      <c r="G678" s="832" t="s">
        <v>6836</v>
      </c>
      <c r="H678" s="849">
        <v>2</v>
      </c>
      <c r="I678" s="849">
        <v>10</v>
      </c>
      <c r="J678" s="832"/>
      <c r="K678" s="832">
        <v>5</v>
      </c>
      <c r="L678" s="849"/>
      <c r="M678" s="849"/>
      <c r="N678" s="832"/>
      <c r="O678" s="832"/>
      <c r="P678" s="849"/>
      <c r="Q678" s="849"/>
      <c r="R678" s="837"/>
      <c r="S678" s="850"/>
    </row>
    <row r="679" spans="1:19" ht="14.4" customHeight="1" x14ac:dyDescent="0.3">
      <c r="A679" s="831" t="s">
        <v>6808</v>
      </c>
      <c r="B679" s="832" t="s">
        <v>6809</v>
      </c>
      <c r="C679" s="832" t="s">
        <v>612</v>
      </c>
      <c r="D679" s="832" t="s">
        <v>2175</v>
      </c>
      <c r="E679" s="832" t="s">
        <v>6788</v>
      </c>
      <c r="F679" s="832" t="s">
        <v>6837</v>
      </c>
      <c r="G679" s="832" t="s">
        <v>6838</v>
      </c>
      <c r="H679" s="849">
        <v>25</v>
      </c>
      <c r="I679" s="849">
        <v>125</v>
      </c>
      <c r="J679" s="832">
        <v>1.25</v>
      </c>
      <c r="K679" s="832">
        <v>5</v>
      </c>
      <c r="L679" s="849">
        <v>20</v>
      </c>
      <c r="M679" s="849">
        <v>100</v>
      </c>
      <c r="N679" s="832">
        <v>1</v>
      </c>
      <c r="O679" s="832">
        <v>5</v>
      </c>
      <c r="P679" s="849">
        <v>23</v>
      </c>
      <c r="Q679" s="849">
        <v>115</v>
      </c>
      <c r="R679" s="837">
        <v>1.1499999999999999</v>
      </c>
      <c r="S679" s="850">
        <v>5</v>
      </c>
    </row>
    <row r="680" spans="1:19" ht="14.4" customHeight="1" x14ac:dyDescent="0.3">
      <c r="A680" s="831" t="s">
        <v>6808</v>
      </c>
      <c r="B680" s="832" t="s">
        <v>6809</v>
      </c>
      <c r="C680" s="832" t="s">
        <v>612</v>
      </c>
      <c r="D680" s="832" t="s">
        <v>2175</v>
      </c>
      <c r="E680" s="832" t="s">
        <v>6788</v>
      </c>
      <c r="F680" s="832" t="s">
        <v>6841</v>
      </c>
      <c r="G680" s="832" t="s">
        <v>6842</v>
      </c>
      <c r="H680" s="849">
        <v>8</v>
      </c>
      <c r="I680" s="849">
        <v>2408</v>
      </c>
      <c r="J680" s="832">
        <v>3.8964401294498381</v>
      </c>
      <c r="K680" s="832">
        <v>301</v>
      </c>
      <c r="L680" s="849">
        <v>2</v>
      </c>
      <c r="M680" s="849">
        <v>618</v>
      </c>
      <c r="N680" s="832">
        <v>1</v>
      </c>
      <c r="O680" s="832">
        <v>309</v>
      </c>
      <c r="P680" s="849">
        <v>2</v>
      </c>
      <c r="Q680" s="849">
        <v>618</v>
      </c>
      <c r="R680" s="837">
        <v>1</v>
      </c>
      <c r="S680" s="850">
        <v>309</v>
      </c>
    </row>
    <row r="681" spans="1:19" ht="14.4" customHeight="1" x14ac:dyDescent="0.3">
      <c r="A681" s="831" t="s">
        <v>6808</v>
      </c>
      <c r="B681" s="832" t="s">
        <v>6809</v>
      </c>
      <c r="C681" s="832" t="s">
        <v>612</v>
      </c>
      <c r="D681" s="832" t="s">
        <v>2175</v>
      </c>
      <c r="E681" s="832" t="s">
        <v>6788</v>
      </c>
      <c r="F681" s="832" t="s">
        <v>6843</v>
      </c>
      <c r="G681" s="832" t="s">
        <v>6844</v>
      </c>
      <c r="H681" s="849"/>
      <c r="I681" s="849"/>
      <c r="J681" s="832"/>
      <c r="K681" s="832"/>
      <c r="L681" s="849">
        <v>1</v>
      </c>
      <c r="M681" s="849">
        <v>488</v>
      </c>
      <c r="N681" s="832">
        <v>1</v>
      </c>
      <c r="O681" s="832">
        <v>488</v>
      </c>
      <c r="P681" s="849"/>
      <c r="Q681" s="849"/>
      <c r="R681" s="837"/>
      <c r="S681" s="850"/>
    </row>
    <row r="682" spans="1:19" ht="14.4" customHeight="1" x14ac:dyDescent="0.3">
      <c r="A682" s="831" t="s">
        <v>6808</v>
      </c>
      <c r="B682" s="832" t="s">
        <v>6809</v>
      </c>
      <c r="C682" s="832" t="s">
        <v>612</v>
      </c>
      <c r="D682" s="832" t="s">
        <v>2175</v>
      </c>
      <c r="E682" s="832" t="s">
        <v>6788</v>
      </c>
      <c r="F682" s="832" t="s">
        <v>6849</v>
      </c>
      <c r="G682" s="832" t="s">
        <v>6850</v>
      </c>
      <c r="H682" s="849">
        <v>1</v>
      </c>
      <c r="I682" s="849">
        <v>93</v>
      </c>
      <c r="J682" s="832"/>
      <c r="K682" s="832">
        <v>93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" customHeight="1" x14ac:dyDescent="0.3">
      <c r="A683" s="831" t="s">
        <v>6808</v>
      </c>
      <c r="B683" s="832" t="s">
        <v>6809</v>
      </c>
      <c r="C683" s="832" t="s">
        <v>612</v>
      </c>
      <c r="D683" s="832" t="s">
        <v>2175</v>
      </c>
      <c r="E683" s="832" t="s">
        <v>6788</v>
      </c>
      <c r="F683" s="832" t="s">
        <v>6789</v>
      </c>
      <c r="G683" s="832" t="s">
        <v>6790</v>
      </c>
      <c r="H683" s="849">
        <v>493</v>
      </c>
      <c r="I683" s="849">
        <v>115855</v>
      </c>
      <c r="J683" s="832">
        <v>1.0189265014995206</v>
      </c>
      <c r="K683" s="832">
        <v>235</v>
      </c>
      <c r="L683" s="849">
        <v>453</v>
      </c>
      <c r="M683" s="849">
        <v>113703</v>
      </c>
      <c r="N683" s="832">
        <v>1</v>
      </c>
      <c r="O683" s="832">
        <v>251</v>
      </c>
      <c r="P683" s="849">
        <v>490</v>
      </c>
      <c r="Q683" s="849">
        <v>122990</v>
      </c>
      <c r="R683" s="837">
        <v>1.0816777041942605</v>
      </c>
      <c r="S683" s="850">
        <v>251</v>
      </c>
    </row>
    <row r="684" spans="1:19" ht="14.4" customHeight="1" x14ac:dyDescent="0.3">
      <c r="A684" s="831" t="s">
        <v>6808</v>
      </c>
      <c r="B684" s="832" t="s">
        <v>6809</v>
      </c>
      <c r="C684" s="832" t="s">
        <v>612</v>
      </c>
      <c r="D684" s="832" t="s">
        <v>2175</v>
      </c>
      <c r="E684" s="832" t="s">
        <v>6788</v>
      </c>
      <c r="F684" s="832" t="s">
        <v>6851</v>
      </c>
      <c r="G684" s="832" t="s">
        <v>6852</v>
      </c>
      <c r="H684" s="849">
        <v>1354</v>
      </c>
      <c r="I684" s="849">
        <v>159772</v>
      </c>
      <c r="J684" s="832">
        <v>1.1162251285490723</v>
      </c>
      <c r="K684" s="832">
        <v>118</v>
      </c>
      <c r="L684" s="849">
        <v>1136</v>
      </c>
      <c r="M684" s="849">
        <v>143136</v>
      </c>
      <c r="N684" s="832">
        <v>1</v>
      </c>
      <c r="O684" s="832">
        <v>126</v>
      </c>
      <c r="P684" s="849">
        <v>993</v>
      </c>
      <c r="Q684" s="849">
        <v>125118</v>
      </c>
      <c r="R684" s="837">
        <v>0.87411971830985913</v>
      </c>
      <c r="S684" s="850">
        <v>126</v>
      </c>
    </row>
    <row r="685" spans="1:19" ht="14.4" customHeight="1" x14ac:dyDescent="0.3">
      <c r="A685" s="831" t="s">
        <v>6808</v>
      </c>
      <c r="B685" s="832" t="s">
        <v>6809</v>
      </c>
      <c r="C685" s="832" t="s">
        <v>612</v>
      </c>
      <c r="D685" s="832" t="s">
        <v>2175</v>
      </c>
      <c r="E685" s="832" t="s">
        <v>6788</v>
      </c>
      <c r="F685" s="832" t="s">
        <v>6791</v>
      </c>
      <c r="G685" s="832" t="s">
        <v>6792</v>
      </c>
      <c r="H685" s="849">
        <v>1</v>
      </c>
      <c r="I685" s="849">
        <v>1284</v>
      </c>
      <c r="J685" s="832"/>
      <c r="K685" s="832">
        <v>1284</v>
      </c>
      <c r="L685" s="849"/>
      <c r="M685" s="849"/>
      <c r="N685" s="832"/>
      <c r="O685" s="832"/>
      <c r="P685" s="849"/>
      <c r="Q685" s="849"/>
      <c r="R685" s="837"/>
      <c r="S685" s="850"/>
    </row>
    <row r="686" spans="1:19" ht="14.4" customHeight="1" x14ac:dyDescent="0.3">
      <c r="A686" s="831" t="s">
        <v>6808</v>
      </c>
      <c r="B686" s="832" t="s">
        <v>6809</v>
      </c>
      <c r="C686" s="832" t="s">
        <v>612</v>
      </c>
      <c r="D686" s="832" t="s">
        <v>2175</v>
      </c>
      <c r="E686" s="832" t="s">
        <v>6788</v>
      </c>
      <c r="F686" s="832" t="s">
        <v>6795</v>
      </c>
      <c r="G686" s="832" t="s">
        <v>6796</v>
      </c>
      <c r="H686" s="849">
        <v>86</v>
      </c>
      <c r="I686" s="849">
        <v>13502</v>
      </c>
      <c r="J686" s="832">
        <v>1.2743747050495517</v>
      </c>
      <c r="K686" s="832">
        <v>157</v>
      </c>
      <c r="L686" s="849">
        <v>65</v>
      </c>
      <c r="M686" s="849">
        <v>10595</v>
      </c>
      <c r="N686" s="832">
        <v>1</v>
      </c>
      <c r="O686" s="832">
        <v>163</v>
      </c>
      <c r="P686" s="849">
        <v>83</v>
      </c>
      <c r="Q686" s="849">
        <v>13529</v>
      </c>
      <c r="R686" s="837">
        <v>1.2769230769230768</v>
      </c>
      <c r="S686" s="850">
        <v>163</v>
      </c>
    </row>
    <row r="687" spans="1:19" ht="14.4" customHeight="1" x14ac:dyDescent="0.3">
      <c r="A687" s="831" t="s">
        <v>6808</v>
      </c>
      <c r="B687" s="832" t="s">
        <v>6809</v>
      </c>
      <c r="C687" s="832" t="s">
        <v>612</v>
      </c>
      <c r="D687" s="832" t="s">
        <v>2175</v>
      </c>
      <c r="E687" s="832" t="s">
        <v>6788</v>
      </c>
      <c r="F687" s="832" t="s">
        <v>6797</v>
      </c>
      <c r="G687" s="832" t="s">
        <v>6798</v>
      </c>
      <c r="H687" s="849">
        <v>784</v>
      </c>
      <c r="I687" s="849">
        <v>12600</v>
      </c>
      <c r="J687" s="832">
        <v>0.25132980394480081</v>
      </c>
      <c r="K687" s="832">
        <v>16.071428571428573</v>
      </c>
      <c r="L687" s="849">
        <v>1504</v>
      </c>
      <c r="M687" s="849">
        <v>50133.33</v>
      </c>
      <c r="N687" s="832">
        <v>1</v>
      </c>
      <c r="O687" s="832">
        <v>33.333331117021281</v>
      </c>
      <c r="P687" s="849">
        <v>1440</v>
      </c>
      <c r="Q687" s="849">
        <v>47999.990000000005</v>
      </c>
      <c r="R687" s="837">
        <v>0.95744667270257144</v>
      </c>
      <c r="S687" s="850">
        <v>33.333326388888892</v>
      </c>
    </row>
    <row r="688" spans="1:19" ht="14.4" customHeight="1" x14ac:dyDescent="0.3">
      <c r="A688" s="831" t="s">
        <v>6808</v>
      </c>
      <c r="B688" s="832" t="s">
        <v>6809</v>
      </c>
      <c r="C688" s="832" t="s">
        <v>612</v>
      </c>
      <c r="D688" s="832" t="s">
        <v>2175</v>
      </c>
      <c r="E688" s="832" t="s">
        <v>6788</v>
      </c>
      <c r="F688" s="832" t="s">
        <v>6799</v>
      </c>
      <c r="G688" s="832" t="s">
        <v>6800</v>
      </c>
      <c r="H688" s="849">
        <v>145</v>
      </c>
      <c r="I688" s="849">
        <v>11890</v>
      </c>
      <c r="J688" s="832">
        <v>1.9750830564784052</v>
      </c>
      <c r="K688" s="832">
        <v>82</v>
      </c>
      <c r="L688" s="849">
        <v>70</v>
      </c>
      <c r="M688" s="849">
        <v>6020</v>
      </c>
      <c r="N688" s="832">
        <v>1</v>
      </c>
      <c r="O688" s="832">
        <v>86</v>
      </c>
      <c r="P688" s="849">
        <v>116</v>
      </c>
      <c r="Q688" s="849">
        <v>9976</v>
      </c>
      <c r="R688" s="837">
        <v>1.6571428571428573</v>
      </c>
      <c r="S688" s="850">
        <v>86</v>
      </c>
    </row>
    <row r="689" spans="1:19" ht="14.4" customHeight="1" x14ac:dyDescent="0.3">
      <c r="A689" s="831" t="s">
        <v>6808</v>
      </c>
      <c r="B689" s="832" t="s">
        <v>6809</v>
      </c>
      <c r="C689" s="832" t="s">
        <v>612</v>
      </c>
      <c r="D689" s="832" t="s">
        <v>2175</v>
      </c>
      <c r="E689" s="832" t="s">
        <v>6788</v>
      </c>
      <c r="F689" s="832" t="s">
        <v>6881</v>
      </c>
      <c r="G689" s="832" t="s">
        <v>6882</v>
      </c>
      <c r="H689" s="849">
        <v>1</v>
      </c>
      <c r="I689" s="849">
        <v>384</v>
      </c>
      <c r="J689" s="832">
        <v>0.1949238578680203</v>
      </c>
      <c r="K689" s="832">
        <v>384</v>
      </c>
      <c r="L689" s="849">
        <v>5</v>
      </c>
      <c r="M689" s="849">
        <v>1970</v>
      </c>
      <c r="N689" s="832">
        <v>1</v>
      </c>
      <c r="O689" s="832">
        <v>394</v>
      </c>
      <c r="P689" s="849">
        <v>3</v>
      </c>
      <c r="Q689" s="849">
        <v>1185</v>
      </c>
      <c r="R689" s="837">
        <v>0.60152284263959388</v>
      </c>
      <c r="S689" s="850">
        <v>395</v>
      </c>
    </row>
    <row r="690" spans="1:19" ht="14.4" customHeight="1" x14ac:dyDescent="0.3">
      <c r="A690" s="831" t="s">
        <v>6808</v>
      </c>
      <c r="B690" s="832" t="s">
        <v>6809</v>
      </c>
      <c r="C690" s="832" t="s">
        <v>612</v>
      </c>
      <c r="D690" s="832" t="s">
        <v>2175</v>
      </c>
      <c r="E690" s="832" t="s">
        <v>6788</v>
      </c>
      <c r="F690" s="832" t="s">
        <v>6885</v>
      </c>
      <c r="G690" s="832" t="s">
        <v>6886</v>
      </c>
      <c r="H690" s="849"/>
      <c r="I690" s="849"/>
      <c r="J690" s="832"/>
      <c r="K690" s="832"/>
      <c r="L690" s="849">
        <v>1</v>
      </c>
      <c r="M690" s="849">
        <v>162</v>
      </c>
      <c r="N690" s="832">
        <v>1</v>
      </c>
      <c r="O690" s="832">
        <v>162</v>
      </c>
      <c r="P690" s="849"/>
      <c r="Q690" s="849"/>
      <c r="R690" s="837"/>
      <c r="S690" s="850"/>
    </row>
    <row r="691" spans="1:19" ht="14.4" customHeight="1" x14ac:dyDescent="0.3">
      <c r="A691" s="831" t="s">
        <v>6808</v>
      </c>
      <c r="B691" s="832" t="s">
        <v>6809</v>
      </c>
      <c r="C691" s="832" t="s">
        <v>612</v>
      </c>
      <c r="D691" s="832" t="s">
        <v>2175</v>
      </c>
      <c r="E691" s="832" t="s">
        <v>6788</v>
      </c>
      <c r="F691" s="832" t="s">
        <v>6913</v>
      </c>
      <c r="G691" s="832" t="s">
        <v>6914</v>
      </c>
      <c r="H691" s="849"/>
      <c r="I691" s="849"/>
      <c r="J691" s="832"/>
      <c r="K691" s="832"/>
      <c r="L691" s="849">
        <v>1</v>
      </c>
      <c r="M691" s="849">
        <v>610</v>
      </c>
      <c r="N691" s="832">
        <v>1</v>
      </c>
      <c r="O691" s="832">
        <v>610</v>
      </c>
      <c r="P691" s="849"/>
      <c r="Q691" s="849"/>
      <c r="R691" s="837"/>
      <c r="S691" s="850"/>
    </row>
    <row r="692" spans="1:19" ht="14.4" customHeight="1" x14ac:dyDescent="0.3">
      <c r="A692" s="831" t="s">
        <v>6808</v>
      </c>
      <c r="B692" s="832" t="s">
        <v>6809</v>
      </c>
      <c r="C692" s="832" t="s">
        <v>612</v>
      </c>
      <c r="D692" s="832" t="s">
        <v>2175</v>
      </c>
      <c r="E692" s="832" t="s">
        <v>6788</v>
      </c>
      <c r="F692" s="832" t="s">
        <v>6915</v>
      </c>
      <c r="G692" s="832" t="s">
        <v>6916</v>
      </c>
      <c r="H692" s="849">
        <v>70</v>
      </c>
      <c r="I692" s="849">
        <v>5740</v>
      </c>
      <c r="J692" s="832">
        <v>3.0338266384778012</v>
      </c>
      <c r="K692" s="832">
        <v>82</v>
      </c>
      <c r="L692" s="849">
        <v>22</v>
      </c>
      <c r="M692" s="849">
        <v>1892</v>
      </c>
      <c r="N692" s="832">
        <v>1</v>
      </c>
      <c r="O692" s="832">
        <v>86</v>
      </c>
      <c r="P692" s="849">
        <v>41</v>
      </c>
      <c r="Q692" s="849">
        <v>3526</v>
      </c>
      <c r="R692" s="837">
        <v>1.8636363636363635</v>
      </c>
      <c r="S692" s="850">
        <v>86</v>
      </c>
    </row>
    <row r="693" spans="1:19" ht="14.4" customHeight="1" x14ac:dyDescent="0.3">
      <c r="A693" s="831" t="s">
        <v>6808</v>
      </c>
      <c r="B693" s="832" t="s">
        <v>6809</v>
      </c>
      <c r="C693" s="832" t="s">
        <v>612</v>
      </c>
      <c r="D693" s="832" t="s">
        <v>2175</v>
      </c>
      <c r="E693" s="832" t="s">
        <v>6788</v>
      </c>
      <c r="F693" s="832" t="s">
        <v>6917</v>
      </c>
      <c r="G693" s="832" t="s">
        <v>6918</v>
      </c>
      <c r="H693" s="849">
        <v>1</v>
      </c>
      <c r="I693" s="849">
        <v>389</v>
      </c>
      <c r="J693" s="832">
        <v>0.32497911445279865</v>
      </c>
      <c r="K693" s="832">
        <v>389</v>
      </c>
      <c r="L693" s="849">
        <v>3</v>
      </c>
      <c r="M693" s="849">
        <v>1197</v>
      </c>
      <c r="N693" s="832">
        <v>1</v>
      </c>
      <c r="O693" s="832">
        <v>399</v>
      </c>
      <c r="P693" s="849"/>
      <c r="Q693" s="849"/>
      <c r="R693" s="837"/>
      <c r="S693" s="850"/>
    </row>
    <row r="694" spans="1:19" ht="14.4" customHeight="1" x14ac:dyDescent="0.3">
      <c r="A694" s="831" t="s">
        <v>6808</v>
      </c>
      <c r="B694" s="832" t="s">
        <v>6809</v>
      </c>
      <c r="C694" s="832" t="s">
        <v>612</v>
      </c>
      <c r="D694" s="832" t="s">
        <v>2176</v>
      </c>
      <c r="E694" s="832" t="s">
        <v>6786</v>
      </c>
      <c r="F694" s="832" t="s">
        <v>6787</v>
      </c>
      <c r="G694" s="832" t="s">
        <v>3778</v>
      </c>
      <c r="H694" s="849">
        <v>4</v>
      </c>
      <c r="I694" s="849">
        <v>604</v>
      </c>
      <c r="J694" s="832">
        <v>1.4814814814814816</v>
      </c>
      <c r="K694" s="832">
        <v>151</v>
      </c>
      <c r="L694" s="849">
        <v>2.6999999999999997</v>
      </c>
      <c r="M694" s="849">
        <v>407.7</v>
      </c>
      <c r="N694" s="832">
        <v>1</v>
      </c>
      <c r="O694" s="832">
        <v>151</v>
      </c>
      <c r="P694" s="849">
        <v>2.75</v>
      </c>
      <c r="Q694" s="849">
        <v>337.92</v>
      </c>
      <c r="R694" s="837">
        <v>0.82884473877851372</v>
      </c>
      <c r="S694" s="850">
        <v>122.88000000000001</v>
      </c>
    </row>
    <row r="695" spans="1:19" ht="14.4" customHeight="1" x14ac:dyDescent="0.3">
      <c r="A695" s="831" t="s">
        <v>6808</v>
      </c>
      <c r="B695" s="832" t="s">
        <v>6809</v>
      </c>
      <c r="C695" s="832" t="s">
        <v>612</v>
      </c>
      <c r="D695" s="832" t="s">
        <v>2176</v>
      </c>
      <c r="E695" s="832" t="s">
        <v>6786</v>
      </c>
      <c r="F695" s="832" t="s">
        <v>6819</v>
      </c>
      <c r="G695" s="832" t="s">
        <v>686</v>
      </c>
      <c r="H695" s="849">
        <v>65</v>
      </c>
      <c r="I695" s="849">
        <v>1373.4499999999998</v>
      </c>
      <c r="J695" s="832">
        <v>2.708333333333333</v>
      </c>
      <c r="K695" s="832">
        <v>21.129999999999995</v>
      </c>
      <c r="L695" s="849">
        <v>24</v>
      </c>
      <c r="M695" s="849">
        <v>507.12</v>
      </c>
      <c r="N695" s="832">
        <v>1</v>
      </c>
      <c r="O695" s="832">
        <v>21.13</v>
      </c>
      <c r="P695" s="849">
        <v>13</v>
      </c>
      <c r="Q695" s="849">
        <v>218.4</v>
      </c>
      <c r="R695" s="837">
        <v>0.43066729768102224</v>
      </c>
      <c r="S695" s="850">
        <v>16.8</v>
      </c>
    </row>
    <row r="696" spans="1:19" ht="14.4" customHeight="1" x14ac:dyDescent="0.3">
      <c r="A696" s="831" t="s">
        <v>6808</v>
      </c>
      <c r="B696" s="832" t="s">
        <v>6809</v>
      </c>
      <c r="C696" s="832" t="s">
        <v>612</v>
      </c>
      <c r="D696" s="832" t="s">
        <v>2176</v>
      </c>
      <c r="E696" s="832" t="s">
        <v>6786</v>
      </c>
      <c r="F696" s="832" t="s">
        <v>6820</v>
      </c>
      <c r="G696" s="832" t="s">
        <v>704</v>
      </c>
      <c r="H696" s="849">
        <v>2.2000000000000002</v>
      </c>
      <c r="I696" s="849">
        <v>580.91000000000008</v>
      </c>
      <c r="J696" s="832">
        <v>0.36666666666666675</v>
      </c>
      <c r="K696" s="832">
        <v>264.05</v>
      </c>
      <c r="L696" s="849">
        <v>6</v>
      </c>
      <c r="M696" s="849">
        <v>1584.3</v>
      </c>
      <c r="N696" s="832">
        <v>1</v>
      </c>
      <c r="O696" s="832">
        <v>264.05</v>
      </c>
      <c r="P696" s="849">
        <v>8.6</v>
      </c>
      <c r="Q696" s="849">
        <v>1806.4299999999998</v>
      </c>
      <c r="R696" s="837">
        <v>1.14020703149656</v>
      </c>
      <c r="S696" s="850">
        <v>210.04999999999998</v>
      </c>
    </row>
    <row r="697" spans="1:19" ht="14.4" customHeight="1" x14ac:dyDescent="0.3">
      <c r="A697" s="831" t="s">
        <v>6808</v>
      </c>
      <c r="B697" s="832" t="s">
        <v>6809</v>
      </c>
      <c r="C697" s="832" t="s">
        <v>612</v>
      </c>
      <c r="D697" s="832" t="s">
        <v>2176</v>
      </c>
      <c r="E697" s="832" t="s">
        <v>6788</v>
      </c>
      <c r="F697" s="832" t="s">
        <v>6823</v>
      </c>
      <c r="G697" s="832" t="s">
        <v>6824</v>
      </c>
      <c r="H697" s="849">
        <v>3</v>
      </c>
      <c r="I697" s="849">
        <v>591</v>
      </c>
      <c r="J697" s="832">
        <v>2.8829268292682926</v>
      </c>
      <c r="K697" s="832">
        <v>197</v>
      </c>
      <c r="L697" s="849">
        <v>1</v>
      </c>
      <c r="M697" s="849">
        <v>205</v>
      </c>
      <c r="N697" s="832">
        <v>1</v>
      </c>
      <c r="O697" s="832">
        <v>205</v>
      </c>
      <c r="P697" s="849">
        <v>1</v>
      </c>
      <c r="Q697" s="849">
        <v>205</v>
      </c>
      <c r="R697" s="837">
        <v>1</v>
      </c>
      <c r="S697" s="850">
        <v>205</v>
      </c>
    </row>
    <row r="698" spans="1:19" ht="14.4" customHeight="1" x14ac:dyDescent="0.3">
      <c r="A698" s="831" t="s">
        <v>6808</v>
      </c>
      <c r="B698" s="832" t="s">
        <v>6809</v>
      </c>
      <c r="C698" s="832" t="s">
        <v>612</v>
      </c>
      <c r="D698" s="832" t="s">
        <v>2176</v>
      </c>
      <c r="E698" s="832" t="s">
        <v>6788</v>
      </c>
      <c r="F698" s="832" t="s">
        <v>6833</v>
      </c>
      <c r="G698" s="832" t="s">
        <v>6834</v>
      </c>
      <c r="H698" s="849">
        <v>13</v>
      </c>
      <c r="I698" s="849">
        <v>455</v>
      </c>
      <c r="J698" s="832">
        <v>4.0990990990990994</v>
      </c>
      <c r="K698" s="832">
        <v>35</v>
      </c>
      <c r="L698" s="849">
        <v>3</v>
      </c>
      <c r="M698" s="849">
        <v>111</v>
      </c>
      <c r="N698" s="832">
        <v>1</v>
      </c>
      <c r="O698" s="832">
        <v>37</v>
      </c>
      <c r="P698" s="849">
        <v>10</v>
      </c>
      <c r="Q698" s="849">
        <v>370</v>
      </c>
      <c r="R698" s="837">
        <v>3.3333333333333335</v>
      </c>
      <c r="S698" s="850">
        <v>37</v>
      </c>
    </row>
    <row r="699" spans="1:19" ht="14.4" customHeight="1" x14ac:dyDescent="0.3">
      <c r="A699" s="831" t="s">
        <v>6808</v>
      </c>
      <c r="B699" s="832" t="s">
        <v>6809</v>
      </c>
      <c r="C699" s="832" t="s">
        <v>612</v>
      </c>
      <c r="D699" s="832" t="s">
        <v>2176</v>
      </c>
      <c r="E699" s="832" t="s">
        <v>6788</v>
      </c>
      <c r="F699" s="832" t="s">
        <v>6839</v>
      </c>
      <c r="G699" s="832" t="s">
        <v>6840</v>
      </c>
      <c r="H699" s="849">
        <v>1</v>
      </c>
      <c r="I699" s="849">
        <v>201</v>
      </c>
      <c r="J699" s="832"/>
      <c r="K699" s="832">
        <v>201</v>
      </c>
      <c r="L699" s="849"/>
      <c r="M699" s="849"/>
      <c r="N699" s="832"/>
      <c r="O699" s="832"/>
      <c r="P699" s="849"/>
      <c r="Q699" s="849"/>
      <c r="R699" s="837"/>
      <c r="S699" s="850"/>
    </row>
    <row r="700" spans="1:19" ht="14.4" customHeight="1" x14ac:dyDescent="0.3">
      <c r="A700" s="831" t="s">
        <v>6808</v>
      </c>
      <c r="B700" s="832" t="s">
        <v>6809</v>
      </c>
      <c r="C700" s="832" t="s">
        <v>612</v>
      </c>
      <c r="D700" s="832" t="s">
        <v>2176</v>
      </c>
      <c r="E700" s="832" t="s">
        <v>6788</v>
      </c>
      <c r="F700" s="832" t="s">
        <v>6841</v>
      </c>
      <c r="G700" s="832" t="s">
        <v>6842</v>
      </c>
      <c r="H700" s="849">
        <v>1</v>
      </c>
      <c r="I700" s="849">
        <v>301</v>
      </c>
      <c r="J700" s="832"/>
      <c r="K700" s="832">
        <v>301</v>
      </c>
      <c r="L700" s="849"/>
      <c r="M700" s="849"/>
      <c r="N700" s="832"/>
      <c r="O700" s="832"/>
      <c r="P700" s="849"/>
      <c r="Q700" s="849"/>
      <c r="R700" s="837"/>
      <c r="S700" s="850"/>
    </row>
    <row r="701" spans="1:19" ht="14.4" customHeight="1" x14ac:dyDescent="0.3">
      <c r="A701" s="831" t="s">
        <v>6808</v>
      </c>
      <c r="B701" s="832" t="s">
        <v>6809</v>
      </c>
      <c r="C701" s="832" t="s">
        <v>612</v>
      </c>
      <c r="D701" s="832" t="s">
        <v>2176</v>
      </c>
      <c r="E701" s="832" t="s">
        <v>6788</v>
      </c>
      <c r="F701" s="832" t="s">
        <v>6789</v>
      </c>
      <c r="G701" s="832" t="s">
        <v>6790</v>
      </c>
      <c r="H701" s="849">
        <v>300</v>
      </c>
      <c r="I701" s="849">
        <v>70500</v>
      </c>
      <c r="J701" s="832">
        <v>1.0176684566083491</v>
      </c>
      <c r="K701" s="832">
        <v>235</v>
      </c>
      <c r="L701" s="849">
        <v>276</v>
      </c>
      <c r="M701" s="849">
        <v>69276</v>
      </c>
      <c r="N701" s="832">
        <v>1</v>
      </c>
      <c r="O701" s="832">
        <v>251</v>
      </c>
      <c r="P701" s="849">
        <v>308</v>
      </c>
      <c r="Q701" s="849">
        <v>77308</v>
      </c>
      <c r="R701" s="837">
        <v>1.1159420289855073</v>
      </c>
      <c r="S701" s="850">
        <v>251</v>
      </c>
    </row>
    <row r="702" spans="1:19" ht="14.4" customHeight="1" x14ac:dyDescent="0.3">
      <c r="A702" s="831" t="s">
        <v>6808</v>
      </c>
      <c r="B702" s="832" t="s">
        <v>6809</v>
      </c>
      <c r="C702" s="832" t="s">
        <v>612</v>
      </c>
      <c r="D702" s="832" t="s">
        <v>2176</v>
      </c>
      <c r="E702" s="832" t="s">
        <v>6788</v>
      </c>
      <c r="F702" s="832" t="s">
        <v>6851</v>
      </c>
      <c r="G702" s="832" t="s">
        <v>6852</v>
      </c>
      <c r="H702" s="849">
        <v>480</v>
      </c>
      <c r="I702" s="849">
        <v>56640</v>
      </c>
      <c r="J702" s="832">
        <v>0.96052096052096048</v>
      </c>
      <c r="K702" s="832">
        <v>118</v>
      </c>
      <c r="L702" s="849">
        <v>468</v>
      </c>
      <c r="M702" s="849">
        <v>58968</v>
      </c>
      <c r="N702" s="832">
        <v>1</v>
      </c>
      <c r="O702" s="832">
        <v>126</v>
      </c>
      <c r="P702" s="849">
        <v>453</v>
      </c>
      <c r="Q702" s="849">
        <v>57078</v>
      </c>
      <c r="R702" s="837">
        <v>0.96794871794871795</v>
      </c>
      <c r="S702" s="850">
        <v>126</v>
      </c>
    </row>
    <row r="703" spans="1:19" ht="14.4" customHeight="1" x14ac:dyDescent="0.3">
      <c r="A703" s="831" t="s">
        <v>6808</v>
      </c>
      <c r="B703" s="832" t="s">
        <v>6809</v>
      </c>
      <c r="C703" s="832" t="s">
        <v>612</v>
      </c>
      <c r="D703" s="832" t="s">
        <v>2176</v>
      </c>
      <c r="E703" s="832" t="s">
        <v>6788</v>
      </c>
      <c r="F703" s="832" t="s">
        <v>6795</v>
      </c>
      <c r="G703" s="832" t="s">
        <v>6796</v>
      </c>
      <c r="H703" s="849">
        <v>112</v>
      </c>
      <c r="I703" s="849">
        <v>17584</v>
      </c>
      <c r="J703" s="832">
        <v>1.0473524331407469</v>
      </c>
      <c r="K703" s="832">
        <v>157</v>
      </c>
      <c r="L703" s="849">
        <v>103</v>
      </c>
      <c r="M703" s="849">
        <v>16789</v>
      </c>
      <c r="N703" s="832">
        <v>1</v>
      </c>
      <c r="O703" s="832">
        <v>163</v>
      </c>
      <c r="P703" s="849">
        <v>97</v>
      </c>
      <c r="Q703" s="849">
        <v>15811</v>
      </c>
      <c r="R703" s="837">
        <v>0.94174757281553401</v>
      </c>
      <c r="S703" s="850">
        <v>163</v>
      </c>
    </row>
    <row r="704" spans="1:19" ht="14.4" customHeight="1" x14ac:dyDescent="0.3">
      <c r="A704" s="831" t="s">
        <v>6808</v>
      </c>
      <c r="B704" s="832" t="s">
        <v>6809</v>
      </c>
      <c r="C704" s="832" t="s">
        <v>612</v>
      </c>
      <c r="D704" s="832" t="s">
        <v>2176</v>
      </c>
      <c r="E704" s="832" t="s">
        <v>6788</v>
      </c>
      <c r="F704" s="832" t="s">
        <v>6797</v>
      </c>
      <c r="G704" s="832" t="s">
        <v>6798</v>
      </c>
      <c r="H704" s="849">
        <v>375</v>
      </c>
      <c r="I704" s="849">
        <v>4599.99</v>
      </c>
      <c r="J704" s="832">
        <v>0.19193279667137739</v>
      </c>
      <c r="K704" s="832">
        <v>12.266639999999999</v>
      </c>
      <c r="L704" s="849">
        <v>719</v>
      </c>
      <c r="M704" s="849">
        <v>23966.67</v>
      </c>
      <c r="N704" s="832">
        <v>1</v>
      </c>
      <c r="O704" s="832">
        <v>33.333337969401946</v>
      </c>
      <c r="P704" s="849">
        <v>755</v>
      </c>
      <c r="Q704" s="849">
        <v>25166.67</v>
      </c>
      <c r="R704" s="837">
        <v>1.0500695340654334</v>
      </c>
      <c r="S704" s="850">
        <v>33.33333774834437</v>
      </c>
    </row>
    <row r="705" spans="1:19" ht="14.4" customHeight="1" x14ac:dyDescent="0.3">
      <c r="A705" s="831" t="s">
        <v>6808</v>
      </c>
      <c r="B705" s="832" t="s">
        <v>6809</v>
      </c>
      <c r="C705" s="832" t="s">
        <v>612</v>
      </c>
      <c r="D705" s="832" t="s">
        <v>2176</v>
      </c>
      <c r="E705" s="832" t="s">
        <v>6788</v>
      </c>
      <c r="F705" s="832" t="s">
        <v>6869</v>
      </c>
      <c r="G705" s="832" t="s">
        <v>6870</v>
      </c>
      <c r="H705" s="849"/>
      <c r="I705" s="849"/>
      <c r="J705" s="832"/>
      <c r="K705" s="832"/>
      <c r="L705" s="849"/>
      <c r="M705" s="849"/>
      <c r="N705" s="832"/>
      <c r="O705" s="832"/>
      <c r="P705" s="849">
        <v>1</v>
      </c>
      <c r="Q705" s="849">
        <v>37</v>
      </c>
      <c r="R705" s="837"/>
      <c r="S705" s="850">
        <v>37</v>
      </c>
    </row>
    <row r="706" spans="1:19" ht="14.4" customHeight="1" x14ac:dyDescent="0.3">
      <c r="A706" s="831" t="s">
        <v>6808</v>
      </c>
      <c r="B706" s="832" t="s">
        <v>6809</v>
      </c>
      <c r="C706" s="832" t="s">
        <v>612</v>
      </c>
      <c r="D706" s="832" t="s">
        <v>2176</v>
      </c>
      <c r="E706" s="832" t="s">
        <v>6788</v>
      </c>
      <c r="F706" s="832" t="s">
        <v>6799</v>
      </c>
      <c r="G706" s="832" t="s">
        <v>6800</v>
      </c>
      <c r="H706" s="849">
        <v>117</v>
      </c>
      <c r="I706" s="849">
        <v>9594</v>
      </c>
      <c r="J706" s="832">
        <v>1.0830887333483856</v>
      </c>
      <c r="K706" s="832">
        <v>82</v>
      </c>
      <c r="L706" s="849">
        <v>103</v>
      </c>
      <c r="M706" s="849">
        <v>8858</v>
      </c>
      <c r="N706" s="832">
        <v>1</v>
      </c>
      <c r="O706" s="832">
        <v>86</v>
      </c>
      <c r="P706" s="849">
        <v>99</v>
      </c>
      <c r="Q706" s="849">
        <v>8514</v>
      </c>
      <c r="R706" s="837">
        <v>0.96116504854368934</v>
      </c>
      <c r="S706" s="850">
        <v>86</v>
      </c>
    </row>
    <row r="707" spans="1:19" ht="14.4" customHeight="1" x14ac:dyDescent="0.3">
      <c r="A707" s="831" t="s">
        <v>6808</v>
      </c>
      <c r="B707" s="832" t="s">
        <v>6809</v>
      </c>
      <c r="C707" s="832" t="s">
        <v>612</v>
      </c>
      <c r="D707" s="832" t="s">
        <v>2176</v>
      </c>
      <c r="E707" s="832" t="s">
        <v>6788</v>
      </c>
      <c r="F707" s="832" t="s">
        <v>6871</v>
      </c>
      <c r="G707" s="832" t="s">
        <v>6872</v>
      </c>
      <c r="H707" s="849"/>
      <c r="I707" s="849"/>
      <c r="J707" s="832"/>
      <c r="K707" s="832"/>
      <c r="L707" s="849">
        <v>1</v>
      </c>
      <c r="M707" s="849">
        <v>154</v>
      </c>
      <c r="N707" s="832">
        <v>1</v>
      </c>
      <c r="O707" s="832">
        <v>154</v>
      </c>
      <c r="P707" s="849"/>
      <c r="Q707" s="849"/>
      <c r="R707" s="837"/>
      <c r="S707" s="850"/>
    </row>
    <row r="708" spans="1:19" ht="14.4" customHeight="1" x14ac:dyDescent="0.3">
      <c r="A708" s="831" t="s">
        <v>6808</v>
      </c>
      <c r="B708" s="832" t="s">
        <v>6809</v>
      </c>
      <c r="C708" s="832" t="s">
        <v>612</v>
      </c>
      <c r="D708" s="832" t="s">
        <v>2176</v>
      </c>
      <c r="E708" s="832" t="s">
        <v>6788</v>
      </c>
      <c r="F708" s="832" t="s">
        <v>6875</v>
      </c>
      <c r="G708" s="832" t="s">
        <v>6876</v>
      </c>
      <c r="H708" s="849">
        <v>1</v>
      </c>
      <c r="I708" s="849">
        <v>0</v>
      </c>
      <c r="J708" s="832"/>
      <c r="K708" s="832">
        <v>0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6808</v>
      </c>
      <c r="B709" s="832" t="s">
        <v>6809</v>
      </c>
      <c r="C709" s="832" t="s">
        <v>612</v>
      </c>
      <c r="D709" s="832" t="s">
        <v>2176</v>
      </c>
      <c r="E709" s="832" t="s">
        <v>6788</v>
      </c>
      <c r="F709" s="832" t="s">
        <v>6879</v>
      </c>
      <c r="G709" s="832" t="s">
        <v>6880</v>
      </c>
      <c r="H709" s="849">
        <v>2</v>
      </c>
      <c r="I709" s="849">
        <v>140</v>
      </c>
      <c r="J709" s="832">
        <v>1.8918918918918919</v>
      </c>
      <c r="K709" s="832">
        <v>70</v>
      </c>
      <c r="L709" s="849">
        <v>1</v>
      </c>
      <c r="M709" s="849">
        <v>74</v>
      </c>
      <c r="N709" s="832">
        <v>1</v>
      </c>
      <c r="O709" s="832">
        <v>74</v>
      </c>
      <c r="P709" s="849"/>
      <c r="Q709" s="849"/>
      <c r="R709" s="837"/>
      <c r="S709" s="850"/>
    </row>
    <row r="710" spans="1:19" ht="14.4" customHeight="1" x14ac:dyDescent="0.3">
      <c r="A710" s="831" t="s">
        <v>6808</v>
      </c>
      <c r="B710" s="832" t="s">
        <v>6809</v>
      </c>
      <c r="C710" s="832" t="s">
        <v>612</v>
      </c>
      <c r="D710" s="832" t="s">
        <v>2176</v>
      </c>
      <c r="E710" s="832" t="s">
        <v>6788</v>
      </c>
      <c r="F710" s="832" t="s">
        <v>6887</v>
      </c>
      <c r="G710" s="832" t="s">
        <v>6888</v>
      </c>
      <c r="H710" s="849">
        <v>1</v>
      </c>
      <c r="I710" s="849">
        <v>349</v>
      </c>
      <c r="J710" s="832"/>
      <c r="K710" s="832">
        <v>349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6808</v>
      </c>
      <c r="B711" s="832" t="s">
        <v>6809</v>
      </c>
      <c r="C711" s="832" t="s">
        <v>612</v>
      </c>
      <c r="D711" s="832" t="s">
        <v>2176</v>
      </c>
      <c r="E711" s="832" t="s">
        <v>6788</v>
      </c>
      <c r="F711" s="832" t="s">
        <v>6895</v>
      </c>
      <c r="G711" s="832" t="s">
        <v>6896</v>
      </c>
      <c r="H711" s="849">
        <v>3</v>
      </c>
      <c r="I711" s="849">
        <v>171</v>
      </c>
      <c r="J711" s="832">
        <v>1.4491525423728813</v>
      </c>
      <c r="K711" s="832">
        <v>57</v>
      </c>
      <c r="L711" s="849">
        <v>2</v>
      </c>
      <c r="M711" s="849">
        <v>118</v>
      </c>
      <c r="N711" s="832">
        <v>1</v>
      </c>
      <c r="O711" s="832">
        <v>59</v>
      </c>
      <c r="P711" s="849"/>
      <c r="Q711" s="849"/>
      <c r="R711" s="837"/>
      <c r="S711" s="850"/>
    </row>
    <row r="712" spans="1:19" ht="14.4" customHeight="1" x14ac:dyDescent="0.3">
      <c r="A712" s="831" t="s">
        <v>6808</v>
      </c>
      <c r="B712" s="832" t="s">
        <v>6809</v>
      </c>
      <c r="C712" s="832" t="s">
        <v>612</v>
      </c>
      <c r="D712" s="832" t="s">
        <v>2176</v>
      </c>
      <c r="E712" s="832" t="s">
        <v>6788</v>
      </c>
      <c r="F712" s="832" t="s">
        <v>6803</v>
      </c>
      <c r="G712" s="832" t="s">
        <v>6804</v>
      </c>
      <c r="H712" s="849">
        <v>2</v>
      </c>
      <c r="I712" s="849">
        <v>974</v>
      </c>
      <c r="J712" s="832"/>
      <c r="K712" s="832">
        <v>487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6808</v>
      </c>
      <c r="B713" s="832" t="s">
        <v>6809</v>
      </c>
      <c r="C713" s="832" t="s">
        <v>612</v>
      </c>
      <c r="D713" s="832" t="s">
        <v>2176</v>
      </c>
      <c r="E713" s="832" t="s">
        <v>6788</v>
      </c>
      <c r="F713" s="832" t="s">
        <v>6915</v>
      </c>
      <c r="G713" s="832" t="s">
        <v>6916</v>
      </c>
      <c r="H713" s="849">
        <v>10</v>
      </c>
      <c r="I713" s="849">
        <v>820</v>
      </c>
      <c r="J713" s="832">
        <v>1.5891472868217054</v>
      </c>
      <c r="K713" s="832">
        <v>82</v>
      </c>
      <c r="L713" s="849">
        <v>6</v>
      </c>
      <c r="M713" s="849">
        <v>516</v>
      </c>
      <c r="N713" s="832">
        <v>1</v>
      </c>
      <c r="O713" s="832">
        <v>86</v>
      </c>
      <c r="P713" s="849">
        <v>4</v>
      </c>
      <c r="Q713" s="849">
        <v>344</v>
      </c>
      <c r="R713" s="837">
        <v>0.66666666666666663</v>
      </c>
      <c r="S713" s="850">
        <v>86</v>
      </c>
    </row>
    <row r="714" spans="1:19" ht="14.4" customHeight="1" x14ac:dyDescent="0.3">
      <c r="A714" s="831" t="s">
        <v>6808</v>
      </c>
      <c r="B714" s="832" t="s">
        <v>6809</v>
      </c>
      <c r="C714" s="832" t="s">
        <v>612</v>
      </c>
      <c r="D714" s="832" t="s">
        <v>6782</v>
      </c>
      <c r="E714" s="832" t="s">
        <v>6788</v>
      </c>
      <c r="F714" s="832" t="s">
        <v>6897</v>
      </c>
      <c r="G714" s="832" t="s">
        <v>6898</v>
      </c>
      <c r="H714" s="849"/>
      <c r="I714" s="849"/>
      <c r="J714" s="832"/>
      <c r="K714" s="832"/>
      <c r="L714" s="849"/>
      <c r="M714" s="849"/>
      <c r="N714" s="832"/>
      <c r="O714" s="832"/>
      <c r="P714" s="849">
        <v>1</v>
      </c>
      <c r="Q714" s="849">
        <v>204</v>
      </c>
      <c r="R714" s="837"/>
      <c r="S714" s="850">
        <v>204</v>
      </c>
    </row>
    <row r="715" spans="1:19" ht="14.4" customHeight="1" x14ac:dyDescent="0.3">
      <c r="A715" s="831" t="s">
        <v>6808</v>
      </c>
      <c r="B715" s="832" t="s">
        <v>6809</v>
      </c>
      <c r="C715" s="832" t="s">
        <v>612</v>
      </c>
      <c r="D715" s="832" t="s">
        <v>6781</v>
      </c>
      <c r="E715" s="832" t="s">
        <v>6788</v>
      </c>
      <c r="F715" s="832" t="s">
        <v>6897</v>
      </c>
      <c r="G715" s="832" t="s">
        <v>6898</v>
      </c>
      <c r="H715" s="849"/>
      <c r="I715" s="849"/>
      <c r="J715" s="832"/>
      <c r="K715" s="832"/>
      <c r="L715" s="849"/>
      <c r="M715" s="849"/>
      <c r="N715" s="832"/>
      <c r="O715" s="832"/>
      <c r="P715" s="849">
        <v>1</v>
      </c>
      <c r="Q715" s="849">
        <v>204</v>
      </c>
      <c r="R715" s="837"/>
      <c r="S715" s="850">
        <v>204</v>
      </c>
    </row>
    <row r="716" spans="1:19" ht="14.4" customHeight="1" x14ac:dyDescent="0.3">
      <c r="A716" s="831" t="s">
        <v>6808</v>
      </c>
      <c r="B716" s="832" t="s">
        <v>6809</v>
      </c>
      <c r="C716" s="832" t="s">
        <v>618</v>
      </c>
      <c r="D716" s="832" t="s">
        <v>6780</v>
      </c>
      <c r="E716" s="832" t="s">
        <v>6786</v>
      </c>
      <c r="F716" s="832" t="s">
        <v>6787</v>
      </c>
      <c r="G716" s="832" t="s">
        <v>3778</v>
      </c>
      <c r="H716" s="849"/>
      <c r="I716" s="849"/>
      <c r="J716" s="832"/>
      <c r="K716" s="832"/>
      <c r="L716" s="849">
        <v>5.6000000000000005</v>
      </c>
      <c r="M716" s="849">
        <v>845.76</v>
      </c>
      <c r="N716" s="832">
        <v>1</v>
      </c>
      <c r="O716" s="832">
        <v>151.02857142857141</v>
      </c>
      <c r="P716" s="849"/>
      <c r="Q716" s="849"/>
      <c r="R716" s="837"/>
      <c r="S716" s="850"/>
    </row>
    <row r="717" spans="1:19" ht="14.4" customHeight="1" x14ac:dyDescent="0.3">
      <c r="A717" s="831" t="s">
        <v>6808</v>
      </c>
      <c r="B717" s="832" t="s">
        <v>6809</v>
      </c>
      <c r="C717" s="832" t="s">
        <v>618</v>
      </c>
      <c r="D717" s="832" t="s">
        <v>6780</v>
      </c>
      <c r="E717" s="832" t="s">
        <v>6788</v>
      </c>
      <c r="F717" s="832" t="s">
        <v>6934</v>
      </c>
      <c r="G717" s="832" t="s">
        <v>6935</v>
      </c>
      <c r="H717" s="849"/>
      <c r="I717" s="849"/>
      <c r="J717" s="832"/>
      <c r="K717" s="832"/>
      <c r="L717" s="849">
        <v>2</v>
      </c>
      <c r="M717" s="849">
        <v>392</v>
      </c>
      <c r="N717" s="832">
        <v>1</v>
      </c>
      <c r="O717" s="832">
        <v>196</v>
      </c>
      <c r="P717" s="849"/>
      <c r="Q717" s="849"/>
      <c r="R717" s="837"/>
      <c r="S717" s="850"/>
    </row>
    <row r="718" spans="1:19" ht="14.4" customHeight="1" x14ac:dyDescent="0.3">
      <c r="A718" s="831" t="s">
        <v>6808</v>
      </c>
      <c r="B718" s="832" t="s">
        <v>6809</v>
      </c>
      <c r="C718" s="832" t="s">
        <v>618</v>
      </c>
      <c r="D718" s="832" t="s">
        <v>6780</v>
      </c>
      <c r="E718" s="832" t="s">
        <v>6788</v>
      </c>
      <c r="F718" s="832" t="s">
        <v>6793</v>
      </c>
      <c r="G718" s="832" t="s">
        <v>6794</v>
      </c>
      <c r="H718" s="849"/>
      <c r="I718" s="849"/>
      <c r="J718" s="832"/>
      <c r="K718" s="832"/>
      <c r="L718" s="849">
        <v>1</v>
      </c>
      <c r="M718" s="849">
        <v>1027</v>
      </c>
      <c r="N718" s="832">
        <v>1</v>
      </c>
      <c r="O718" s="832">
        <v>1027</v>
      </c>
      <c r="P718" s="849"/>
      <c r="Q718" s="849"/>
      <c r="R718" s="837"/>
      <c r="S718" s="850"/>
    </row>
    <row r="719" spans="1:19" ht="14.4" customHeight="1" x14ac:dyDescent="0.3">
      <c r="A719" s="831" t="s">
        <v>6808</v>
      </c>
      <c r="B719" s="832" t="s">
        <v>6809</v>
      </c>
      <c r="C719" s="832" t="s">
        <v>618</v>
      </c>
      <c r="D719" s="832" t="s">
        <v>6780</v>
      </c>
      <c r="E719" s="832" t="s">
        <v>6788</v>
      </c>
      <c r="F719" s="832" t="s">
        <v>6799</v>
      </c>
      <c r="G719" s="832" t="s">
        <v>6800</v>
      </c>
      <c r="H719" s="849"/>
      <c r="I719" s="849"/>
      <c r="J719" s="832"/>
      <c r="K719" s="832"/>
      <c r="L719" s="849">
        <v>38</v>
      </c>
      <c r="M719" s="849">
        <v>3268</v>
      </c>
      <c r="N719" s="832">
        <v>1</v>
      </c>
      <c r="O719" s="832">
        <v>86</v>
      </c>
      <c r="P719" s="849"/>
      <c r="Q719" s="849"/>
      <c r="R719" s="837"/>
      <c r="S719" s="850"/>
    </row>
    <row r="720" spans="1:19" ht="14.4" customHeight="1" x14ac:dyDescent="0.3">
      <c r="A720" s="831" t="s">
        <v>6808</v>
      </c>
      <c r="B720" s="832" t="s">
        <v>6809</v>
      </c>
      <c r="C720" s="832" t="s">
        <v>618</v>
      </c>
      <c r="D720" s="832" t="s">
        <v>6780</v>
      </c>
      <c r="E720" s="832" t="s">
        <v>6788</v>
      </c>
      <c r="F720" s="832" t="s">
        <v>6801</v>
      </c>
      <c r="G720" s="832" t="s">
        <v>6802</v>
      </c>
      <c r="H720" s="849"/>
      <c r="I720" s="849"/>
      <c r="J720" s="832"/>
      <c r="K720" s="832"/>
      <c r="L720" s="849">
        <v>30</v>
      </c>
      <c r="M720" s="849">
        <v>21630</v>
      </c>
      <c r="N720" s="832">
        <v>1</v>
      </c>
      <c r="O720" s="832">
        <v>721</v>
      </c>
      <c r="P720" s="849"/>
      <c r="Q720" s="849"/>
      <c r="R720" s="837"/>
      <c r="S720" s="850"/>
    </row>
    <row r="721" spans="1:19" ht="14.4" customHeight="1" x14ac:dyDescent="0.3">
      <c r="A721" s="831" t="s">
        <v>6808</v>
      </c>
      <c r="B721" s="832" t="s">
        <v>6809</v>
      </c>
      <c r="C721" s="832" t="s">
        <v>618</v>
      </c>
      <c r="D721" s="832" t="s">
        <v>6780</v>
      </c>
      <c r="E721" s="832" t="s">
        <v>6788</v>
      </c>
      <c r="F721" s="832" t="s">
        <v>6803</v>
      </c>
      <c r="G721" s="832" t="s">
        <v>6804</v>
      </c>
      <c r="H721" s="849"/>
      <c r="I721" s="849"/>
      <c r="J721" s="832"/>
      <c r="K721" s="832"/>
      <c r="L721" s="849">
        <v>1</v>
      </c>
      <c r="M721" s="849">
        <v>500</v>
      </c>
      <c r="N721" s="832">
        <v>1</v>
      </c>
      <c r="O721" s="832">
        <v>500</v>
      </c>
      <c r="P721" s="849"/>
      <c r="Q721" s="849"/>
      <c r="R721" s="837"/>
      <c r="S721" s="850"/>
    </row>
    <row r="722" spans="1:19" ht="14.4" customHeight="1" x14ac:dyDescent="0.3">
      <c r="A722" s="831" t="s">
        <v>6808</v>
      </c>
      <c r="B722" s="832" t="s">
        <v>6809</v>
      </c>
      <c r="C722" s="832" t="s">
        <v>618</v>
      </c>
      <c r="D722" s="832" t="s">
        <v>6780</v>
      </c>
      <c r="E722" s="832" t="s">
        <v>6788</v>
      </c>
      <c r="F722" s="832" t="s">
        <v>6940</v>
      </c>
      <c r="G722" s="832" t="s">
        <v>6941</v>
      </c>
      <c r="H722" s="849"/>
      <c r="I722" s="849"/>
      <c r="J722" s="832"/>
      <c r="K722" s="832"/>
      <c r="L722" s="849">
        <v>7</v>
      </c>
      <c r="M722" s="849">
        <v>3528</v>
      </c>
      <c r="N722" s="832">
        <v>1</v>
      </c>
      <c r="O722" s="832">
        <v>504</v>
      </c>
      <c r="P722" s="849"/>
      <c r="Q722" s="849"/>
      <c r="R722" s="837"/>
      <c r="S722" s="850"/>
    </row>
    <row r="723" spans="1:19" ht="14.4" customHeight="1" x14ac:dyDescent="0.3">
      <c r="A723" s="831" t="s">
        <v>6808</v>
      </c>
      <c r="B723" s="832" t="s">
        <v>6809</v>
      </c>
      <c r="C723" s="832" t="s">
        <v>618</v>
      </c>
      <c r="D723" s="832" t="s">
        <v>6780</v>
      </c>
      <c r="E723" s="832" t="s">
        <v>6788</v>
      </c>
      <c r="F723" s="832" t="s">
        <v>6944</v>
      </c>
      <c r="G723" s="832" t="s">
        <v>6945</v>
      </c>
      <c r="H723" s="849"/>
      <c r="I723" s="849"/>
      <c r="J723" s="832"/>
      <c r="K723" s="832"/>
      <c r="L723" s="849">
        <v>1</v>
      </c>
      <c r="M723" s="849">
        <v>2619</v>
      </c>
      <c r="N723" s="832">
        <v>1</v>
      </c>
      <c r="O723" s="832">
        <v>2619</v>
      </c>
      <c r="P723" s="849"/>
      <c r="Q723" s="849"/>
      <c r="R723" s="837"/>
      <c r="S723" s="850"/>
    </row>
    <row r="724" spans="1:19" ht="14.4" customHeight="1" x14ac:dyDescent="0.3">
      <c r="A724" s="831" t="s">
        <v>6808</v>
      </c>
      <c r="B724" s="832" t="s">
        <v>6809</v>
      </c>
      <c r="C724" s="832" t="s">
        <v>618</v>
      </c>
      <c r="D724" s="832" t="s">
        <v>2152</v>
      </c>
      <c r="E724" s="832" t="s">
        <v>6788</v>
      </c>
      <c r="F724" s="832" t="s">
        <v>6833</v>
      </c>
      <c r="G724" s="832" t="s">
        <v>6834</v>
      </c>
      <c r="H724" s="849"/>
      <c r="I724" s="849"/>
      <c r="J724" s="832"/>
      <c r="K724" s="832"/>
      <c r="L724" s="849">
        <v>1</v>
      </c>
      <c r="M724" s="849">
        <v>37</v>
      </c>
      <c r="N724" s="832">
        <v>1</v>
      </c>
      <c r="O724" s="832">
        <v>37</v>
      </c>
      <c r="P724" s="849"/>
      <c r="Q724" s="849"/>
      <c r="R724" s="837"/>
      <c r="S724" s="850"/>
    </row>
    <row r="725" spans="1:19" ht="14.4" customHeight="1" x14ac:dyDescent="0.3">
      <c r="A725" s="831" t="s">
        <v>6808</v>
      </c>
      <c r="B725" s="832" t="s">
        <v>6809</v>
      </c>
      <c r="C725" s="832" t="s">
        <v>618</v>
      </c>
      <c r="D725" s="832" t="s">
        <v>6776</v>
      </c>
      <c r="E725" s="832" t="s">
        <v>6786</v>
      </c>
      <c r="F725" s="832" t="s">
        <v>6787</v>
      </c>
      <c r="G725" s="832" t="s">
        <v>3778</v>
      </c>
      <c r="H725" s="849">
        <v>0.15000000000000002</v>
      </c>
      <c r="I725" s="849">
        <v>22.65</v>
      </c>
      <c r="J725" s="832"/>
      <c r="K725" s="832">
        <v>150.99999999999997</v>
      </c>
      <c r="L725" s="849"/>
      <c r="M725" s="849"/>
      <c r="N725" s="832"/>
      <c r="O725" s="832"/>
      <c r="P725" s="849"/>
      <c r="Q725" s="849"/>
      <c r="R725" s="837"/>
      <c r="S725" s="850"/>
    </row>
    <row r="726" spans="1:19" ht="14.4" customHeight="1" x14ac:dyDescent="0.3">
      <c r="A726" s="831" t="s">
        <v>6808</v>
      </c>
      <c r="B726" s="832" t="s">
        <v>6809</v>
      </c>
      <c r="C726" s="832" t="s">
        <v>618</v>
      </c>
      <c r="D726" s="832" t="s">
        <v>6776</v>
      </c>
      <c r="E726" s="832" t="s">
        <v>6788</v>
      </c>
      <c r="F726" s="832" t="s">
        <v>6936</v>
      </c>
      <c r="G726" s="832" t="s">
        <v>6937</v>
      </c>
      <c r="H726" s="849">
        <v>1</v>
      </c>
      <c r="I726" s="849">
        <v>449</v>
      </c>
      <c r="J726" s="832"/>
      <c r="K726" s="832">
        <v>449</v>
      </c>
      <c r="L726" s="849"/>
      <c r="M726" s="849"/>
      <c r="N726" s="832"/>
      <c r="O726" s="832"/>
      <c r="P726" s="849"/>
      <c r="Q726" s="849"/>
      <c r="R726" s="837"/>
      <c r="S726" s="850"/>
    </row>
    <row r="727" spans="1:19" ht="14.4" customHeight="1" x14ac:dyDescent="0.3">
      <c r="A727" s="831" t="s">
        <v>6808</v>
      </c>
      <c r="B727" s="832" t="s">
        <v>6809</v>
      </c>
      <c r="C727" s="832" t="s">
        <v>618</v>
      </c>
      <c r="D727" s="832" t="s">
        <v>6776</v>
      </c>
      <c r="E727" s="832" t="s">
        <v>6788</v>
      </c>
      <c r="F727" s="832" t="s">
        <v>6797</v>
      </c>
      <c r="G727" s="832" t="s">
        <v>6798</v>
      </c>
      <c r="H727" s="849">
        <v>5</v>
      </c>
      <c r="I727" s="849">
        <v>66.67</v>
      </c>
      <c r="J727" s="832"/>
      <c r="K727" s="832">
        <v>13.334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6808</v>
      </c>
      <c r="B728" s="832" t="s">
        <v>6809</v>
      </c>
      <c r="C728" s="832" t="s">
        <v>618</v>
      </c>
      <c r="D728" s="832" t="s">
        <v>6776</v>
      </c>
      <c r="E728" s="832" t="s">
        <v>6788</v>
      </c>
      <c r="F728" s="832" t="s">
        <v>6799</v>
      </c>
      <c r="G728" s="832" t="s">
        <v>6800</v>
      </c>
      <c r="H728" s="849">
        <v>3</v>
      </c>
      <c r="I728" s="849">
        <v>246</v>
      </c>
      <c r="J728" s="832"/>
      <c r="K728" s="832">
        <v>82</v>
      </c>
      <c r="L728" s="849"/>
      <c r="M728" s="849"/>
      <c r="N728" s="832"/>
      <c r="O728" s="832"/>
      <c r="P728" s="849"/>
      <c r="Q728" s="849"/>
      <c r="R728" s="837"/>
      <c r="S728" s="850"/>
    </row>
    <row r="729" spans="1:19" ht="14.4" customHeight="1" x14ac:dyDescent="0.3">
      <c r="A729" s="831" t="s">
        <v>6808</v>
      </c>
      <c r="B729" s="832" t="s">
        <v>6809</v>
      </c>
      <c r="C729" s="832" t="s">
        <v>618</v>
      </c>
      <c r="D729" s="832" t="s">
        <v>6776</v>
      </c>
      <c r="E729" s="832" t="s">
        <v>6788</v>
      </c>
      <c r="F729" s="832" t="s">
        <v>6801</v>
      </c>
      <c r="G729" s="832" t="s">
        <v>6802</v>
      </c>
      <c r="H729" s="849">
        <v>1</v>
      </c>
      <c r="I729" s="849">
        <v>704</v>
      </c>
      <c r="J729" s="832"/>
      <c r="K729" s="832">
        <v>704</v>
      </c>
      <c r="L729" s="849"/>
      <c r="M729" s="849"/>
      <c r="N729" s="832"/>
      <c r="O729" s="832"/>
      <c r="P729" s="849"/>
      <c r="Q729" s="849"/>
      <c r="R729" s="837"/>
      <c r="S729" s="850"/>
    </row>
    <row r="730" spans="1:19" ht="14.4" customHeight="1" x14ac:dyDescent="0.3">
      <c r="A730" s="831" t="s">
        <v>6808</v>
      </c>
      <c r="B730" s="832" t="s">
        <v>6809</v>
      </c>
      <c r="C730" s="832" t="s">
        <v>618</v>
      </c>
      <c r="D730" s="832" t="s">
        <v>6776</v>
      </c>
      <c r="E730" s="832" t="s">
        <v>6788</v>
      </c>
      <c r="F730" s="832" t="s">
        <v>6911</v>
      </c>
      <c r="G730" s="832" t="s">
        <v>6912</v>
      </c>
      <c r="H730" s="849">
        <v>2</v>
      </c>
      <c r="I730" s="849">
        <v>7070</v>
      </c>
      <c r="J730" s="832"/>
      <c r="K730" s="832">
        <v>3535</v>
      </c>
      <c r="L730" s="849"/>
      <c r="M730" s="849"/>
      <c r="N730" s="832"/>
      <c r="O730" s="832"/>
      <c r="P730" s="849"/>
      <c r="Q730" s="849"/>
      <c r="R730" s="837"/>
      <c r="S730" s="850"/>
    </row>
    <row r="731" spans="1:19" ht="14.4" customHeight="1" x14ac:dyDescent="0.3">
      <c r="A731" s="831" t="s">
        <v>6808</v>
      </c>
      <c r="B731" s="832" t="s">
        <v>6809</v>
      </c>
      <c r="C731" s="832" t="s">
        <v>618</v>
      </c>
      <c r="D731" s="832" t="s">
        <v>2153</v>
      </c>
      <c r="E731" s="832" t="s">
        <v>6786</v>
      </c>
      <c r="F731" s="832" t="s">
        <v>6787</v>
      </c>
      <c r="G731" s="832" t="s">
        <v>3778</v>
      </c>
      <c r="H731" s="849"/>
      <c r="I731" s="849"/>
      <c r="J731" s="832"/>
      <c r="K731" s="832"/>
      <c r="L731" s="849">
        <v>0.2</v>
      </c>
      <c r="M731" s="849">
        <v>30.2</v>
      </c>
      <c r="N731" s="832">
        <v>1</v>
      </c>
      <c r="O731" s="832">
        <v>151</v>
      </c>
      <c r="P731" s="849"/>
      <c r="Q731" s="849"/>
      <c r="R731" s="837"/>
      <c r="S731" s="850"/>
    </row>
    <row r="732" spans="1:19" ht="14.4" customHeight="1" x14ac:dyDescent="0.3">
      <c r="A732" s="831" t="s">
        <v>6808</v>
      </c>
      <c r="B732" s="832" t="s">
        <v>6809</v>
      </c>
      <c r="C732" s="832" t="s">
        <v>618</v>
      </c>
      <c r="D732" s="832" t="s">
        <v>2153</v>
      </c>
      <c r="E732" s="832" t="s">
        <v>6788</v>
      </c>
      <c r="F732" s="832" t="s">
        <v>6793</v>
      </c>
      <c r="G732" s="832" t="s">
        <v>6794</v>
      </c>
      <c r="H732" s="849"/>
      <c r="I732" s="849"/>
      <c r="J732" s="832"/>
      <c r="K732" s="832"/>
      <c r="L732" s="849">
        <v>2</v>
      </c>
      <c r="M732" s="849">
        <v>2054</v>
      </c>
      <c r="N732" s="832">
        <v>1</v>
      </c>
      <c r="O732" s="832">
        <v>1027</v>
      </c>
      <c r="P732" s="849"/>
      <c r="Q732" s="849"/>
      <c r="R732" s="837"/>
      <c r="S732" s="850"/>
    </row>
    <row r="733" spans="1:19" ht="14.4" customHeight="1" x14ac:dyDescent="0.3">
      <c r="A733" s="831" t="s">
        <v>6808</v>
      </c>
      <c r="B733" s="832" t="s">
        <v>6809</v>
      </c>
      <c r="C733" s="832" t="s">
        <v>618</v>
      </c>
      <c r="D733" s="832" t="s">
        <v>2153</v>
      </c>
      <c r="E733" s="832" t="s">
        <v>6788</v>
      </c>
      <c r="F733" s="832" t="s">
        <v>6799</v>
      </c>
      <c r="G733" s="832" t="s">
        <v>6800</v>
      </c>
      <c r="H733" s="849"/>
      <c r="I733" s="849"/>
      <c r="J733" s="832"/>
      <c r="K733" s="832"/>
      <c r="L733" s="849">
        <v>2</v>
      </c>
      <c r="M733" s="849">
        <v>172</v>
      </c>
      <c r="N733" s="832">
        <v>1</v>
      </c>
      <c r="O733" s="832">
        <v>86</v>
      </c>
      <c r="P733" s="849"/>
      <c r="Q733" s="849"/>
      <c r="R733" s="837"/>
      <c r="S733" s="850"/>
    </row>
    <row r="734" spans="1:19" ht="14.4" customHeight="1" x14ac:dyDescent="0.3">
      <c r="A734" s="831" t="s">
        <v>6808</v>
      </c>
      <c r="B734" s="832" t="s">
        <v>6809</v>
      </c>
      <c r="C734" s="832" t="s">
        <v>618</v>
      </c>
      <c r="D734" s="832" t="s">
        <v>2153</v>
      </c>
      <c r="E734" s="832" t="s">
        <v>6788</v>
      </c>
      <c r="F734" s="832" t="s">
        <v>6805</v>
      </c>
      <c r="G734" s="832" t="s">
        <v>6806</v>
      </c>
      <c r="H734" s="849"/>
      <c r="I734" s="849"/>
      <c r="J734" s="832"/>
      <c r="K734" s="832"/>
      <c r="L734" s="849">
        <v>1</v>
      </c>
      <c r="M734" s="849">
        <v>0</v>
      </c>
      <c r="N734" s="832"/>
      <c r="O734" s="832">
        <v>0</v>
      </c>
      <c r="P734" s="849"/>
      <c r="Q734" s="849"/>
      <c r="R734" s="837"/>
      <c r="S734" s="850"/>
    </row>
    <row r="735" spans="1:19" ht="14.4" customHeight="1" x14ac:dyDescent="0.3">
      <c r="A735" s="831" t="s">
        <v>6808</v>
      </c>
      <c r="B735" s="832" t="s">
        <v>6809</v>
      </c>
      <c r="C735" s="832" t="s">
        <v>618</v>
      </c>
      <c r="D735" s="832" t="s">
        <v>2154</v>
      </c>
      <c r="E735" s="832" t="s">
        <v>6786</v>
      </c>
      <c r="F735" s="832" t="s">
        <v>6787</v>
      </c>
      <c r="G735" s="832" t="s">
        <v>3778</v>
      </c>
      <c r="H735" s="849">
        <v>6.1</v>
      </c>
      <c r="I735" s="849">
        <v>921.1099999999999</v>
      </c>
      <c r="J735" s="832">
        <v>0.41486208946619346</v>
      </c>
      <c r="K735" s="832">
        <v>151.00163934426229</v>
      </c>
      <c r="L735" s="849">
        <v>14.700000000000001</v>
      </c>
      <c r="M735" s="849">
        <v>2220.2799999999997</v>
      </c>
      <c r="N735" s="832">
        <v>1</v>
      </c>
      <c r="O735" s="832">
        <v>151.0394557823129</v>
      </c>
      <c r="P735" s="849">
        <v>10.199999999999999</v>
      </c>
      <c r="Q735" s="849">
        <v>1353.29</v>
      </c>
      <c r="R735" s="837">
        <v>0.60951321454951635</v>
      </c>
      <c r="S735" s="850">
        <v>132.67549019607844</v>
      </c>
    </row>
    <row r="736" spans="1:19" ht="14.4" customHeight="1" x14ac:dyDescent="0.3">
      <c r="A736" s="831" t="s">
        <v>6808</v>
      </c>
      <c r="B736" s="832" t="s">
        <v>6809</v>
      </c>
      <c r="C736" s="832" t="s">
        <v>618</v>
      </c>
      <c r="D736" s="832" t="s">
        <v>2154</v>
      </c>
      <c r="E736" s="832" t="s">
        <v>6788</v>
      </c>
      <c r="F736" s="832" t="s">
        <v>6928</v>
      </c>
      <c r="G736" s="832" t="s">
        <v>6929</v>
      </c>
      <c r="H736" s="849"/>
      <c r="I736" s="849"/>
      <c r="J736" s="832"/>
      <c r="K736" s="832"/>
      <c r="L736" s="849">
        <v>2</v>
      </c>
      <c r="M736" s="849">
        <v>3354</v>
      </c>
      <c r="N736" s="832">
        <v>1</v>
      </c>
      <c r="O736" s="832">
        <v>1677</v>
      </c>
      <c r="P736" s="849">
        <v>6</v>
      </c>
      <c r="Q736" s="849">
        <v>10068</v>
      </c>
      <c r="R736" s="837">
        <v>3.0017889087656529</v>
      </c>
      <c r="S736" s="850">
        <v>1678</v>
      </c>
    </row>
    <row r="737" spans="1:19" ht="14.4" customHeight="1" x14ac:dyDescent="0.3">
      <c r="A737" s="831" t="s">
        <v>6808</v>
      </c>
      <c r="B737" s="832" t="s">
        <v>6809</v>
      </c>
      <c r="C737" s="832" t="s">
        <v>618</v>
      </c>
      <c r="D737" s="832" t="s">
        <v>2154</v>
      </c>
      <c r="E737" s="832" t="s">
        <v>6788</v>
      </c>
      <c r="F737" s="832" t="s">
        <v>6930</v>
      </c>
      <c r="G737" s="832" t="s">
        <v>6931</v>
      </c>
      <c r="H737" s="849"/>
      <c r="I737" s="849"/>
      <c r="J737" s="832"/>
      <c r="K737" s="832"/>
      <c r="L737" s="849">
        <v>3</v>
      </c>
      <c r="M737" s="849">
        <v>4179</v>
      </c>
      <c r="N737" s="832">
        <v>1</v>
      </c>
      <c r="O737" s="832">
        <v>1393</v>
      </c>
      <c r="P737" s="849"/>
      <c r="Q737" s="849"/>
      <c r="R737" s="837"/>
      <c r="S737" s="850"/>
    </row>
    <row r="738" spans="1:19" ht="14.4" customHeight="1" x14ac:dyDescent="0.3">
      <c r="A738" s="831" t="s">
        <v>6808</v>
      </c>
      <c r="B738" s="832" t="s">
        <v>6809</v>
      </c>
      <c r="C738" s="832" t="s">
        <v>618</v>
      </c>
      <c r="D738" s="832" t="s">
        <v>2154</v>
      </c>
      <c r="E738" s="832" t="s">
        <v>6788</v>
      </c>
      <c r="F738" s="832" t="s">
        <v>6789</v>
      </c>
      <c r="G738" s="832" t="s">
        <v>6790</v>
      </c>
      <c r="H738" s="849">
        <v>3</v>
      </c>
      <c r="I738" s="849">
        <v>705</v>
      </c>
      <c r="J738" s="832"/>
      <c r="K738" s="832">
        <v>235</v>
      </c>
      <c r="L738" s="849"/>
      <c r="M738" s="849"/>
      <c r="N738" s="832"/>
      <c r="O738" s="832"/>
      <c r="P738" s="849"/>
      <c r="Q738" s="849"/>
      <c r="R738" s="837"/>
      <c r="S738" s="850"/>
    </row>
    <row r="739" spans="1:19" ht="14.4" customHeight="1" x14ac:dyDescent="0.3">
      <c r="A739" s="831" t="s">
        <v>6808</v>
      </c>
      <c r="B739" s="832" t="s">
        <v>6809</v>
      </c>
      <c r="C739" s="832" t="s">
        <v>618</v>
      </c>
      <c r="D739" s="832" t="s">
        <v>2154</v>
      </c>
      <c r="E739" s="832" t="s">
        <v>6788</v>
      </c>
      <c r="F739" s="832" t="s">
        <v>6851</v>
      </c>
      <c r="G739" s="832" t="s">
        <v>6852</v>
      </c>
      <c r="H739" s="849"/>
      <c r="I739" s="849"/>
      <c r="J739" s="832"/>
      <c r="K739" s="832"/>
      <c r="L739" s="849">
        <v>1</v>
      </c>
      <c r="M739" s="849">
        <v>126</v>
      </c>
      <c r="N739" s="832">
        <v>1</v>
      </c>
      <c r="O739" s="832">
        <v>126</v>
      </c>
      <c r="P739" s="849"/>
      <c r="Q739" s="849"/>
      <c r="R739" s="837"/>
      <c r="S739" s="850"/>
    </row>
    <row r="740" spans="1:19" ht="14.4" customHeight="1" x14ac:dyDescent="0.3">
      <c r="A740" s="831" t="s">
        <v>6808</v>
      </c>
      <c r="B740" s="832" t="s">
        <v>6809</v>
      </c>
      <c r="C740" s="832" t="s">
        <v>618</v>
      </c>
      <c r="D740" s="832" t="s">
        <v>2154</v>
      </c>
      <c r="E740" s="832" t="s">
        <v>6788</v>
      </c>
      <c r="F740" s="832" t="s">
        <v>6934</v>
      </c>
      <c r="G740" s="832" t="s">
        <v>6935</v>
      </c>
      <c r="H740" s="849">
        <v>1</v>
      </c>
      <c r="I740" s="849">
        <v>188</v>
      </c>
      <c r="J740" s="832">
        <v>0.23979591836734693</v>
      </c>
      <c r="K740" s="832">
        <v>188</v>
      </c>
      <c r="L740" s="849">
        <v>4</v>
      </c>
      <c r="M740" s="849">
        <v>784</v>
      </c>
      <c r="N740" s="832">
        <v>1</v>
      </c>
      <c r="O740" s="832">
        <v>196</v>
      </c>
      <c r="P740" s="849"/>
      <c r="Q740" s="849"/>
      <c r="R740" s="837"/>
      <c r="S740" s="850"/>
    </row>
    <row r="741" spans="1:19" ht="14.4" customHeight="1" x14ac:dyDescent="0.3">
      <c r="A741" s="831" t="s">
        <v>6808</v>
      </c>
      <c r="B741" s="832" t="s">
        <v>6809</v>
      </c>
      <c r="C741" s="832" t="s">
        <v>618</v>
      </c>
      <c r="D741" s="832" t="s">
        <v>2154</v>
      </c>
      <c r="E741" s="832" t="s">
        <v>6788</v>
      </c>
      <c r="F741" s="832" t="s">
        <v>6793</v>
      </c>
      <c r="G741" s="832" t="s">
        <v>6794</v>
      </c>
      <c r="H741" s="849"/>
      <c r="I741" s="849"/>
      <c r="J741" s="832"/>
      <c r="K741" s="832"/>
      <c r="L741" s="849"/>
      <c r="M741" s="849"/>
      <c r="N741" s="832"/>
      <c r="O741" s="832"/>
      <c r="P741" s="849">
        <v>7</v>
      </c>
      <c r="Q741" s="849">
        <v>7196</v>
      </c>
      <c r="R741" s="837"/>
      <c r="S741" s="850">
        <v>1028</v>
      </c>
    </row>
    <row r="742" spans="1:19" ht="14.4" customHeight="1" x14ac:dyDescent="0.3">
      <c r="A742" s="831" t="s">
        <v>6808</v>
      </c>
      <c r="B742" s="832" t="s">
        <v>6809</v>
      </c>
      <c r="C742" s="832" t="s">
        <v>618</v>
      </c>
      <c r="D742" s="832" t="s">
        <v>2154</v>
      </c>
      <c r="E742" s="832" t="s">
        <v>6788</v>
      </c>
      <c r="F742" s="832" t="s">
        <v>6797</v>
      </c>
      <c r="G742" s="832" t="s">
        <v>6798</v>
      </c>
      <c r="H742" s="849"/>
      <c r="I742" s="849"/>
      <c r="J742" s="832"/>
      <c r="K742" s="832"/>
      <c r="L742" s="849">
        <v>1</v>
      </c>
      <c r="M742" s="849">
        <v>33.33</v>
      </c>
      <c r="N742" s="832">
        <v>1</v>
      </c>
      <c r="O742" s="832">
        <v>33.33</v>
      </c>
      <c r="P742" s="849"/>
      <c r="Q742" s="849"/>
      <c r="R742" s="837"/>
      <c r="S742" s="850"/>
    </row>
    <row r="743" spans="1:19" ht="14.4" customHeight="1" x14ac:dyDescent="0.3">
      <c r="A743" s="831" t="s">
        <v>6808</v>
      </c>
      <c r="B743" s="832" t="s">
        <v>6809</v>
      </c>
      <c r="C743" s="832" t="s">
        <v>618</v>
      </c>
      <c r="D743" s="832" t="s">
        <v>2154</v>
      </c>
      <c r="E743" s="832" t="s">
        <v>6788</v>
      </c>
      <c r="F743" s="832" t="s">
        <v>6799</v>
      </c>
      <c r="G743" s="832" t="s">
        <v>6800</v>
      </c>
      <c r="H743" s="849">
        <v>67</v>
      </c>
      <c r="I743" s="849">
        <v>5494</v>
      </c>
      <c r="J743" s="832">
        <v>0.68692173043260818</v>
      </c>
      <c r="K743" s="832">
        <v>82</v>
      </c>
      <c r="L743" s="849">
        <v>93</v>
      </c>
      <c r="M743" s="849">
        <v>7998</v>
      </c>
      <c r="N743" s="832">
        <v>1</v>
      </c>
      <c r="O743" s="832">
        <v>86</v>
      </c>
      <c r="P743" s="849">
        <v>93</v>
      </c>
      <c r="Q743" s="849">
        <v>7998</v>
      </c>
      <c r="R743" s="837">
        <v>1</v>
      </c>
      <c r="S743" s="850">
        <v>86</v>
      </c>
    </row>
    <row r="744" spans="1:19" ht="14.4" customHeight="1" x14ac:dyDescent="0.3">
      <c r="A744" s="831" t="s">
        <v>6808</v>
      </c>
      <c r="B744" s="832" t="s">
        <v>6809</v>
      </c>
      <c r="C744" s="832" t="s">
        <v>618</v>
      </c>
      <c r="D744" s="832" t="s">
        <v>2154</v>
      </c>
      <c r="E744" s="832" t="s">
        <v>6788</v>
      </c>
      <c r="F744" s="832" t="s">
        <v>6801</v>
      </c>
      <c r="G744" s="832" t="s">
        <v>6802</v>
      </c>
      <c r="H744" s="849">
        <v>39</v>
      </c>
      <c r="I744" s="849">
        <v>27456</v>
      </c>
      <c r="J744" s="832">
        <v>0.86546463245492367</v>
      </c>
      <c r="K744" s="832">
        <v>704</v>
      </c>
      <c r="L744" s="849">
        <v>44</v>
      </c>
      <c r="M744" s="849">
        <v>31724</v>
      </c>
      <c r="N744" s="832">
        <v>1</v>
      </c>
      <c r="O744" s="832">
        <v>721</v>
      </c>
      <c r="P744" s="849">
        <v>38</v>
      </c>
      <c r="Q744" s="849">
        <v>27436</v>
      </c>
      <c r="R744" s="837">
        <v>0.86483419493128233</v>
      </c>
      <c r="S744" s="850">
        <v>722</v>
      </c>
    </row>
    <row r="745" spans="1:19" ht="14.4" customHeight="1" x14ac:dyDescent="0.3">
      <c r="A745" s="831" t="s">
        <v>6808</v>
      </c>
      <c r="B745" s="832" t="s">
        <v>6809</v>
      </c>
      <c r="C745" s="832" t="s">
        <v>618</v>
      </c>
      <c r="D745" s="832" t="s">
        <v>2154</v>
      </c>
      <c r="E745" s="832" t="s">
        <v>6788</v>
      </c>
      <c r="F745" s="832" t="s">
        <v>6903</v>
      </c>
      <c r="G745" s="832" t="s">
        <v>6904</v>
      </c>
      <c r="H745" s="849"/>
      <c r="I745" s="849"/>
      <c r="J745" s="832"/>
      <c r="K745" s="832"/>
      <c r="L745" s="849">
        <v>7</v>
      </c>
      <c r="M745" s="849">
        <v>9149</v>
      </c>
      <c r="N745" s="832">
        <v>1</v>
      </c>
      <c r="O745" s="832">
        <v>1307</v>
      </c>
      <c r="P745" s="849">
        <v>6</v>
      </c>
      <c r="Q745" s="849">
        <v>7848</v>
      </c>
      <c r="R745" s="837">
        <v>0.85779866652093129</v>
      </c>
      <c r="S745" s="850">
        <v>1308</v>
      </c>
    </row>
    <row r="746" spans="1:19" ht="14.4" customHeight="1" x14ac:dyDescent="0.3">
      <c r="A746" s="831" t="s">
        <v>6808</v>
      </c>
      <c r="B746" s="832" t="s">
        <v>6809</v>
      </c>
      <c r="C746" s="832" t="s">
        <v>618</v>
      </c>
      <c r="D746" s="832" t="s">
        <v>2154</v>
      </c>
      <c r="E746" s="832" t="s">
        <v>6788</v>
      </c>
      <c r="F746" s="832" t="s">
        <v>6803</v>
      </c>
      <c r="G746" s="832" t="s">
        <v>6804</v>
      </c>
      <c r="H746" s="849">
        <v>16</v>
      </c>
      <c r="I746" s="849">
        <v>7792</v>
      </c>
      <c r="J746" s="832">
        <v>1.2986666666666666</v>
      </c>
      <c r="K746" s="832">
        <v>487</v>
      </c>
      <c r="L746" s="849">
        <v>12</v>
      </c>
      <c r="M746" s="849">
        <v>6000</v>
      </c>
      <c r="N746" s="832">
        <v>1</v>
      </c>
      <c r="O746" s="832">
        <v>500</v>
      </c>
      <c r="P746" s="849">
        <v>9</v>
      </c>
      <c r="Q746" s="849">
        <v>4500</v>
      </c>
      <c r="R746" s="837">
        <v>0.75</v>
      </c>
      <c r="S746" s="850">
        <v>500</v>
      </c>
    </row>
    <row r="747" spans="1:19" ht="14.4" customHeight="1" x14ac:dyDescent="0.3">
      <c r="A747" s="831" t="s">
        <v>6808</v>
      </c>
      <c r="B747" s="832" t="s">
        <v>6809</v>
      </c>
      <c r="C747" s="832" t="s">
        <v>618</v>
      </c>
      <c r="D747" s="832" t="s">
        <v>2154</v>
      </c>
      <c r="E747" s="832" t="s">
        <v>6788</v>
      </c>
      <c r="F747" s="832" t="s">
        <v>6911</v>
      </c>
      <c r="G747" s="832" t="s">
        <v>6912</v>
      </c>
      <c r="H747" s="849">
        <v>14</v>
      </c>
      <c r="I747" s="849">
        <v>49490</v>
      </c>
      <c r="J747" s="832">
        <v>0.45998698763825635</v>
      </c>
      <c r="K747" s="832">
        <v>3535</v>
      </c>
      <c r="L747" s="849">
        <v>29</v>
      </c>
      <c r="M747" s="849">
        <v>107590</v>
      </c>
      <c r="N747" s="832">
        <v>1</v>
      </c>
      <c r="O747" s="832">
        <v>3710</v>
      </c>
      <c r="P747" s="849">
        <v>23</v>
      </c>
      <c r="Q747" s="849">
        <v>85399</v>
      </c>
      <c r="R747" s="837">
        <v>0.79374477181894232</v>
      </c>
      <c r="S747" s="850">
        <v>3713</v>
      </c>
    </row>
    <row r="748" spans="1:19" ht="14.4" customHeight="1" x14ac:dyDescent="0.3">
      <c r="A748" s="831" t="s">
        <v>6808</v>
      </c>
      <c r="B748" s="832" t="s">
        <v>6809</v>
      </c>
      <c r="C748" s="832" t="s">
        <v>618</v>
      </c>
      <c r="D748" s="832" t="s">
        <v>2154</v>
      </c>
      <c r="E748" s="832" t="s">
        <v>6788</v>
      </c>
      <c r="F748" s="832" t="s">
        <v>6940</v>
      </c>
      <c r="G748" s="832" t="s">
        <v>6941</v>
      </c>
      <c r="H748" s="849">
        <v>4</v>
      </c>
      <c r="I748" s="849">
        <v>1964</v>
      </c>
      <c r="J748" s="832">
        <v>0.55668934240362811</v>
      </c>
      <c r="K748" s="832">
        <v>491</v>
      </c>
      <c r="L748" s="849">
        <v>7</v>
      </c>
      <c r="M748" s="849">
        <v>3528</v>
      </c>
      <c r="N748" s="832">
        <v>1</v>
      </c>
      <c r="O748" s="832">
        <v>504</v>
      </c>
      <c r="P748" s="849">
        <v>14</v>
      </c>
      <c r="Q748" s="849">
        <v>7056</v>
      </c>
      <c r="R748" s="837">
        <v>2</v>
      </c>
      <c r="S748" s="850">
        <v>504</v>
      </c>
    </row>
    <row r="749" spans="1:19" ht="14.4" customHeight="1" x14ac:dyDescent="0.3">
      <c r="A749" s="831" t="s">
        <v>6808</v>
      </c>
      <c r="B749" s="832" t="s">
        <v>6809</v>
      </c>
      <c r="C749" s="832" t="s">
        <v>618</v>
      </c>
      <c r="D749" s="832" t="s">
        <v>2154</v>
      </c>
      <c r="E749" s="832" t="s">
        <v>6788</v>
      </c>
      <c r="F749" s="832" t="s">
        <v>6946</v>
      </c>
      <c r="G749" s="832" t="s">
        <v>6947</v>
      </c>
      <c r="H749" s="849"/>
      <c r="I749" s="849"/>
      <c r="J749" s="832"/>
      <c r="K749" s="832"/>
      <c r="L749" s="849">
        <v>1</v>
      </c>
      <c r="M749" s="849">
        <v>1154</v>
      </c>
      <c r="N749" s="832">
        <v>1</v>
      </c>
      <c r="O749" s="832">
        <v>1154</v>
      </c>
      <c r="P749" s="849">
        <v>1</v>
      </c>
      <c r="Q749" s="849">
        <v>1155</v>
      </c>
      <c r="R749" s="837">
        <v>1.0008665511265165</v>
      </c>
      <c r="S749" s="850">
        <v>1155</v>
      </c>
    </row>
    <row r="750" spans="1:19" ht="14.4" customHeight="1" x14ac:dyDescent="0.3">
      <c r="A750" s="831" t="s">
        <v>6808</v>
      </c>
      <c r="B750" s="832" t="s">
        <v>6809</v>
      </c>
      <c r="C750" s="832" t="s">
        <v>618</v>
      </c>
      <c r="D750" s="832" t="s">
        <v>2156</v>
      </c>
      <c r="E750" s="832" t="s">
        <v>6786</v>
      </c>
      <c r="F750" s="832" t="s">
        <v>6787</v>
      </c>
      <c r="G750" s="832" t="s">
        <v>3778</v>
      </c>
      <c r="H750" s="849"/>
      <c r="I750" s="849"/>
      <c r="J750" s="832"/>
      <c r="K750" s="832"/>
      <c r="L750" s="849"/>
      <c r="M750" s="849"/>
      <c r="N750" s="832"/>
      <c r="O750" s="832"/>
      <c r="P750" s="849">
        <v>0.6</v>
      </c>
      <c r="Q750" s="849">
        <v>66.209999999999994</v>
      </c>
      <c r="R750" s="837"/>
      <c r="S750" s="850">
        <v>110.35</v>
      </c>
    </row>
    <row r="751" spans="1:19" ht="14.4" customHeight="1" x14ac:dyDescent="0.3">
      <c r="A751" s="831" t="s">
        <v>6808</v>
      </c>
      <c r="B751" s="832" t="s">
        <v>6809</v>
      </c>
      <c r="C751" s="832" t="s">
        <v>618</v>
      </c>
      <c r="D751" s="832" t="s">
        <v>2156</v>
      </c>
      <c r="E751" s="832" t="s">
        <v>6788</v>
      </c>
      <c r="F751" s="832" t="s">
        <v>6934</v>
      </c>
      <c r="G751" s="832" t="s">
        <v>6935</v>
      </c>
      <c r="H751" s="849"/>
      <c r="I751" s="849"/>
      <c r="J751" s="832"/>
      <c r="K751" s="832"/>
      <c r="L751" s="849"/>
      <c r="M751" s="849"/>
      <c r="N751" s="832"/>
      <c r="O751" s="832"/>
      <c r="P751" s="849">
        <v>1</v>
      </c>
      <c r="Q751" s="849">
        <v>197</v>
      </c>
      <c r="R751" s="837"/>
      <c r="S751" s="850">
        <v>197</v>
      </c>
    </row>
    <row r="752" spans="1:19" ht="14.4" customHeight="1" x14ac:dyDescent="0.3">
      <c r="A752" s="831" t="s">
        <v>6808</v>
      </c>
      <c r="B752" s="832" t="s">
        <v>6809</v>
      </c>
      <c r="C752" s="832" t="s">
        <v>618</v>
      </c>
      <c r="D752" s="832" t="s">
        <v>2156</v>
      </c>
      <c r="E752" s="832" t="s">
        <v>6788</v>
      </c>
      <c r="F752" s="832" t="s">
        <v>6799</v>
      </c>
      <c r="G752" s="832" t="s">
        <v>6800</v>
      </c>
      <c r="H752" s="849"/>
      <c r="I752" s="849"/>
      <c r="J752" s="832"/>
      <c r="K752" s="832"/>
      <c r="L752" s="849"/>
      <c r="M752" s="849"/>
      <c r="N752" s="832"/>
      <c r="O752" s="832"/>
      <c r="P752" s="849">
        <v>6</v>
      </c>
      <c r="Q752" s="849">
        <v>516</v>
      </c>
      <c r="R752" s="837"/>
      <c r="S752" s="850">
        <v>86</v>
      </c>
    </row>
    <row r="753" spans="1:19" ht="14.4" customHeight="1" x14ac:dyDescent="0.3">
      <c r="A753" s="831" t="s">
        <v>6808</v>
      </c>
      <c r="B753" s="832" t="s">
        <v>6809</v>
      </c>
      <c r="C753" s="832" t="s">
        <v>618</v>
      </c>
      <c r="D753" s="832" t="s">
        <v>2156</v>
      </c>
      <c r="E753" s="832" t="s">
        <v>6788</v>
      </c>
      <c r="F753" s="832" t="s">
        <v>6801</v>
      </c>
      <c r="G753" s="832" t="s">
        <v>6802</v>
      </c>
      <c r="H753" s="849"/>
      <c r="I753" s="849"/>
      <c r="J753" s="832"/>
      <c r="K753" s="832"/>
      <c r="L753" s="849"/>
      <c r="M753" s="849"/>
      <c r="N753" s="832"/>
      <c r="O753" s="832"/>
      <c r="P753" s="849">
        <v>3</v>
      </c>
      <c r="Q753" s="849">
        <v>2166</v>
      </c>
      <c r="R753" s="837"/>
      <c r="S753" s="850">
        <v>722</v>
      </c>
    </row>
    <row r="754" spans="1:19" ht="14.4" customHeight="1" x14ac:dyDescent="0.3">
      <c r="A754" s="831" t="s">
        <v>6808</v>
      </c>
      <c r="B754" s="832" t="s">
        <v>6809</v>
      </c>
      <c r="C754" s="832" t="s">
        <v>618</v>
      </c>
      <c r="D754" s="832" t="s">
        <v>2156</v>
      </c>
      <c r="E754" s="832" t="s">
        <v>6788</v>
      </c>
      <c r="F754" s="832" t="s">
        <v>6803</v>
      </c>
      <c r="G754" s="832" t="s">
        <v>6804</v>
      </c>
      <c r="H754" s="849"/>
      <c r="I754" s="849"/>
      <c r="J754" s="832"/>
      <c r="K754" s="832"/>
      <c r="L754" s="849"/>
      <c r="M754" s="849"/>
      <c r="N754" s="832"/>
      <c r="O754" s="832"/>
      <c r="P754" s="849">
        <v>2</v>
      </c>
      <c r="Q754" s="849">
        <v>1000</v>
      </c>
      <c r="R754" s="837"/>
      <c r="S754" s="850">
        <v>500</v>
      </c>
    </row>
    <row r="755" spans="1:19" ht="14.4" customHeight="1" x14ac:dyDescent="0.3">
      <c r="A755" s="831" t="s">
        <v>6808</v>
      </c>
      <c r="B755" s="832" t="s">
        <v>6809</v>
      </c>
      <c r="C755" s="832" t="s">
        <v>618</v>
      </c>
      <c r="D755" s="832" t="s">
        <v>2156</v>
      </c>
      <c r="E755" s="832" t="s">
        <v>6788</v>
      </c>
      <c r="F755" s="832" t="s">
        <v>6940</v>
      </c>
      <c r="G755" s="832" t="s">
        <v>6941</v>
      </c>
      <c r="H755" s="849"/>
      <c r="I755" s="849"/>
      <c r="J755" s="832"/>
      <c r="K755" s="832"/>
      <c r="L755" s="849"/>
      <c r="M755" s="849"/>
      <c r="N755" s="832"/>
      <c r="O755" s="832"/>
      <c r="P755" s="849">
        <v>3</v>
      </c>
      <c r="Q755" s="849">
        <v>1512</v>
      </c>
      <c r="R755" s="837"/>
      <c r="S755" s="850">
        <v>504</v>
      </c>
    </row>
    <row r="756" spans="1:19" ht="14.4" customHeight="1" x14ac:dyDescent="0.3">
      <c r="A756" s="831" t="s">
        <v>6808</v>
      </c>
      <c r="B756" s="832" t="s">
        <v>6809</v>
      </c>
      <c r="C756" s="832" t="s">
        <v>618</v>
      </c>
      <c r="D756" s="832" t="s">
        <v>2156</v>
      </c>
      <c r="E756" s="832" t="s">
        <v>6788</v>
      </c>
      <c r="F756" s="832" t="s">
        <v>6805</v>
      </c>
      <c r="G756" s="832" t="s">
        <v>6806</v>
      </c>
      <c r="H756" s="849"/>
      <c r="I756" s="849"/>
      <c r="J756" s="832"/>
      <c r="K756" s="832"/>
      <c r="L756" s="849"/>
      <c r="M756" s="849"/>
      <c r="N756" s="832"/>
      <c r="O756" s="832"/>
      <c r="P756" s="849">
        <v>2</v>
      </c>
      <c r="Q756" s="849">
        <v>0</v>
      </c>
      <c r="R756" s="837"/>
      <c r="S756" s="850">
        <v>0</v>
      </c>
    </row>
    <row r="757" spans="1:19" ht="14.4" customHeight="1" x14ac:dyDescent="0.3">
      <c r="A757" s="831" t="s">
        <v>6808</v>
      </c>
      <c r="B757" s="832" t="s">
        <v>6809</v>
      </c>
      <c r="C757" s="832" t="s">
        <v>618</v>
      </c>
      <c r="D757" s="832" t="s">
        <v>2157</v>
      </c>
      <c r="E757" s="832" t="s">
        <v>6786</v>
      </c>
      <c r="F757" s="832" t="s">
        <v>6787</v>
      </c>
      <c r="G757" s="832" t="s">
        <v>3778</v>
      </c>
      <c r="H757" s="849">
        <v>0.1</v>
      </c>
      <c r="I757" s="849">
        <v>15.1</v>
      </c>
      <c r="J757" s="832">
        <v>0.5</v>
      </c>
      <c r="K757" s="832">
        <v>151</v>
      </c>
      <c r="L757" s="849">
        <v>0.2</v>
      </c>
      <c r="M757" s="849">
        <v>30.2</v>
      </c>
      <c r="N757" s="832">
        <v>1</v>
      </c>
      <c r="O757" s="832">
        <v>151</v>
      </c>
      <c r="P757" s="849"/>
      <c r="Q757" s="849"/>
      <c r="R757" s="837"/>
      <c r="S757" s="850"/>
    </row>
    <row r="758" spans="1:19" ht="14.4" customHeight="1" x14ac:dyDescent="0.3">
      <c r="A758" s="831" t="s">
        <v>6808</v>
      </c>
      <c r="B758" s="832" t="s">
        <v>6809</v>
      </c>
      <c r="C758" s="832" t="s">
        <v>618</v>
      </c>
      <c r="D758" s="832" t="s">
        <v>2157</v>
      </c>
      <c r="E758" s="832" t="s">
        <v>6788</v>
      </c>
      <c r="F758" s="832" t="s">
        <v>6789</v>
      </c>
      <c r="G758" s="832" t="s">
        <v>6790</v>
      </c>
      <c r="H758" s="849"/>
      <c r="I758" s="849"/>
      <c r="J758" s="832"/>
      <c r="K758" s="832"/>
      <c r="L758" s="849">
        <v>1</v>
      </c>
      <c r="M758" s="849">
        <v>251</v>
      </c>
      <c r="N758" s="832">
        <v>1</v>
      </c>
      <c r="O758" s="832">
        <v>251</v>
      </c>
      <c r="P758" s="849"/>
      <c r="Q758" s="849"/>
      <c r="R758" s="837"/>
      <c r="S758" s="850"/>
    </row>
    <row r="759" spans="1:19" ht="14.4" customHeight="1" x14ac:dyDescent="0.3">
      <c r="A759" s="831" t="s">
        <v>6808</v>
      </c>
      <c r="B759" s="832" t="s">
        <v>6809</v>
      </c>
      <c r="C759" s="832" t="s">
        <v>618</v>
      </c>
      <c r="D759" s="832" t="s">
        <v>2157</v>
      </c>
      <c r="E759" s="832" t="s">
        <v>6788</v>
      </c>
      <c r="F759" s="832" t="s">
        <v>6797</v>
      </c>
      <c r="G759" s="832" t="s">
        <v>6798</v>
      </c>
      <c r="H759" s="849"/>
      <c r="I759" s="849"/>
      <c r="J759" s="832"/>
      <c r="K759" s="832"/>
      <c r="L759" s="849">
        <v>1</v>
      </c>
      <c r="M759" s="849">
        <v>33.33</v>
      </c>
      <c r="N759" s="832">
        <v>1</v>
      </c>
      <c r="O759" s="832">
        <v>33.33</v>
      </c>
      <c r="P759" s="849"/>
      <c r="Q759" s="849"/>
      <c r="R759" s="837"/>
      <c r="S759" s="850"/>
    </row>
    <row r="760" spans="1:19" ht="14.4" customHeight="1" x14ac:dyDescent="0.3">
      <c r="A760" s="831" t="s">
        <v>6808</v>
      </c>
      <c r="B760" s="832" t="s">
        <v>6809</v>
      </c>
      <c r="C760" s="832" t="s">
        <v>618</v>
      </c>
      <c r="D760" s="832" t="s">
        <v>2157</v>
      </c>
      <c r="E760" s="832" t="s">
        <v>6788</v>
      </c>
      <c r="F760" s="832" t="s">
        <v>6799</v>
      </c>
      <c r="G760" s="832" t="s">
        <v>6800</v>
      </c>
      <c r="H760" s="849">
        <v>1</v>
      </c>
      <c r="I760" s="849">
        <v>82</v>
      </c>
      <c r="J760" s="832">
        <v>0.47674418604651164</v>
      </c>
      <c r="K760" s="832">
        <v>82</v>
      </c>
      <c r="L760" s="849">
        <v>2</v>
      </c>
      <c r="M760" s="849">
        <v>172</v>
      </c>
      <c r="N760" s="832">
        <v>1</v>
      </c>
      <c r="O760" s="832">
        <v>86</v>
      </c>
      <c r="P760" s="849"/>
      <c r="Q760" s="849"/>
      <c r="R760" s="837"/>
      <c r="S760" s="850"/>
    </row>
    <row r="761" spans="1:19" ht="14.4" customHeight="1" x14ac:dyDescent="0.3">
      <c r="A761" s="831" t="s">
        <v>6808</v>
      </c>
      <c r="B761" s="832" t="s">
        <v>6809</v>
      </c>
      <c r="C761" s="832" t="s">
        <v>618</v>
      </c>
      <c r="D761" s="832" t="s">
        <v>2157</v>
      </c>
      <c r="E761" s="832" t="s">
        <v>6788</v>
      </c>
      <c r="F761" s="832" t="s">
        <v>6801</v>
      </c>
      <c r="G761" s="832" t="s">
        <v>6802</v>
      </c>
      <c r="H761" s="849"/>
      <c r="I761" s="849"/>
      <c r="J761" s="832"/>
      <c r="K761" s="832"/>
      <c r="L761" s="849">
        <v>1</v>
      </c>
      <c r="M761" s="849">
        <v>721</v>
      </c>
      <c r="N761" s="832">
        <v>1</v>
      </c>
      <c r="O761" s="832">
        <v>721</v>
      </c>
      <c r="P761" s="849"/>
      <c r="Q761" s="849"/>
      <c r="R761" s="837"/>
      <c r="S761" s="850"/>
    </row>
    <row r="762" spans="1:19" ht="14.4" customHeight="1" x14ac:dyDescent="0.3">
      <c r="A762" s="831" t="s">
        <v>6808</v>
      </c>
      <c r="B762" s="832" t="s">
        <v>6809</v>
      </c>
      <c r="C762" s="832" t="s">
        <v>618</v>
      </c>
      <c r="D762" s="832" t="s">
        <v>2157</v>
      </c>
      <c r="E762" s="832" t="s">
        <v>6788</v>
      </c>
      <c r="F762" s="832" t="s">
        <v>6803</v>
      </c>
      <c r="G762" s="832" t="s">
        <v>6804</v>
      </c>
      <c r="H762" s="849">
        <v>1</v>
      </c>
      <c r="I762" s="849">
        <v>487</v>
      </c>
      <c r="J762" s="832">
        <v>0.97399999999999998</v>
      </c>
      <c r="K762" s="832">
        <v>487</v>
      </c>
      <c r="L762" s="849">
        <v>1</v>
      </c>
      <c r="M762" s="849">
        <v>500</v>
      </c>
      <c r="N762" s="832">
        <v>1</v>
      </c>
      <c r="O762" s="832">
        <v>500</v>
      </c>
      <c r="P762" s="849"/>
      <c r="Q762" s="849"/>
      <c r="R762" s="837"/>
      <c r="S762" s="850"/>
    </row>
    <row r="763" spans="1:19" ht="14.4" customHeight="1" x14ac:dyDescent="0.3">
      <c r="A763" s="831" t="s">
        <v>6808</v>
      </c>
      <c r="B763" s="832" t="s">
        <v>6809</v>
      </c>
      <c r="C763" s="832" t="s">
        <v>618</v>
      </c>
      <c r="D763" s="832" t="s">
        <v>2158</v>
      </c>
      <c r="E763" s="832" t="s">
        <v>6786</v>
      </c>
      <c r="F763" s="832" t="s">
        <v>6787</v>
      </c>
      <c r="G763" s="832" t="s">
        <v>3778</v>
      </c>
      <c r="H763" s="849"/>
      <c r="I763" s="849"/>
      <c r="J763" s="832"/>
      <c r="K763" s="832"/>
      <c r="L763" s="849"/>
      <c r="M763" s="849"/>
      <c r="N763" s="832"/>
      <c r="O763" s="832"/>
      <c r="P763" s="849">
        <v>1.1000000000000001</v>
      </c>
      <c r="Q763" s="849">
        <v>125.45</v>
      </c>
      <c r="R763" s="837"/>
      <c r="S763" s="850">
        <v>114.04545454545453</v>
      </c>
    </row>
    <row r="764" spans="1:19" ht="14.4" customHeight="1" x14ac:dyDescent="0.3">
      <c r="A764" s="831" t="s">
        <v>6808</v>
      </c>
      <c r="B764" s="832" t="s">
        <v>6809</v>
      </c>
      <c r="C764" s="832" t="s">
        <v>618</v>
      </c>
      <c r="D764" s="832" t="s">
        <v>2158</v>
      </c>
      <c r="E764" s="832" t="s">
        <v>6788</v>
      </c>
      <c r="F764" s="832" t="s">
        <v>6799</v>
      </c>
      <c r="G764" s="832" t="s">
        <v>6800</v>
      </c>
      <c r="H764" s="849"/>
      <c r="I764" s="849"/>
      <c r="J764" s="832"/>
      <c r="K764" s="832"/>
      <c r="L764" s="849"/>
      <c r="M764" s="849"/>
      <c r="N764" s="832"/>
      <c r="O764" s="832"/>
      <c r="P764" s="849">
        <v>11</v>
      </c>
      <c r="Q764" s="849">
        <v>946</v>
      </c>
      <c r="R764" s="837"/>
      <c r="S764" s="850">
        <v>86</v>
      </c>
    </row>
    <row r="765" spans="1:19" ht="14.4" customHeight="1" x14ac:dyDescent="0.3">
      <c r="A765" s="831" t="s">
        <v>6808</v>
      </c>
      <c r="B765" s="832" t="s">
        <v>6809</v>
      </c>
      <c r="C765" s="832" t="s">
        <v>618</v>
      </c>
      <c r="D765" s="832" t="s">
        <v>2158</v>
      </c>
      <c r="E765" s="832" t="s">
        <v>6788</v>
      </c>
      <c r="F765" s="832" t="s">
        <v>6801</v>
      </c>
      <c r="G765" s="832" t="s">
        <v>6802</v>
      </c>
      <c r="H765" s="849"/>
      <c r="I765" s="849"/>
      <c r="J765" s="832"/>
      <c r="K765" s="832"/>
      <c r="L765" s="849"/>
      <c r="M765" s="849"/>
      <c r="N765" s="832"/>
      <c r="O765" s="832"/>
      <c r="P765" s="849">
        <v>9</v>
      </c>
      <c r="Q765" s="849">
        <v>6498</v>
      </c>
      <c r="R765" s="837"/>
      <c r="S765" s="850">
        <v>722</v>
      </c>
    </row>
    <row r="766" spans="1:19" ht="14.4" customHeight="1" x14ac:dyDescent="0.3">
      <c r="A766" s="831" t="s">
        <v>6808</v>
      </c>
      <c r="B766" s="832" t="s">
        <v>6809</v>
      </c>
      <c r="C766" s="832" t="s">
        <v>618</v>
      </c>
      <c r="D766" s="832" t="s">
        <v>2158</v>
      </c>
      <c r="E766" s="832" t="s">
        <v>6788</v>
      </c>
      <c r="F766" s="832" t="s">
        <v>6940</v>
      </c>
      <c r="G766" s="832" t="s">
        <v>6941</v>
      </c>
      <c r="H766" s="849"/>
      <c r="I766" s="849"/>
      <c r="J766" s="832"/>
      <c r="K766" s="832"/>
      <c r="L766" s="849"/>
      <c r="M766" s="849"/>
      <c r="N766" s="832"/>
      <c r="O766" s="832"/>
      <c r="P766" s="849">
        <v>3</v>
      </c>
      <c r="Q766" s="849">
        <v>1512</v>
      </c>
      <c r="R766" s="837"/>
      <c r="S766" s="850">
        <v>504</v>
      </c>
    </row>
    <row r="767" spans="1:19" ht="14.4" customHeight="1" x14ac:dyDescent="0.3">
      <c r="A767" s="831" t="s">
        <v>6808</v>
      </c>
      <c r="B767" s="832" t="s">
        <v>6809</v>
      </c>
      <c r="C767" s="832" t="s">
        <v>618</v>
      </c>
      <c r="D767" s="832" t="s">
        <v>2160</v>
      </c>
      <c r="E767" s="832" t="s">
        <v>6786</v>
      </c>
      <c r="F767" s="832" t="s">
        <v>6787</v>
      </c>
      <c r="G767" s="832" t="s">
        <v>3778</v>
      </c>
      <c r="H767" s="849"/>
      <c r="I767" s="849"/>
      <c r="J767" s="832"/>
      <c r="K767" s="832"/>
      <c r="L767" s="849"/>
      <c r="M767" s="849"/>
      <c r="N767" s="832"/>
      <c r="O767" s="832"/>
      <c r="P767" s="849">
        <v>0.7</v>
      </c>
      <c r="Q767" s="849">
        <v>89.44</v>
      </c>
      <c r="R767" s="837"/>
      <c r="S767" s="850">
        <v>127.77142857142857</v>
      </c>
    </row>
    <row r="768" spans="1:19" ht="14.4" customHeight="1" x14ac:dyDescent="0.3">
      <c r="A768" s="831" t="s">
        <v>6808</v>
      </c>
      <c r="B768" s="832" t="s">
        <v>6809</v>
      </c>
      <c r="C768" s="832" t="s">
        <v>618</v>
      </c>
      <c r="D768" s="832" t="s">
        <v>2160</v>
      </c>
      <c r="E768" s="832" t="s">
        <v>6788</v>
      </c>
      <c r="F768" s="832" t="s">
        <v>6863</v>
      </c>
      <c r="G768" s="832" t="s">
        <v>6864</v>
      </c>
      <c r="H768" s="849"/>
      <c r="I768" s="849"/>
      <c r="J768" s="832"/>
      <c r="K768" s="832"/>
      <c r="L768" s="849"/>
      <c r="M768" s="849"/>
      <c r="N768" s="832"/>
      <c r="O768" s="832"/>
      <c r="P768" s="849">
        <v>2</v>
      </c>
      <c r="Q768" s="849">
        <v>0</v>
      </c>
      <c r="R768" s="837"/>
      <c r="S768" s="850">
        <v>0</v>
      </c>
    </row>
    <row r="769" spans="1:19" ht="14.4" customHeight="1" x14ac:dyDescent="0.3">
      <c r="A769" s="831" t="s">
        <v>6808</v>
      </c>
      <c r="B769" s="832" t="s">
        <v>6809</v>
      </c>
      <c r="C769" s="832" t="s">
        <v>618</v>
      </c>
      <c r="D769" s="832" t="s">
        <v>2160</v>
      </c>
      <c r="E769" s="832" t="s">
        <v>6788</v>
      </c>
      <c r="F769" s="832" t="s">
        <v>6799</v>
      </c>
      <c r="G769" s="832" t="s">
        <v>6800</v>
      </c>
      <c r="H769" s="849"/>
      <c r="I769" s="849"/>
      <c r="J769" s="832"/>
      <c r="K769" s="832"/>
      <c r="L769" s="849"/>
      <c r="M769" s="849"/>
      <c r="N769" s="832"/>
      <c r="O769" s="832"/>
      <c r="P769" s="849">
        <v>7</v>
      </c>
      <c r="Q769" s="849">
        <v>602</v>
      </c>
      <c r="R769" s="837"/>
      <c r="S769" s="850">
        <v>86</v>
      </c>
    </row>
    <row r="770" spans="1:19" ht="14.4" customHeight="1" x14ac:dyDescent="0.3">
      <c r="A770" s="831" t="s">
        <v>6808</v>
      </c>
      <c r="B770" s="832" t="s">
        <v>6809</v>
      </c>
      <c r="C770" s="832" t="s">
        <v>618</v>
      </c>
      <c r="D770" s="832" t="s">
        <v>2160</v>
      </c>
      <c r="E770" s="832" t="s">
        <v>6788</v>
      </c>
      <c r="F770" s="832" t="s">
        <v>6801</v>
      </c>
      <c r="G770" s="832" t="s">
        <v>6802</v>
      </c>
      <c r="H770" s="849"/>
      <c r="I770" s="849"/>
      <c r="J770" s="832"/>
      <c r="K770" s="832"/>
      <c r="L770" s="849"/>
      <c r="M770" s="849"/>
      <c r="N770" s="832"/>
      <c r="O770" s="832"/>
      <c r="P770" s="849">
        <v>4</v>
      </c>
      <c r="Q770" s="849">
        <v>2888</v>
      </c>
      <c r="R770" s="837"/>
      <c r="S770" s="850">
        <v>722</v>
      </c>
    </row>
    <row r="771" spans="1:19" ht="14.4" customHeight="1" x14ac:dyDescent="0.3">
      <c r="A771" s="831" t="s">
        <v>6808</v>
      </c>
      <c r="B771" s="832" t="s">
        <v>6809</v>
      </c>
      <c r="C771" s="832" t="s">
        <v>618</v>
      </c>
      <c r="D771" s="832" t="s">
        <v>2160</v>
      </c>
      <c r="E771" s="832" t="s">
        <v>6788</v>
      </c>
      <c r="F771" s="832" t="s">
        <v>6803</v>
      </c>
      <c r="G771" s="832" t="s">
        <v>6804</v>
      </c>
      <c r="H771" s="849"/>
      <c r="I771" s="849"/>
      <c r="J771" s="832"/>
      <c r="K771" s="832"/>
      <c r="L771" s="849"/>
      <c r="M771" s="849"/>
      <c r="N771" s="832"/>
      <c r="O771" s="832"/>
      <c r="P771" s="849">
        <v>1</v>
      </c>
      <c r="Q771" s="849">
        <v>500</v>
      </c>
      <c r="R771" s="837"/>
      <c r="S771" s="850">
        <v>500</v>
      </c>
    </row>
    <row r="772" spans="1:19" ht="14.4" customHeight="1" x14ac:dyDescent="0.3">
      <c r="A772" s="831" t="s">
        <v>6808</v>
      </c>
      <c r="B772" s="832" t="s">
        <v>6809</v>
      </c>
      <c r="C772" s="832" t="s">
        <v>618</v>
      </c>
      <c r="D772" s="832" t="s">
        <v>2160</v>
      </c>
      <c r="E772" s="832" t="s">
        <v>6788</v>
      </c>
      <c r="F772" s="832" t="s">
        <v>6940</v>
      </c>
      <c r="G772" s="832" t="s">
        <v>6941</v>
      </c>
      <c r="H772" s="849"/>
      <c r="I772" s="849"/>
      <c r="J772" s="832"/>
      <c r="K772" s="832"/>
      <c r="L772" s="849"/>
      <c r="M772" s="849"/>
      <c r="N772" s="832"/>
      <c r="O772" s="832"/>
      <c r="P772" s="849">
        <v>2</v>
      </c>
      <c r="Q772" s="849">
        <v>1008</v>
      </c>
      <c r="R772" s="837"/>
      <c r="S772" s="850">
        <v>504</v>
      </c>
    </row>
    <row r="773" spans="1:19" ht="14.4" customHeight="1" x14ac:dyDescent="0.3">
      <c r="A773" s="831" t="s">
        <v>6808</v>
      </c>
      <c r="B773" s="832" t="s">
        <v>6809</v>
      </c>
      <c r="C773" s="832" t="s">
        <v>618</v>
      </c>
      <c r="D773" s="832" t="s">
        <v>2162</v>
      </c>
      <c r="E773" s="832" t="s">
        <v>6788</v>
      </c>
      <c r="F773" s="832" t="s">
        <v>6851</v>
      </c>
      <c r="G773" s="832" t="s">
        <v>6852</v>
      </c>
      <c r="H773" s="849"/>
      <c r="I773" s="849"/>
      <c r="J773" s="832"/>
      <c r="K773" s="832"/>
      <c r="L773" s="849"/>
      <c r="M773" s="849"/>
      <c r="N773" s="832"/>
      <c r="O773" s="832"/>
      <c r="P773" s="849">
        <v>1</v>
      </c>
      <c r="Q773" s="849">
        <v>126</v>
      </c>
      <c r="R773" s="837"/>
      <c r="S773" s="850">
        <v>126</v>
      </c>
    </row>
    <row r="774" spans="1:19" ht="14.4" customHeight="1" x14ac:dyDescent="0.3">
      <c r="A774" s="831" t="s">
        <v>6808</v>
      </c>
      <c r="B774" s="832" t="s">
        <v>6809</v>
      </c>
      <c r="C774" s="832" t="s">
        <v>618</v>
      </c>
      <c r="D774" s="832" t="s">
        <v>2162</v>
      </c>
      <c r="E774" s="832" t="s">
        <v>6788</v>
      </c>
      <c r="F774" s="832" t="s">
        <v>6797</v>
      </c>
      <c r="G774" s="832" t="s">
        <v>6798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33.33</v>
      </c>
      <c r="R774" s="837"/>
      <c r="S774" s="850">
        <v>33.33</v>
      </c>
    </row>
    <row r="775" spans="1:19" ht="14.4" customHeight="1" x14ac:dyDescent="0.3">
      <c r="A775" s="831" t="s">
        <v>6808</v>
      </c>
      <c r="B775" s="832" t="s">
        <v>6809</v>
      </c>
      <c r="C775" s="832" t="s">
        <v>618</v>
      </c>
      <c r="D775" s="832" t="s">
        <v>2163</v>
      </c>
      <c r="E775" s="832" t="s">
        <v>6786</v>
      </c>
      <c r="F775" s="832" t="s">
        <v>6787</v>
      </c>
      <c r="G775" s="832" t="s">
        <v>3778</v>
      </c>
      <c r="H775" s="849">
        <v>0.1</v>
      </c>
      <c r="I775" s="849">
        <v>15.1</v>
      </c>
      <c r="J775" s="832">
        <v>0.5</v>
      </c>
      <c r="K775" s="832">
        <v>151</v>
      </c>
      <c r="L775" s="849">
        <v>0.2</v>
      </c>
      <c r="M775" s="849">
        <v>30.2</v>
      </c>
      <c r="N775" s="832">
        <v>1</v>
      </c>
      <c r="O775" s="832">
        <v>151</v>
      </c>
      <c r="P775" s="849">
        <v>0.2</v>
      </c>
      <c r="Q775" s="849">
        <v>30.2</v>
      </c>
      <c r="R775" s="837">
        <v>1</v>
      </c>
      <c r="S775" s="850">
        <v>151</v>
      </c>
    </row>
    <row r="776" spans="1:19" ht="14.4" customHeight="1" x14ac:dyDescent="0.3">
      <c r="A776" s="831" t="s">
        <v>6808</v>
      </c>
      <c r="B776" s="832" t="s">
        <v>6809</v>
      </c>
      <c r="C776" s="832" t="s">
        <v>618</v>
      </c>
      <c r="D776" s="832" t="s">
        <v>2163</v>
      </c>
      <c r="E776" s="832" t="s">
        <v>6788</v>
      </c>
      <c r="F776" s="832" t="s">
        <v>6851</v>
      </c>
      <c r="G776" s="832" t="s">
        <v>6852</v>
      </c>
      <c r="H776" s="849">
        <v>1</v>
      </c>
      <c r="I776" s="849">
        <v>118</v>
      </c>
      <c r="J776" s="832"/>
      <c r="K776" s="832">
        <v>118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6808</v>
      </c>
      <c r="B777" s="832" t="s">
        <v>6809</v>
      </c>
      <c r="C777" s="832" t="s">
        <v>618</v>
      </c>
      <c r="D777" s="832" t="s">
        <v>2163</v>
      </c>
      <c r="E777" s="832" t="s">
        <v>6788</v>
      </c>
      <c r="F777" s="832" t="s">
        <v>6932</v>
      </c>
      <c r="G777" s="832" t="s">
        <v>6933</v>
      </c>
      <c r="H777" s="849"/>
      <c r="I777" s="849"/>
      <c r="J777" s="832"/>
      <c r="K777" s="832"/>
      <c r="L777" s="849"/>
      <c r="M777" s="849"/>
      <c r="N777" s="832"/>
      <c r="O777" s="832"/>
      <c r="P777" s="849">
        <v>1</v>
      </c>
      <c r="Q777" s="849">
        <v>669</v>
      </c>
      <c r="R777" s="837"/>
      <c r="S777" s="850">
        <v>669</v>
      </c>
    </row>
    <row r="778" spans="1:19" ht="14.4" customHeight="1" x14ac:dyDescent="0.3">
      <c r="A778" s="831" t="s">
        <v>6808</v>
      </c>
      <c r="B778" s="832" t="s">
        <v>6809</v>
      </c>
      <c r="C778" s="832" t="s">
        <v>618</v>
      </c>
      <c r="D778" s="832" t="s">
        <v>2163</v>
      </c>
      <c r="E778" s="832" t="s">
        <v>6788</v>
      </c>
      <c r="F778" s="832" t="s">
        <v>6791</v>
      </c>
      <c r="G778" s="832" t="s">
        <v>6792</v>
      </c>
      <c r="H778" s="849"/>
      <c r="I778" s="849"/>
      <c r="J778" s="832"/>
      <c r="K778" s="832"/>
      <c r="L778" s="849"/>
      <c r="M778" s="849"/>
      <c r="N778" s="832"/>
      <c r="O778" s="832"/>
      <c r="P778" s="849">
        <v>1</v>
      </c>
      <c r="Q778" s="849">
        <v>1310</v>
      </c>
      <c r="R778" s="837"/>
      <c r="S778" s="850">
        <v>1310</v>
      </c>
    </row>
    <row r="779" spans="1:19" ht="14.4" customHeight="1" x14ac:dyDescent="0.3">
      <c r="A779" s="831" t="s">
        <v>6808</v>
      </c>
      <c r="B779" s="832" t="s">
        <v>6809</v>
      </c>
      <c r="C779" s="832" t="s">
        <v>618</v>
      </c>
      <c r="D779" s="832" t="s">
        <v>2163</v>
      </c>
      <c r="E779" s="832" t="s">
        <v>6788</v>
      </c>
      <c r="F779" s="832" t="s">
        <v>6799</v>
      </c>
      <c r="G779" s="832" t="s">
        <v>6800</v>
      </c>
      <c r="H779" s="849">
        <v>1</v>
      </c>
      <c r="I779" s="849">
        <v>82</v>
      </c>
      <c r="J779" s="832">
        <v>0.47674418604651164</v>
      </c>
      <c r="K779" s="832">
        <v>82</v>
      </c>
      <c r="L779" s="849">
        <v>2</v>
      </c>
      <c r="M779" s="849">
        <v>172</v>
      </c>
      <c r="N779" s="832">
        <v>1</v>
      </c>
      <c r="O779" s="832">
        <v>86</v>
      </c>
      <c r="P779" s="849">
        <v>2</v>
      </c>
      <c r="Q779" s="849">
        <v>172</v>
      </c>
      <c r="R779" s="837">
        <v>1</v>
      </c>
      <c r="S779" s="850">
        <v>86</v>
      </c>
    </row>
    <row r="780" spans="1:19" ht="14.4" customHeight="1" x14ac:dyDescent="0.3">
      <c r="A780" s="831" t="s">
        <v>6808</v>
      </c>
      <c r="B780" s="832" t="s">
        <v>6809</v>
      </c>
      <c r="C780" s="832" t="s">
        <v>618</v>
      </c>
      <c r="D780" s="832" t="s">
        <v>2163</v>
      </c>
      <c r="E780" s="832" t="s">
        <v>6788</v>
      </c>
      <c r="F780" s="832" t="s">
        <v>6801</v>
      </c>
      <c r="G780" s="832" t="s">
        <v>6802</v>
      </c>
      <c r="H780" s="849">
        <v>1</v>
      </c>
      <c r="I780" s="849">
        <v>704</v>
      </c>
      <c r="J780" s="832"/>
      <c r="K780" s="832">
        <v>704</v>
      </c>
      <c r="L780" s="849"/>
      <c r="M780" s="849"/>
      <c r="N780" s="832"/>
      <c r="O780" s="832"/>
      <c r="P780" s="849"/>
      <c r="Q780" s="849"/>
      <c r="R780" s="837"/>
      <c r="S780" s="850"/>
    </row>
    <row r="781" spans="1:19" ht="14.4" customHeight="1" x14ac:dyDescent="0.3">
      <c r="A781" s="831" t="s">
        <v>6808</v>
      </c>
      <c r="B781" s="832" t="s">
        <v>6809</v>
      </c>
      <c r="C781" s="832" t="s">
        <v>618</v>
      </c>
      <c r="D781" s="832" t="s">
        <v>2163</v>
      </c>
      <c r="E781" s="832" t="s">
        <v>6788</v>
      </c>
      <c r="F781" s="832" t="s">
        <v>6944</v>
      </c>
      <c r="G781" s="832" t="s">
        <v>6945</v>
      </c>
      <c r="H781" s="849"/>
      <c r="I781" s="849"/>
      <c r="J781" s="832"/>
      <c r="K781" s="832"/>
      <c r="L781" s="849">
        <v>1</v>
      </c>
      <c r="M781" s="849">
        <v>2619</v>
      </c>
      <c r="N781" s="832">
        <v>1</v>
      </c>
      <c r="O781" s="832">
        <v>2619</v>
      </c>
      <c r="P781" s="849">
        <v>1</v>
      </c>
      <c r="Q781" s="849">
        <v>2621</v>
      </c>
      <c r="R781" s="837">
        <v>1.0007636502481863</v>
      </c>
      <c r="S781" s="850">
        <v>2621</v>
      </c>
    </row>
    <row r="782" spans="1:19" ht="14.4" customHeight="1" x14ac:dyDescent="0.3">
      <c r="A782" s="831" t="s">
        <v>6808</v>
      </c>
      <c r="B782" s="832" t="s">
        <v>6809</v>
      </c>
      <c r="C782" s="832" t="s">
        <v>618</v>
      </c>
      <c r="D782" s="832" t="s">
        <v>2164</v>
      </c>
      <c r="E782" s="832" t="s">
        <v>6786</v>
      </c>
      <c r="F782" s="832" t="s">
        <v>6787</v>
      </c>
      <c r="G782" s="832" t="s">
        <v>3778</v>
      </c>
      <c r="H782" s="849">
        <v>0.1</v>
      </c>
      <c r="I782" s="849">
        <v>15.1</v>
      </c>
      <c r="J782" s="832">
        <v>1</v>
      </c>
      <c r="K782" s="832">
        <v>151</v>
      </c>
      <c r="L782" s="849">
        <v>0.1</v>
      </c>
      <c r="M782" s="849">
        <v>15.1</v>
      </c>
      <c r="N782" s="832">
        <v>1</v>
      </c>
      <c r="O782" s="832">
        <v>151</v>
      </c>
      <c r="P782" s="849"/>
      <c r="Q782" s="849"/>
      <c r="R782" s="837"/>
      <c r="S782" s="850"/>
    </row>
    <row r="783" spans="1:19" ht="14.4" customHeight="1" x14ac:dyDescent="0.3">
      <c r="A783" s="831" t="s">
        <v>6808</v>
      </c>
      <c r="B783" s="832" t="s">
        <v>6809</v>
      </c>
      <c r="C783" s="832" t="s">
        <v>618</v>
      </c>
      <c r="D783" s="832" t="s">
        <v>2164</v>
      </c>
      <c r="E783" s="832" t="s">
        <v>6788</v>
      </c>
      <c r="F783" s="832" t="s">
        <v>6799</v>
      </c>
      <c r="G783" s="832" t="s">
        <v>6800</v>
      </c>
      <c r="H783" s="849">
        <v>1</v>
      </c>
      <c r="I783" s="849">
        <v>82</v>
      </c>
      <c r="J783" s="832">
        <v>0.95348837209302328</v>
      </c>
      <c r="K783" s="832">
        <v>82</v>
      </c>
      <c r="L783" s="849">
        <v>1</v>
      </c>
      <c r="M783" s="849">
        <v>86</v>
      </c>
      <c r="N783" s="832">
        <v>1</v>
      </c>
      <c r="O783" s="832">
        <v>86</v>
      </c>
      <c r="P783" s="849"/>
      <c r="Q783" s="849"/>
      <c r="R783" s="837"/>
      <c r="S783" s="850"/>
    </row>
    <row r="784" spans="1:19" ht="14.4" customHeight="1" x14ac:dyDescent="0.3">
      <c r="A784" s="831" t="s">
        <v>6808</v>
      </c>
      <c r="B784" s="832" t="s">
        <v>6809</v>
      </c>
      <c r="C784" s="832" t="s">
        <v>618</v>
      </c>
      <c r="D784" s="832" t="s">
        <v>2164</v>
      </c>
      <c r="E784" s="832" t="s">
        <v>6788</v>
      </c>
      <c r="F784" s="832" t="s">
        <v>6801</v>
      </c>
      <c r="G784" s="832" t="s">
        <v>6802</v>
      </c>
      <c r="H784" s="849"/>
      <c r="I784" s="849"/>
      <c r="J784" s="832"/>
      <c r="K784" s="832"/>
      <c r="L784" s="849">
        <v>1</v>
      </c>
      <c r="M784" s="849">
        <v>721</v>
      </c>
      <c r="N784" s="832">
        <v>1</v>
      </c>
      <c r="O784" s="832">
        <v>721</v>
      </c>
      <c r="P784" s="849"/>
      <c r="Q784" s="849"/>
      <c r="R784" s="837"/>
      <c r="S784" s="850"/>
    </row>
    <row r="785" spans="1:19" ht="14.4" customHeight="1" x14ac:dyDescent="0.3">
      <c r="A785" s="831" t="s">
        <v>6808</v>
      </c>
      <c r="B785" s="832" t="s">
        <v>6809</v>
      </c>
      <c r="C785" s="832" t="s">
        <v>618</v>
      </c>
      <c r="D785" s="832" t="s">
        <v>2164</v>
      </c>
      <c r="E785" s="832" t="s">
        <v>6788</v>
      </c>
      <c r="F785" s="832" t="s">
        <v>6803</v>
      </c>
      <c r="G785" s="832" t="s">
        <v>6804</v>
      </c>
      <c r="H785" s="849">
        <v>1</v>
      </c>
      <c r="I785" s="849">
        <v>487</v>
      </c>
      <c r="J785" s="832"/>
      <c r="K785" s="832">
        <v>487</v>
      </c>
      <c r="L785" s="849"/>
      <c r="M785" s="849"/>
      <c r="N785" s="832"/>
      <c r="O785" s="832"/>
      <c r="P785" s="849"/>
      <c r="Q785" s="849"/>
      <c r="R785" s="837"/>
      <c r="S785" s="850"/>
    </row>
    <row r="786" spans="1:19" ht="14.4" customHeight="1" x14ac:dyDescent="0.3">
      <c r="A786" s="831" t="s">
        <v>6808</v>
      </c>
      <c r="B786" s="832" t="s">
        <v>6809</v>
      </c>
      <c r="C786" s="832" t="s">
        <v>618</v>
      </c>
      <c r="D786" s="832" t="s">
        <v>2165</v>
      </c>
      <c r="E786" s="832" t="s">
        <v>6786</v>
      </c>
      <c r="F786" s="832" t="s">
        <v>6787</v>
      </c>
      <c r="G786" s="832" t="s">
        <v>3778</v>
      </c>
      <c r="H786" s="849">
        <v>0.5</v>
      </c>
      <c r="I786" s="849">
        <v>75.5</v>
      </c>
      <c r="J786" s="832">
        <v>0.18514885477463339</v>
      </c>
      <c r="K786" s="832">
        <v>151</v>
      </c>
      <c r="L786" s="849">
        <v>2.7</v>
      </c>
      <c r="M786" s="849">
        <v>407.78</v>
      </c>
      <c r="N786" s="832">
        <v>1</v>
      </c>
      <c r="O786" s="832">
        <v>151.0296296296296</v>
      </c>
      <c r="P786" s="849">
        <v>4.7999999999999989</v>
      </c>
      <c r="Q786" s="849">
        <v>667.97</v>
      </c>
      <c r="R786" s="837">
        <v>1.6380646426994949</v>
      </c>
      <c r="S786" s="850">
        <v>139.16041666666669</v>
      </c>
    </row>
    <row r="787" spans="1:19" ht="14.4" customHeight="1" x14ac:dyDescent="0.3">
      <c r="A787" s="831" t="s">
        <v>6808</v>
      </c>
      <c r="B787" s="832" t="s">
        <v>6809</v>
      </c>
      <c r="C787" s="832" t="s">
        <v>618</v>
      </c>
      <c r="D787" s="832" t="s">
        <v>2165</v>
      </c>
      <c r="E787" s="832" t="s">
        <v>6788</v>
      </c>
      <c r="F787" s="832" t="s">
        <v>6799</v>
      </c>
      <c r="G787" s="832" t="s">
        <v>6800</v>
      </c>
      <c r="H787" s="849">
        <v>5</v>
      </c>
      <c r="I787" s="849">
        <v>410</v>
      </c>
      <c r="J787" s="832">
        <v>0.23837209302325582</v>
      </c>
      <c r="K787" s="832">
        <v>82</v>
      </c>
      <c r="L787" s="849">
        <v>20</v>
      </c>
      <c r="M787" s="849">
        <v>1720</v>
      </c>
      <c r="N787" s="832">
        <v>1</v>
      </c>
      <c r="O787" s="832">
        <v>86</v>
      </c>
      <c r="P787" s="849">
        <v>40</v>
      </c>
      <c r="Q787" s="849">
        <v>3440</v>
      </c>
      <c r="R787" s="837">
        <v>2</v>
      </c>
      <c r="S787" s="850">
        <v>86</v>
      </c>
    </row>
    <row r="788" spans="1:19" ht="14.4" customHeight="1" x14ac:dyDescent="0.3">
      <c r="A788" s="831" t="s">
        <v>6808</v>
      </c>
      <c r="B788" s="832" t="s">
        <v>6809</v>
      </c>
      <c r="C788" s="832" t="s">
        <v>618</v>
      </c>
      <c r="D788" s="832" t="s">
        <v>2165</v>
      </c>
      <c r="E788" s="832" t="s">
        <v>6788</v>
      </c>
      <c r="F788" s="832" t="s">
        <v>6801</v>
      </c>
      <c r="G788" s="832" t="s">
        <v>6802</v>
      </c>
      <c r="H788" s="849">
        <v>4</v>
      </c>
      <c r="I788" s="849">
        <v>2816</v>
      </c>
      <c r="J788" s="832">
        <v>0.24410540915395285</v>
      </c>
      <c r="K788" s="832">
        <v>704</v>
      </c>
      <c r="L788" s="849">
        <v>16</v>
      </c>
      <c r="M788" s="849">
        <v>11536</v>
      </c>
      <c r="N788" s="832">
        <v>1</v>
      </c>
      <c r="O788" s="832">
        <v>721</v>
      </c>
      <c r="P788" s="849">
        <v>32</v>
      </c>
      <c r="Q788" s="849">
        <v>23104</v>
      </c>
      <c r="R788" s="837">
        <v>2.0027739251040222</v>
      </c>
      <c r="S788" s="850">
        <v>722</v>
      </c>
    </row>
    <row r="789" spans="1:19" ht="14.4" customHeight="1" x14ac:dyDescent="0.3">
      <c r="A789" s="831" t="s">
        <v>6808</v>
      </c>
      <c r="B789" s="832" t="s">
        <v>6809</v>
      </c>
      <c r="C789" s="832" t="s">
        <v>618</v>
      </c>
      <c r="D789" s="832" t="s">
        <v>2165</v>
      </c>
      <c r="E789" s="832" t="s">
        <v>6788</v>
      </c>
      <c r="F789" s="832" t="s">
        <v>6803</v>
      </c>
      <c r="G789" s="832" t="s">
        <v>6804</v>
      </c>
      <c r="H789" s="849">
        <v>2</v>
      </c>
      <c r="I789" s="849">
        <v>974</v>
      </c>
      <c r="J789" s="832">
        <v>0.64933333333333332</v>
      </c>
      <c r="K789" s="832">
        <v>487</v>
      </c>
      <c r="L789" s="849">
        <v>3</v>
      </c>
      <c r="M789" s="849">
        <v>1500</v>
      </c>
      <c r="N789" s="832">
        <v>1</v>
      </c>
      <c r="O789" s="832">
        <v>500</v>
      </c>
      <c r="P789" s="849">
        <v>5</v>
      </c>
      <c r="Q789" s="849">
        <v>2500</v>
      </c>
      <c r="R789" s="837">
        <v>1.6666666666666667</v>
      </c>
      <c r="S789" s="850">
        <v>500</v>
      </c>
    </row>
    <row r="790" spans="1:19" ht="14.4" customHeight="1" x14ac:dyDescent="0.3">
      <c r="A790" s="831" t="s">
        <v>6808</v>
      </c>
      <c r="B790" s="832" t="s">
        <v>6809</v>
      </c>
      <c r="C790" s="832" t="s">
        <v>618</v>
      </c>
      <c r="D790" s="832" t="s">
        <v>2165</v>
      </c>
      <c r="E790" s="832" t="s">
        <v>6788</v>
      </c>
      <c r="F790" s="832" t="s">
        <v>6940</v>
      </c>
      <c r="G790" s="832" t="s">
        <v>6941</v>
      </c>
      <c r="H790" s="849"/>
      <c r="I790" s="849"/>
      <c r="J790" s="832"/>
      <c r="K790" s="832"/>
      <c r="L790" s="849">
        <v>2</v>
      </c>
      <c r="M790" s="849">
        <v>1008</v>
      </c>
      <c r="N790" s="832">
        <v>1</v>
      </c>
      <c r="O790" s="832">
        <v>504</v>
      </c>
      <c r="P790" s="849">
        <v>4</v>
      </c>
      <c r="Q790" s="849">
        <v>2016</v>
      </c>
      <c r="R790" s="837">
        <v>2</v>
      </c>
      <c r="S790" s="850">
        <v>504</v>
      </c>
    </row>
    <row r="791" spans="1:19" ht="14.4" customHeight="1" x14ac:dyDescent="0.3">
      <c r="A791" s="831" t="s">
        <v>6808</v>
      </c>
      <c r="B791" s="832" t="s">
        <v>6809</v>
      </c>
      <c r="C791" s="832" t="s">
        <v>618</v>
      </c>
      <c r="D791" s="832" t="s">
        <v>2167</v>
      </c>
      <c r="E791" s="832" t="s">
        <v>6786</v>
      </c>
      <c r="F791" s="832" t="s">
        <v>6787</v>
      </c>
      <c r="G791" s="832" t="s">
        <v>3778</v>
      </c>
      <c r="H791" s="849"/>
      <c r="I791" s="849"/>
      <c r="J791" s="832"/>
      <c r="K791" s="832"/>
      <c r="L791" s="849"/>
      <c r="M791" s="849"/>
      <c r="N791" s="832"/>
      <c r="O791" s="832"/>
      <c r="P791" s="849">
        <v>2</v>
      </c>
      <c r="Q791" s="849">
        <v>261.34999999999997</v>
      </c>
      <c r="R791" s="837"/>
      <c r="S791" s="850">
        <v>130.67499999999998</v>
      </c>
    </row>
    <row r="792" spans="1:19" ht="14.4" customHeight="1" x14ac:dyDescent="0.3">
      <c r="A792" s="831" t="s">
        <v>6808</v>
      </c>
      <c r="B792" s="832" t="s">
        <v>6809</v>
      </c>
      <c r="C792" s="832" t="s">
        <v>618</v>
      </c>
      <c r="D792" s="832" t="s">
        <v>2167</v>
      </c>
      <c r="E792" s="832" t="s">
        <v>6788</v>
      </c>
      <c r="F792" s="832" t="s">
        <v>6793</v>
      </c>
      <c r="G792" s="832" t="s">
        <v>6794</v>
      </c>
      <c r="H792" s="849"/>
      <c r="I792" s="849"/>
      <c r="J792" s="832"/>
      <c r="K792" s="832"/>
      <c r="L792" s="849"/>
      <c r="M792" s="849"/>
      <c r="N792" s="832"/>
      <c r="O792" s="832"/>
      <c r="P792" s="849">
        <v>2</v>
      </c>
      <c r="Q792" s="849">
        <v>2056</v>
      </c>
      <c r="R792" s="837"/>
      <c r="S792" s="850">
        <v>1028</v>
      </c>
    </row>
    <row r="793" spans="1:19" ht="14.4" customHeight="1" x14ac:dyDescent="0.3">
      <c r="A793" s="831" t="s">
        <v>6808</v>
      </c>
      <c r="B793" s="832" t="s">
        <v>6809</v>
      </c>
      <c r="C793" s="832" t="s">
        <v>618</v>
      </c>
      <c r="D793" s="832" t="s">
        <v>2167</v>
      </c>
      <c r="E793" s="832" t="s">
        <v>6788</v>
      </c>
      <c r="F793" s="832" t="s">
        <v>6863</v>
      </c>
      <c r="G793" s="832" t="s">
        <v>6864</v>
      </c>
      <c r="H793" s="849"/>
      <c r="I793" s="849"/>
      <c r="J793" s="832"/>
      <c r="K793" s="832"/>
      <c r="L793" s="849"/>
      <c r="M793" s="849"/>
      <c r="N793" s="832"/>
      <c r="O793" s="832"/>
      <c r="P793" s="849">
        <v>4</v>
      </c>
      <c r="Q793" s="849">
        <v>0</v>
      </c>
      <c r="R793" s="837"/>
      <c r="S793" s="850">
        <v>0</v>
      </c>
    </row>
    <row r="794" spans="1:19" ht="14.4" customHeight="1" x14ac:dyDescent="0.3">
      <c r="A794" s="831" t="s">
        <v>6808</v>
      </c>
      <c r="B794" s="832" t="s">
        <v>6809</v>
      </c>
      <c r="C794" s="832" t="s">
        <v>618</v>
      </c>
      <c r="D794" s="832" t="s">
        <v>2167</v>
      </c>
      <c r="E794" s="832" t="s">
        <v>6788</v>
      </c>
      <c r="F794" s="832" t="s">
        <v>6799</v>
      </c>
      <c r="G794" s="832" t="s">
        <v>6800</v>
      </c>
      <c r="H794" s="849"/>
      <c r="I794" s="849"/>
      <c r="J794" s="832"/>
      <c r="K794" s="832"/>
      <c r="L794" s="849"/>
      <c r="M794" s="849"/>
      <c r="N794" s="832"/>
      <c r="O794" s="832"/>
      <c r="P794" s="849">
        <v>20</v>
      </c>
      <c r="Q794" s="849">
        <v>1720</v>
      </c>
      <c r="R794" s="837"/>
      <c r="S794" s="850">
        <v>86</v>
      </c>
    </row>
    <row r="795" spans="1:19" ht="14.4" customHeight="1" x14ac:dyDescent="0.3">
      <c r="A795" s="831" t="s">
        <v>6808</v>
      </c>
      <c r="B795" s="832" t="s">
        <v>6809</v>
      </c>
      <c r="C795" s="832" t="s">
        <v>618</v>
      </c>
      <c r="D795" s="832" t="s">
        <v>2167</v>
      </c>
      <c r="E795" s="832" t="s">
        <v>6788</v>
      </c>
      <c r="F795" s="832" t="s">
        <v>6801</v>
      </c>
      <c r="G795" s="832" t="s">
        <v>6802</v>
      </c>
      <c r="H795" s="849"/>
      <c r="I795" s="849"/>
      <c r="J795" s="832"/>
      <c r="K795" s="832"/>
      <c r="L795" s="849"/>
      <c r="M795" s="849"/>
      <c r="N795" s="832"/>
      <c r="O795" s="832"/>
      <c r="P795" s="849">
        <v>13</v>
      </c>
      <c r="Q795" s="849">
        <v>9386</v>
      </c>
      <c r="R795" s="837"/>
      <c r="S795" s="850">
        <v>722</v>
      </c>
    </row>
    <row r="796" spans="1:19" ht="14.4" customHeight="1" x14ac:dyDescent="0.3">
      <c r="A796" s="831" t="s">
        <v>6808</v>
      </c>
      <c r="B796" s="832" t="s">
        <v>6809</v>
      </c>
      <c r="C796" s="832" t="s">
        <v>618</v>
      </c>
      <c r="D796" s="832" t="s">
        <v>2167</v>
      </c>
      <c r="E796" s="832" t="s">
        <v>6788</v>
      </c>
      <c r="F796" s="832" t="s">
        <v>6803</v>
      </c>
      <c r="G796" s="832" t="s">
        <v>6804</v>
      </c>
      <c r="H796" s="849"/>
      <c r="I796" s="849"/>
      <c r="J796" s="832"/>
      <c r="K796" s="832"/>
      <c r="L796" s="849"/>
      <c r="M796" s="849"/>
      <c r="N796" s="832"/>
      <c r="O796" s="832"/>
      <c r="P796" s="849">
        <v>4</v>
      </c>
      <c r="Q796" s="849">
        <v>2000</v>
      </c>
      <c r="R796" s="837"/>
      <c r="S796" s="850">
        <v>500</v>
      </c>
    </row>
    <row r="797" spans="1:19" ht="14.4" customHeight="1" x14ac:dyDescent="0.3">
      <c r="A797" s="831" t="s">
        <v>6808</v>
      </c>
      <c r="B797" s="832" t="s">
        <v>6809</v>
      </c>
      <c r="C797" s="832" t="s">
        <v>618</v>
      </c>
      <c r="D797" s="832" t="s">
        <v>2167</v>
      </c>
      <c r="E797" s="832" t="s">
        <v>6788</v>
      </c>
      <c r="F797" s="832" t="s">
        <v>6940</v>
      </c>
      <c r="G797" s="832" t="s">
        <v>6941</v>
      </c>
      <c r="H797" s="849"/>
      <c r="I797" s="849"/>
      <c r="J797" s="832"/>
      <c r="K797" s="832"/>
      <c r="L797" s="849"/>
      <c r="M797" s="849"/>
      <c r="N797" s="832"/>
      <c r="O797" s="832"/>
      <c r="P797" s="849">
        <v>1</v>
      </c>
      <c r="Q797" s="849">
        <v>504</v>
      </c>
      <c r="R797" s="837"/>
      <c r="S797" s="850">
        <v>504</v>
      </c>
    </row>
    <row r="798" spans="1:19" ht="14.4" customHeight="1" x14ac:dyDescent="0.3">
      <c r="A798" s="831" t="s">
        <v>6808</v>
      </c>
      <c r="B798" s="832" t="s">
        <v>6809</v>
      </c>
      <c r="C798" s="832" t="s">
        <v>618</v>
      </c>
      <c r="D798" s="832" t="s">
        <v>2167</v>
      </c>
      <c r="E798" s="832" t="s">
        <v>6788</v>
      </c>
      <c r="F798" s="832" t="s">
        <v>6805</v>
      </c>
      <c r="G798" s="832" t="s">
        <v>6806</v>
      </c>
      <c r="H798" s="849"/>
      <c r="I798" s="849"/>
      <c r="J798" s="832"/>
      <c r="K798" s="832"/>
      <c r="L798" s="849"/>
      <c r="M798" s="849"/>
      <c r="N798" s="832"/>
      <c r="O798" s="832"/>
      <c r="P798" s="849">
        <v>1</v>
      </c>
      <c r="Q798" s="849">
        <v>0</v>
      </c>
      <c r="R798" s="837"/>
      <c r="S798" s="850">
        <v>0</v>
      </c>
    </row>
    <row r="799" spans="1:19" ht="14.4" customHeight="1" x14ac:dyDescent="0.3">
      <c r="A799" s="831" t="s">
        <v>6808</v>
      </c>
      <c r="B799" s="832" t="s">
        <v>6809</v>
      </c>
      <c r="C799" s="832" t="s">
        <v>618</v>
      </c>
      <c r="D799" s="832" t="s">
        <v>2168</v>
      </c>
      <c r="E799" s="832" t="s">
        <v>6786</v>
      </c>
      <c r="F799" s="832" t="s">
        <v>6787</v>
      </c>
      <c r="G799" s="832" t="s">
        <v>3778</v>
      </c>
      <c r="H799" s="849"/>
      <c r="I799" s="849"/>
      <c r="J799" s="832"/>
      <c r="K799" s="832"/>
      <c r="L799" s="849"/>
      <c r="M799" s="849"/>
      <c r="N799" s="832"/>
      <c r="O799" s="832"/>
      <c r="P799" s="849">
        <v>0.1</v>
      </c>
      <c r="Q799" s="849">
        <v>15.1</v>
      </c>
      <c r="R799" s="837"/>
      <c r="S799" s="850">
        <v>151</v>
      </c>
    </row>
    <row r="800" spans="1:19" ht="14.4" customHeight="1" x14ac:dyDescent="0.3">
      <c r="A800" s="831" t="s">
        <v>6808</v>
      </c>
      <c r="B800" s="832" t="s">
        <v>6809</v>
      </c>
      <c r="C800" s="832" t="s">
        <v>618</v>
      </c>
      <c r="D800" s="832" t="s">
        <v>2168</v>
      </c>
      <c r="E800" s="832" t="s">
        <v>6788</v>
      </c>
      <c r="F800" s="832" t="s">
        <v>6799</v>
      </c>
      <c r="G800" s="832" t="s">
        <v>6800</v>
      </c>
      <c r="H800" s="849">
        <v>1</v>
      </c>
      <c r="I800" s="849">
        <v>82</v>
      </c>
      <c r="J800" s="832"/>
      <c r="K800" s="832">
        <v>82</v>
      </c>
      <c r="L800" s="849"/>
      <c r="M800" s="849"/>
      <c r="N800" s="832"/>
      <c r="O800" s="832"/>
      <c r="P800" s="849">
        <v>1</v>
      </c>
      <c r="Q800" s="849">
        <v>86</v>
      </c>
      <c r="R800" s="837"/>
      <c r="S800" s="850">
        <v>86</v>
      </c>
    </row>
    <row r="801" spans="1:19" ht="14.4" customHeight="1" x14ac:dyDescent="0.3">
      <c r="A801" s="831" t="s">
        <v>6808</v>
      </c>
      <c r="B801" s="832" t="s">
        <v>6809</v>
      </c>
      <c r="C801" s="832" t="s">
        <v>618</v>
      </c>
      <c r="D801" s="832" t="s">
        <v>2168</v>
      </c>
      <c r="E801" s="832" t="s">
        <v>6788</v>
      </c>
      <c r="F801" s="832" t="s">
        <v>6801</v>
      </c>
      <c r="G801" s="832" t="s">
        <v>6802</v>
      </c>
      <c r="H801" s="849">
        <v>1</v>
      </c>
      <c r="I801" s="849">
        <v>704</v>
      </c>
      <c r="J801" s="832"/>
      <c r="K801" s="832">
        <v>704</v>
      </c>
      <c r="L801" s="849"/>
      <c r="M801" s="849"/>
      <c r="N801" s="832"/>
      <c r="O801" s="832"/>
      <c r="P801" s="849">
        <v>1</v>
      </c>
      <c r="Q801" s="849">
        <v>722</v>
      </c>
      <c r="R801" s="837"/>
      <c r="S801" s="850">
        <v>722</v>
      </c>
    </row>
    <row r="802" spans="1:19" ht="14.4" customHeight="1" x14ac:dyDescent="0.3">
      <c r="A802" s="831" t="s">
        <v>6808</v>
      </c>
      <c r="B802" s="832" t="s">
        <v>6809</v>
      </c>
      <c r="C802" s="832" t="s">
        <v>618</v>
      </c>
      <c r="D802" s="832" t="s">
        <v>2172</v>
      </c>
      <c r="E802" s="832" t="s">
        <v>6786</v>
      </c>
      <c r="F802" s="832" t="s">
        <v>6787</v>
      </c>
      <c r="G802" s="832" t="s">
        <v>3778</v>
      </c>
      <c r="H802" s="849">
        <v>0.1</v>
      </c>
      <c r="I802" s="849">
        <v>15.1</v>
      </c>
      <c r="J802" s="832">
        <v>0.5</v>
      </c>
      <c r="K802" s="832">
        <v>151</v>
      </c>
      <c r="L802" s="849">
        <v>0.2</v>
      </c>
      <c r="M802" s="849">
        <v>30.2</v>
      </c>
      <c r="N802" s="832">
        <v>1</v>
      </c>
      <c r="O802" s="832">
        <v>151</v>
      </c>
      <c r="P802" s="849"/>
      <c r="Q802" s="849"/>
      <c r="R802" s="837"/>
      <c r="S802" s="850"/>
    </row>
    <row r="803" spans="1:19" ht="14.4" customHeight="1" x14ac:dyDescent="0.3">
      <c r="A803" s="831" t="s">
        <v>6808</v>
      </c>
      <c r="B803" s="832" t="s">
        <v>6809</v>
      </c>
      <c r="C803" s="832" t="s">
        <v>618</v>
      </c>
      <c r="D803" s="832" t="s">
        <v>2172</v>
      </c>
      <c r="E803" s="832" t="s">
        <v>6925</v>
      </c>
      <c r="F803" s="832" t="s">
        <v>6926</v>
      </c>
      <c r="G803" s="832" t="s">
        <v>6927</v>
      </c>
      <c r="H803" s="849">
        <v>1</v>
      </c>
      <c r="I803" s="849">
        <v>60.4</v>
      </c>
      <c r="J803" s="832"/>
      <c r="K803" s="832">
        <v>60.4</v>
      </c>
      <c r="L803" s="849"/>
      <c r="M803" s="849"/>
      <c r="N803" s="832"/>
      <c r="O803" s="832"/>
      <c r="P803" s="849"/>
      <c r="Q803" s="849"/>
      <c r="R803" s="837"/>
      <c r="S803" s="850"/>
    </row>
    <row r="804" spans="1:19" ht="14.4" customHeight="1" x14ac:dyDescent="0.3">
      <c r="A804" s="831" t="s">
        <v>6808</v>
      </c>
      <c r="B804" s="832" t="s">
        <v>6809</v>
      </c>
      <c r="C804" s="832" t="s">
        <v>618</v>
      </c>
      <c r="D804" s="832" t="s">
        <v>2172</v>
      </c>
      <c r="E804" s="832" t="s">
        <v>6788</v>
      </c>
      <c r="F804" s="832" t="s">
        <v>6851</v>
      </c>
      <c r="G804" s="832" t="s">
        <v>6852</v>
      </c>
      <c r="H804" s="849">
        <v>1</v>
      </c>
      <c r="I804" s="849">
        <v>118</v>
      </c>
      <c r="J804" s="832">
        <v>0.46825396825396826</v>
      </c>
      <c r="K804" s="832">
        <v>118</v>
      </c>
      <c r="L804" s="849">
        <v>2</v>
      </c>
      <c r="M804" s="849">
        <v>252</v>
      </c>
      <c r="N804" s="832">
        <v>1</v>
      </c>
      <c r="O804" s="832">
        <v>126</v>
      </c>
      <c r="P804" s="849"/>
      <c r="Q804" s="849"/>
      <c r="R804" s="837"/>
      <c r="S804" s="850"/>
    </row>
    <row r="805" spans="1:19" ht="14.4" customHeight="1" x14ac:dyDescent="0.3">
      <c r="A805" s="831" t="s">
        <v>6808</v>
      </c>
      <c r="B805" s="832" t="s">
        <v>6809</v>
      </c>
      <c r="C805" s="832" t="s">
        <v>618</v>
      </c>
      <c r="D805" s="832" t="s">
        <v>2172</v>
      </c>
      <c r="E805" s="832" t="s">
        <v>6788</v>
      </c>
      <c r="F805" s="832" t="s">
        <v>6797</v>
      </c>
      <c r="G805" s="832" t="s">
        <v>6798</v>
      </c>
      <c r="H805" s="849">
        <v>1</v>
      </c>
      <c r="I805" s="849">
        <v>33.33</v>
      </c>
      <c r="J805" s="832">
        <v>0.49992500374981247</v>
      </c>
      <c r="K805" s="832">
        <v>33.33</v>
      </c>
      <c r="L805" s="849">
        <v>2</v>
      </c>
      <c r="M805" s="849">
        <v>66.67</v>
      </c>
      <c r="N805" s="832">
        <v>1</v>
      </c>
      <c r="O805" s="832">
        <v>33.335000000000001</v>
      </c>
      <c r="P805" s="849"/>
      <c r="Q805" s="849"/>
      <c r="R805" s="837"/>
      <c r="S805" s="850"/>
    </row>
    <row r="806" spans="1:19" ht="14.4" customHeight="1" x14ac:dyDescent="0.3">
      <c r="A806" s="831" t="s">
        <v>6808</v>
      </c>
      <c r="B806" s="832" t="s">
        <v>6809</v>
      </c>
      <c r="C806" s="832" t="s">
        <v>618</v>
      </c>
      <c r="D806" s="832" t="s">
        <v>2172</v>
      </c>
      <c r="E806" s="832" t="s">
        <v>6788</v>
      </c>
      <c r="F806" s="832" t="s">
        <v>6799</v>
      </c>
      <c r="G806" s="832" t="s">
        <v>6800</v>
      </c>
      <c r="H806" s="849">
        <v>1</v>
      </c>
      <c r="I806" s="849">
        <v>82</v>
      </c>
      <c r="J806" s="832">
        <v>0.47674418604651164</v>
      </c>
      <c r="K806" s="832">
        <v>82</v>
      </c>
      <c r="L806" s="849">
        <v>2</v>
      </c>
      <c r="M806" s="849">
        <v>172</v>
      </c>
      <c r="N806" s="832">
        <v>1</v>
      </c>
      <c r="O806" s="832">
        <v>86</v>
      </c>
      <c r="P806" s="849"/>
      <c r="Q806" s="849"/>
      <c r="R806" s="837"/>
      <c r="S806" s="850"/>
    </row>
    <row r="807" spans="1:19" ht="14.4" customHeight="1" x14ac:dyDescent="0.3">
      <c r="A807" s="831" t="s">
        <v>6808</v>
      </c>
      <c r="B807" s="832" t="s">
        <v>6809</v>
      </c>
      <c r="C807" s="832" t="s">
        <v>618</v>
      </c>
      <c r="D807" s="832" t="s">
        <v>2172</v>
      </c>
      <c r="E807" s="832" t="s">
        <v>6788</v>
      </c>
      <c r="F807" s="832" t="s">
        <v>6801</v>
      </c>
      <c r="G807" s="832" t="s">
        <v>6802</v>
      </c>
      <c r="H807" s="849"/>
      <c r="I807" s="849"/>
      <c r="J807" s="832"/>
      <c r="K807" s="832"/>
      <c r="L807" s="849">
        <v>1</v>
      </c>
      <c r="M807" s="849">
        <v>721</v>
      </c>
      <c r="N807" s="832">
        <v>1</v>
      </c>
      <c r="O807" s="832">
        <v>721</v>
      </c>
      <c r="P807" s="849"/>
      <c r="Q807" s="849"/>
      <c r="R807" s="837"/>
      <c r="S807" s="850"/>
    </row>
    <row r="808" spans="1:19" ht="14.4" customHeight="1" x14ac:dyDescent="0.3">
      <c r="A808" s="831" t="s">
        <v>6808</v>
      </c>
      <c r="B808" s="832" t="s">
        <v>6809</v>
      </c>
      <c r="C808" s="832" t="s">
        <v>618</v>
      </c>
      <c r="D808" s="832" t="s">
        <v>2172</v>
      </c>
      <c r="E808" s="832" t="s">
        <v>6788</v>
      </c>
      <c r="F808" s="832" t="s">
        <v>6903</v>
      </c>
      <c r="G808" s="832" t="s">
        <v>6904</v>
      </c>
      <c r="H808" s="849"/>
      <c r="I808" s="849"/>
      <c r="J808" s="832"/>
      <c r="K808" s="832"/>
      <c r="L808" s="849">
        <v>1</v>
      </c>
      <c r="M808" s="849">
        <v>1307</v>
      </c>
      <c r="N808" s="832">
        <v>1</v>
      </c>
      <c r="O808" s="832">
        <v>1307</v>
      </c>
      <c r="P808" s="849"/>
      <c r="Q808" s="849"/>
      <c r="R808" s="837"/>
      <c r="S808" s="850"/>
    </row>
    <row r="809" spans="1:19" ht="14.4" customHeight="1" x14ac:dyDescent="0.3">
      <c r="A809" s="831" t="s">
        <v>6808</v>
      </c>
      <c r="B809" s="832" t="s">
        <v>6809</v>
      </c>
      <c r="C809" s="832" t="s">
        <v>618</v>
      </c>
      <c r="D809" s="832" t="s">
        <v>2172</v>
      </c>
      <c r="E809" s="832" t="s">
        <v>6788</v>
      </c>
      <c r="F809" s="832" t="s">
        <v>6942</v>
      </c>
      <c r="G809" s="832" t="s">
        <v>6943</v>
      </c>
      <c r="H809" s="849">
        <v>1</v>
      </c>
      <c r="I809" s="849">
        <v>1668</v>
      </c>
      <c r="J809" s="832"/>
      <c r="K809" s="832">
        <v>1668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" customHeight="1" x14ac:dyDescent="0.3">
      <c r="A810" s="831" t="s">
        <v>6808</v>
      </c>
      <c r="B810" s="832" t="s">
        <v>6809</v>
      </c>
      <c r="C810" s="832" t="s">
        <v>618</v>
      </c>
      <c r="D810" s="832" t="s">
        <v>2173</v>
      </c>
      <c r="E810" s="832" t="s">
        <v>6786</v>
      </c>
      <c r="F810" s="832" t="s">
        <v>6787</v>
      </c>
      <c r="G810" s="832" t="s">
        <v>3778</v>
      </c>
      <c r="H810" s="849"/>
      <c r="I810" s="849"/>
      <c r="J810" s="832"/>
      <c r="K810" s="832"/>
      <c r="L810" s="849"/>
      <c r="M810" s="849"/>
      <c r="N810" s="832"/>
      <c r="O810" s="832"/>
      <c r="P810" s="849">
        <v>0.1</v>
      </c>
      <c r="Q810" s="849">
        <v>6.97</v>
      </c>
      <c r="R810" s="837"/>
      <c r="S810" s="850">
        <v>69.699999999999989</v>
      </c>
    </row>
    <row r="811" spans="1:19" ht="14.4" customHeight="1" x14ac:dyDescent="0.3">
      <c r="A811" s="831" t="s">
        <v>6808</v>
      </c>
      <c r="B811" s="832" t="s">
        <v>6809</v>
      </c>
      <c r="C811" s="832" t="s">
        <v>618</v>
      </c>
      <c r="D811" s="832" t="s">
        <v>2173</v>
      </c>
      <c r="E811" s="832" t="s">
        <v>6925</v>
      </c>
      <c r="F811" s="832" t="s">
        <v>6926</v>
      </c>
      <c r="G811" s="832" t="s">
        <v>6927</v>
      </c>
      <c r="H811" s="849"/>
      <c r="I811" s="849"/>
      <c r="J811" s="832"/>
      <c r="K811" s="832"/>
      <c r="L811" s="849"/>
      <c r="M811" s="849"/>
      <c r="N811" s="832"/>
      <c r="O811" s="832"/>
      <c r="P811" s="849">
        <v>2</v>
      </c>
      <c r="Q811" s="849">
        <v>126</v>
      </c>
      <c r="R811" s="837"/>
      <c r="S811" s="850">
        <v>63</v>
      </c>
    </row>
    <row r="812" spans="1:19" ht="14.4" customHeight="1" x14ac:dyDescent="0.3">
      <c r="A812" s="831" t="s">
        <v>6808</v>
      </c>
      <c r="B812" s="832" t="s">
        <v>6809</v>
      </c>
      <c r="C812" s="832" t="s">
        <v>618</v>
      </c>
      <c r="D812" s="832" t="s">
        <v>2173</v>
      </c>
      <c r="E812" s="832" t="s">
        <v>6788</v>
      </c>
      <c r="F812" s="832" t="s">
        <v>6851</v>
      </c>
      <c r="G812" s="832" t="s">
        <v>6852</v>
      </c>
      <c r="H812" s="849"/>
      <c r="I812" s="849"/>
      <c r="J812" s="832"/>
      <c r="K812" s="832"/>
      <c r="L812" s="849"/>
      <c r="M812" s="849"/>
      <c r="N812" s="832"/>
      <c r="O812" s="832"/>
      <c r="P812" s="849">
        <v>1</v>
      </c>
      <c r="Q812" s="849">
        <v>126</v>
      </c>
      <c r="R812" s="837"/>
      <c r="S812" s="850">
        <v>126</v>
      </c>
    </row>
    <row r="813" spans="1:19" ht="14.4" customHeight="1" x14ac:dyDescent="0.3">
      <c r="A813" s="831" t="s">
        <v>6808</v>
      </c>
      <c r="B813" s="832" t="s">
        <v>6809</v>
      </c>
      <c r="C813" s="832" t="s">
        <v>618</v>
      </c>
      <c r="D813" s="832" t="s">
        <v>2173</v>
      </c>
      <c r="E813" s="832" t="s">
        <v>6788</v>
      </c>
      <c r="F813" s="832" t="s">
        <v>6797</v>
      </c>
      <c r="G813" s="832" t="s">
        <v>6798</v>
      </c>
      <c r="H813" s="849"/>
      <c r="I813" s="849"/>
      <c r="J813" s="832"/>
      <c r="K813" s="832"/>
      <c r="L813" s="849"/>
      <c r="M813" s="849"/>
      <c r="N813" s="832"/>
      <c r="O813" s="832"/>
      <c r="P813" s="849">
        <v>1</v>
      </c>
      <c r="Q813" s="849">
        <v>33.33</v>
      </c>
      <c r="R813" s="837"/>
      <c r="S813" s="850">
        <v>33.33</v>
      </c>
    </row>
    <row r="814" spans="1:19" ht="14.4" customHeight="1" x14ac:dyDescent="0.3">
      <c r="A814" s="831" t="s">
        <v>6808</v>
      </c>
      <c r="B814" s="832" t="s">
        <v>6809</v>
      </c>
      <c r="C814" s="832" t="s">
        <v>618</v>
      </c>
      <c r="D814" s="832" t="s">
        <v>2173</v>
      </c>
      <c r="E814" s="832" t="s">
        <v>6788</v>
      </c>
      <c r="F814" s="832" t="s">
        <v>6799</v>
      </c>
      <c r="G814" s="832" t="s">
        <v>6800</v>
      </c>
      <c r="H814" s="849"/>
      <c r="I814" s="849"/>
      <c r="J814" s="832"/>
      <c r="K814" s="832"/>
      <c r="L814" s="849"/>
      <c r="M814" s="849"/>
      <c r="N814" s="832"/>
      <c r="O814" s="832"/>
      <c r="P814" s="849">
        <v>1</v>
      </c>
      <c r="Q814" s="849">
        <v>86</v>
      </c>
      <c r="R814" s="837"/>
      <c r="S814" s="850">
        <v>86</v>
      </c>
    </row>
    <row r="815" spans="1:19" ht="14.4" customHeight="1" x14ac:dyDescent="0.3">
      <c r="A815" s="831" t="s">
        <v>6808</v>
      </c>
      <c r="B815" s="832" t="s">
        <v>6809</v>
      </c>
      <c r="C815" s="832" t="s">
        <v>618</v>
      </c>
      <c r="D815" s="832" t="s">
        <v>2173</v>
      </c>
      <c r="E815" s="832" t="s">
        <v>6788</v>
      </c>
      <c r="F815" s="832" t="s">
        <v>6938</v>
      </c>
      <c r="G815" s="832" t="s">
        <v>6939</v>
      </c>
      <c r="H815" s="849"/>
      <c r="I815" s="849"/>
      <c r="J815" s="832"/>
      <c r="K815" s="832"/>
      <c r="L815" s="849"/>
      <c r="M815" s="849"/>
      <c r="N815" s="832"/>
      <c r="O815" s="832"/>
      <c r="P815" s="849">
        <v>1</v>
      </c>
      <c r="Q815" s="849">
        <v>948</v>
      </c>
      <c r="R815" s="837"/>
      <c r="S815" s="850">
        <v>948</v>
      </c>
    </row>
    <row r="816" spans="1:19" ht="14.4" customHeight="1" x14ac:dyDescent="0.3">
      <c r="A816" s="831" t="s">
        <v>6808</v>
      </c>
      <c r="B816" s="832" t="s">
        <v>6809</v>
      </c>
      <c r="C816" s="832" t="s">
        <v>618</v>
      </c>
      <c r="D816" s="832" t="s">
        <v>2173</v>
      </c>
      <c r="E816" s="832" t="s">
        <v>6788</v>
      </c>
      <c r="F816" s="832" t="s">
        <v>6942</v>
      </c>
      <c r="G816" s="832" t="s">
        <v>6943</v>
      </c>
      <c r="H816" s="849"/>
      <c r="I816" s="849"/>
      <c r="J816" s="832"/>
      <c r="K816" s="832"/>
      <c r="L816" s="849"/>
      <c r="M816" s="849"/>
      <c r="N816" s="832"/>
      <c r="O816" s="832"/>
      <c r="P816" s="849">
        <v>1</v>
      </c>
      <c r="Q816" s="849">
        <v>1742</v>
      </c>
      <c r="R816" s="837"/>
      <c r="S816" s="850">
        <v>1742</v>
      </c>
    </row>
    <row r="817" spans="1:19" ht="14.4" customHeight="1" x14ac:dyDescent="0.3">
      <c r="A817" s="831" t="s">
        <v>6808</v>
      </c>
      <c r="B817" s="832" t="s">
        <v>6809</v>
      </c>
      <c r="C817" s="832" t="s">
        <v>618</v>
      </c>
      <c r="D817" s="832" t="s">
        <v>2173</v>
      </c>
      <c r="E817" s="832" t="s">
        <v>6788</v>
      </c>
      <c r="F817" s="832" t="s">
        <v>6805</v>
      </c>
      <c r="G817" s="832" t="s">
        <v>6806</v>
      </c>
      <c r="H817" s="849"/>
      <c r="I817" s="849"/>
      <c r="J817" s="832"/>
      <c r="K817" s="832"/>
      <c r="L817" s="849"/>
      <c r="M817" s="849"/>
      <c r="N817" s="832"/>
      <c r="O817" s="832"/>
      <c r="P817" s="849">
        <v>1</v>
      </c>
      <c r="Q817" s="849">
        <v>0</v>
      </c>
      <c r="R817" s="837"/>
      <c r="S817" s="850">
        <v>0</v>
      </c>
    </row>
    <row r="818" spans="1:19" ht="14.4" customHeight="1" x14ac:dyDescent="0.3">
      <c r="A818" s="831" t="s">
        <v>6808</v>
      </c>
      <c r="B818" s="832" t="s">
        <v>6809</v>
      </c>
      <c r="C818" s="832" t="s">
        <v>618</v>
      </c>
      <c r="D818" s="832" t="s">
        <v>2174</v>
      </c>
      <c r="E818" s="832" t="s">
        <v>6786</v>
      </c>
      <c r="F818" s="832" t="s">
        <v>6787</v>
      </c>
      <c r="G818" s="832" t="s">
        <v>3778</v>
      </c>
      <c r="H818" s="849">
        <v>0.1</v>
      </c>
      <c r="I818" s="849">
        <v>15.1</v>
      </c>
      <c r="J818" s="832"/>
      <c r="K818" s="832">
        <v>151</v>
      </c>
      <c r="L818" s="849"/>
      <c r="M818" s="849"/>
      <c r="N818" s="832"/>
      <c r="O818" s="832"/>
      <c r="P818" s="849"/>
      <c r="Q818" s="849"/>
      <c r="R818" s="837"/>
      <c r="S818" s="850"/>
    </row>
    <row r="819" spans="1:19" ht="14.4" customHeight="1" x14ac:dyDescent="0.3">
      <c r="A819" s="831" t="s">
        <v>6808</v>
      </c>
      <c r="B819" s="832" t="s">
        <v>6809</v>
      </c>
      <c r="C819" s="832" t="s">
        <v>618</v>
      </c>
      <c r="D819" s="832" t="s">
        <v>2174</v>
      </c>
      <c r="E819" s="832" t="s">
        <v>6788</v>
      </c>
      <c r="F819" s="832" t="s">
        <v>6851</v>
      </c>
      <c r="G819" s="832" t="s">
        <v>6852</v>
      </c>
      <c r="H819" s="849">
        <v>1</v>
      </c>
      <c r="I819" s="849">
        <v>118</v>
      </c>
      <c r="J819" s="832"/>
      <c r="K819" s="832">
        <v>118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" customHeight="1" x14ac:dyDescent="0.3">
      <c r="A820" s="831" t="s">
        <v>6808</v>
      </c>
      <c r="B820" s="832" t="s">
        <v>6809</v>
      </c>
      <c r="C820" s="832" t="s">
        <v>618</v>
      </c>
      <c r="D820" s="832" t="s">
        <v>2174</v>
      </c>
      <c r="E820" s="832" t="s">
        <v>6788</v>
      </c>
      <c r="F820" s="832" t="s">
        <v>6799</v>
      </c>
      <c r="G820" s="832" t="s">
        <v>6800</v>
      </c>
      <c r="H820" s="849">
        <v>1</v>
      </c>
      <c r="I820" s="849">
        <v>82</v>
      </c>
      <c r="J820" s="832"/>
      <c r="K820" s="832">
        <v>82</v>
      </c>
      <c r="L820" s="849"/>
      <c r="M820" s="849"/>
      <c r="N820" s="832"/>
      <c r="O820" s="832"/>
      <c r="P820" s="849"/>
      <c r="Q820" s="849"/>
      <c r="R820" s="837"/>
      <c r="S820" s="850"/>
    </row>
    <row r="821" spans="1:19" ht="14.4" customHeight="1" x14ac:dyDescent="0.3">
      <c r="A821" s="831" t="s">
        <v>6808</v>
      </c>
      <c r="B821" s="832" t="s">
        <v>6809</v>
      </c>
      <c r="C821" s="832" t="s">
        <v>618</v>
      </c>
      <c r="D821" s="832" t="s">
        <v>2174</v>
      </c>
      <c r="E821" s="832" t="s">
        <v>6788</v>
      </c>
      <c r="F821" s="832" t="s">
        <v>6940</v>
      </c>
      <c r="G821" s="832" t="s">
        <v>6941</v>
      </c>
      <c r="H821" s="849">
        <v>1</v>
      </c>
      <c r="I821" s="849">
        <v>491</v>
      </c>
      <c r="J821" s="832"/>
      <c r="K821" s="832">
        <v>491</v>
      </c>
      <c r="L821" s="849"/>
      <c r="M821" s="849"/>
      <c r="N821" s="832"/>
      <c r="O821" s="832"/>
      <c r="P821" s="849"/>
      <c r="Q821" s="849"/>
      <c r="R821" s="837"/>
      <c r="S821" s="850"/>
    </row>
    <row r="822" spans="1:19" ht="14.4" customHeight="1" x14ac:dyDescent="0.3">
      <c r="A822" s="831" t="s">
        <v>6808</v>
      </c>
      <c r="B822" s="832" t="s">
        <v>6809</v>
      </c>
      <c r="C822" s="832" t="s">
        <v>618</v>
      </c>
      <c r="D822" s="832" t="s">
        <v>2175</v>
      </c>
      <c r="E822" s="832" t="s">
        <v>6786</v>
      </c>
      <c r="F822" s="832" t="s">
        <v>6787</v>
      </c>
      <c r="G822" s="832" t="s">
        <v>3778</v>
      </c>
      <c r="H822" s="849"/>
      <c r="I822" s="849"/>
      <c r="J822" s="832"/>
      <c r="K822" s="832"/>
      <c r="L822" s="849">
        <v>0.2</v>
      </c>
      <c r="M822" s="849">
        <v>30.2</v>
      </c>
      <c r="N822" s="832">
        <v>1</v>
      </c>
      <c r="O822" s="832">
        <v>151</v>
      </c>
      <c r="P822" s="849"/>
      <c r="Q822" s="849"/>
      <c r="R822" s="837"/>
      <c r="S822" s="850"/>
    </row>
    <row r="823" spans="1:19" ht="14.4" customHeight="1" x14ac:dyDescent="0.3">
      <c r="A823" s="831" t="s">
        <v>6808</v>
      </c>
      <c r="B823" s="832" t="s">
        <v>6809</v>
      </c>
      <c r="C823" s="832" t="s">
        <v>618</v>
      </c>
      <c r="D823" s="832" t="s">
        <v>2175</v>
      </c>
      <c r="E823" s="832" t="s">
        <v>6788</v>
      </c>
      <c r="F823" s="832" t="s">
        <v>6789</v>
      </c>
      <c r="G823" s="832" t="s">
        <v>6790</v>
      </c>
      <c r="H823" s="849"/>
      <c r="I823" s="849"/>
      <c r="J823" s="832"/>
      <c r="K823" s="832"/>
      <c r="L823" s="849">
        <v>1</v>
      </c>
      <c r="M823" s="849">
        <v>251</v>
      </c>
      <c r="N823" s="832">
        <v>1</v>
      </c>
      <c r="O823" s="832">
        <v>251</v>
      </c>
      <c r="P823" s="849"/>
      <c r="Q823" s="849"/>
      <c r="R823" s="837"/>
      <c r="S823" s="850"/>
    </row>
    <row r="824" spans="1:19" ht="14.4" customHeight="1" x14ac:dyDescent="0.3">
      <c r="A824" s="831" t="s">
        <v>6808</v>
      </c>
      <c r="B824" s="832" t="s">
        <v>6809</v>
      </c>
      <c r="C824" s="832" t="s">
        <v>618</v>
      </c>
      <c r="D824" s="832" t="s">
        <v>2175</v>
      </c>
      <c r="E824" s="832" t="s">
        <v>6788</v>
      </c>
      <c r="F824" s="832" t="s">
        <v>6791</v>
      </c>
      <c r="G824" s="832" t="s">
        <v>6792</v>
      </c>
      <c r="H824" s="849"/>
      <c r="I824" s="849"/>
      <c r="J824" s="832"/>
      <c r="K824" s="832"/>
      <c r="L824" s="849">
        <v>1</v>
      </c>
      <c r="M824" s="849">
        <v>1309</v>
      </c>
      <c r="N824" s="832">
        <v>1</v>
      </c>
      <c r="O824" s="832">
        <v>1309</v>
      </c>
      <c r="P824" s="849"/>
      <c r="Q824" s="849"/>
      <c r="R824" s="837"/>
      <c r="S824" s="850"/>
    </row>
    <row r="825" spans="1:19" ht="14.4" customHeight="1" x14ac:dyDescent="0.3">
      <c r="A825" s="831" t="s">
        <v>6808</v>
      </c>
      <c r="B825" s="832" t="s">
        <v>6809</v>
      </c>
      <c r="C825" s="832" t="s">
        <v>618</v>
      </c>
      <c r="D825" s="832" t="s">
        <v>2175</v>
      </c>
      <c r="E825" s="832" t="s">
        <v>6788</v>
      </c>
      <c r="F825" s="832" t="s">
        <v>6797</v>
      </c>
      <c r="G825" s="832" t="s">
        <v>6798</v>
      </c>
      <c r="H825" s="849"/>
      <c r="I825" s="849"/>
      <c r="J825" s="832"/>
      <c r="K825" s="832"/>
      <c r="L825" s="849">
        <v>1</v>
      </c>
      <c r="M825" s="849">
        <v>33.33</v>
      </c>
      <c r="N825" s="832">
        <v>1</v>
      </c>
      <c r="O825" s="832">
        <v>33.33</v>
      </c>
      <c r="P825" s="849"/>
      <c r="Q825" s="849"/>
      <c r="R825" s="837"/>
      <c r="S825" s="850"/>
    </row>
    <row r="826" spans="1:19" ht="14.4" customHeight="1" x14ac:dyDescent="0.3">
      <c r="A826" s="831" t="s">
        <v>6808</v>
      </c>
      <c r="B826" s="832" t="s">
        <v>6809</v>
      </c>
      <c r="C826" s="832" t="s">
        <v>618</v>
      </c>
      <c r="D826" s="832" t="s">
        <v>2175</v>
      </c>
      <c r="E826" s="832" t="s">
        <v>6788</v>
      </c>
      <c r="F826" s="832" t="s">
        <v>6799</v>
      </c>
      <c r="G826" s="832" t="s">
        <v>6800</v>
      </c>
      <c r="H826" s="849"/>
      <c r="I826" s="849"/>
      <c r="J826" s="832"/>
      <c r="K826" s="832"/>
      <c r="L826" s="849">
        <v>2</v>
      </c>
      <c r="M826" s="849">
        <v>172</v>
      </c>
      <c r="N826" s="832">
        <v>1</v>
      </c>
      <c r="O826" s="832">
        <v>86</v>
      </c>
      <c r="P826" s="849"/>
      <c r="Q826" s="849"/>
      <c r="R826" s="837"/>
      <c r="S826" s="850"/>
    </row>
    <row r="827" spans="1:19" ht="14.4" customHeight="1" x14ac:dyDescent="0.3">
      <c r="A827" s="831" t="s">
        <v>6808</v>
      </c>
      <c r="B827" s="832" t="s">
        <v>6809</v>
      </c>
      <c r="C827" s="832" t="s">
        <v>618</v>
      </c>
      <c r="D827" s="832" t="s">
        <v>2176</v>
      </c>
      <c r="E827" s="832" t="s">
        <v>6786</v>
      </c>
      <c r="F827" s="832" t="s">
        <v>6787</v>
      </c>
      <c r="G827" s="832" t="s">
        <v>3778</v>
      </c>
      <c r="H827" s="849"/>
      <c r="I827" s="849"/>
      <c r="J827" s="832"/>
      <c r="K827" s="832"/>
      <c r="L827" s="849"/>
      <c r="M827" s="849"/>
      <c r="N827" s="832"/>
      <c r="O827" s="832"/>
      <c r="P827" s="849">
        <v>0.1</v>
      </c>
      <c r="Q827" s="849">
        <v>15.1</v>
      </c>
      <c r="R827" s="837"/>
      <c r="S827" s="850">
        <v>151</v>
      </c>
    </row>
    <row r="828" spans="1:19" ht="14.4" customHeight="1" x14ac:dyDescent="0.3">
      <c r="A828" s="831" t="s">
        <v>6808</v>
      </c>
      <c r="B828" s="832" t="s">
        <v>6809</v>
      </c>
      <c r="C828" s="832" t="s">
        <v>618</v>
      </c>
      <c r="D828" s="832" t="s">
        <v>2176</v>
      </c>
      <c r="E828" s="832" t="s">
        <v>6788</v>
      </c>
      <c r="F828" s="832" t="s">
        <v>6799</v>
      </c>
      <c r="G828" s="832" t="s">
        <v>6800</v>
      </c>
      <c r="H828" s="849"/>
      <c r="I828" s="849"/>
      <c r="J828" s="832"/>
      <c r="K828" s="832"/>
      <c r="L828" s="849"/>
      <c r="M828" s="849"/>
      <c r="N828" s="832"/>
      <c r="O828" s="832"/>
      <c r="P828" s="849">
        <v>1</v>
      </c>
      <c r="Q828" s="849">
        <v>86</v>
      </c>
      <c r="R828" s="837"/>
      <c r="S828" s="850">
        <v>86</v>
      </c>
    </row>
    <row r="829" spans="1:19" ht="14.4" customHeight="1" thickBot="1" x14ac:dyDescent="0.35">
      <c r="A829" s="839" t="s">
        <v>6808</v>
      </c>
      <c r="B829" s="840" t="s">
        <v>6809</v>
      </c>
      <c r="C829" s="840" t="s">
        <v>618</v>
      </c>
      <c r="D829" s="840" t="s">
        <v>2176</v>
      </c>
      <c r="E829" s="840" t="s">
        <v>6788</v>
      </c>
      <c r="F829" s="840" t="s">
        <v>6801</v>
      </c>
      <c r="G829" s="840" t="s">
        <v>6802</v>
      </c>
      <c r="H829" s="851"/>
      <c r="I829" s="851"/>
      <c r="J829" s="840"/>
      <c r="K829" s="840"/>
      <c r="L829" s="851"/>
      <c r="M829" s="851"/>
      <c r="N829" s="840"/>
      <c r="O829" s="840"/>
      <c r="P829" s="851">
        <v>1</v>
      </c>
      <c r="Q829" s="851">
        <v>722</v>
      </c>
      <c r="R829" s="845"/>
      <c r="S829" s="852">
        <v>722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30479794.969999991</v>
      </c>
      <c r="C3" s="344">
        <f t="shared" ref="C3:R3" si="0">SUBTOTAL(9,C6:C1048576)</f>
        <v>32.404783188857373</v>
      </c>
      <c r="D3" s="344">
        <f t="shared" si="0"/>
        <v>31296942</v>
      </c>
      <c r="E3" s="344">
        <f t="shared" si="0"/>
        <v>23</v>
      </c>
      <c r="F3" s="344">
        <f t="shared" si="0"/>
        <v>30839800</v>
      </c>
      <c r="G3" s="347">
        <f>IF(D3&lt;&gt;0,F3/D3,"")</f>
        <v>0.98539339722072528</v>
      </c>
      <c r="H3" s="343">
        <f t="shared" si="0"/>
        <v>48320968.909999996</v>
      </c>
      <c r="I3" s="344">
        <f t="shared" si="0"/>
        <v>0.97132629953403138</v>
      </c>
      <c r="J3" s="344">
        <f t="shared" si="0"/>
        <v>49747411.280000068</v>
      </c>
      <c r="K3" s="344">
        <f t="shared" si="0"/>
        <v>1</v>
      </c>
      <c r="L3" s="344">
        <f t="shared" si="0"/>
        <v>53030893.810000032</v>
      </c>
      <c r="M3" s="345">
        <f>IF(J3&lt;&gt;0,L3/J3,"")</f>
        <v>1.0660030832864669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6950</v>
      </c>
      <c r="B6" s="887">
        <v>981</v>
      </c>
      <c r="C6" s="825">
        <v>0.35543478260869565</v>
      </c>
      <c r="D6" s="887">
        <v>2760</v>
      </c>
      <c r="E6" s="825">
        <v>1</v>
      </c>
      <c r="F6" s="887">
        <v>1039</v>
      </c>
      <c r="G6" s="830">
        <v>0.37644927536231881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6951</v>
      </c>
      <c r="B7" s="889">
        <v>2120</v>
      </c>
      <c r="C7" s="832">
        <v>1.3721682847896439</v>
      </c>
      <c r="D7" s="889">
        <v>1545</v>
      </c>
      <c r="E7" s="832">
        <v>1</v>
      </c>
      <c r="F7" s="889">
        <v>1128</v>
      </c>
      <c r="G7" s="837">
        <v>0.73009708737864076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6952</v>
      </c>
      <c r="B8" s="889">
        <v>7195.66</v>
      </c>
      <c r="C8" s="832">
        <v>1.1049846437346438</v>
      </c>
      <c r="D8" s="889">
        <v>6512</v>
      </c>
      <c r="E8" s="832">
        <v>1</v>
      </c>
      <c r="F8" s="889">
        <v>9548</v>
      </c>
      <c r="G8" s="837">
        <v>1.4662162162162162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6953</v>
      </c>
      <c r="B9" s="889">
        <v>827</v>
      </c>
      <c r="C9" s="832">
        <v>3.2817460317460316</v>
      </c>
      <c r="D9" s="889">
        <v>252</v>
      </c>
      <c r="E9" s="832">
        <v>1</v>
      </c>
      <c r="F9" s="889">
        <v>915</v>
      </c>
      <c r="G9" s="837">
        <v>3.6309523809523809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6954</v>
      </c>
      <c r="B10" s="889">
        <v>738.33</v>
      </c>
      <c r="C10" s="832">
        <v>1.4737125748502995</v>
      </c>
      <c r="D10" s="889">
        <v>501</v>
      </c>
      <c r="E10" s="832">
        <v>1</v>
      </c>
      <c r="F10" s="889">
        <v>414</v>
      </c>
      <c r="G10" s="837">
        <v>0.82634730538922152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6955</v>
      </c>
      <c r="B11" s="889">
        <v>388</v>
      </c>
      <c r="C11" s="832">
        <v>0.9371980676328503</v>
      </c>
      <c r="D11" s="889">
        <v>414</v>
      </c>
      <c r="E11" s="832">
        <v>1</v>
      </c>
      <c r="F11" s="889"/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6956</v>
      </c>
      <c r="B12" s="889"/>
      <c r="C12" s="832"/>
      <c r="D12" s="889">
        <v>251</v>
      </c>
      <c r="E12" s="832">
        <v>1</v>
      </c>
      <c r="F12" s="889">
        <v>756</v>
      </c>
      <c r="G12" s="837">
        <v>3.0119521912350598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6957</v>
      </c>
      <c r="B13" s="889">
        <v>623</v>
      </c>
      <c r="C13" s="832"/>
      <c r="D13" s="889"/>
      <c r="E13" s="832"/>
      <c r="F13" s="889">
        <v>377</v>
      </c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6958</v>
      </c>
      <c r="B14" s="889">
        <v>235</v>
      </c>
      <c r="C14" s="832">
        <v>0.44007490636704122</v>
      </c>
      <c r="D14" s="889">
        <v>534</v>
      </c>
      <c r="E14" s="832">
        <v>1</v>
      </c>
      <c r="F14" s="889">
        <v>204</v>
      </c>
      <c r="G14" s="837">
        <v>0.38202247191011235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6959</v>
      </c>
      <c r="B15" s="889">
        <v>14431</v>
      </c>
      <c r="C15" s="832">
        <v>0.59936869211280475</v>
      </c>
      <c r="D15" s="889">
        <v>24077</v>
      </c>
      <c r="E15" s="832">
        <v>1</v>
      </c>
      <c r="F15" s="889">
        <v>21789</v>
      </c>
      <c r="G15" s="837">
        <v>0.9049715496116626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2130</v>
      </c>
      <c r="B16" s="889">
        <v>30421966.329999998</v>
      </c>
      <c r="C16" s="832">
        <v>0.97392534125040975</v>
      </c>
      <c r="D16" s="889">
        <v>31236446</v>
      </c>
      <c r="E16" s="832">
        <v>1</v>
      </c>
      <c r="F16" s="889">
        <v>30770846</v>
      </c>
      <c r="G16" s="837">
        <v>0.98509433499572907</v>
      </c>
      <c r="H16" s="889">
        <v>48320968.909999996</v>
      </c>
      <c r="I16" s="832">
        <v>0.97132629953403138</v>
      </c>
      <c r="J16" s="889">
        <v>49747411.280000068</v>
      </c>
      <c r="K16" s="832">
        <v>1</v>
      </c>
      <c r="L16" s="889">
        <v>53019832.310000032</v>
      </c>
      <c r="M16" s="837">
        <v>1.0657807300078663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6960</v>
      </c>
      <c r="B17" s="889">
        <v>588</v>
      </c>
      <c r="C17" s="832">
        <v>1.168986083499006</v>
      </c>
      <c r="D17" s="889">
        <v>503</v>
      </c>
      <c r="E17" s="832">
        <v>1</v>
      </c>
      <c r="F17" s="889">
        <v>1028</v>
      </c>
      <c r="G17" s="837">
        <v>2.0437375745526838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6961</v>
      </c>
      <c r="B18" s="889">
        <v>118</v>
      </c>
      <c r="C18" s="832"/>
      <c r="D18" s="889"/>
      <c r="E18" s="832"/>
      <c r="F18" s="889">
        <v>251</v>
      </c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6962</v>
      </c>
      <c r="B19" s="889"/>
      <c r="C19" s="832"/>
      <c r="D19" s="889">
        <v>251</v>
      </c>
      <c r="E19" s="832">
        <v>1</v>
      </c>
      <c r="F19" s="889">
        <v>751</v>
      </c>
      <c r="G19" s="837">
        <v>2.9920318725099602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6963</v>
      </c>
      <c r="B20" s="889">
        <v>2475</v>
      </c>
      <c r="C20" s="832">
        <v>1.9736842105263157</v>
      </c>
      <c r="D20" s="889">
        <v>1254</v>
      </c>
      <c r="E20" s="832">
        <v>1</v>
      </c>
      <c r="F20" s="889">
        <v>1378</v>
      </c>
      <c r="G20" s="837">
        <v>1.098883572567783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6964</v>
      </c>
      <c r="B21" s="889">
        <v>8901</v>
      </c>
      <c r="C21" s="832">
        <v>1.5007587253414265</v>
      </c>
      <c r="D21" s="889">
        <v>5931</v>
      </c>
      <c r="E21" s="832">
        <v>1</v>
      </c>
      <c r="F21" s="889">
        <v>5348</v>
      </c>
      <c r="G21" s="837">
        <v>0.90170291687742365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6965</v>
      </c>
      <c r="B22" s="889">
        <v>386.33</v>
      </c>
      <c r="C22" s="832">
        <v>0.38517447657028914</v>
      </c>
      <c r="D22" s="889">
        <v>1003</v>
      </c>
      <c r="E22" s="832">
        <v>1</v>
      </c>
      <c r="F22" s="889">
        <v>252</v>
      </c>
      <c r="G22" s="837">
        <v>0.25124626121635096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6966</v>
      </c>
      <c r="B23" s="889">
        <v>2203.33</v>
      </c>
      <c r="C23" s="832">
        <v>8.7782071713147403</v>
      </c>
      <c r="D23" s="889">
        <v>251</v>
      </c>
      <c r="E23" s="832">
        <v>1</v>
      </c>
      <c r="F23" s="889">
        <v>666</v>
      </c>
      <c r="G23" s="837">
        <v>2.6533864541832668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6967</v>
      </c>
      <c r="B24" s="889">
        <v>823</v>
      </c>
      <c r="C24" s="832">
        <v>2.1772486772486772</v>
      </c>
      <c r="D24" s="889">
        <v>378</v>
      </c>
      <c r="E24" s="832">
        <v>1</v>
      </c>
      <c r="F24" s="889">
        <v>1916</v>
      </c>
      <c r="G24" s="837">
        <v>5.0687830687830688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6968</v>
      </c>
      <c r="B25" s="889">
        <v>474</v>
      </c>
      <c r="C25" s="832">
        <v>0.63115845539280957</v>
      </c>
      <c r="D25" s="889">
        <v>751</v>
      </c>
      <c r="E25" s="832">
        <v>1</v>
      </c>
      <c r="F25" s="889">
        <v>665</v>
      </c>
      <c r="G25" s="837">
        <v>0.88548601864181087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6969</v>
      </c>
      <c r="B26" s="889">
        <v>6203.66</v>
      </c>
      <c r="C26" s="832">
        <v>1.5575345217172984</v>
      </c>
      <c r="D26" s="889">
        <v>3983</v>
      </c>
      <c r="E26" s="832">
        <v>1</v>
      </c>
      <c r="F26" s="889">
        <v>5732</v>
      </c>
      <c r="G26" s="837">
        <v>1.4391162440371579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6970</v>
      </c>
      <c r="B27" s="889">
        <v>3966.33</v>
      </c>
      <c r="C27" s="832">
        <v>0.69805174234424494</v>
      </c>
      <c r="D27" s="889">
        <v>5682</v>
      </c>
      <c r="E27" s="832">
        <v>1</v>
      </c>
      <c r="F27" s="889">
        <v>6175</v>
      </c>
      <c r="G27" s="837">
        <v>1.0867652235128475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6971</v>
      </c>
      <c r="B28" s="889">
        <v>659</v>
      </c>
      <c r="C28" s="832">
        <v>0.83312262958280658</v>
      </c>
      <c r="D28" s="889">
        <v>791</v>
      </c>
      <c r="E28" s="832">
        <v>1</v>
      </c>
      <c r="F28" s="889">
        <v>502</v>
      </c>
      <c r="G28" s="837">
        <v>0.63463969658659924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6972</v>
      </c>
      <c r="B29" s="889">
        <v>2429</v>
      </c>
      <c r="C29" s="832">
        <v>1.1005890348889895</v>
      </c>
      <c r="D29" s="889">
        <v>2207</v>
      </c>
      <c r="E29" s="832">
        <v>1</v>
      </c>
      <c r="F29" s="889">
        <v>2343</v>
      </c>
      <c r="G29" s="837">
        <v>1.0616221114635251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6973</v>
      </c>
      <c r="B30" s="889">
        <v>357</v>
      </c>
      <c r="C30" s="832"/>
      <c r="D30" s="889"/>
      <c r="E30" s="832"/>
      <c r="F30" s="889"/>
      <c r="G30" s="837"/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6974</v>
      </c>
      <c r="B31" s="891">
        <v>706</v>
      </c>
      <c r="C31" s="840">
        <v>1.061654135338346</v>
      </c>
      <c r="D31" s="891">
        <v>665</v>
      </c>
      <c r="E31" s="840">
        <v>1</v>
      </c>
      <c r="F31" s="891">
        <v>5777</v>
      </c>
      <c r="G31" s="845">
        <v>8.6872180451127825</v>
      </c>
      <c r="H31" s="891"/>
      <c r="I31" s="840"/>
      <c r="J31" s="891"/>
      <c r="K31" s="840"/>
      <c r="L31" s="891">
        <v>11061.5</v>
      </c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03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8277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35010.26</v>
      </c>
      <c r="G3" s="208">
        <f t="shared" si="0"/>
        <v>78800763.879999965</v>
      </c>
      <c r="H3" s="208"/>
      <c r="I3" s="208"/>
      <c r="J3" s="208">
        <f t="shared" si="0"/>
        <v>33441.999999999993</v>
      </c>
      <c r="K3" s="208">
        <f t="shared" si="0"/>
        <v>81044353.280000001</v>
      </c>
      <c r="L3" s="208"/>
      <c r="M3" s="208"/>
      <c r="N3" s="208">
        <f t="shared" si="0"/>
        <v>33038.199999999997</v>
      </c>
      <c r="O3" s="208">
        <f t="shared" si="0"/>
        <v>83870693.810000017</v>
      </c>
      <c r="P3" s="79">
        <f>IF(K3=0,0,O3/K3)</f>
        <v>1.0348739969610874</v>
      </c>
      <c r="Q3" s="209">
        <f>IF(N3=0,0,O3/N3)</f>
        <v>2538.5975570703013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6975</v>
      </c>
      <c r="B6" s="825" t="s">
        <v>6809</v>
      </c>
      <c r="C6" s="825" t="s">
        <v>6788</v>
      </c>
      <c r="D6" s="825" t="s">
        <v>6833</v>
      </c>
      <c r="E6" s="825" t="s">
        <v>6834</v>
      </c>
      <c r="F6" s="225">
        <v>1</v>
      </c>
      <c r="G6" s="225">
        <v>35</v>
      </c>
      <c r="H6" s="225"/>
      <c r="I6" s="225">
        <v>35</v>
      </c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6975</v>
      </c>
      <c r="B7" s="832" t="s">
        <v>6809</v>
      </c>
      <c r="C7" s="832" t="s">
        <v>6788</v>
      </c>
      <c r="D7" s="832" t="s">
        <v>6789</v>
      </c>
      <c r="E7" s="832" t="s">
        <v>6790</v>
      </c>
      <c r="F7" s="849">
        <v>1</v>
      </c>
      <c r="G7" s="849">
        <v>235</v>
      </c>
      <c r="H7" s="849">
        <v>0.10402833111996458</v>
      </c>
      <c r="I7" s="849">
        <v>235</v>
      </c>
      <c r="J7" s="849">
        <v>9</v>
      </c>
      <c r="K7" s="849">
        <v>2259</v>
      </c>
      <c r="L7" s="849">
        <v>1</v>
      </c>
      <c r="M7" s="849">
        <v>251</v>
      </c>
      <c r="N7" s="849">
        <v>3</v>
      </c>
      <c r="O7" s="849">
        <v>753</v>
      </c>
      <c r="P7" s="837">
        <v>0.33333333333333331</v>
      </c>
      <c r="Q7" s="850">
        <v>251</v>
      </c>
    </row>
    <row r="8" spans="1:17" ht="14.4" customHeight="1" x14ac:dyDescent="0.3">
      <c r="A8" s="831" t="s">
        <v>6975</v>
      </c>
      <c r="B8" s="832" t="s">
        <v>6809</v>
      </c>
      <c r="C8" s="832" t="s">
        <v>6788</v>
      </c>
      <c r="D8" s="832" t="s">
        <v>6851</v>
      </c>
      <c r="E8" s="832" t="s">
        <v>6852</v>
      </c>
      <c r="F8" s="849">
        <v>4</v>
      </c>
      <c r="G8" s="849">
        <v>472</v>
      </c>
      <c r="H8" s="849">
        <v>1.873015873015873</v>
      </c>
      <c r="I8" s="849">
        <v>118</v>
      </c>
      <c r="J8" s="849">
        <v>2</v>
      </c>
      <c r="K8" s="849">
        <v>252</v>
      </c>
      <c r="L8" s="849">
        <v>1</v>
      </c>
      <c r="M8" s="849">
        <v>126</v>
      </c>
      <c r="N8" s="849"/>
      <c r="O8" s="849"/>
      <c r="P8" s="837"/>
      <c r="Q8" s="850"/>
    </row>
    <row r="9" spans="1:17" ht="14.4" customHeight="1" x14ac:dyDescent="0.3">
      <c r="A9" s="831" t="s">
        <v>6975</v>
      </c>
      <c r="B9" s="832" t="s">
        <v>6809</v>
      </c>
      <c r="C9" s="832" t="s">
        <v>6788</v>
      </c>
      <c r="D9" s="832" t="s">
        <v>6795</v>
      </c>
      <c r="E9" s="832" t="s">
        <v>6796</v>
      </c>
      <c r="F9" s="849">
        <v>1</v>
      </c>
      <c r="G9" s="849">
        <v>157</v>
      </c>
      <c r="H9" s="849">
        <v>0.96319018404907975</v>
      </c>
      <c r="I9" s="849">
        <v>157</v>
      </c>
      <c r="J9" s="849">
        <v>1</v>
      </c>
      <c r="K9" s="849">
        <v>163</v>
      </c>
      <c r="L9" s="849">
        <v>1</v>
      </c>
      <c r="M9" s="849">
        <v>163</v>
      </c>
      <c r="N9" s="849">
        <v>1</v>
      </c>
      <c r="O9" s="849">
        <v>163</v>
      </c>
      <c r="P9" s="837">
        <v>1</v>
      </c>
      <c r="Q9" s="850">
        <v>163</v>
      </c>
    </row>
    <row r="10" spans="1:17" ht="14.4" customHeight="1" x14ac:dyDescent="0.3">
      <c r="A10" s="831" t="s">
        <v>6975</v>
      </c>
      <c r="B10" s="832" t="s">
        <v>6809</v>
      </c>
      <c r="C10" s="832" t="s">
        <v>6788</v>
      </c>
      <c r="D10" s="832" t="s">
        <v>6799</v>
      </c>
      <c r="E10" s="832" t="s">
        <v>6800</v>
      </c>
      <c r="F10" s="849">
        <v>1</v>
      </c>
      <c r="G10" s="849">
        <v>82</v>
      </c>
      <c r="H10" s="849">
        <v>0.95348837209302328</v>
      </c>
      <c r="I10" s="849">
        <v>82</v>
      </c>
      <c r="J10" s="849">
        <v>1</v>
      </c>
      <c r="K10" s="849">
        <v>86</v>
      </c>
      <c r="L10" s="849">
        <v>1</v>
      </c>
      <c r="M10" s="849">
        <v>86</v>
      </c>
      <c r="N10" s="849">
        <v>1</v>
      </c>
      <c r="O10" s="849">
        <v>86</v>
      </c>
      <c r="P10" s="837">
        <v>1</v>
      </c>
      <c r="Q10" s="850">
        <v>86</v>
      </c>
    </row>
    <row r="11" spans="1:17" ht="14.4" customHeight="1" x14ac:dyDescent="0.3">
      <c r="A11" s="831" t="s">
        <v>6976</v>
      </c>
      <c r="B11" s="832" t="s">
        <v>6809</v>
      </c>
      <c r="C11" s="832" t="s">
        <v>6788</v>
      </c>
      <c r="D11" s="832" t="s">
        <v>6833</v>
      </c>
      <c r="E11" s="832" t="s">
        <v>6834</v>
      </c>
      <c r="F11" s="849"/>
      <c r="G11" s="849"/>
      <c r="H11" s="849"/>
      <c r="I11" s="849"/>
      <c r="J11" s="849">
        <v>1</v>
      </c>
      <c r="K11" s="849">
        <v>37</v>
      </c>
      <c r="L11" s="849">
        <v>1</v>
      </c>
      <c r="M11" s="849">
        <v>37</v>
      </c>
      <c r="N11" s="849"/>
      <c r="O11" s="849"/>
      <c r="P11" s="837"/>
      <c r="Q11" s="850"/>
    </row>
    <row r="12" spans="1:17" ht="14.4" customHeight="1" x14ac:dyDescent="0.3">
      <c r="A12" s="831" t="s">
        <v>6976</v>
      </c>
      <c r="B12" s="832" t="s">
        <v>6809</v>
      </c>
      <c r="C12" s="832" t="s">
        <v>6788</v>
      </c>
      <c r="D12" s="832" t="s">
        <v>6789</v>
      </c>
      <c r="E12" s="832" t="s">
        <v>6790</v>
      </c>
      <c r="F12" s="849">
        <v>4</v>
      </c>
      <c r="G12" s="849">
        <v>940</v>
      </c>
      <c r="H12" s="849">
        <v>0.93625498007968122</v>
      </c>
      <c r="I12" s="849">
        <v>235</v>
      </c>
      <c r="J12" s="849">
        <v>4</v>
      </c>
      <c r="K12" s="849">
        <v>1004</v>
      </c>
      <c r="L12" s="849">
        <v>1</v>
      </c>
      <c r="M12" s="849">
        <v>251</v>
      </c>
      <c r="N12" s="849">
        <v>3</v>
      </c>
      <c r="O12" s="849">
        <v>753</v>
      </c>
      <c r="P12" s="837">
        <v>0.75</v>
      </c>
      <c r="Q12" s="850">
        <v>251</v>
      </c>
    </row>
    <row r="13" spans="1:17" ht="14.4" customHeight="1" x14ac:dyDescent="0.3">
      <c r="A13" s="831" t="s">
        <v>6976</v>
      </c>
      <c r="B13" s="832" t="s">
        <v>6809</v>
      </c>
      <c r="C13" s="832" t="s">
        <v>6788</v>
      </c>
      <c r="D13" s="832" t="s">
        <v>6851</v>
      </c>
      <c r="E13" s="832" t="s">
        <v>6852</v>
      </c>
      <c r="F13" s="849">
        <v>10</v>
      </c>
      <c r="G13" s="849">
        <v>1180</v>
      </c>
      <c r="H13" s="849">
        <v>2.3412698412698414</v>
      </c>
      <c r="I13" s="849">
        <v>118</v>
      </c>
      <c r="J13" s="849">
        <v>4</v>
      </c>
      <c r="K13" s="849">
        <v>504</v>
      </c>
      <c r="L13" s="849">
        <v>1</v>
      </c>
      <c r="M13" s="849">
        <v>126</v>
      </c>
      <c r="N13" s="849">
        <v>1</v>
      </c>
      <c r="O13" s="849">
        <v>126</v>
      </c>
      <c r="P13" s="837">
        <v>0.25</v>
      </c>
      <c r="Q13" s="850">
        <v>126</v>
      </c>
    </row>
    <row r="14" spans="1:17" ht="14.4" customHeight="1" x14ac:dyDescent="0.3">
      <c r="A14" s="831" t="s">
        <v>6976</v>
      </c>
      <c r="B14" s="832" t="s">
        <v>6809</v>
      </c>
      <c r="C14" s="832" t="s">
        <v>6788</v>
      </c>
      <c r="D14" s="832" t="s">
        <v>6795</v>
      </c>
      <c r="E14" s="832" t="s">
        <v>6796</v>
      </c>
      <c r="F14" s="849"/>
      <c r="G14" s="849"/>
      <c r="H14" s="849"/>
      <c r="I14" s="849"/>
      <c r="J14" s="849"/>
      <c r="K14" s="849"/>
      <c r="L14" s="849"/>
      <c r="M14" s="849"/>
      <c r="N14" s="849">
        <v>1</v>
      </c>
      <c r="O14" s="849">
        <v>163</v>
      </c>
      <c r="P14" s="837"/>
      <c r="Q14" s="850">
        <v>163</v>
      </c>
    </row>
    <row r="15" spans="1:17" ht="14.4" customHeight="1" x14ac:dyDescent="0.3">
      <c r="A15" s="831" t="s">
        <v>6976</v>
      </c>
      <c r="B15" s="832" t="s">
        <v>6809</v>
      </c>
      <c r="C15" s="832" t="s">
        <v>6788</v>
      </c>
      <c r="D15" s="832" t="s">
        <v>6799</v>
      </c>
      <c r="E15" s="832" t="s">
        <v>6800</v>
      </c>
      <c r="F15" s="849"/>
      <c r="G15" s="849"/>
      <c r="H15" s="849"/>
      <c r="I15" s="849"/>
      <c r="J15" s="849"/>
      <c r="K15" s="849"/>
      <c r="L15" s="849"/>
      <c r="M15" s="849"/>
      <c r="N15" s="849">
        <v>1</v>
      </c>
      <c r="O15" s="849">
        <v>86</v>
      </c>
      <c r="P15" s="837"/>
      <c r="Q15" s="850">
        <v>86</v>
      </c>
    </row>
    <row r="16" spans="1:17" ht="14.4" customHeight="1" x14ac:dyDescent="0.3">
      <c r="A16" s="831" t="s">
        <v>6977</v>
      </c>
      <c r="B16" s="832" t="s">
        <v>6809</v>
      </c>
      <c r="C16" s="832" t="s">
        <v>6788</v>
      </c>
      <c r="D16" s="832" t="s">
        <v>6833</v>
      </c>
      <c r="E16" s="832" t="s">
        <v>6834</v>
      </c>
      <c r="F16" s="849">
        <v>5</v>
      </c>
      <c r="G16" s="849">
        <v>175</v>
      </c>
      <c r="H16" s="849">
        <v>1.5765765765765767</v>
      </c>
      <c r="I16" s="849">
        <v>35</v>
      </c>
      <c r="J16" s="849">
        <v>3</v>
      </c>
      <c r="K16" s="849">
        <v>111</v>
      </c>
      <c r="L16" s="849">
        <v>1</v>
      </c>
      <c r="M16" s="849">
        <v>37</v>
      </c>
      <c r="N16" s="849">
        <v>5</v>
      </c>
      <c r="O16" s="849">
        <v>185</v>
      </c>
      <c r="P16" s="837">
        <v>1.6666666666666667</v>
      </c>
      <c r="Q16" s="850">
        <v>37</v>
      </c>
    </row>
    <row r="17" spans="1:17" ht="14.4" customHeight="1" x14ac:dyDescent="0.3">
      <c r="A17" s="831" t="s">
        <v>6977</v>
      </c>
      <c r="B17" s="832" t="s">
        <v>6809</v>
      </c>
      <c r="C17" s="832" t="s">
        <v>6788</v>
      </c>
      <c r="D17" s="832" t="s">
        <v>6847</v>
      </c>
      <c r="E17" s="832" t="s">
        <v>6848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332</v>
      </c>
      <c r="P17" s="837"/>
      <c r="Q17" s="850">
        <v>332</v>
      </c>
    </row>
    <row r="18" spans="1:17" ht="14.4" customHeight="1" x14ac:dyDescent="0.3">
      <c r="A18" s="831" t="s">
        <v>6977</v>
      </c>
      <c r="B18" s="832" t="s">
        <v>6809</v>
      </c>
      <c r="C18" s="832" t="s">
        <v>6788</v>
      </c>
      <c r="D18" s="832" t="s">
        <v>6789</v>
      </c>
      <c r="E18" s="832" t="s">
        <v>6790</v>
      </c>
      <c r="F18" s="849">
        <v>19</v>
      </c>
      <c r="G18" s="849">
        <v>4465</v>
      </c>
      <c r="H18" s="849">
        <v>0.93625498007968122</v>
      </c>
      <c r="I18" s="849">
        <v>235</v>
      </c>
      <c r="J18" s="849">
        <v>19</v>
      </c>
      <c r="K18" s="849">
        <v>4769</v>
      </c>
      <c r="L18" s="849">
        <v>1</v>
      </c>
      <c r="M18" s="849">
        <v>251</v>
      </c>
      <c r="N18" s="849">
        <v>20</v>
      </c>
      <c r="O18" s="849">
        <v>5020</v>
      </c>
      <c r="P18" s="837">
        <v>1.0526315789473684</v>
      </c>
      <c r="Q18" s="850">
        <v>251</v>
      </c>
    </row>
    <row r="19" spans="1:17" ht="14.4" customHeight="1" x14ac:dyDescent="0.3">
      <c r="A19" s="831" t="s">
        <v>6977</v>
      </c>
      <c r="B19" s="832" t="s">
        <v>6809</v>
      </c>
      <c r="C19" s="832" t="s">
        <v>6788</v>
      </c>
      <c r="D19" s="832" t="s">
        <v>6851</v>
      </c>
      <c r="E19" s="832" t="s">
        <v>6852</v>
      </c>
      <c r="F19" s="849">
        <v>9</v>
      </c>
      <c r="G19" s="849">
        <v>1062</v>
      </c>
      <c r="H19" s="849">
        <v>0.93650793650793651</v>
      </c>
      <c r="I19" s="849">
        <v>118</v>
      </c>
      <c r="J19" s="849">
        <v>9</v>
      </c>
      <c r="K19" s="849">
        <v>1134</v>
      </c>
      <c r="L19" s="849">
        <v>1</v>
      </c>
      <c r="M19" s="849">
        <v>126</v>
      </c>
      <c r="N19" s="849">
        <v>18</v>
      </c>
      <c r="O19" s="849">
        <v>2268</v>
      </c>
      <c r="P19" s="837">
        <v>2</v>
      </c>
      <c r="Q19" s="850">
        <v>126</v>
      </c>
    </row>
    <row r="20" spans="1:17" ht="14.4" customHeight="1" x14ac:dyDescent="0.3">
      <c r="A20" s="831" t="s">
        <v>6977</v>
      </c>
      <c r="B20" s="832" t="s">
        <v>6809</v>
      </c>
      <c r="C20" s="832" t="s">
        <v>6788</v>
      </c>
      <c r="D20" s="832" t="s">
        <v>6795</v>
      </c>
      <c r="E20" s="832" t="s">
        <v>6796</v>
      </c>
      <c r="F20" s="849">
        <v>7</v>
      </c>
      <c r="G20" s="849">
        <v>1099</v>
      </c>
      <c r="H20" s="849">
        <v>3.371165644171779</v>
      </c>
      <c r="I20" s="849">
        <v>157</v>
      </c>
      <c r="J20" s="849">
        <v>2</v>
      </c>
      <c r="K20" s="849">
        <v>326</v>
      </c>
      <c r="L20" s="849">
        <v>1</v>
      </c>
      <c r="M20" s="849">
        <v>163</v>
      </c>
      <c r="N20" s="849">
        <v>7</v>
      </c>
      <c r="O20" s="849">
        <v>1141</v>
      </c>
      <c r="P20" s="837">
        <v>3.5</v>
      </c>
      <c r="Q20" s="850">
        <v>163</v>
      </c>
    </row>
    <row r="21" spans="1:17" ht="14.4" customHeight="1" x14ac:dyDescent="0.3">
      <c r="A21" s="831" t="s">
        <v>6977</v>
      </c>
      <c r="B21" s="832" t="s">
        <v>6809</v>
      </c>
      <c r="C21" s="832" t="s">
        <v>6788</v>
      </c>
      <c r="D21" s="832" t="s">
        <v>6797</v>
      </c>
      <c r="E21" s="832" t="s">
        <v>6798</v>
      </c>
      <c r="F21" s="849">
        <v>4</v>
      </c>
      <c r="G21" s="849">
        <v>66.66</v>
      </c>
      <c r="H21" s="849"/>
      <c r="I21" s="849">
        <v>16.664999999999999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6977</v>
      </c>
      <c r="B22" s="832" t="s">
        <v>6809</v>
      </c>
      <c r="C22" s="832" t="s">
        <v>6788</v>
      </c>
      <c r="D22" s="832" t="s">
        <v>6799</v>
      </c>
      <c r="E22" s="832" t="s">
        <v>6800</v>
      </c>
      <c r="F22" s="849">
        <v>4</v>
      </c>
      <c r="G22" s="849">
        <v>328</v>
      </c>
      <c r="H22" s="849">
        <v>1.9069767441860466</v>
      </c>
      <c r="I22" s="849">
        <v>82</v>
      </c>
      <c r="J22" s="849">
        <v>2</v>
      </c>
      <c r="K22" s="849">
        <v>172</v>
      </c>
      <c r="L22" s="849">
        <v>1</v>
      </c>
      <c r="M22" s="849">
        <v>86</v>
      </c>
      <c r="N22" s="849">
        <v>7</v>
      </c>
      <c r="O22" s="849">
        <v>602</v>
      </c>
      <c r="P22" s="837">
        <v>3.5</v>
      </c>
      <c r="Q22" s="850">
        <v>86</v>
      </c>
    </row>
    <row r="23" spans="1:17" ht="14.4" customHeight="1" x14ac:dyDescent="0.3">
      <c r="A23" s="831" t="s">
        <v>6978</v>
      </c>
      <c r="B23" s="832" t="s">
        <v>6809</v>
      </c>
      <c r="C23" s="832" t="s">
        <v>6788</v>
      </c>
      <c r="D23" s="832" t="s">
        <v>6833</v>
      </c>
      <c r="E23" s="832" t="s">
        <v>6834</v>
      </c>
      <c r="F23" s="849"/>
      <c r="G23" s="849"/>
      <c r="H23" s="849"/>
      <c r="I23" s="849"/>
      <c r="J23" s="849"/>
      <c r="K23" s="849"/>
      <c r="L23" s="849"/>
      <c r="M23" s="849"/>
      <c r="N23" s="849">
        <v>1</v>
      </c>
      <c r="O23" s="849">
        <v>37</v>
      </c>
      <c r="P23" s="837"/>
      <c r="Q23" s="850">
        <v>37</v>
      </c>
    </row>
    <row r="24" spans="1:17" ht="14.4" customHeight="1" x14ac:dyDescent="0.3">
      <c r="A24" s="831" t="s">
        <v>6978</v>
      </c>
      <c r="B24" s="832" t="s">
        <v>6809</v>
      </c>
      <c r="C24" s="832" t="s">
        <v>6788</v>
      </c>
      <c r="D24" s="832" t="s">
        <v>6789</v>
      </c>
      <c r="E24" s="832" t="s">
        <v>6790</v>
      </c>
      <c r="F24" s="849">
        <v>2</v>
      </c>
      <c r="G24" s="849">
        <v>470</v>
      </c>
      <c r="H24" s="849"/>
      <c r="I24" s="849">
        <v>235</v>
      </c>
      <c r="J24" s="849"/>
      <c r="K24" s="849"/>
      <c r="L24" s="849"/>
      <c r="M24" s="849"/>
      <c r="N24" s="849">
        <v>1</v>
      </c>
      <c r="O24" s="849">
        <v>251</v>
      </c>
      <c r="P24" s="837"/>
      <c r="Q24" s="850">
        <v>251</v>
      </c>
    </row>
    <row r="25" spans="1:17" ht="14.4" customHeight="1" x14ac:dyDescent="0.3">
      <c r="A25" s="831" t="s">
        <v>6978</v>
      </c>
      <c r="B25" s="832" t="s">
        <v>6809</v>
      </c>
      <c r="C25" s="832" t="s">
        <v>6788</v>
      </c>
      <c r="D25" s="832" t="s">
        <v>6851</v>
      </c>
      <c r="E25" s="832" t="s">
        <v>6852</v>
      </c>
      <c r="F25" s="849">
        <v>1</v>
      </c>
      <c r="G25" s="849">
        <v>118</v>
      </c>
      <c r="H25" s="849">
        <v>0.46825396825396826</v>
      </c>
      <c r="I25" s="849">
        <v>118</v>
      </c>
      <c r="J25" s="849">
        <v>2</v>
      </c>
      <c r="K25" s="849">
        <v>252</v>
      </c>
      <c r="L25" s="849">
        <v>1</v>
      </c>
      <c r="M25" s="849">
        <v>126</v>
      </c>
      <c r="N25" s="849">
        <v>3</v>
      </c>
      <c r="O25" s="849">
        <v>378</v>
      </c>
      <c r="P25" s="837">
        <v>1.5</v>
      </c>
      <c r="Q25" s="850">
        <v>126</v>
      </c>
    </row>
    <row r="26" spans="1:17" ht="14.4" customHeight="1" x14ac:dyDescent="0.3">
      <c r="A26" s="831" t="s">
        <v>6978</v>
      </c>
      <c r="B26" s="832" t="s">
        <v>6809</v>
      </c>
      <c r="C26" s="832" t="s">
        <v>6788</v>
      </c>
      <c r="D26" s="832" t="s">
        <v>6795</v>
      </c>
      <c r="E26" s="832" t="s">
        <v>6796</v>
      </c>
      <c r="F26" s="849">
        <v>1</v>
      </c>
      <c r="G26" s="849">
        <v>157</v>
      </c>
      <c r="H26" s="849"/>
      <c r="I26" s="849">
        <v>157</v>
      </c>
      <c r="J26" s="849"/>
      <c r="K26" s="849"/>
      <c r="L26" s="849"/>
      <c r="M26" s="849"/>
      <c r="N26" s="849">
        <v>1</v>
      </c>
      <c r="O26" s="849">
        <v>163</v>
      </c>
      <c r="P26" s="837"/>
      <c r="Q26" s="850">
        <v>163</v>
      </c>
    </row>
    <row r="27" spans="1:17" ht="14.4" customHeight="1" x14ac:dyDescent="0.3">
      <c r="A27" s="831" t="s">
        <v>6978</v>
      </c>
      <c r="B27" s="832" t="s">
        <v>6809</v>
      </c>
      <c r="C27" s="832" t="s">
        <v>6788</v>
      </c>
      <c r="D27" s="832" t="s">
        <v>6799</v>
      </c>
      <c r="E27" s="832" t="s">
        <v>6800</v>
      </c>
      <c r="F27" s="849">
        <v>1</v>
      </c>
      <c r="G27" s="849">
        <v>82</v>
      </c>
      <c r="H27" s="849"/>
      <c r="I27" s="849">
        <v>82</v>
      </c>
      <c r="J27" s="849"/>
      <c r="K27" s="849"/>
      <c r="L27" s="849"/>
      <c r="M27" s="849"/>
      <c r="N27" s="849">
        <v>1</v>
      </c>
      <c r="O27" s="849">
        <v>86</v>
      </c>
      <c r="P27" s="837"/>
      <c r="Q27" s="850">
        <v>86</v>
      </c>
    </row>
    <row r="28" spans="1:17" ht="14.4" customHeight="1" x14ac:dyDescent="0.3">
      <c r="A28" s="831" t="s">
        <v>6979</v>
      </c>
      <c r="B28" s="832" t="s">
        <v>6809</v>
      </c>
      <c r="C28" s="832" t="s">
        <v>6788</v>
      </c>
      <c r="D28" s="832" t="s">
        <v>6789</v>
      </c>
      <c r="E28" s="832" t="s">
        <v>6790</v>
      </c>
      <c r="F28" s="849">
        <v>3</v>
      </c>
      <c r="G28" s="849">
        <v>705</v>
      </c>
      <c r="H28" s="849"/>
      <c r="I28" s="849">
        <v>235</v>
      </c>
      <c r="J28" s="849"/>
      <c r="K28" s="849"/>
      <c r="L28" s="849"/>
      <c r="M28" s="849"/>
      <c r="N28" s="849">
        <v>1</v>
      </c>
      <c r="O28" s="849">
        <v>251</v>
      </c>
      <c r="P28" s="837"/>
      <c r="Q28" s="850">
        <v>251</v>
      </c>
    </row>
    <row r="29" spans="1:17" ht="14.4" customHeight="1" x14ac:dyDescent="0.3">
      <c r="A29" s="831" t="s">
        <v>6979</v>
      </c>
      <c r="B29" s="832" t="s">
        <v>6809</v>
      </c>
      <c r="C29" s="832" t="s">
        <v>6788</v>
      </c>
      <c r="D29" s="832" t="s">
        <v>6851</v>
      </c>
      <c r="E29" s="832" t="s">
        <v>6852</v>
      </c>
      <c r="F29" s="849"/>
      <c r="G29" s="849"/>
      <c r="H29" s="849"/>
      <c r="I29" s="849"/>
      <c r="J29" s="849">
        <v>2</v>
      </c>
      <c r="K29" s="849">
        <v>252</v>
      </c>
      <c r="L29" s="849">
        <v>1</v>
      </c>
      <c r="M29" s="849">
        <v>126</v>
      </c>
      <c r="N29" s="849"/>
      <c r="O29" s="849"/>
      <c r="P29" s="837"/>
      <c r="Q29" s="850"/>
    </row>
    <row r="30" spans="1:17" ht="14.4" customHeight="1" x14ac:dyDescent="0.3">
      <c r="A30" s="831" t="s">
        <v>6979</v>
      </c>
      <c r="B30" s="832" t="s">
        <v>6809</v>
      </c>
      <c r="C30" s="832" t="s">
        <v>6788</v>
      </c>
      <c r="D30" s="832" t="s">
        <v>6795</v>
      </c>
      <c r="E30" s="832" t="s">
        <v>6796</v>
      </c>
      <c r="F30" s="849"/>
      <c r="G30" s="849"/>
      <c r="H30" s="849"/>
      <c r="I30" s="849"/>
      <c r="J30" s="849">
        <v>1</v>
      </c>
      <c r="K30" s="849">
        <v>163</v>
      </c>
      <c r="L30" s="849">
        <v>1</v>
      </c>
      <c r="M30" s="849">
        <v>163</v>
      </c>
      <c r="N30" s="849">
        <v>1</v>
      </c>
      <c r="O30" s="849">
        <v>163</v>
      </c>
      <c r="P30" s="837">
        <v>1</v>
      </c>
      <c r="Q30" s="850">
        <v>163</v>
      </c>
    </row>
    <row r="31" spans="1:17" ht="14.4" customHeight="1" x14ac:dyDescent="0.3">
      <c r="A31" s="831" t="s">
        <v>6979</v>
      </c>
      <c r="B31" s="832" t="s">
        <v>6809</v>
      </c>
      <c r="C31" s="832" t="s">
        <v>6788</v>
      </c>
      <c r="D31" s="832" t="s">
        <v>6797</v>
      </c>
      <c r="E31" s="832" t="s">
        <v>6798</v>
      </c>
      <c r="F31" s="849">
        <v>1</v>
      </c>
      <c r="G31" s="849">
        <v>33.33</v>
      </c>
      <c r="H31" s="849"/>
      <c r="I31" s="849">
        <v>33.33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6979</v>
      </c>
      <c r="B32" s="832" t="s">
        <v>6809</v>
      </c>
      <c r="C32" s="832" t="s">
        <v>6788</v>
      </c>
      <c r="D32" s="832" t="s">
        <v>6799</v>
      </c>
      <c r="E32" s="832" t="s">
        <v>6800</v>
      </c>
      <c r="F32" s="849"/>
      <c r="G32" s="849"/>
      <c r="H32" s="849"/>
      <c r="I32" s="849"/>
      <c r="J32" s="849">
        <v>1</v>
      </c>
      <c r="K32" s="849">
        <v>86</v>
      </c>
      <c r="L32" s="849">
        <v>1</v>
      </c>
      <c r="M32" s="849">
        <v>86</v>
      </c>
      <c r="N32" s="849"/>
      <c r="O32" s="849"/>
      <c r="P32" s="837"/>
      <c r="Q32" s="850"/>
    </row>
    <row r="33" spans="1:17" ht="14.4" customHeight="1" x14ac:dyDescent="0.3">
      <c r="A33" s="831" t="s">
        <v>6808</v>
      </c>
      <c r="B33" s="832" t="s">
        <v>6809</v>
      </c>
      <c r="C33" s="832" t="s">
        <v>6788</v>
      </c>
      <c r="D33" s="832" t="s">
        <v>6833</v>
      </c>
      <c r="E33" s="832" t="s">
        <v>6834</v>
      </c>
      <c r="F33" s="849">
        <v>1</v>
      </c>
      <c r="G33" s="849">
        <v>35</v>
      </c>
      <c r="H33" s="849">
        <v>0.94594594594594594</v>
      </c>
      <c r="I33" s="849">
        <v>35</v>
      </c>
      <c r="J33" s="849">
        <v>1</v>
      </c>
      <c r="K33" s="849">
        <v>37</v>
      </c>
      <c r="L33" s="849">
        <v>1</v>
      </c>
      <c r="M33" s="849">
        <v>37</v>
      </c>
      <c r="N33" s="849"/>
      <c r="O33" s="849"/>
      <c r="P33" s="837"/>
      <c r="Q33" s="850"/>
    </row>
    <row r="34" spans="1:17" ht="14.4" customHeight="1" x14ac:dyDescent="0.3">
      <c r="A34" s="831" t="s">
        <v>6808</v>
      </c>
      <c r="B34" s="832" t="s">
        <v>6809</v>
      </c>
      <c r="C34" s="832" t="s">
        <v>6788</v>
      </c>
      <c r="D34" s="832" t="s">
        <v>6789</v>
      </c>
      <c r="E34" s="832" t="s">
        <v>6790</v>
      </c>
      <c r="F34" s="849">
        <v>1</v>
      </c>
      <c r="G34" s="849">
        <v>235</v>
      </c>
      <c r="H34" s="849">
        <v>0.93625498007968122</v>
      </c>
      <c r="I34" s="849">
        <v>235</v>
      </c>
      <c r="J34" s="849">
        <v>1</v>
      </c>
      <c r="K34" s="849">
        <v>251</v>
      </c>
      <c r="L34" s="849">
        <v>1</v>
      </c>
      <c r="M34" s="849">
        <v>251</v>
      </c>
      <c r="N34" s="849"/>
      <c r="O34" s="849"/>
      <c r="P34" s="837"/>
      <c r="Q34" s="850"/>
    </row>
    <row r="35" spans="1:17" ht="14.4" customHeight="1" x14ac:dyDescent="0.3">
      <c r="A35" s="831" t="s">
        <v>6808</v>
      </c>
      <c r="B35" s="832" t="s">
        <v>6809</v>
      </c>
      <c r="C35" s="832" t="s">
        <v>6788</v>
      </c>
      <c r="D35" s="832" t="s">
        <v>6851</v>
      </c>
      <c r="E35" s="832" t="s">
        <v>6852</v>
      </c>
      <c r="F35" s="849">
        <v>1</v>
      </c>
      <c r="G35" s="849">
        <v>118</v>
      </c>
      <c r="H35" s="849">
        <v>0.93650793650793651</v>
      </c>
      <c r="I35" s="849">
        <v>118</v>
      </c>
      <c r="J35" s="849">
        <v>1</v>
      </c>
      <c r="K35" s="849">
        <v>126</v>
      </c>
      <c r="L35" s="849">
        <v>1</v>
      </c>
      <c r="M35" s="849">
        <v>126</v>
      </c>
      <c r="N35" s="849"/>
      <c r="O35" s="849"/>
      <c r="P35" s="837"/>
      <c r="Q35" s="850"/>
    </row>
    <row r="36" spans="1:17" ht="14.4" customHeight="1" x14ac:dyDescent="0.3">
      <c r="A36" s="831" t="s">
        <v>6980</v>
      </c>
      <c r="B36" s="832" t="s">
        <v>6809</v>
      </c>
      <c r="C36" s="832" t="s">
        <v>6788</v>
      </c>
      <c r="D36" s="832" t="s">
        <v>6789</v>
      </c>
      <c r="E36" s="832" t="s">
        <v>6790</v>
      </c>
      <c r="F36" s="849"/>
      <c r="G36" s="849"/>
      <c r="H36" s="849"/>
      <c r="I36" s="849"/>
      <c r="J36" s="849">
        <v>1</v>
      </c>
      <c r="K36" s="849">
        <v>251</v>
      </c>
      <c r="L36" s="849">
        <v>1</v>
      </c>
      <c r="M36" s="849">
        <v>251</v>
      </c>
      <c r="N36" s="849"/>
      <c r="O36" s="849"/>
      <c r="P36" s="837"/>
      <c r="Q36" s="850"/>
    </row>
    <row r="37" spans="1:17" ht="14.4" customHeight="1" x14ac:dyDescent="0.3">
      <c r="A37" s="831" t="s">
        <v>6980</v>
      </c>
      <c r="B37" s="832" t="s">
        <v>6809</v>
      </c>
      <c r="C37" s="832" t="s">
        <v>6788</v>
      </c>
      <c r="D37" s="832" t="s">
        <v>6851</v>
      </c>
      <c r="E37" s="832" t="s">
        <v>6852</v>
      </c>
      <c r="F37" s="849"/>
      <c r="G37" s="849"/>
      <c r="H37" s="849"/>
      <c r="I37" s="849"/>
      <c r="J37" s="849"/>
      <c r="K37" s="849"/>
      <c r="L37" s="849"/>
      <c r="M37" s="849"/>
      <c r="N37" s="849">
        <v>6</v>
      </c>
      <c r="O37" s="849">
        <v>756</v>
      </c>
      <c r="P37" s="837"/>
      <c r="Q37" s="850">
        <v>126</v>
      </c>
    </row>
    <row r="38" spans="1:17" ht="14.4" customHeight="1" x14ac:dyDescent="0.3">
      <c r="A38" s="831" t="s">
        <v>6981</v>
      </c>
      <c r="B38" s="832" t="s">
        <v>6809</v>
      </c>
      <c r="C38" s="832" t="s">
        <v>6788</v>
      </c>
      <c r="D38" s="832" t="s">
        <v>6833</v>
      </c>
      <c r="E38" s="832" t="s">
        <v>6834</v>
      </c>
      <c r="F38" s="849">
        <v>1</v>
      </c>
      <c r="G38" s="849">
        <v>35</v>
      </c>
      <c r="H38" s="849"/>
      <c r="I38" s="849">
        <v>35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6981</v>
      </c>
      <c r="B39" s="832" t="s">
        <v>6809</v>
      </c>
      <c r="C39" s="832" t="s">
        <v>6788</v>
      </c>
      <c r="D39" s="832" t="s">
        <v>6789</v>
      </c>
      <c r="E39" s="832" t="s">
        <v>6790</v>
      </c>
      <c r="F39" s="849">
        <v>2</v>
      </c>
      <c r="G39" s="849">
        <v>470</v>
      </c>
      <c r="H39" s="849"/>
      <c r="I39" s="849">
        <v>235</v>
      </c>
      <c r="J39" s="849"/>
      <c r="K39" s="849"/>
      <c r="L39" s="849"/>
      <c r="M39" s="849"/>
      <c r="N39" s="849">
        <v>1</v>
      </c>
      <c r="O39" s="849">
        <v>251</v>
      </c>
      <c r="P39" s="837"/>
      <c r="Q39" s="850">
        <v>251</v>
      </c>
    </row>
    <row r="40" spans="1:17" ht="14.4" customHeight="1" x14ac:dyDescent="0.3">
      <c r="A40" s="831" t="s">
        <v>6981</v>
      </c>
      <c r="B40" s="832" t="s">
        <v>6809</v>
      </c>
      <c r="C40" s="832" t="s">
        <v>6788</v>
      </c>
      <c r="D40" s="832" t="s">
        <v>6851</v>
      </c>
      <c r="E40" s="832" t="s">
        <v>6852</v>
      </c>
      <c r="F40" s="849">
        <v>1</v>
      </c>
      <c r="G40" s="849">
        <v>118</v>
      </c>
      <c r="H40" s="849"/>
      <c r="I40" s="849">
        <v>118</v>
      </c>
      <c r="J40" s="849"/>
      <c r="K40" s="849"/>
      <c r="L40" s="849"/>
      <c r="M40" s="849"/>
      <c r="N40" s="849">
        <v>1</v>
      </c>
      <c r="O40" s="849">
        <v>126</v>
      </c>
      <c r="P40" s="837"/>
      <c r="Q40" s="850">
        <v>126</v>
      </c>
    </row>
    <row r="41" spans="1:17" ht="14.4" customHeight="1" x14ac:dyDescent="0.3">
      <c r="A41" s="831" t="s">
        <v>6982</v>
      </c>
      <c r="B41" s="832" t="s">
        <v>6809</v>
      </c>
      <c r="C41" s="832" t="s">
        <v>6788</v>
      </c>
      <c r="D41" s="832" t="s">
        <v>6789</v>
      </c>
      <c r="E41" s="832" t="s">
        <v>6790</v>
      </c>
      <c r="F41" s="849">
        <v>1</v>
      </c>
      <c r="G41" s="849">
        <v>235</v>
      </c>
      <c r="H41" s="849"/>
      <c r="I41" s="849">
        <v>235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6982</v>
      </c>
      <c r="B42" s="832" t="s">
        <v>6809</v>
      </c>
      <c r="C42" s="832" t="s">
        <v>6788</v>
      </c>
      <c r="D42" s="832" t="s">
        <v>6851</v>
      </c>
      <c r="E42" s="832" t="s">
        <v>6852</v>
      </c>
      <c r="F42" s="849"/>
      <c r="G42" s="849"/>
      <c r="H42" s="849"/>
      <c r="I42" s="849"/>
      <c r="J42" s="849">
        <v>1</v>
      </c>
      <c r="K42" s="849">
        <v>126</v>
      </c>
      <c r="L42" s="849">
        <v>1</v>
      </c>
      <c r="M42" s="849">
        <v>126</v>
      </c>
      <c r="N42" s="849"/>
      <c r="O42" s="849"/>
      <c r="P42" s="837"/>
      <c r="Q42" s="850"/>
    </row>
    <row r="43" spans="1:17" ht="14.4" customHeight="1" x14ac:dyDescent="0.3">
      <c r="A43" s="831" t="s">
        <v>6982</v>
      </c>
      <c r="B43" s="832" t="s">
        <v>6809</v>
      </c>
      <c r="C43" s="832" t="s">
        <v>6788</v>
      </c>
      <c r="D43" s="832" t="s">
        <v>6897</v>
      </c>
      <c r="E43" s="832" t="s">
        <v>6898</v>
      </c>
      <c r="F43" s="849"/>
      <c r="G43" s="849"/>
      <c r="H43" s="849"/>
      <c r="I43" s="849"/>
      <c r="J43" s="849">
        <v>2</v>
      </c>
      <c r="K43" s="849">
        <v>408</v>
      </c>
      <c r="L43" s="849">
        <v>1</v>
      </c>
      <c r="M43" s="849">
        <v>204</v>
      </c>
      <c r="N43" s="849">
        <v>1</v>
      </c>
      <c r="O43" s="849">
        <v>204</v>
      </c>
      <c r="P43" s="837">
        <v>0.5</v>
      </c>
      <c r="Q43" s="850">
        <v>204</v>
      </c>
    </row>
    <row r="44" spans="1:17" ht="14.4" customHeight="1" x14ac:dyDescent="0.3">
      <c r="A44" s="831" t="s">
        <v>6983</v>
      </c>
      <c r="B44" s="832" t="s">
        <v>6809</v>
      </c>
      <c r="C44" s="832" t="s">
        <v>6788</v>
      </c>
      <c r="D44" s="832" t="s">
        <v>6833</v>
      </c>
      <c r="E44" s="832" t="s">
        <v>6834</v>
      </c>
      <c r="F44" s="849">
        <v>2</v>
      </c>
      <c r="G44" s="849">
        <v>70</v>
      </c>
      <c r="H44" s="849"/>
      <c r="I44" s="849">
        <v>35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6983</v>
      </c>
      <c r="B45" s="832" t="s">
        <v>6809</v>
      </c>
      <c r="C45" s="832" t="s">
        <v>6788</v>
      </c>
      <c r="D45" s="832" t="s">
        <v>6841</v>
      </c>
      <c r="E45" s="832" t="s">
        <v>6842</v>
      </c>
      <c r="F45" s="849">
        <v>2</v>
      </c>
      <c r="G45" s="849">
        <v>602</v>
      </c>
      <c r="H45" s="849">
        <v>1.948220064724919</v>
      </c>
      <c r="I45" s="849">
        <v>301</v>
      </c>
      <c r="J45" s="849">
        <v>1</v>
      </c>
      <c r="K45" s="849">
        <v>309</v>
      </c>
      <c r="L45" s="849">
        <v>1</v>
      </c>
      <c r="M45" s="849">
        <v>309</v>
      </c>
      <c r="N45" s="849"/>
      <c r="O45" s="849"/>
      <c r="P45" s="837"/>
      <c r="Q45" s="850"/>
    </row>
    <row r="46" spans="1:17" ht="14.4" customHeight="1" x14ac:dyDescent="0.3">
      <c r="A46" s="831" t="s">
        <v>6983</v>
      </c>
      <c r="B46" s="832" t="s">
        <v>6809</v>
      </c>
      <c r="C46" s="832" t="s">
        <v>6788</v>
      </c>
      <c r="D46" s="832" t="s">
        <v>6843</v>
      </c>
      <c r="E46" s="832" t="s">
        <v>6844</v>
      </c>
      <c r="F46" s="849"/>
      <c r="G46" s="849"/>
      <c r="H46" s="849"/>
      <c r="I46" s="849"/>
      <c r="J46" s="849">
        <v>1</v>
      </c>
      <c r="K46" s="849">
        <v>488</v>
      </c>
      <c r="L46" s="849">
        <v>1</v>
      </c>
      <c r="M46" s="849">
        <v>488</v>
      </c>
      <c r="N46" s="849"/>
      <c r="O46" s="849"/>
      <c r="P46" s="837"/>
      <c r="Q46" s="850"/>
    </row>
    <row r="47" spans="1:17" ht="14.4" customHeight="1" x14ac:dyDescent="0.3">
      <c r="A47" s="831" t="s">
        <v>6983</v>
      </c>
      <c r="B47" s="832" t="s">
        <v>6809</v>
      </c>
      <c r="C47" s="832" t="s">
        <v>6788</v>
      </c>
      <c r="D47" s="832" t="s">
        <v>6845</v>
      </c>
      <c r="E47" s="832" t="s">
        <v>6846</v>
      </c>
      <c r="F47" s="849"/>
      <c r="G47" s="849"/>
      <c r="H47" s="849"/>
      <c r="I47" s="849"/>
      <c r="J47" s="849">
        <v>3</v>
      </c>
      <c r="K47" s="849">
        <v>297</v>
      </c>
      <c r="L47" s="849">
        <v>1</v>
      </c>
      <c r="M47" s="849">
        <v>99</v>
      </c>
      <c r="N47" s="849">
        <v>4</v>
      </c>
      <c r="O47" s="849">
        <v>396</v>
      </c>
      <c r="P47" s="837">
        <v>1.3333333333333333</v>
      </c>
      <c r="Q47" s="850">
        <v>99</v>
      </c>
    </row>
    <row r="48" spans="1:17" ht="14.4" customHeight="1" x14ac:dyDescent="0.3">
      <c r="A48" s="831" t="s">
        <v>6983</v>
      </c>
      <c r="B48" s="832" t="s">
        <v>6809</v>
      </c>
      <c r="C48" s="832" t="s">
        <v>6788</v>
      </c>
      <c r="D48" s="832" t="s">
        <v>6849</v>
      </c>
      <c r="E48" s="832" t="s">
        <v>6850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97</v>
      </c>
      <c r="P48" s="837"/>
      <c r="Q48" s="850">
        <v>97</v>
      </c>
    </row>
    <row r="49" spans="1:17" ht="14.4" customHeight="1" x14ac:dyDescent="0.3">
      <c r="A49" s="831" t="s">
        <v>6983</v>
      </c>
      <c r="B49" s="832" t="s">
        <v>6809</v>
      </c>
      <c r="C49" s="832" t="s">
        <v>6788</v>
      </c>
      <c r="D49" s="832" t="s">
        <v>6789</v>
      </c>
      <c r="E49" s="832" t="s">
        <v>6790</v>
      </c>
      <c r="F49" s="849">
        <v>7</v>
      </c>
      <c r="G49" s="849">
        <v>1645</v>
      </c>
      <c r="H49" s="849">
        <v>0.93625498007968122</v>
      </c>
      <c r="I49" s="849">
        <v>235</v>
      </c>
      <c r="J49" s="849">
        <v>7</v>
      </c>
      <c r="K49" s="849">
        <v>1757</v>
      </c>
      <c r="L49" s="849">
        <v>1</v>
      </c>
      <c r="M49" s="849">
        <v>251</v>
      </c>
      <c r="N49" s="849">
        <v>6</v>
      </c>
      <c r="O49" s="849">
        <v>1506</v>
      </c>
      <c r="P49" s="837">
        <v>0.8571428571428571</v>
      </c>
      <c r="Q49" s="850">
        <v>251</v>
      </c>
    </row>
    <row r="50" spans="1:17" ht="14.4" customHeight="1" x14ac:dyDescent="0.3">
      <c r="A50" s="831" t="s">
        <v>6983</v>
      </c>
      <c r="B50" s="832" t="s">
        <v>6809</v>
      </c>
      <c r="C50" s="832" t="s">
        <v>6788</v>
      </c>
      <c r="D50" s="832" t="s">
        <v>6851</v>
      </c>
      <c r="E50" s="832" t="s">
        <v>6852</v>
      </c>
      <c r="F50" s="849">
        <v>98</v>
      </c>
      <c r="G50" s="849">
        <v>11564</v>
      </c>
      <c r="H50" s="849">
        <v>0.56652949245541839</v>
      </c>
      <c r="I50" s="849">
        <v>118</v>
      </c>
      <c r="J50" s="849">
        <v>162</v>
      </c>
      <c r="K50" s="849">
        <v>20412</v>
      </c>
      <c r="L50" s="849">
        <v>1</v>
      </c>
      <c r="M50" s="849">
        <v>126</v>
      </c>
      <c r="N50" s="849">
        <v>137</v>
      </c>
      <c r="O50" s="849">
        <v>17262</v>
      </c>
      <c r="P50" s="837">
        <v>0.84567901234567899</v>
      </c>
      <c r="Q50" s="850">
        <v>126</v>
      </c>
    </row>
    <row r="51" spans="1:17" ht="14.4" customHeight="1" x14ac:dyDescent="0.3">
      <c r="A51" s="831" t="s">
        <v>6983</v>
      </c>
      <c r="B51" s="832" t="s">
        <v>6809</v>
      </c>
      <c r="C51" s="832" t="s">
        <v>6788</v>
      </c>
      <c r="D51" s="832" t="s">
        <v>6853</v>
      </c>
      <c r="E51" s="832" t="s">
        <v>6854</v>
      </c>
      <c r="F51" s="849"/>
      <c r="G51" s="849"/>
      <c r="H51" s="849"/>
      <c r="I51" s="849"/>
      <c r="J51" s="849"/>
      <c r="K51" s="849"/>
      <c r="L51" s="849"/>
      <c r="M51" s="849"/>
      <c r="N51" s="849">
        <v>4</v>
      </c>
      <c r="O51" s="849">
        <v>2120</v>
      </c>
      <c r="P51" s="837"/>
      <c r="Q51" s="850">
        <v>530</v>
      </c>
    </row>
    <row r="52" spans="1:17" ht="14.4" customHeight="1" x14ac:dyDescent="0.3">
      <c r="A52" s="831" t="s">
        <v>6983</v>
      </c>
      <c r="B52" s="832" t="s">
        <v>6809</v>
      </c>
      <c r="C52" s="832" t="s">
        <v>6788</v>
      </c>
      <c r="D52" s="832" t="s">
        <v>6795</v>
      </c>
      <c r="E52" s="832" t="s">
        <v>6796</v>
      </c>
      <c r="F52" s="849">
        <v>1</v>
      </c>
      <c r="G52" s="849">
        <v>157</v>
      </c>
      <c r="H52" s="849"/>
      <c r="I52" s="849">
        <v>157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6983</v>
      </c>
      <c r="B53" s="832" t="s">
        <v>6809</v>
      </c>
      <c r="C53" s="832" t="s">
        <v>6788</v>
      </c>
      <c r="D53" s="832" t="s">
        <v>6799</v>
      </c>
      <c r="E53" s="832" t="s">
        <v>6800</v>
      </c>
      <c r="F53" s="849">
        <v>1</v>
      </c>
      <c r="G53" s="849">
        <v>82</v>
      </c>
      <c r="H53" s="849"/>
      <c r="I53" s="849">
        <v>82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6983</v>
      </c>
      <c r="B54" s="832" t="s">
        <v>6809</v>
      </c>
      <c r="C54" s="832" t="s">
        <v>6788</v>
      </c>
      <c r="D54" s="832" t="s">
        <v>6897</v>
      </c>
      <c r="E54" s="832" t="s">
        <v>6898</v>
      </c>
      <c r="F54" s="849"/>
      <c r="G54" s="849"/>
      <c r="H54" s="849"/>
      <c r="I54" s="849"/>
      <c r="J54" s="849">
        <v>1</v>
      </c>
      <c r="K54" s="849">
        <v>204</v>
      </c>
      <c r="L54" s="849">
        <v>1</v>
      </c>
      <c r="M54" s="849">
        <v>204</v>
      </c>
      <c r="N54" s="849">
        <v>2</v>
      </c>
      <c r="O54" s="849">
        <v>408</v>
      </c>
      <c r="P54" s="837">
        <v>2</v>
      </c>
      <c r="Q54" s="850">
        <v>204</v>
      </c>
    </row>
    <row r="55" spans="1:17" ht="14.4" customHeight="1" x14ac:dyDescent="0.3">
      <c r="A55" s="831" t="s">
        <v>6983</v>
      </c>
      <c r="B55" s="832" t="s">
        <v>6809</v>
      </c>
      <c r="C55" s="832" t="s">
        <v>6788</v>
      </c>
      <c r="D55" s="832" t="s">
        <v>6905</v>
      </c>
      <c r="E55" s="832" t="s">
        <v>6906</v>
      </c>
      <c r="F55" s="849">
        <v>1</v>
      </c>
      <c r="G55" s="849">
        <v>311</v>
      </c>
      <c r="H55" s="849"/>
      <c r="I55" s="849">
        <v>311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6983</v>
      </c>
      <c r="B56" s="832" t="s">
        <v>6809</v>
      </c>
      <c r="C56" s="832" t="s">
        <v>6788</v>
      </c>
      <c r="D56" s="832" t="s">
        <v>6913</v>
      </c>
      <c r="E56" s="832" t="s">
        <v>6914</v>
      </c>
      <c r="F56" s="849"/>
      <c r="G56" s="849"/>
      <c r="H56" s="849"/>
      <c r="I56" s="849"/>
      <c r="J56" s="849">
        <v>1</v>
      </c>
      <c r="K56" s="849">
        <v>610</v>
      </c>
      <c r="L56" s="849">
        <v>1</v>
      </c>
      <c r="M56" s="849">
        <v>610</v>
      </c>
      <c r="N56" s="849"/>
      <c r="O56" s="849"/>
      <c r="P56" s="837"/>
      <c r="Q56" s="850"/>
    </row>
    <row r="57" spans="1:17" ht="14.4" customHeight="1" x14ac:dyDescent="0.3">
      <c r="A57" s="831" t="s">
        <v>588</v>
      </c>
      <c r="B57" s="832" t="s">
        <v>6984</v>
      </c>
      <c r="C57" s="832" t="s">
        <v>6788</v>
      </c>
      <c r="D57" s="832" t="s">
        <v>6985</v>
      </c>
      <c r="E57" s="832" t="s">
        <v>6986</v>
      </c>
      <c r="F57" s="849">
        <v>1</v>
      </c>
      <c r="G57" s="849">
        <v>2698</v>
      </c>
      <c r="H57" s="849"/>
      <c r="I57" s="849">
        <v>2698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588</v>
      </c>
      <c r="B58" s="832" t="s">
        <v>6984</v>
      </c>
      <c r="C58" s="832" t="s">
        <v>6788</v>
      </c>
      <c r="D58" s="832" t="s">
        <v>6987</v>
      </c>
      <c r="E58" s="832" t="s">
        <v>6988</v>
      </c>
      <c r="F58" s="849"/>
      <c r="G58" s="849"/>
      <c r="H58" s="849"/>
      <c r="I58" s="849"/>
      <c r="J58" s="849"/>
      <c r="K58" s="849"/>
      <c r="L58" s="849"/>
      <c r="M58" s="849"/>
      <c r="N58" s="849">
        <v>1</v>
      </c>
      <c r="O58" s="849">
        <v>2728</v>
      </c>
      <c r="P58" s="837"/>
      <c r="Q58" s="850">
        <v>2728</v>
      </c>
    </row>
    <row r="59" spans="1:17" ht="14.4" customHeight="1" x14ac:dyDescent="0.3">
      <c r="A59" s="831" t="s">
        <v>588</v>
      </c>
      <c r="B59" s="832" t="s">
        <v>6984</v>
      </c>
      <c r="C59" s="832" t="s">
        <v>6788</v>
      </c>
      <c r="D59" s="832" t="s">
        <v>6989</v>
      </c>
      <c r="E59" s="832" t="s">
        <v>6990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4573</v>
      </c>
      <c r="P59" s="837"/>
      <c r="Q59" s="850">
        <v>4573</v>
      </c>
    </row>
    <row r="60" spans="1:17" ht="14.4" customHeight="1" x14ac:dyDescent="0.3">
      <c r="A60" s="831" t="s">
        <v>588</v>
      </c>
      <c r="B60" s="832" t="s">
        <v>6991</v>
      </c>
      <c r="C60" s="832" t="s">
        <v>6788</v>
      </c>
      <c r="D60" s="832" t="s">
        <v>6791</v>
      </c>
      <c r="E60" s="832" t="s">
        <v>6792</v>
      </c>
      <c r="F60" s="849"/>
      <c r="G60" s="849"/>
      <c r="H60" s="849"/>
      <c r="I60" s="849"/>
      <c r="J60" s="849">
        <v>1</v>
      </c>
      <c r="K60" s="849">
        <v>1309</v>
      </c>
      <c r="L60" s="849">
        <v>1</v>
      </c>
      <c r="M60" s="849">
        <v>1309</v>
      </c>
      <c r="N60" s="849"/>
      <c r="O60" s="849"/>
      <c r="P60" s="837"/>
      <c r="Q60" s="850"/>
    </row>
    <row r="61" spans="1:17" ht="14.4" customHeight="1" x14ac:dyDescent="0.3">
      <c r="A61" s="831" t="s">
        <v>588</v>
      </c>
      <c r="B61" s="832" t="s">
        <v>6809</v>
      </c>
      <c r="C61" s="832" t="s">
        <v>6925</v>
      </c>
      <c r="D61" s="832" t="s">
        <v>6992</v>
      </c>
      <c r="E61" s="832" t="s">
        <v>6993</v>
      </c>
      <c r="F61" s="849">
        <v>1</v>
      </c>
      <c r="G61" s="849">
        <v>1242</v>
      </c>
      <c r="H61" s="849"/>
      <c r="I61" s="849">
        <v>1242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588</v>
      </c>
      <c r="B62" s="832" t="s">
        <v>6809</v>
      </c>
      <c r="C62" s="832" t="s">
        <v>6925</v>
      </c>
      <c r="D62" s="832" t="s">
        <v>6994</v>
      </c>
      <c r="E62" s="832" t="s">
        <v>6995</v>
      </c>
      <c r="F62" s="849">
        <v>1</v>
      </c>
      <c r="G62" s="849">
        <v>1355</v>
      </c>
      <c r="H62" s="849"/>
      <c r="I62" s="849">
        <v>1355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588</v>
      </c>
      <c r="B63" s="832" t="s">
        <v>6809</v>
      </c>
      <c r="C63" s="832" t="s">
        <v>6925</v>
      </c>
      <c r="D63" s="832" t="s">
        <v>6996</v>
      </c>
      <c r="E63" s="832" t="s">
        <v>3136</v>
      </c>
      <c r="F63" s="849">
        <v>1</v>
      </c>
      <c r="G63" s="849">
        <v>38233</v>
      </c>
      <c r="H63" s="849"/>
      <c r="I63" s="849">
        <v>38233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588</v>
      </c>
      <c r="B64" s="832" t="s">
        <v>6809</v>
      </c>
      <c r="C64" s="832" t="s">
        <v>6788</v>
      </c>
      <c r="D64" s="832" t="s">
        <v>6833</v>
      </c>
      <c r="E64" s="832" t="s">
        <v>6834</v>
      </c>
      <c r="F64" s="849">
        <v>76</v>
      </c>
      <c r="G64" s="849">
        <v>2660</v>
      </c>
      <c r="H64" s="849">
        <v>0.77303109561174077</v>
      </c>
      <c r="I64" s="849">
        <v>35</v>
      </c>
      <c r="J64" s="849">
        <v>93</v>
      </c>
      <c r="K64" s="849">
        <v>3441</v>
      </c>
      <c r="L64" s="849">
        <v>1</v>
      </c>
      <c r="M64" s="849">
        <v>37</v>
      </c>
      <c r="N64" s="849">
        <v>29</v>
      </c>
      <c r="O64" s="849">
        <v>1073</v>
      </c>
      <c r="P64" s="837">
        <v>0.31182795698924731</v>
      </c>
      <c r="Q64" s="850">
        <v>37</v>
      </c>
    </row>
    <row r="65" spans="1:17" ht="14.4" customHeight="1" x14ac:dyDescent="0.3">
      <c r="A65" s="831" t="s">
        <v>588</v>
      </c>
      <c r="B65" s="832" t="s">
        <v>6809</v>
      </c>
      <c r="C65" s="832" t="s">
        <v>6788</v>
      </c>
      <c r="D65" s="832" t="s">
        <v>6835</v>
      </c>
      <c r="E65" s="832" t="s">
        <v>6836</v>
      </c>
      <c r="F65" s="849">
        <v>30</v>
      </c>
      <c r="G65" s="849">
        <v>150</v>
      </c>
      <c r="H65" s="849">
        <v>1.3636363636363635</v>
      </c>
      <c r="I65" s="849">
        <v>5</v>
      </c>
      <c r="J65" s="849">
        <v>22</v>
      </c>
      <c r="K65" s="849">
        <v>110</v>
      </c>
      <c r="L65" s="849">
        <v>1</v>
      </c>
      <c r="M65" s="849">
        <v>5</v>
      </c>
      <c r="N65" s="849">
        <v>39</v>
      </c>
      <c r="O65" s="849">
        <v>195</v>
      </c>
      <c r="P65" s="837">
        <v>1.7727272727272727</v>
      </c>
      <c r="Q65" s="850">
        <v>5</v>
      </c>
    </row>
    <row r="66" spans="1:17" ht="14.4" customHeight="1" x14ac:dyDescent="0.3">
      <c r="A66" s="831" t="s">
        <v>588</v>
      </c>
      <c r="B66" s="832" t="s">
        <v>6809</v>
      </c>
      <c r="C66" s="832" t="s">
        <v>6788</v>
      </c>
      <c r="D66" s="832" t="s">
        <v>6837</v>
      </c>
      <c r="E66" s="832" t="s">
        <v>6838</v>
      </c>
      <c r="F66" s="849">
        <v>2</v>
      </c>
      <c r="G66" s="849">
        <v>10</v>
      </c>
      <c r="H66" s="849">
        <v>2</v>
      </c>
      <c r="I66" s="849">
        <v>5</v>
      </c>
      <c r="J66" s="849">
        <v>1</v>
      </c>
      <c r="K66" s="849">
        <v>5</v>
      </c>
      <c r="L66" s="849">
        <v>1</v>
      </c>
      <c r="M66" s="849">
        <v>5</v>
      </c>
      <c r="N66" s="849">
        <v>3</v>
      </c>
      <c r="O66" s="849">
        <v>15</v>
      </c>
      <c r="P66" s="837">
        <v>3</v>
      </c>
      <c r="Q66" s="850">
        <v>5</v>
      </c>
    </row>
    <row r="67" spans="1:17" ht="14.4" customHeight="1" x14ac:dyDescent="0.3">
      <c r="A67" s="831" t="s">
        <v>588</v>
      </c>
      <c r="B67" s="832" t="s">
        <v>6809</v>
      </c>
      <c r="C67" s="832" t="s">
        <v>6788</v>
      </c>
      <c r="D67" s="832" t="s">
        <v>6928</v>
      </c>
      <c r="E67" s="832" t="s">
        <v>6929</v>
      </c>
      <c r="F67" s="849">
        <v>1</v>
      </c>
      <c r="G67" s="849">
        <v>1637</v>
      </c>
      <c r="H67" s="849"/>
      <c r="I67" s="849">
        <v>1637</v>
      </c>
      <c r="J67" s="849"/>
      <c r="K67" s="849"/>
      <c r="L67" s="849"/>
      <c r="M67" s="849"/>
      <c r="N67" s="849">
        <v>1</v>
      </c>
      <c r="O67" s="849">
        <v>1678</v>
      </c>
      <c r="P67" s="837"/>
      <c r="Q67" s="850">
        <v>1678</v>
      </c>
    </row>
    <row r="68" spans="1:17" ht="14.4" customHeight="1" x14ac:dyDescent="0.3">
      <c r="A68" s="831" t="s">
        <v>588</v>
      </c>
      <c r="B68" s="832" t="s">
        <v>6809</v>
      </c>
      <c r="C68" s="832" t="s">
        <v>6788</v>
      </c>
      <c r="D68" s="832" t="s">
        <v>6930</v>
      </c>
      <c r="E68" s="832" t="s">
        <v>6931</v>
      </c>
      <c r="F68" s="849">
        <v>2</v>
      </c>
      <c r="G68" s="849">
        <v>2680</v>
      </c>
      <c r="H68" s="849">
        <v>1.9239052404881551</v>
      </c>
      <c r="I68" s="849">
        <v>1340</v>
      </c>
      <c r="J68" s="849">
        <v>1</v>
      </c>
      <c r="K68" s="849">
        <v>1393</v>
      </c>
      <c r="L68" s="849">
        <v>1</v>
      </c>
      <c r="M68" s="849">
        <v>1393</v>
      </c>
      <c r="N68" s="849"/>
      <c r="O68" s="849"/>
      <c r="P68" s="837"/>
      <c r="Q68" s="850"/>
    </row>
    <row r="69" spans="1:17" ht="14.4" customHeight="1" x14ac:dyDescent="0.3">
      <c r="A69" s="831" t="s">
        <v>588</v>
      </c>
      <c r="B69" s="832" t="s">
        <v>6809</v>
      </c>
      <c r="C69" s="832" t="s">
        <v>6788</v>
      </c>
      <c r="D69" s="832" t="s">
        <v>6789</v>
      </c>
      <c r="E69" s="832" t="s">
        <v>6790</v>
      </c>
      <c r="F69" s="849">
        <v>8</v>
      </c>
      <c r="G69" s="849">
        <v>1880</v>
      </c>
      <c r="H69" s="849">
        <v>2.4966799468791501</v>
      </c>
      <c r="I69" s="849">
        <v>235</v>
      </c>
      <c r="J69" s="849">
        <v>3</v>
      </c>
      <c r="K69" s="849">
        <v>753</v>
      </c>
      <c r="L69" s="849">
        <v>1</v>
      </c>
      <c r="M69" s="849">
        <v>251</v>
      </c>
      <c r="N69" s="849">
        <v>4</v>
      </c>
      <c r="O69" s="849">
        <v>1004</v>
      </c>
      <c r="P69" s="837">
        <v>1.3333333333333333</v>
      </c>
      <c r="Q69" s="850">
        <v>251</v>
      </c>
    </row>
    <row r="70" spans="1:17" ht="14.4" customHeight="1" x14ac:dyDescent="0.3">
      <c r="A70" s="831" t="s">
        <v>588</v>
      </c>
      <c r="B70" s="832" t="s">
        <v>6809</v>
      </c>
      <c r="C70" s="832" t="s">
        <v>6788</v>
      </c>
      <c r="D70" s="832" t="s">
        <v>6851</v>
      </c>
      <c r="E70" s="832" t="s">
        <v>6852</v>
      </c>
      <c r="F70" s="849">
        <v>25</v>
      </c>
      <c r="G70" s="849">
        <v>2950</v>
      </c>
      <c r="H70" s="849">
        <v>2.9265873015873014</v>
      </c>
      <c r="I70" s="849">
        <v>118</v>
      </c>
      <c r="J70" s="849">
        <v>8</v>
      </c>
      <c r="K70" s="849">
        <v>1008</v>
      </c>
      <c r="L70" s="849">
        <v>1</v>
      </c>
      <c r="M70" s="849">
        <v>126</v>
      </c>
      <c r="N70" s="849">
        <v>9</v>
      </c>
      <c r="O70" s="849">
        <v>1134</v>
      </c>
      <c r="P70" s="837">
        <v>1.125</v>
      </c>
      <c r="Q70" s="850">
        <v>126</v>
      </c>
    </row>
    <row r="71" spans="1:17" ht="14.4" customHeight="1" x14ac:dyDescent="0.3">
      <c r="A71" s="831" t="s">
        <v>588</v>
      </c>
      <c r="B71" s="832" t="s">
        <v>6809</v>
      </c>
      <c r="C71" s="832" t="s">
        <v>6788</v>
      </c>
      <c r="D71" s="832" t="s">
        <v>6997</v>
      </c>
      <c r="E71" s="832" t="s">
        <v>6998</v>
      </c>
      <c r="F71" s="849"/>
      <c r="G71" s="849"/>
      <c r="H71" s="849"/>
      <c r="I71" s="849"/>
      <c r="J71" s="849">
        <v>1</v>
      </c>
      <c r="K71" s="849">
        <v>5082</v>
      </c>
      <c r="L71" s="849">
        <v>1</v>
      </c>
      <c r="M71" s="849">
        <v>5082</v>
      </c>
      <c r="N71" s="849"/>
      <c r="O71" s="849"/>
      <c r="P71" s="837"/>
      <c r="Q71" s="850"/>
    </row>
    <row r="72" spans="1:17" ht="14.4" customHeight="1" x14ac:dyDescent="0.3">
      <c r="A72" s="831" t="s">
        <v>588</v>
      </c>
      <c r="B72" s="832" t="s">
        <v>6809</v>
      </c>
      <c r="C72" s="832" t="s">
        <v>6788</v>
      </c>
      <c r="D72" s="832" t="s">
        <v>6999</v>
      </c>
      <c r="E72" s="832" t="s">
        <v>7000</v>
      </c>
      <c r="F72" s="849"/>
      <c r="G72" s="849"/>
      <c r="H72" s="849"/>
      <c r="I72" s="849"/>
      <c r="J72" s="849">
        <v>1</v>
      </c>
      <c r="K72" s="849">
        <v>6580</v>
      </c>
      <c r="L72" s="849">
        <v>1</v>
      </c>
      <c r="M72" s="849">
        <v>6580</v>
      </c>
      <c r="N72" s="849"/>
      <c r="O72" s="849"/>
      <c r="P72" s="837"/>
      <c r="Q72" s="850"/>
    </row>
    <row r="73" spans="1:17" ht="14.4" customHeight="1" x14ac:dyDescent="0.3">
      <c r="A73" s="831" t="s">
        <v>588</v>
      </c>
      <c r="B73" s="832" t="s">
        <v>6809</v>
      </c>
      <c r="C73" s="832" t="s">
        <v>6788</v>
      </c>
      <c r="D73" s="832" t="s">
        <v>6934</v>
      </c>
      <c r="E73" s="832" t="s">
        <v>6935</v>
      </c>
      <c r="F73" s="849">
        <v>1</v>
      </c>
      <c r="G73" s="849">
        <v>188</v>
      </c>
      <c r="H73" s="849"/>
      <c r="I73" s="849">
        <v>188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" customHeight="1" x14ac:dyDescent="0.3">
      <c r="A74" s="831" t="s">
        <v>588</v>
      </c>
      <c r="B74" s="832" t="s">
        <v>6809</v>
      </c>
      <c r="C74" s="832" t="s">
        <v>6788</v>
      </c>
      <c r="D74" s="832" t="s">
        <v>7001</v>
      </c>
      <c r="E74" s="832" t="s">
        <v>7002</v>
      </c>
      <c r="F74" s="849"/>
      <c r="G74" s="849"/>
      <c r="H74" s="849"/>
      <c r="I74" s="849"/>
      <c r="J74" s="849">
        <v>1</v>
      </c>
      <c r="K74" s="849">
        <v>5753</v>
      </c>
      <c r="L74" s="849">
        <v>1</v>
      </c>
      <c r="M74" s="849">
        <v>5753</v>
      </c>
      <c r="N74" s="849"/>
      <c r="O74" s="849"/>
      <c r="P74" s="837"/>
      <c r="Q74" s="850"/>
    </row>
    <row r="75" spans="1:17" ht="14.4" customHeight="1" x14ac:dyDescent="0.3">
      <c r="A75" s="831" t="s">
        <v>588</v>
      </c>
      <c r="B75" s="832" t="s">
        <v>6809</v>
      </c>
      <c r="C75" s="832" t="s">
        <v>6788</v>
      </c>
      <c r="D75" s="832" t="s">
        <v>6791</v>
      </c>
      <c r="E75" s="832" t="s">
        <v>6792</v>
      </c>
      <c r="F75" s="849">
        <v>1</v>
      </c>
      <c r="G75" s="849">
        <v>1284</v>
      </c>
      <c r="H75" s="849"/>
      <c r="I75" s="849">
        <v>1284</v>
      </c>
      <c r="J75" s="849"/>
      <c r="K75" s="849"/>
      <c r="L75" s="849"/>
      <c r="M75" s="849"/>
      <c r="N75" s="849">
        <v>1</v>
      </c>
      <c r="O75" s="849">
        <v>1310</v>
      </c>
      <c r="P75" s="837"/>
      <c r="Q75" s="850">
        <v>1310</v>
      </c>
    </row>
    <row r="76" spans="1:17" ht="14.4" customHeight="1" x14ac:dyDescent="0.3">
      <c r="A76" s="831" t="s">
        <v>588</v>
      </c>
      <c r="B76" s="832" t="s">
        <v>6809</v>
      </c>
      <c r="C76" s="832" t="s">
        <v>6788</v>
      </c>
      <c r="D76" s="832" t="s">
        <v>6793</v>
      </c>
      <c r="E76" s="832" t="s">
        <v>6794</v>
      </c>
      <c r="F76" s="849">
        <v>2</v>
      </c>
      <c r="G76" s="849">
        <v>2004</v>
      </c>
      <c r="H76" s="849"/>
      <c r="I76" s="849">
        <v>1002</v>
      </c>
      <c r="J76" s="849"/>
      <c r="K76" s="849"/>
      <c r="L76" s="849"/>
      <c r="M76" s="849"/>
      <c r="N76" s="849">
        <v>1</v>
      </c>
      <c r="O76" s="849">
        <v>1028</v>
      </c>
      <c r="P76" s="837"/>
      <c r="Q76" s="850">
        <v>1028</v>
      </c>
    </row>
    <row r="77" spans="1:17" ht="14.4" customHeight="1" x14ac:dyDescent="0.3">
      <c r="A77" s="831" t="s">
        <v>588</v>
      </c>
      <c r="B77" s="832" t="s">
        <v>6809</v>
      </c>
      <c r="C77" s="832" t="s">
        <v>6788</v>
      </c>
      <c r="D77" s="832" t="s">
        <v>6795</v>
      </c>
      <c r="E77" s="832" t="s">
        <v>6796</v>
      </c>
      <c r="F77" s="849">
        <v>4</v>
      </c>
      <c r="G77" s="849">
        <v>628</v>
      </c>
      <c r="H77" s="849">
        <v>3.852760736196319</v>
      </c>
      <c r="I77" s="849">
        <v>157</v>
      </c>
      <c r="J77" s="849">
        <v>1</v>
      </c>
      <c r="K77" s="849">
        <v>163</v>
      </c>
      <c r="L77" s="849">
        <v>1</v>
      </c>
      <c r="M77" s="849">
        <v>163</v>
      </c>
      <c r="N77" s="849">
        <v>7</v>
      </c>
      <c r="O77" s="849">
        <v>1141</v>
      </c>
      <c r="P77" s="837">
        <v>7</v>
      </c>
      <c r="Q77" s="850">
        <v>163</v>
      </c>
    </row>
    <row r="78" spans="1:17" ht="14.4" customHeight="1" x14ac:dyDescent="0.3">
      <c r="A78" s="831" t="s">
        <v>588</v>
      </c>
      <c r="B78" s="832" t="s">
        <v>6809</v>
      </c>
      <c r="C78" s="832" t="s">
        <v>6788</v>
      </c>
      <c r="D78" s="832" t="s">
        <v>6863</v>
      </c>
      <c r="E78" s="832" t="s">
        <v>6864</v>
      </c>
      <c r="F78" s="849"/>
      <c r="G78" s="849"/>
      <c r="H78" s="849"/>
      <c r="I78" s="849"/>
      <c r="J78" s="849">
        <v>1</v>
      </c>
      <c r="K78" s="849">
        <v>0</v>
      </c>
      <c r="L78" s="849"/>
      <c r="M78" s="849">
        <v>0</v>
      </c>
      <c r="N78" s="849">
        <v>3</v>
      </c>
      <c r="O78" s="849">
        <v>0</v>
      </c>
      <c r="P78" s="837"/>
      <c r="Q78" s="850">
        <v>0</v>
      </c>
    </row>
    <row r="79" spans="1:17" ht="14.4" customHeight="1" x14ac:dyDescent="0.3">
      <c r="A79" s="831" t="s">
        <v>588</v>
      </c>
      <c r="B79" s="832" t="s">
        <v>6809</v>
      </c>
      <c r="C79" s="832" t="s">
        <v>6788</v>
      </c>
      <c r="D79" s="832" t="s">
        <v>6797</v>
      </c>
      <c r="E79" s="832" t="s">
        <v>6798</v>
      </c>
      <c r="F79" s="849">
        <v>6</v>
      </c>
      <c r="G79" s="849">
        <v>33.33</v>
      </c>
      <c r="H79" s="849"/>
      <c r="I79" s="849">
        <v>5.5549999999999997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588</v>
      </c>
      <c r="B80" s="832" t="s">
        <v>6809</v>
      </c>
      <c r="C80" s="832" t="s">
        <v>6788</v>
      </c>
      <c r="D80" s="832" t="s">
        <v>7003</v>
      </c>
      <c r="E80" s="832" t="s">
        <v>7004</v>
      </c>
      <c r="F80" s="849">
        <v>1</v>
      </c>
      <c r="G80" s="849">
        <v>1100</v>
      </c>
      <c r="H80" s="849"/>
      <c r="I80" s="849">
        <v>1100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" customHeight="1" x14ac:dyDescent="0.3">
      <c r="A81" s="831" t="s">
        <v>588</v>
      </c>
      <c r="B81" s="832" t="s">
        <v>6809</v>
      </c>
      <c r="C81" s="832" t="s">
        <v>6788</v>
      </c>
      <c r="D81" s="832" t="s">
        <v>6799</v>
      </c>
      <c r="E81" s="832" t="s">
        <v>6800</v>
      </c>
      <c r="F81" s="849">
        <v>56</v>
      </c>
      <c r="G81" s="849">
        <v>4592</v>
      </c>
      <c r="H81" s="849">
        <v>4.4496124031007751</v>
      </c>
      <c r="I81" s="849">
        <v>82</v>
      </c>
      <c r="J81" s="849">
        <v>12</v>
      </c>
      <c r="K81" s="849">
        <v>1032</v>
      </c>
      <c r="L81" s="849">
        <v>1</v>
      </c>
      <c r="M81" s="849">
        <v>86</v>
      </c>
      <c r="N81" s="849">
        <v>15</v>
      </c>
      <c r="O81" s="849">
        <v>1290</v>
      </c>
      <c r="P81" s="837">
        <v>1.25</v>
      </c>
      <c r="Q81" s="850">
        <v>86</v>
      </c>
    </row>
    <row r="82" spans="1:17" ht="14.4" customHeight="1" x14ac:dyDescent="0.3">
      <c r="A82" s="831" t="s">
        <v>588</v>
      </c>
      <c r="B82" s="832" t="s">
        <v>6809</v>
      </c>
      <c r="C82" s="832" t="s">
        <v>6788</v>
      </c>
      <c r="D82" s="832" t="s">
        <v>7005</v>
      </c>
      <c r="E82" s="832" t="s">
        <v>7006</v>
      </c>
      <c r="F82" s="849">
        <v>0</v>
      </c>
      <c r="G82" s="849">
        <v>0</v>
      </c>
      <c r="H82" s="849"/>
      <c r="I82" s="849"/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588</v>
      </c>
      <c r="B83" s="832" t="s">
        <v>6809</v>
      </c>
      <c r="C83" s="832" t="s">
        <v>6788</v>
      </c>
      <c r="D83" s="832" t="s">
        <v>6801</v>
      </c>
      <c r="E83" s="832" t="s">
        <v>6802</v>
      </c>
      <c r="F83" s="849">
        <v>26</v>
      </c>
      <c r="G83" s="849">
        <v>18304</v>
      </c>
      <c r="H83" s="849">
        <v>6.3467406380027738</v>
      </c>
      <c r="I83" s="849">
        <v>704</v>
      </c>
      <c r="J83" s="849">
        <v>4</v>
      </c>
      <c r="K83" s="849">
        <v>2884</v>
      </c>
      <c r="L83" s="849">
        <v>1</v>
      </c>
      <c r="M83" s="849">
        <v>721</v>
      </c>
      <c r="N83" s="849">
        <v>6</v>
      </c>
      <c r="O83" s="849">
        <v>4332</v>
      </c>
      <c r="P83" s="837">
        <v>1.5020804438280166</v>
      </c>
      <c r="Q83" s="850">
        <v>722</v>
      </c>
    </row>
    <row r="84" spans="1:17" ht="14.4" customHeight="1" x14ac:dyDescent="0.3">
      <c r="A84" s="831" t="s">
        <v>588</v>
      </c>
      <c r="B84" s="832" t="s">
        <v>6809</v>
      </c>
      <c r="C84" s="832" t="s">
        <v>6788</v>
      </c>
      <c r="D84" s="832" t="s">
        <v>6897</v>
      </c>
      <c r="E84" s="832" t="s">
        <v>6898</v>
      </c>
      <c r="F84" s="849"/>
      <c r="G84" s="849"/>
      <c r="H84" s="849"/>
      <c r="I84" s="849"/>
      <c r="J84" s="849">
        <v>0</v>
      </c>
      <c r="K84" s="849">
        <v>0</v>
      </c>
      <c r="L84" s="849"/>
      <c r="M84" s="849"/>
      <c r="N84" s="849">
        <v>1</v>
      </c>
      <c r="O84" s="849">
        <v>204</v>
      </c>
      <c r="P84" s="837"/>
      <c r="Q84" s="850">
        <v>204</v>
      </c>
    </row>
    <row r="85" spans="1:17" ht="14.4" customHeight="1" x14ac:dyDescent="0.3">
      <c r="A85" s="831" t="s">
        <v>588</v>
      </c>
      <c r="B85" s="832" t="s">
        <v>6809</v>
      </c>
      <c r="C85" s="832" t="s">
        <v>6788</v>
      </c>
      <c r="D85" s="832" t="s">
        <v>6903</v>
      </c>
      <c r="E85" s="832" t="s">
        <v>6904</v>
      </c>
      <c r="F85" s="849">
        <v>1</v>
      </c>
      <c r="G85" s="849">
        <v>1288</v>
      </c>
      <c r="H85" s="849"/>
      <c r="I85" s="849">
        <v>1288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588</v>
      </c>
      <c r="B86" s="832" t="s">
        <v>6809</v>
      </c>
      <c r="C86" s="832" t="s">
        <v>6788</v>
      </c>
      <c r="D86" s="832" t="s">
        <v>6803</v>
      </c>
      <c r="E86" s="832" t="s">
        <v>6804</v>
      </c>
      <c r="F86" s="849">
        <v>8</v>
      </c>
      <c r="G86" s="849">
        <v>3896</v>
      </c>
      <c r="H86" s="849"/>
      <c r="I86" s="849">
        <v>487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588</v>
      </c>
      <c r="B87" s="832" t="s">
        <v>6809</v>
      </c>
      <c r="C87" s="832" t="s">
        <v>6788</v>
      </c>
      <c r="D87" s="832" t="s">
        <v>6911</v>
      </c>
      <c r="E87" s="832" t="s">
        <v>6912</v>
      </c>
      <c r="F87" s="849">
        <v>9</v>
      </c>
      <c r="G87" s="849">
        <v>31815</v>
      </c>
      <c r="H87" s="849">
        <v>1.7150943396226415</v>
      </c>
      <c r="I87" s="849">
        <v>3535</v>
      </c>
      <c r="J87" s="849">
        <v>5</v>
      </c>
      <c r="K87" s="849">
        <v>18550</v>
      </c>
      <c r="L87" s="849">
        <v>1</v>
      </c>
      <c r="M87" s="849">
        <v>3710</v>
      </c>
      <c r="N87" s="849">
        <v>2</v>
      </c>
      <c r="O87" s="849">
        <v>7426</v>
      </c>
      <c r="P87" s="837">
        <v>0.40032345013477089</v>
      </c>
      <c r="Q87" s="850">
        <v>3713</v>
      </c>
    </row>
    <row r="88" spans="1:17" ht="14.4" customHeight="1" x14ac:dyDescent="0.3">
      <c r="A88" s="831" t="s">
        <v>588</v>
      </c>
      <c r="B88" s="832" t="s">
        <v>6809</v>
      </c>
      <c r="C88" s="832" t="s">
        <v>6788</v>
      </c>
      <c r="D88" s="832" t="s">
        <v>6940</v>
      </c>
      <c r="E88" s="832" t="s">
        <v>6941</v>
      </c>
      <c r="F88" s="849">
        <v>4</v>
      </c>
      <c r="G88" s="849">
        <v>1964</v>
      </c>
      <c r="H88" s="849"/>
      <c r="I88" s="849">
        <v>491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588</v>
      </c>
      <c r="B89" s="832" t="s">
        <v>6809</v>
      </c>
      <c r="C89" s="832" t="s">
        <v>6788</v>
      </c>
      <c r="D89" s="832" t="s">
        <v>6915</v>
      </c>
      <c r="E89" s="832" t="s">
        <v>6916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86</v>
      </c>
      <c r="P89" s="837"/>
      <c r="Q89" s="850">
        <v>86</v>
      </c>
    </row>
    <row r="90" spans="1:17" ht="14.4" customHeight="1" x14ac:dyDescent="0.3">
      <c r="A90" s="831" t="s">
        <v>588</v>
      </c>
      <c r="B90" s="832" t="s">
        <v>6809</v>
      </c>
      <c r="C90" s="832" t="s">
        <v>6788</v>
      </c>
      <c r="D90" s="832" t="s">
        <v>7007</v>
      </c>
      <c r="E90" s="832" t="s">
        <v>7008</v>
      </c>
      <c r="F90" s="849">
        <v>1</v>
      </c>
      <c r="G90" s="849">
        <v>830</v>
      </c>
      <c r="H90" s="849"/>
      <c r="I90" s="849">
        <v>830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588</v>
      </c>
      <c r="B91" s="832" t="s">
        <v>6809</v>
      </c>
      <c r="C91" s="832" t="s">
        <v>6788</v>
      </c>
      <c r="D91" s="832" t="s">
        <v>6805</v>
      </c>
      <c r="E91" s="832" t="s">
        <v>6806</v>
      </c>
      <c r="F91" s="849"/>
      <c r="G91" s="849"/>
      <c r="H91" s="849"/>
      <c r="I91" s="849"/>
      <c r="J91" s="849"/>
      <c r="K91" s="849"/>
      <c r="L91" s="849"/>
      <c r="M91" s="849"/>
      <c r="N91" s="849">
        <v>2</v>
      </c>
      <c r="O91" s="849">
        <v>0</v>
      </c>
      <c r="P91" s="837"/>
      <c r="Q91" s="850">
        <v>0</v>
      </c>
    </row>
    <row r="92" spans="1:17" ht="14.4" customHeight="1" x14ac:dyDescent="0.3">
      <c r="A92" s="831" t="s">
        <v>588</v>
      </c>
      <c r="B92" s="832" t="s">
        <v>6809</v>
      </c>
      <c r="C92" s="832" t="s">
        <v>6788</v>
      </c>
      <c r="D92" s="832" t="s">
        <v>6921</v>
      </c>
      <c r="E92" s="832" t="s">
        <v>6922</v>
      </c>
      <c r="F92" s="849"/>
      <c r="G92" s="849"/>
      <c r="H92" s="849"/>
      <c r="I92" s="849"/>
      <c r="J92" s="849">
        <v>1</v>
      </c>
      <c r="K92" s="849">
        <v>932</v>
      </c>
      <c r="L92" s="849">
        <v>1</v>
      </c>
      <c r="M92" s="849">
        <v>932</v>
      </c>
      <c r="N92" s="849"/>
      <c r="O92" s="849"/>
      <c r="P92" s="837"/>
      <c r="Q92" s="850"/>
    </row>
    <row r="93" spans="1:17" ht="14.4" customHeight="1" x14ac:dyDescent="0.3">
      <c r="A93" s="831" t="s">
        <v>588</v>
      </c>
      <c r="B93" s="832" t="s">
        <v>7009</v>
      </c>
      <c r="C93" s="832" t="s">
        <v>6788</v>
      </c>
      <c r="D93" s="832" t="s">
        <v>7010</v>
      </c>
      <c r="E93" s="832" t="s">
        <v>7011</v>
      </c>
      <c r="F93" s="849">
        <v>1</v>
      </c>
      <c r="G93" s="849">
        <v>696</v>
      </c>
      <c r="H93" s="849"/>
      <c r="I93" s="849">
        <v>696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588</v>
      </c>
      <c r="B94" s="832" t="s">
        <v>7009</v>
      </c>
      <c r="C94" s="832" t="s">
        <v>6788</v>
      </c>
      <c r="D94" s="832" t="s">
        <v>7012</v>
      </c>
      <c r="E94" s="832" t="s">
        <v>7013</v>
      </c>
      <c r="F94" s="849"/>
      <c r="G94" s="849"/>
      <c r="H94" s="849"/>
      <c r="I94" s="849"/>
      <c r="J94" s="849"/>
      <c r="K94" s="849"/>
      <c r="L94" s="849"/>
      <c r="M94" s="849"/>
      <c r="N94" s="849">
        <v>1</v>
      </c>
      <c r="O94" s="849">
        <v>501</v>
      </c>
      <c r="P94" s="837"/>
      <c r="Q94" s="850">
        <v>501</v>
      </c>
    </row>
    <row r="95" spans="1:17" ht="14.4" customHeight="1" x14ac:dyDescent="0.3">
      <c r="A95" s="831" t="s">
        <v>588</v>
      </c>
      <c r="B95" s="832" t="s">
        <v>7009</v>
      </c>
      <c r="C95" s="832" t="s">
        <v>6788</v>
      </c>
      <c r="D95" s="832" t="s">
        <v>7014</v>
      </c>
      <c r="E95" s="832" t="s">
        <v>7015</v>
      </c>
      <c r="F95" s="849">
        <v>1</v>
      </c>
      <c r="G95" s="849">
        <v>2440</v>
      </c>
      <c r="H95" s="849"/>
      <c r="I95" s="849">
        <v>2440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588</v>
      </c>
      <c r="B96" s="832" t="s">
        <v>7009</v>
      </c>
      <c r="C96" s="832" t="s">
        <v>6788</v>
      </c>
      <c r="D96" s="832" t="s">
        <v>7016</v>
      </c>
      <c r="E96" s="832" t="s">
        <v>7017</v>
      </c>
      <c r="F96" s="849"/>
      <c r="G96" s="849"/>
      <c r="H96" s="849"/>
      <c r="I96" s="849"/>
      <c r="J96" s="849"/>
      <c r="K96" s="849"/>
      <c r="L96" s="849"/>
      <c r="M96" s="849"/>
      <c r="N96" s="849">
        <v>1</v>
      </c>
      <c r="O96" s="849">
        <v>679</v>
      </c>
      <c r="P96" s="837"/>
      <c r="Q96" s="850">
        <v>679</v>
      </c>
    </row>
    <row r="97" spans="1:17" ht="14.4" customHeight="1" x14ac:dyDescent="0.3">
      <c r="A97" s="831" t="s">
        <v>588</v>
      </c>
      <c r="B97" s="832" t="s">
        <v>7009</v>
      </c>
      <c r="C97" s="832" t="s">
        <v>6788</v>
      </c>
      <c r="D97" s="832" t="s">
        <v>7018</v>
      </c>
      <c r="E97" s="832" t="s">
        <v>7019</v>
      </c>
      <c r="F97" s="849"/>
      <c r="G97" s="849"/>
      <c r="H97" s="849"/>
      <c r="I97" s="849"/>
      <c r="J97" s="849">
        <v>1</v>
      </c>
      <c r="K97" s="849">
        <v>1031</v>
      </c>
      <c r="L97" s="849">
        <v>1</v>
      </c>
      <c r="M97" s="849">
        <v>1031</v>
      </c>
      <c r="N97" s="849"/>
      <c r="O97" s="849"/>
      <c r="P97" s="837"/>
      <c r="Q97" s="850"/>
    </row>
    <row r="98" spans="1:17" ht="14.4" customHeight="1" x14ac:dyDescent="0.3">
      <c r="A98" s="831" t="s">
        <v>588</v>
      </c>
      <c r="B98" s="832" t="s">
        <v>7009</v>
      </c>
      <c r="C98" s="832" t="s">
        <v>6788</v>
      </c>
      <c r="D98" s="832" t="s">
        <v>7020</v>
      </c>
      <c r="E98" s="832" t="s">
        <v>7021</v>
      </c>
      <c r="F98" s="849"/>
      <c r="G98" s="849"/>
      <c r="H98" s="849"/>
      <c r="I98" s="849"/>
      <c r="J98" s="849"/>
      <c r="K98" s="849"/>
      <c r="L98" s="849"/>
      <c r="M98" s="849"/>
      <c r="N98" s="849">
        <v>2</v>
      </c>
      <c r="O98" s="849">
        <v>4200</v>
      </c>
      <c r="P98" s="837"/>
      <c r="Q98" s="850">
        <v>2100</v>
      </c>
    </row>
    <row r="99" spans="1:17" ht="14.4" customHeight="1" x14ac:dyDescent="0.3">
      <c r="A99" s="831" t="s">
        <v>588</v>
      </c>
      <c r="B99" s="832" t="s">
        <v>7009</v>
      </c>
      <c r="C99" s="832" t="s">
        <v>6788</v>
      </c>
      <c r="D99" s="832" t="s">
        <v>7022</v>
      </c>
      <c r="E99" s="832" t="s">
        <v>7023</v>
      </c>
      <c r="F99" s="849">
        <v>1</v>
      </c>
      <c r="G99" s="849">
        <v>3517</v>
      </c>
      <c r="H99" s="849">
        <v>0.48403523259014586</v>
      </c>
      <c r="I99" s="849">
        <v>3517</v>
      </c>
      <c r="J99" s="849">
        <v>2</v>
      </c>
      <c r="K99" s="849">
        <v>7266</v>
      </c>
      <c r="L99" s="849">
        <v>1</v>
      </c>
      <c r="M99" s="849">
        <v>3633</v>
      </c>
      <c r="N99" s="849">
        <v>1</v>
      </c>
      <c r="O99" s="849">
        <v>3635</v>
      </c>
      <c r="P99" s="837">
        <v>0.5002752546105147</v>
      </c>
      <c r="Q99" s="850">
        <v>3635</v>
      </c>
    </row>
    <row r="100" spans="1:17" ht="14.4" customHeight="1" x14ac:dyDescent="0.3">
      <c r="A100" s="831" t="s">
        <v>588</v>
      </c>
      <c r="B100" s="832" t="s">
        <v>7009</v>
      </c>
      <c r="C100" s="832" t="s">
        <v>6788</v>
      </c>
      <c r="D100" s="832" t="s">
        <v>7024</v>
      </c>
      <c r="E100" s="832" t="s">
        <v>7025</v>
      </c>
      <c r="F100" s="849">
        <v>1</v>
      </c>
      <c r="G100" s="849">
        <v>4021</v>
      </c>
      <c r="H100" s="849"/>
      <c r="I100" s="849">
        <v>4021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588</v>
      </c>
      <c r="B101" s="832" t="s">
        <v>7009</v>
      </c>
      <c r="C101" s="832" t="s">
        <v>6788</v>
      </c>
      <c r="D101" s="832" t="s">
        <v>7026</v>
      </c>
      <c r="E101" s="832" t="s">
        <v>7027</v>
      </c>
      <c r="F101" s="849"/>
      <c r="G101" s="849"/>
      <c r="H101" s="849"/>
      <c r="I101" s="849"/>
      <c r="J101" s="849"/>
      <c r="K101" s="849"/>
      <c r="L101" s="849"/>
      <c r="M101" s="849"/>
      <c r="N101" s="849">
        <v>2</v>
      </c>
      <c r="O101" s="849">
        <v>132</v>
      </c>
      <c r="P101" s="837"/>
      <c r="Q101" s="850">
        <v>66</v>
      </c>
    </row>
    <row r="102" spans="1:17" ht="14.4" customHeight="1" x14ac:dyDescent="0.3">
      <c r="A102" s="831" t="s">
        <v>588</v>
      </c>
      <c r="B102" s="832" t="s">
        <v>7009</v>
      </c>
      <c r="C102" s="832" t="s">
        <v>6788</v>
      </c>
      <c r="D102" s="832" t="s">
        <v>6799</v>
      </c>
      <c r="E102" s="832" t="s">
        <v>6800</v>
      </c>
      <c r="F102" s="849"/>
      <c r="G102" s="849"/>
      <c r="H102" s="849"/>
      <c r="I102" s="849"/>
      <c r="J102" s="849"/>
      <c r="K102" s="849"/>
      <c r="L102" s="849"/>
      <c r="M102" s="849"/>
      <c r="N102" s="849">
        <v>1</v>
      </c>
      <c r="O102" s="849">
        <v>86</v>
      </c>
      <c r="P102" s="837"/>
      <c r="Q102" s="850">
        <v>86</v>
      </c>
    </row>
    <row r="103" spans="1:17" ht="14.4" customHeight="1" x14ac:dyDescent="0.3">
      <c r="A103" s="831" t="s">
        <v>588</v>
      </c>
      <c r="B103" s="832" t="s">
        <v>7009</v>
      </c>
      <c r="C103" s="832" t="s">
        <v>6788</v>
      </c>
      <c r="D103" s="832" t="s">
        <v>6891</v>
      </c>
      <c r="E103" s="832" t="s">
        <v>6892</v>
      </c>
      <c r="F103" s="849"/>
      <c r="G103" s="849"/>
      <c r="H103" s="849"/>
      <c r="I103" s="849"/>
      <c r="J103" s="849"/>
      <c r="K103" s="849"/>
      <c r="L103" s="849"/>
      <c r="M103" s="849"/>
      <c r="N103" s="849">
        <v>2</v>
      </c>
      <c r="O103" s="849">
        <v>890</v>
      </c>
      <c r="P103" s="837"/>
      <c r="Q103" s="850">
        <v>445</v>
      </c>
    </row>
    <row r="104" spans="1:17" ht="14.4" customHeight="1" x14ac:dyDescent="0.3">
      <c r="A104" s="831" t="s">
        <v>588</v>
      </c>
      <c r="B104" s="832" t="s">
        <v>7009</v>
      </c>
      <c r="C104" s="832" t="s">
        <v>6788</v>
      </c>
      <c r="D104" s="832" t="s">
        <v>7028</v>
      </c>
      <c r="E104" s="832" t="s">
        <v>7029</v>
      </c>
      <c r="F104" s="849">
        <v>3</v>
      </c>
      <c r="G104" s="849">
        <v>2556</v>
      </c>
      <c r="H104" s="849">
        <v>1.477456647398844</v>
      </c>
      <c r="I104" s="849">
        <v>852</v>
      </c>
      <c r="J104" s="849">
        <v>2</v>
      </c>
      <c r="K104" s="849">
        <v>1730</v>
      </c>
      <c r="L104" s="849">
        <v>1</v>
      </c>
      <c r="M104" s="849">
        <v>865</v>
      </c>
      <c r="N104" s="849">
        <v>9</v>
      </c>
      <c r="O104" s="849">
        <v>7785</v>
      </c>
      <c r="P104" s="837">
        <v>4.5</v>
      </c>
      <c r="Q104" s="850">
        <v>865</v>
      </c>
    </row>
    <row r="105" spans="1:17" ht="14.4" customHeight="1" x14ac:dyDescent="0.3">
      <c r="A105" s="831" t="s">
        <v>588</v>
      </c>
      <c r="B105" s="832" t="s">
        <v>7009</v>
      </c>
      <c r="C105" s="832" t="s">
        <v>6788</v>
      </c>
      <c r="D105" s="832" t="s">
        <v>7030</v>
      </c>
      <c r="E105" s="832" t="s">
        <v>7031</v>
      </c>
      <c r="F105" s="849">
        <v>1</v>
      </c>
      <c r="G105" s="849">
        <v>1538</v>
      </c>
      <c r="H105" s="849">
        <v>0.99418228829993538</v>
      </c>
      <c r="I105" s="849">
        <v>1538</v>
      </c>
      <c r="J105" s="849">
        <v>1</v>
      </c>
      <c r="K105" s="849">
        <v>1547</v>
      </c>
      <c r="L105" s="849">
        <v>1</v>
      </c>
      <c r="M105" s="849">
        <v>1547</v>
      </c>
      <c r="N105" s="849">
        <v>4</v>
      </c>
      <c r="O105" s="849">
        <v>6172</v>
      </c>
      <c r="P105" s="837">
        <v>3.9896574014221073</v>
      </c>
      <c r="Q105" s="850">
        <v>1543</v>
      </c>
    </row>
    <row r="106" spans="1:17" ht="14.4" customHeight="1" x14ac:dyDescent="0.3">
      <c r="A106" s="831" t="s">
        <v>588</v>
      </c>
      <c r="B106" s="832" t="s">
        <v>7009</v>
      </c>
      <c r="C106" s="832" t="s">
        <v>6788</v>
      </c>
      <c r="D106" s="832" t="s">
        <v>7032</v>
      </c>
      <c r="E106" s="832" t="s">
        <v>7033</v>
      </c>
      <c r="F106" s="849"/>
      <c r="G106" s="849"/>
      <c r="H106" s="849"/>
      <c r="I106" s="849"/>
      <c r="J106" s="849">
        <v>1</v>
      </c>
      <c r="K106" s="849">
        <v>364</v>
      </c>
      <c r="L106" s="849">
        <v>1</v>
      </c>
      <c r="M106" s="849">
        <v>364</v>
      </c>
      <c r="N106" s="849">
        <v>1</v>
      </c>
      <c r="O106" s="849">
        <v>390</v>
      </c>
      <c r="P106" s="837">
        <v>1.0714285714285714</v>
      </c>
      <c r="Q106" s="850">
        <v>390</v>
      </c>
    </row>
    <row r="107" spans="1:17" ht="14.4" customHeight="1" x14ac:dyDescent="0.3">
      <c r="A107" s="831" t="s">
        <v>588</v>
      </c>
      <c r="B107" s="832" t="s">
        <v>7009</v>
      </c>
      <c r="C107" s="832" t="s">
        <v>6788</v>
      </c>
      <c r="D107" s="832" t="s">
        <v>7034</v>
      </c>
      <c r="E107" s="832" t="s">
        <v>7035</v>
      </c>
      <c r="F107" s="849"/>
      <c r="G107" s="849"/>
      <c r="H107" s="849"/>
      <c r="I107" s="849"/>
      <c r="J107" s="849"/>
      <c r="K107" s="849"/>
      <c r="L107" s="849"/>
      <c r="M107" s="849"/>
      <c r="N107" s="849">
        <v>2</v>
      </c>
      <c r="O107" s="849">
        <v>1010</v>
      </c>
      <c r="P107" s="837"/>
      <c r="Q107" s="850">
        <v>505</v>
      </c>
    </row>
    <row r="108" spans="1:17" ht="14.4" customHeight="1" x14ac:dyDescent="0.3">
      <c r="A108" s="831" t="s">
        <v>588</v>
      </c>
      <c r="B108" s="832" t="s">
        <v>7009</v>
      </c>
      <c r="C108" s="832" t="s">
        <v>6788</v>
      </c>
      <c r="D108" s="832" t="s">
        <v>7036</v>
      </c>
      <c r="E108" s="832" t="s">
        <v>7037</v>
      </c>
      <c r="F108" s="849">
        <v>1</v>
      </c>
      <c r="G108" s="849">
        <v>2654</v>
      </c>
      <c r="H108" s="849"/>
      <c r="I108" s="849">
        <v>2654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588</v>
      </c>
      <c r="B109" s="832" t="s">
        <v>7009</v>
      </c>
      <c r="C109" s="832" t="s">
        <v>6788</v>
      </c>
      <c r="D109" s="832" t="s">
        <v>7038</v>
      </c>
      <c r="E109" s="832" t="s">
        <v>7039</v>
      </c>
      <c r="F109" s="849"/>
      <c r="G109" s="849"/>
      <c r="H109" s="849"/>
      <c r="I109" s="849"/>
      <c r="J109" s="849"/>
      <c r="K109" s="849"/>
      <c r="L109" s="849"/>
      <c r="M109" s="849"/>
      <c r="N109" s="849">
        <v>1</v>
      </c>
      <c r="O109" s="849">
        <v>310</v>
      </c>
      <c r="P109" s="837"/>
      <c r="Q109" s="850">
        <v>310</v>
      </c>
    </row>
    <row r="110" spans="1:17" ht="14.4" customHeight="1" x14ac:dyDescent="0.3">
      <c r="A110" s="831" t="s">
        <v>588</v>
      </c>
      <c r="B110" s="832" t="s">
        <v>7009</v>
      </c>
      <c r="C110" s="832" t="s">
        <v>6788</v>
      </c>
      <c r="D110" s="832" t="s">
        <v>7040</v>
      </c>
      <c r="E110" s="832" t="s">
        <v>7041</v>
      </c>
      <c r="F110" s="849"/>
      <c r="G110" s="849"/>
      <c r="H110" s="849"/>
      <c r="I110" s="849"/>
      <c r="J110" s="849"/>
      <c r="K110" s="849"/>
      <c r="L110" s="849"/>
      <c r="M110" s="849"/>
      <c r="N110" s="849">
        <v>0</v>
      </c>
      <c r="O110" s="849">
        <v>0</v>
      </c>
      <c r="P110" s="837"/>
      <c r="Q110" s="850"/>
    </row>
    <row r="111" spans="1:17" ht="14.4" customHeight="1" x14ac:dyDescent="0.3">
      <c r="A111" s="831" t="s">
        <v>588</v>
      </c>
      <c r="B111" s="832" t="s">
        <v>7009</v>
      </c>
      <c r="C111" s="832" t="s">
        <v>6788</v>
      </c>
      <c r="D111" s="832" t="s">
        <v>4119</v>
      </c>
      <c r="E111" s="832" t="s">
        <v>7042</v>
      </c>
      <c r="F111" s="849">
        <v>1</v>
      </c>
      <c r="G111" s="849">
        <v>1193</v>
      </c>
      <c r="H111" s="849"/>
      <c r="I111" s="849">
        <v>1193</v>
      </c>
      <c r="J111" s="849"/>
      <c r="K111" s="849"/>
      <c r="L111" s="849"/>
      <c r="M111" s="849"/>
      <c r="N111" s="849">
        <v>2</v>
      </c>
      <c r="O111" s="849">
        <v>3266</v>
      </c>
      <c r="P111" s="837"/>
      <c r="Q111" s="850">
        <v>1633</v>
      </c>
    </row>
    <row r="112" spans="1:17" ht="14.4" customHeight="1" x14ac:dyDescent="0.3">
      <c r="A112" s="831" t="s">
        <v>588</v>
      </c>
      <c r="B112" s="832" t="s">
        <v>7009</v>
      </c>
      <c r="C112" s="832" t="s">
        <v>6788</v>
      </c>
      <c r="D112" s="832" t="s">
        <v>7043</v>
      </c>
      <c r="E112" s="832" t="s">
        <v>7044</v>
      </c>
      <c r="F112" s="849"/>
      <c r="G112" s="849"/>
      <c r="H112" s="849"/>
      <c r="I112" s="849"/>
      <c r="J112" s="849">
        <v>1</v>
      </c>
      <c r="K112" s="849">
        <v>710</v>
      </c>
      <c r="L112" s="849">
        <v>1</v>
      </c>
      <c r="M112" s="849">
        <v>710</v>
      </c>
      <c r="N112" s="849">
        <v>1</v>
      </c>
      <c r="O112" s="849">
        <v>1417</v>
      </c>
      <c r="P112" s="837">
        <v>1.9957746478873239</v>
      </c>
      <c r="Q112" s="850">
        <v>1417</v>
      </c>
    </row>
    <row r="113" spans="1:17" ht="14.4" customHeight="1" x14ac:dyDescent="0.3">
      <c r="A113" s="831" t="s">
        <v>588</v>
      </c>
      <c r="B113" s="832" t="s">
        <v>7009</v>
      </c>
      <c r="C113" s="832" t="s">
        <v>6788</v>
      </c>
      <c r="D113" s="832" t="s">
        <v>7045</v>
      </c>
      <c r="E113" s="832" t="s">
        <v>7046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1577</v>
      </c>
      <c r="P113" s="837"/>
      <c r="Q113" s="850">
        <v>1577</v>
      </c>
    </row>
    <row r="114" spans="1:17" ht="14.4" customHeight="1" x14ac:dyDescent="0.3">
      <c r="A114" s="831" t="s">
        <v>588</v>
      </c>
      <c r="B114" s="832" t="s">
        <v>7009</v>
      </c>
      <c r="C114" s="832" t="s">
        <v>6788</v>
      </c>
      <c r="D114" s="832" t="s">
        <v>7047</v>
      </c>
      <c r="E114" s="832" t="s">
        <v>7048</v>
      </c>
      <c r="F114" s="849">
        <v>2</v>
      </c>
      <c r="G114" s="849">
        <v>9996</v>
      </c>
      <c r="H114" s="849"/>
      <c r="I114" s="849">
        <v>4998</v>
      </c>
      <c r="J114" s="849"/>
      <c r="K114" s="849"/>
      <c r="L114" s="849"/>
      <c r="M114" s="849"/>
      <c r="N114" s="849">
        <v>2</v>
      </c>
      <c r="O114" s="849">
        <v>10462</v>
      </c>
      <c r="P114" s="837"/>
      <c r="Q114" s="850">
        <v>5231</v>
      </c>
    </row>
    <row r="115" spans="1:17" ht="14.4" customHeight="1" x14ac:dyDescent="0.3">
      <c r="A115" s="831" t="s">
        <v>588</v>
      </c>
      <c r="B115" s="832" t="s">
        <v>6785</v>
      </c>
      <c r="C115" s="832" t="s">
        <v>6786</v>
      </c>
      <c r="D115" s="832" t="s">
        <v>7049</v>
      </c>
      <c r="E115" s="832" t="s">
        <v>1246</v>
      </c>
      <c r="F115" s="849">
        <v>2.9</v>
      </c>
      <c r="G115" s="849">
        <v>32752.15</v>
      </c>
      <c r="H115" s="849"/>
      <c r="I115" s="849">
        <v>11293.844827586208</v>
      </c>
      <c r="J115" s="849"/>
      <c r="K115" s="849"/>
      <c r="L115" s="849"/>
      <c r="M115" s="849"/>
      <c r="N115" s="849">
        <v>0.2</v>
      </c>
      <c r="O115" s="849">
        <v>2258.7399999999998</v>
      </c>
      <c r="P115" s="837"/>
      <c r="Q115" s="850">
        <v>11293.699999999999</v>
      </c>
    </row>
    <row r="116" spans="1:17" ht="14.4" customHeight="1" x14ac:dyDescent="0.3">
      <c r="A116" s="831" t="s">
        <v>588</v>
      </c>
      <c r="B116" s="832" t="s">
        <v>6785</v>
      </c>
      <c r="C116" s="832" t="s">
        <v>6786</v>
      </c>
      <c r="D116" s="832" t="s">
        <v>7050</v>
      </c>
      <c r="E116" s="832" t="s">
        <v>2364</v>
      </c>
      <c r="F116" s="849">
        <v>103</v>
      </c>
      <c r="G116" s="849">
        <v>8168.93</v>
      </c>
      <c r="H116" s="849">
        <v>29.145604395604394</v>
      </c>
      <c r="I116" s="849">
        <v>79.31</v>
      </c>
      <c r="J116" s="849">
        <v>7</v>
      </c>
      <c r="K116" s="849">
        <v>280.28000000000003</v>
      </c>
      <c r="L116" s="849">
        <v>1</v>
      </c>
      <c r="M116" s="849">
        <v>40.040000000000006</v>
      </c>
      <c r="N116" s="849"/>
      <c r="O116" s="849"/>
      <c r="P116" s="837"/>
      <c r="Q116" s="850"/>
    </row>
    <row r="117" spans="1:17" ht="14.4" customHeight="1" x14ac:dyDescent="0.3">
      <c r="A117" s="831" t="s">
        <v>588</v>
      </c>
      <c r="B117" s="832" t="s">
        <v>6785</v>
      </c>
      <c r="C117" s="832" t="s">
        <v>6786</v>
      </c>
      <c r="D117" s="832" t="s">
        <v>7051</v>
      </c>
      <c r="E117" s="832" t="s">
        <v>7052</v>
      </c>
      <c r="F117" s="849"/>
      <c r="G117" s="849"/>
      <c r="H117" s="849"/>
      <c r="I117" s="849"/>
      <c r="J117" s="849"/>
      <c r="K117" s="849"/>
      <c r="L117" s="849"/>
      <c r="M117" s="849"/>
      <c r="N117" s="849">
        <v>2</v>
      </c>
      <c r="O117" s="849">
        <v>1725.54</v>
      </c>
      <c r="P117" s="837"/>
      <c r="Q117" s="850">
        <v>862.77</v>
      </c>
    </row>
    <row r="118" spans="1:17" ht="14.4" customHeight="1" x14ac:dyDescent="0.3">
      <c r="A118" s="831" t="s">
        <v>588</v>
      </c>
      <c r="B118" s="832" t="s">
        <v>6785</v>
      </c>
      <c r="C118" s="832" t="s">
        <v>6786</v>
      </c>
      <c r="D118" s="832" t="s">
        <v>7053</v>
      </c>
      <c r="E118" s="832" t="s">
        <v>2364</v>
      </c>
      <c r="F118" s="849">
        <v>179.00000000000003</v>
      </c>
      <c r="G118" s="849">
        <v>20196.519999999997</v>
      </c>
      <c r="H118" s="849">
        <v>64.982368082368083</v>
      </c>
      <c r="I118" s="849">
        <v>112.82972067039103</v>
      </c>
      <c r="J118" s="849">
        <v>3.7</v>
      </c>
      <c r="K118" s="849">
        <v>310.79999999999995</v>
      </c>
      <c r="L118" s="849">
        <v>1</v>
      </c>
      <c r="M118" s="849">
        <v>83.999999999999986</v>
      </c>
      <c r="N118" s="849">
        <v>8</v>
      </c>
      <c r="O118" s="849">
        <v>640.64</v>
      </c>
      <c r="P118" s="837">
        <v>2.0612612612612615</v>
      </c>
      <c r="Q118" s="850">
        <v>80.08</v>
      </c>
    </row>
    <row r="119" spans="1:17" ht="14.4" customHeight="1" x14ac:dyDescent="0.3">
      <c r="A119" s="831" t="s">
        <v>588</v>
      </c>
      <c r="B119" s="832" t="s">
        <v>6785</v>
      </c>
      <c r="C119" s="832" t="s">
        <v>6786</v>
      </c>
      <c r="D119" s="832" t="s">
        <v>7054</v>
      </c>
      <c r="E119" s="832" t="s">
        <v>2364</v>
      </c>
      <c r="F119" s="849">
        <v>585.99</v>
      </c>
      <c r="G119" s="849">
        <v>44784.4</v>
      </c>
      <c r="H119" s="849">
        <v>16.205622559715724</v>
      </c>
      <c r="I119" s="849">
        <v>76.425194969197435</v>
      </c>
      <c r="J119" s="849">
        <v>36.299999999999997</v>
      </c>
      <c r="K119" s="849">
        <v>2763.5099999999998</v>
      </c>
      <c r="L119" s="849">
        <v>1</v>
      </c>
      <c r="M119" s="849">
        <v>76.129752066115699</v>
      </c>
      <c r="N119" s="849"/>
      <c r="O119" s="849"/>
      <c r="P119" s="837"/>
      <c r="Q119" s="850"/>
    </row>
    <row r="120" spans="1:17" ht="14.4" customHeight="1" x14ac:dyDescent="0.3">
      <c r="A120" s="831" t="s">
        <v>588</v>
      </c>
      <c r="B120" s="832" t="s">
        <v>6785</v>
      </c>
      <c r="C120" s="832" t="s">
        <v>6786</v>
      </c>
      <c r="D120" s="832" t="s">
        <v>7055</v>
      </c>
      <c r="E120" s="832" t="s">
        <v>7056</v>
      </c>
      <c r="F120" s="849"/>
      <c r="G120" s="849"/>
      <c r="H120" s="849"/>
      <c r="I120" s="849"/>
      <c r="J120" s="849"/>
      <c r="K120" s="849"/>
      <c r="L120" s="849"/>
      <c r="M120" s="849"/>
      <c r="N120" s="849">
        <v>0.6</v>
      </c>
      <c r="O120" s="849">
        <v>264.74</v>
      </c>
      <c r="P120" s="837"/>
      <c r="Q120" s="850">
        <v>441.23333333333335</v>
      </c>
    </row>
    <row r="121" spans="1:17" ht="14.4" customHeight="1" x14ac:dyDescent="0.3">
      <c r="A121" s="831" t="s">
        <v>588</v>
      </c>
      <c r="B121" s="832" t="s">
        <v>6785</v>
      </c>
      <c r="C121" s="832" t="s">
        <v>6786</v>
      </c>
      <c r="D121" s="832" t="s">
        <v>7057</v>
      </c>
      <c r="E121" s="832" t="s">
        <v>1355</v>
      </c>
      <c r="F121" s="849">
        <v>3.8</v>
      </c>
      <c r="G121" s="849">
        <v>1182.98</v>
      </c>
      <c r="H121" s="849">
        <v>0.36537101382132653</v>
      </c>
      <c r="I121" s="849">
        <v>311.3105263157895</v>
      </c>
      <c r="J121" s="849">
        <v>10.4</v>
      </c>
      <c r="K121" s="849">
        <v>3237.75</v>
      </c>
      <c r="L121" s="849">
        <v>1</v>
      </c>
      <c r="M121" s="849">
        <v>311.32211538461536</v>
      </c>
      <c r="N121" s="849">
        <v>3.9</v>
      </c>
      <c r="O121" s="849">
        <v>1214.1500000000001</v>
      </c>
      <c r="P121" s="837">
        <v>0.3749980696471315</v>
      </c>
      <c r="Q121" s="850">
        <v>311.32051282051287</v>
      </c>
    </row>
    <row r="122" spans="1:17" ht="14.4" customHeight="1" x14ac:dyDescent="0.3">
      <c r="A122" s="831" t="s">
        <v>588</v>
      </c>
      <c r="B122" s="832" t="s">
        <v>6785</v>
      </c>
      <c r="C122" s="832" t="s">
        <v>6786</v>
      </c>
      <c r="D122" s="832" t="s">
        <v>7058</v>
      </c>
      <c r="E122" s="832" t="s">
        <v>1377</v>
      </c>
      <c r="F122" s="849"/>
      <c r="G122" s="849"/>
      <c r="H122" s="849"/>
      <c r="I122" s="849"/>
      <c r="J122" s="849">
        <v>34</v>
      </c>
      <c r="K122" s="849">
        <v>1985.6</v>
      </c>
      <c r="L122" s="849">
        <v>1</v>
      </c>
      <c r="M122" s="849">
        <v>58.4</v>
      </c>
      <c r="N122" s="849"/>
      <c r="O122" s="849"/>
      <c r="P122" s="837"/>
      <c r="Q122" s="850"/>
    </row>
    <row r="123" spans="1:17" ht="14.4" customHeight="1" x14ac:dyDescent="0.3">
      <c r="A123" s="831" t="s">
        <v>588</v>
      </c>
      <c r="B123" s="832" t="s">
        <v>6785</v>
      </c>
      <c r="C123" s="832" t="s">
        <v>6786</v>
      </c>
      <c r="D123" s="832" t="s">
        <v>7059</v>
      </c>
      <c r="E123" s="832" t="s">
        <v>7060</v>
      </c>
      <c r="F123" s="849">
        <v>5.8</v>
      </c>
      <c r="G123" s="849">
        <v>4015.19</v>
      </c>
      <c r="H123" s="849">
        <v>4.8335018658962321</v>
      </c>
      <c r="I123" s="849">
        <v>692.27413793103449</v>
      </c>
      <c r="J123" s="849">
        <v>1.2</v>
      </c>
      <c r="K123" s="849">
        <v>830.7</v>
      </c>
      <c r="L123" s="849">
        <v>1</v>
      </c>
      <c r="M123" s="849">
        <v>692.25000000000011</v>
      </c>
      <c r="N123" s="849">
        <v>3.6</v>
      </c>
      <c r="O123" s="849">
        <v>2492.1999999999998</v>
      </c>
      <c r="P123" s="837">
        <v>3.0001203804020702</v>
      </c>
      <c r="Q123" s="850">
        <v>692.27777777777771</v>
      </c>
    </row>
    <row r="124" spans="1:17" ht="14.4" customHeight="1" x14ac:dyDescent="0.3">
      <c r="A124" s="831" t="s">
        <v>588</v>
      </c>
      <c r="B124" s="832" t="s">
        <v>6785</v>
      </c>
      <c r="C124" s="832" t="s">
        <v>6786</v>
      </c>
      <c r="D124" s="832" t="s">
        <v>7061</v>
      </c>
      <c r="E124" s="832" t="s">
        <v>1790</v>
      </c>
      <c r="F124" s="849"/>
      <c r="G124" s="849"/>
      <c r="H124" s="849"/>
      <c r="I124" s="849"/>
      <c r="J124" s="849"/>
      <c r="K124" s="849"/>
      <c r="L124" s="849"/>
      <c r="M124" s="849"/>
      <c r="N124" s="849">
        <v>2.6</v>
      </c>
      <c r="O124" s="849">
        <v>31234.84</v>
      </c>
      <c r="P124" s="837"/>
      <c r="Q124" s="850">
        <v>12013.4</v>
      </c>
    </row>
    <row r="125" spans="1:17" ht="14.4" customHeight="1" x14ac:dyDescent="0.3">
      <c r="A125" s="831" t="s">
        <v>588</v>
      </c>
      <c r="B125" s="832" t="s">
        <v>6785</v>
      </c>
      <c r="C125" s="832" t="s">
        <v>6786</v>
      </c>
      <c r="D125" s="832" t="s">
        <v>7062</v>
      </c>
      <c r="E125" s="832" t="s">
        <v>7063</v>
      </c>
      <c r="F125" s="849">
        <v>41</v>
      </c>
      <c r="G125" s="849">
        <v>1583.01</v>
      </c>
      <c r="H125" s="849"/>
      <c r="I125" s="849">
        <v>38.61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588</v>
      </c>
      <c r="B126" s="832" t="s">
        <v>6785</v>
      </c>
      <c r="C126" s="832" t="s">
        <v>6786</v>
      </c>
      <c r="D126" s="832" t="s">
        <v>7064</v>
      </c>
      <c r="E126" s="832" t="s">
        <v>7065</v>
      </c>
      <c r="F126" s="849">
        <v>133.99999999999997</v>
      </c>
      <c r="G126" s="849">
        <v>51809.900000000009</v>
      </c>
      <c r="H126" s="849">
        <v>24.366223016507551</v>
      </c>
      <c r="I126" s="849">
        <v>386.64104477611954</v>
      </c>
      <c r="J126" s="849">
        <v>5.4999999999999991</v>
      </c>
      <c r="K126" s="849">
        <v>2126.3000000000002</v>
      </c>
      <c r="L126" s="849">
        <v>1</v>
      </c>
      <c r="M126" s="849">
        <v>386.60000000000008</v>
      </c>
      <c r="N126" s="849"/>
      <c r="O126" s="849"/>
      <c r="P126" s="837"/>
      <c r="Q126" s="850"/>
    </row>
    <row r="127" spans="1:17" ht="14.4" customHeight="1" x14ac:dyDescent="0.3">
      <c r="A127" s="831" t="s">
        <v>588</v>
      </c>
      <c r="B127" s="832" t="s">
        <v>6785</v>
      </c>
      <c r="C127" s="832" t="s">
        <v>6786</v>
      </c>
      <c r="D127" s="832" t="s">
        <v>7066</v>
      </c>
      <c r="E127" s="832" t="s">
        <v>7067</v>
      </c>
      <c r="F127" s="849">
        <v>0.3</v>
      </c>
      <c r="G127" s="849">
        <v>204.33</v>
      </c>
      <c r="H127" s="849"/>
      <c r="I127" s="849">
        <v>681.1</v>
      </c>
      <c r="J127" s="849"/>
      <c r="K127" s="849"/>
      <c r="L127" s="849"/>
      <c r="M127" s="849"/>
      <c r="N127" s="849">
        <v>17.799999999999997</v>
      </c>
      <c r="O127" s="849">
        <v>9594.14</v>
      </c>
      <c r="P127" s="837"/>
      <c r="Q127" s="850">
        <v>538.99662921348317</v>
      </c>
    </row>
    <row r="128" spans="1:17" ht="14.4" customHeight="1" x14ac:dyDescent="0.3">
      <c r="A128" s="831" t="s">
        <v>588</v>
      </c>
      <c r="B128" s="832" t="s">
        <v>6785</v>
      </c>
      <c r="C128" s="832" t="s">
        <v>6786</v>
      </c>
      <c r="D128" s="832" t="s">
        <v>7068</v>
      </c>
      <c r="E128" s="832" t="s">
        <v>7069</v>
      </c>
      <c r="F128" s="849">
        <v>31</v>
      </c>
      <c r="G128" s="849">
        <v>2393.8200000000002</v>
      </c>
      <c r="H128" s="849"/>
      <c r="I128" s="849">
        <v>77.22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588</v>
      </c>
      <c r="B129" s="832" t="s">
        <v>6785</v>
      </c>
      <c r="C129" s="832" t="s">
        <v>6786</v>
      </c>
      <c r="D129" s="832" t="s">
        <v>7070</v>
      </c>
      <c r="E129" s="832" t="s">
        <v>7071</v>
      </c>
      <c r="F129" s="849">
        <v>0.6</v>
      </c>
      <c r="G129" s="849">
        <v>162.1</v>
      </c>
      <c r="H129" s="849"/>
      <c r="I129" s="849">
        <v>270.16666666666669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588</v>
      </c>
      <c r="B130" s="832" t="s">
        <v>6785</v>
      </c>
      <c r="C130" s="832" t="s">
        <v>6786</v>
      </c>
      <c r="D130" s="832" t="s">
        <v>7070</v>
      </c>
      <c r="E130" s="832"/>
      <c r="F130" s="849">
        <v>0.1</v>
      </c>
      <c r="G130" s="849">
        <v>27.01</v>
      </c>
      <c r="H130" s="849">
        <v>0.16662553979025294</v>
      </c>
      <c r="I130" s="849">
        <v>270.10000000000002</v>
      </c>
      <c r="J130" s="849">
        <v>0.6</v>
      </c>
      <c r="K130" s="849">
        <v>162.1</v>
      </c>
      <c r="L130" s="849">
        <v>1</v>
      </c>
      <c r="M130" s="849">
        <v>270.16666666666669</v>
      </c>
      <c r="N130" s="849"/>
      <c r="O130" s="849"/>
      <c r="P130" s="837"/>
      <c r="Q130" s="850"/>
    </row>
    <row r="131" spans="1:17" ht="14.4" customHeight="1" x14ac:dyDescent="0.3">
      <c r="A131" s="831" t="s">
        <v>588</v>
      </c>
      <c r="B131" s="832" t="s">
        <v>6785</v>
      </c>
      <c r="C131" s="832" t="s">
        <v>6786</v>
      </c>
      <c r="D131" s="832" t="s">
        <v>7072</v>
      </c>
      <c r="E131" s="832" t="s">
        <v>7073</v>
      </c>
      <c r="F131" s="849">
        <v>270.89999999999998</v>
      </c>
      <c r="G131" s="849">
        <v>97579.37999999999</v>
      </c>
      <c r="H131" s="849">
        <v>1.3016267770259682</v>
      </c>
      <c r="I131" s="849">
        <v>360.20442967884827</v>
      </c>
      <c r="J131" s="849">
        <v>275.90000000000009</v>
      </c>
      <c r="K131" s="849">
        <v>74967.249999999985</v>
      </c>
      <c r="L131" s="849">
        <v>1</v>
      </c>
      <c r="M131" s="849">
        <v>271.71891989851383</v>
      </c>
      <c r="N131" s="849">
        <v>185.3</v>
      </c>
      <c r="O131" s="849">
        <v>50349.15</v>
      </c>
      <c r="P131" s="837">
        <v>0.67161527200210769</v>
      </c>
      <c r="Q131" s="850">
        <v>271.71694549379384</v>
      </c>
    </row>
    <row r="132" spans="1:17" ht="14.4" customHeight="1" x14ac:dyDescent="0.3">
      <c r="A132" s="831" t="s">
        <v>588</v>
      </c>
      <c r="B132" s="832" t="s">
        <v>6785</v>
      </c>
      <c r="C132" s="832" t="s">
        <v>6786</v>
      </c>
      <c r="D132" s="832" t="s">
        <v>7074</v>
      </c>
      <c r="E132" s="832" t="s">
        <v>7075</v>
      </c>
      <c r="F132" s="849"/>
      <c r="G132" s="849"/>
      <c r="H132" s="849"/>
      <c r="I132" s="849"/>
      <c r="J132" s="849"/>
      <c r="K132" s="849"/>
      <c r="L132" s="849"/>
      <c r="M132" s="849"/>
      <c r="N132" s="849">
        <v>3</v>
      </c>
      <c r="O132" s="849">
        <v>407.59000000000003</v>
      </c>
      <c r="P132" s="837"/>
      <c r="Q132" s="850">
        <v>135.86333333333334</v>
      </c>
    </row>
    <row r="133" spans="1:17" ht="14.4" customHeight="1" x14ac:dyDescent="0.3">
      <c r="A133" s="831" t="s">
        <v>588</v>
      </c>
      <c r="B133" s="832" t="s">
        <v>6785</v>
      </c>
      <c r="C133" s="832" t="s">
        <v>6786</v>
      </c>
      <c r="D133" s="832" t="s">
        <v>7076</v>
      </c>
      <c r="E133" s="832" t="s">
        <v>7077</v>
      </c>
      <c r="F133" s="849">
        <v>241</v>
      </c>
      <c r="G133" s="849">
        <v>12333.99</v>
      </c>
      <c r="H133" s="849">
        <v>11.440912379644917</v>
      </c>
      <c r="I133" s="849">
        <v>51.178381742738587</v>
      </c>
      <c r="J133" s="849">
        <v>18.8</v>
      </c>
      <c r="K133" s="849">
        <v>1078.06</v>
      </c>
      <c r="L133" s="849">
        <v>1</v>
      </c>
      <c r="M133" s="849">
        <v>57.343617021276593</v>
      </c>
      <c r="N133" s="849"/>
      <c r="O133" s="849"/>
      <c r="P133" s="837"/>
      <c r="Q133" s="850"/>
    </row>
    <row r="134" spans="1:17" ht="14.4" customHeight="1" x14ac:dyDescent="0.3">
      <c r="A134" s="831" t="s">
        <v>588</v>
      </c>
      <c r="B134" s="832" t="s">
        <v>6785</v>
      </c>
      <c r="C134" s="832" t="s">
        <v>6786</v>
      </c>
      <c r="D134" s="832" t="s">
        <v>7078</v>
      </c>
      <c r="E134" s="832" t="s">
        <v>7079</v>
      </c>
      <c r="F134" s="849">
        <v>7.9</v>
      </c>
      <c r="G134" s="849">
        <v>28093.39</v>
      </c>
      <c r="H134" s="849"/>
      <c r="I134" s="849">
        <v>3556.1253164556961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588</v>
      </c>
      <c r="B135" s="832" t="s">
        <v>6785</v>
      </c>
      <c r="C135" s="832" t="s">
        <v>6786</v>
      </c>
      <c r="D135" s="832" t="s">
        <v>7080</v>
      </c>
      <c r="E135" s="832" t="s">
        <v>7081</v>
      </c>
      <c r="F135" s="849">
        <v>18</v>
      </c>
      <c r="G135" s="849">
        <v>77668.38</v>
      </c>
      <c r="H135" s="849"/>
      <c r="I135" s="849">
        <v>4314.91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588</v>
      </c>
      <c r="B136" s="832" t="s">
        <v>6785</v>
      </c>
      <c r="C136" s="832" t="s">
        <v>6786</v>
      </c>
      <c r="D136" s="832" t="s">
        <v>7082</v>
      </c>
      <c r="E136" s="832" t="s">
        <v>7081</v>
      </c>
      <c r="F136" s="849">
        <v>11</v>
      </c>
      <c r="G136" s="849">
        <v>94928.13</v>
      </c>
      <c r="H136" s="849"/>
      <c r="I136" s="849">
        <v>8629.83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" customHeight="1" x14ac:dyDescent="0.3">
      <c r="A137" s="831" t="s">
        <v>588</v>
      </c>
      <c r="B137" s="832" t="s">
        <v>6785</v>
      </c>
      <c r="C137" s="832" t="s">
        <v>6786</v>
      </c>
      <c r="D137" s="832" t="s">
        <v>7083</v>
      </c>
      <c r="E137" s="832" t="s">
        <v>7084</v>
      </c>
      <c r="F137" s="849">
        <v>3</v>
      </c>
      <c r="G137" s="849">
        <v>20436.240000000002</v>
      </c>
      <c r="H137" s="849"/>
      <c r="I137" s="849">
        <v>6812.0800000000008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" customHeight="1" x14ac:dyDescent="0.3">
      <c r="A138" s="831" t="s">
        <v>588</v>
      </c>
      <c r="B138" s="832" t="s">
        <v>6785</v>
      </c>
      <c r="C138" s="832" t="s">
        <v>6786</v>
      </c>
      <c r="D138" s="832" t="s">
        <v>7085</v>
      </c>
      <c r="E138" s="832" t="s">
        <v>1041</v>
      </c>
      <c r="F138" s="849">
        <v>1.3</v>
      </c>
      <c r="G138" s="849">
        <v>502.59000000000003</v>
      </c>
      <c r="H138" s="849">
        <v>8.6093838326738281E-2</v>
      </c>
      <c r="I138" s="849">
        <v>386.60769230769233</v>
      </c>
      <c r="J138" s="849">
        <v>15.1</v>
      </c>
      <c r="K138" s="849">
        <v>5837.7</v>
      </c>
      <c r="L138" s="849">
        <v>1</v>
      </c>
      <c r="M138" s="849">
        <v>386.60264900662253</v>
      </c>
      <c r="N138" s="849"/>
      <c r="O138" s="849"/>
      <c r="P138" s="837"/>
      <c r="Q138" s="850"/>
    </row>
    <row r="139" spans="1:17" ht="14.4" customHeight="1" x14ac:dyDescent="0.3">
      <c r="A139" s="831" t="s">
        <v>588</v>
      </c>
      <c r="B139" s="832" t="s">
        <v>6785</v>
      </c>
      <c r="C139" s="832" t="s">
        <v>6786</v>
      </c>
      <c r="D139" s="832" t="s">
        <v>7086</v>
      </c>
      <c r="E139" s="832" t="s">
        <v>7087</v>
      </c>
      <c r="F139" s="849">
        <v>10</v>
      </c>
      <c r="G139" s="849">
        <v>1096</v>
      </c>
      <c r="H139" s="849">
        <v>2.1739130434782608</v>
      </c>
      <c r="I139" s="849">
        <v>109.6</v>
      </c>
      <c r="J139" s="849">
        <v>4.5999999999999996</v>
      </c>
      <c r="K139" s="849">
        <v>504.16</v>
      </c>
      <c r="L139" s="849">
        <v>1</v>
      </c>
      <c r="M139" s="849">
        <v>109.60000000000001</v>
      </c>
      <c r="N139" s="849"/>
      <c r="O139" s="849"/>
      <c r="P139" s="837"/>
      <c r="Q139" s="850"/>
    </row>
    <row r="140" spans="1:17" ht="14.4" customHeight="1" x14ac:dyDescent="0.3">
      <c r="A140" s="831" t="s">
        <v>588</v>
      </c>
      <c r="B140" s="832" t="s">
        <v>6785</v>
      </c>
      <c r="C140" s="832" t="s">
        <v>6786</v>
      </c>
      <c r="D140" s="832" t="s">
        <v>7088</v>
      </c>
      <c r="E140" s="832" t="s">
        <v>7087</v>
      </c>
      <c r="F140" s="849">
        <v>41.2</v>
      </c>
      <c r="G140" s="849">
        <v>9031.0399999999991</v>
      </c>
      <c r="H140" s="849"/>
      <c r="I140" s="849">
        <v>219.19999999999996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588</v>
      </c>
      <c r="B141" s="832" t="s">
        <v>6785</v>
      </c>
      <c r="C141" s="832" t="s">
        <v>6786</v>
      </c>
      <c r="D141" s="832" t="s">
        <v>7089</v>
      </c>
      <c r="E141" s="832" t="s">
        <v>7090</v>
      </c>
      <c r="F141" s="849"/>
      <c r="G141" s="849"/>
      <c r="H141" s="849"/>
      <c r="I141" s="849"/>
      <c r="J141" s="849"/>
      <c r="K141" s="849"/>
      <c r="L141" s="849"/>
      <c r="M141" s="849"/>
      <c r="N141" s="849">
        <v>1</v>
      </c>
      <c r="O141" s="849">
        <v>429.2</v>
      </c>
      <c r="P141" s="837"/>
      <c r="Q141" s="850">
        <v>429.2</v>
      </c>
    </row>
    <row r="142" spans="1:17" ht="14.4" customHeight="1" x14ac:dyDescent="0.3">
      <c r="A142" s="831" t="s">
        <v>588</v>
      </c>
      <c r="B142" s="832" t="s">
        <v>6785</v>
      </c>
      <c r="C142" s="832" t="s">
        <v>6786</v>
      </c>
      <c r="D142" s="832" t="s">
        <v>7091</v>
      </c>
      <c r="E142" s="832" t="s">
        <v>7092</v>
      </c>
      <c r="F142" s="849">
        <v>34</v>
      </c>
      <c r="G142" s="849">
        <v>2235.5</v>
      </c>
      <c r="H142" s="849"/>
      <c r="I142" s="849">
        <v>65.75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588</v>
      </c>
      <c r="B143" s="832" t="s">
        <v>6785</v>
      </c>
      <c r="C143" s="832" t="s">
        <v>6786</v>
      </c>
      <c r="D143" s="832" t="s">
        <v>7093</v>
      </c>
      <c r="E143" s="832" t="s">
        <v>1369</v>
      </c>
      <c r="F143" s="849">
        <v>7.8999999999999995</v>
      </c>
      <c r="G143" s="849">
        <v>732.58999999999992</v>
      </c>
      <c r="H143" s="849">
        <v>2.5824520586576423</v>
      </c>
      <c r="I143" s="849">
        <v>92.732911392405057</v>
      </c>
      <c r="J143" s="849">
        <v>3.6</v>
      </c>
      <c r="K143" s="849">
        <v>283.68</v>
      </c>
      <c r="L143" s="849">
        <v>1</v>
      </c>
      <c r="M143" s="849">
        <v>78.8</v>
      </c>
      <c r="N143" s="849">
        <v>5.0999999999999996</v>
      </c>
      <c r="O143" s="849">
        <v>401.88</v>
      </c>
      <c r="P143" s="837">
        <v>1.4166666666666665</v>
      </c>
      <c r="Q143" s="850">
        <v>78.800000000000011</v>
      </c>
    </row>
    <row r="144" spans="1:17" ht="14.4" customHeight="1" x14ac:dyDescent="0.3">
      <c r="A144" s="831" t="s">
        <v>588</v>
      </c>
      <c r="B144" s="832" t="s">
        <v>6785</v>
      </c>
      <c r="C144" s="832" t="s">
        <v>6786</v>
      </c>
      <c r="D144" s="832" t="s">
        <v>7093</v>
      </c>
      <c r="E144" s="832" t="s">
        <v>7094</v>
      </c>
      <c r="F144" s="849">
        <v>1.7999999999999998</v>
      </c>
      <c r="G144" s="849">
        <v>166.92000000000002</v>
      </c>
      <c r="H144" s="849">
        <v>0.54314720812182748</v>
      </c>
      <c r="I144" s="849">
        <v>92.733333333333348</v>
      </c>
      <c r="J144" s="849">
        <v>3.9</v>
      </c>
      <c r="K144" s="849">
        <v>307.32</v>
      </c>
      <c r="L144" s="849">
        <v>1</v>
      </c>
      <c r="M144" s="849">
        <v>78.8</v>
      </c>
      <c r="N144" s="849">
        <v>2.1</v>
      </c>
      <c r="O144" s="849">
        <v>165.48000000000002</v>
      </c>
      <c r="P144" s="837">
        <v>0.53846153846153855</v>
      </c>
      <c r="Q144" s="850">
        <v>78.800000000000011</v>
      </c>
    </row>
    <row r="145" spans="1:17" ht="14.4" customHeight="1" x14ac:dyDescent="0.3">
      <c r="A145" s="831" t="s">
        <v>588</v>
      </c>
      <c r="B145" s="832" t="s">
        <v>6785</v>
      </c>
      <c r="C145" s="832" t="s">
        <v>6786</v>
      </c>
      <c r="D145" s="832" t="s">
        <v>7095</v>
      </c>
      <c r="E145" s="832" t="s">
        <v>1818</v>
      </c>
      <c r="F145" s="849"/>
      <c r="G145" s="849"/>
      <c r="H145" s="849"/>
      <c r="I145" s="849"/>
      <c r="J145" s="849"/>
      <c r="K145" s="849"/>
      <c r="L145" s="849"/>
      <c r="M145" s="849"/>
      <c r="N145" s="849">
        <v>67</v>
      </c>
      <c r="O145" s="849">
        <v>2956.71</v>
      </c>
      <c r="P145" s="837"/>
      <c r="Q145" s="850">
        <v>44.13</v>
      </c>
    </row>
    <row r="146" spans="1:17" ht="14.4" customHeight="1" x14ac:dyDescent="0.3">
      <c r="A146" s="831" t="s">
        <v>588</v>
      </c>
      <c r="B146" s="832" t="s">
        <v>6785</v>
      </c>
      <c r="C146" s="832" t="s">
        <v>6786</v>
      </c>
      <c r="D146" s="832" t="s">
        <v>7096</v>
      </c>
      <c r="E146" s="832" t="s">
        <v>7097</v>
      </c>
      <c r="F146" s="849"/>
      <c r="G146" s="849"/>
      <c r="H146" s="849"/>
      <c r="I146" s="849"/>
      <c r="J146" s="849">
        <v>1.2</v>
      </c>
      <c r="K146" s="849">
        <v>598.38</v>
      </c>
      <c r="L146" s="849">
        <v>1</v>
      </c>
      <c r="M146" s="849">
        <v>498.65000000000003</v>
      </c>
      <c r="N146" s="849"/>
      <c r="O146" s="849"/>
      <c r="P146" s="837"/>
      <c r="Q146" s="850"/>
    </row>
    <row r="147" spans="1:17" ht="14.4" customHeight="1" x14ac:dyDescent="0.3">
      <c r="A147" s="831" t="s">
        <v>588</v>
      </c>
      <c r="B147" s="832" t="s">
        <v>6785</v>
      </c>
      <c r="C147" s="832" t="s">
        <v>6786</v>
      </c>
      <c r="D147" s="832" t="s">
        <v>7098</v>
      </c>
      <c r="E147" s="832" t="s">
        <v>7099</v>
      </c>
      <c r="F147" s="849">
        <v>1</v>
      </c>
      <c r="G147" s="849">
        <v>1287.3599999999999</v>
      </c>
      <c r="H147" s="849">
        <v>0.5</v>
      </c>
      <c r="I147" s="849">
        <v>1287.3599999999999</v>
      </c>
      <c r="J147" s="849">
        <v>2</v>
      </c>
      <c r="K147" s="849">
        <v>2574.7199999999998</v>
      </c>
      <c r="L147" s="849">
        <v>1</v>
      </c>
      <c r="M147" s="849">
        <v>1287.3599999999999</v>
      </c>
      <c r="N147" s="849"/>
      <c r="O147" s="849"/>
      <c r="P147" s="837"/>
      <c r="Q147" s="850"/>
    </row>
    <row r="148" spans="1:17" ht="14.4" customHeight="1" x14ac:dyDescent="0.3">
      <c r="A148" s="831" t="s">
        <v>588</v>
      </c>
      <c r="B148" s="832" t="s">
        <v>6785</v>
      </c>
      <c r="C148" s="832" t="s">
        <v>6786</v>
      </c>
      <c r="D148" s="832" t="s">
        <v>7100</v>
      </c>
      <c r="E148" s="832" t="s">
        <v>1348</v>
      </c>
      <c r="F148" s="849"/>
      <c r="G148" s="849"/>
      <c r="H148" s="849"/>
      <c r="I148" s="849"/>
      <c r="J148" s="849"/>
      <c r="K148" s="849"/>
      <c r="L148" s="849"/>
      <c r="M148" s="849"/>
      <c r="N148" s="849">
        <v>4</v>
      </c>
      <c r="O148" s="849">
        <v>5149.4399999999996</v>
      </c>
      <c r="P148" s="837"/>
      <c r="Q148" s="850">
        <v>1287.3599999999999</v>
      </c>
    </row>
    <row r="149" spans="1:17" ht="14.4" customHeight="1" x14ac:dyDescent="0.3">
      <c r="A149" s="831" t="s">
        <v>588</v>
      </c>
      <c r="B149" s="832" t="s">
        <v>6785</v>
      </c>
      <c r="C149" s="832" t="s">
        <v>6786</v>
      </c>
      <c r="D149" s="832" t="s">
        <v>7101</v>
      </c>
      <c r="E149" s="832" t="s">
        <v>7102</v>
      </c>
      <c r="F149" s="849"/>
      <c r="G149" s="849"/>
      <c r="H149" s="849"/>
      <c r="I149" s="849"/>
      <c r="J149" s="849"/>
      <c r="K149" s="849"/>
      <c r="L149" s="849"/>
      <c r="M149" s="849"/>
      <c r="N149" s="849">
        <v>6.2</v>
      </c>
      <c r="O149" s="849">
        <v>4744.3600000000006</v>
      </c>
      <c r="P149" s="837"/>
      <c r="Q149" s="850">
        <v>765.21935483870971</v>
      </c>
    </row>
    <row r="150" spans="1:17" ht="14.4" customHeight="1" x14ac:dyDescent="0.3">
      <c r="A150" s="831" t="s">
        <v>588</v>
      </c>
      <c r="B150" s="832" t="s">
        <v>6785</v>
      </c>
      <c r="C150" s="832" t="s">
        <v>6786</v>
      </c>
      <c r="D150" s="832" t="s">
        <v>7103</v>
      </c>
      <c r="E150" s="832" t="s">
        <v>7102</v>
      </c>
      <c r="F150" s="849"/>
      <c r="G150" s="849"/>
      <c r="H150" s="849"/>
      <c r="I150" s="849"/>
      <c r="J150" s="849">
        <v>2.8</v>
      </c>
      <c r="K150" s="849">
        <v>1069.18</v>
      </c>
      <c r="L150" s="849">
        <v>1</v>
      </c>
      <c r="M150" s="849">
        <v>381.85</v>
      </c>
      <c r="N150" s="849"/>
      <c r="O150" s="849"/>
      <c r="P150" s="837"/>
      <c r="Q150" s="850"/>
    </row>
    <row r="151" spans="1:17" ht="14.4" customHeight="1" x14ac:dyDescent="0.3">
      <c r="A151" s="831" t="s">
        <v>588</v>
      </c>
      <c r="B151" s="832" t="s">
        <v>6785</v>
      </c>
      <c r="C151" s="832" t="s">
        <v>6786</v>
      </c>
      <c r="D151" s="832" t="s">
        <v>7104</v>
      </c>
      <c r="E151" s="832" t="s">
        <v>7105</v>
      </c>
      <c r="F151" s="849">
        <v>6.1</v>
      </c>
      <c r="G151" s="849">
        <v>4878.55</v>
      </c>
      <c r="H151" s="849">
        <v>6.1001700552679621</v>
      </c>
      <c r="I151" s="849">
        <v>799.7622950819673</v>
      </c>
      <c r="J151" s="849">
        <v>1</v>
      </c>
      <c r="K151" s="849">
        <v>799.74</v>
      </c>
      <c r="L151" s="849">
        <v>1</v>
      </c>
      <c r="M151" s="849">
        <v>799.74</v>
      </c>
      <c r="N151" s="849">
        <v>3.3000000000000003</v>
      </c>
      <c r="O151" s="849">
        <v>2639.16</v>
      </c>
      <c r="P151" s="837">
        <v>3.300022507314877</v>
      </c>
      <c r="Q151" s="850">
        <v>799.74545454545444</v>
      </c>
    </row>
    <row r="152" spans="1:17" ht="14.4" customHeight="1" x14ac:dyDescent="0.3">
      <c r="A152" s="831" t="s">
        <v>588</v>
      </c>
      <c r="B152" s="832" t="s">
        <v>6785</v>
      </c>
      <c r="C152" s="832" t="s">
        <v>6786</v>
      </c>
      <c r="D152" s="832" t="s">
        <v>7106</v>
      </c>
      <c r="E152" s="832" t="s">
        <v>1234</v>
      </c>
      <c r="F152" s="849"/>
      <c r="G152" s="849"/>
      <c r="H152" s="849"/>
      <c r="I152" s="849"/>
      <c r="J152" s="849"/>
      <c r="K152" s="849"/>
      <c r="L152" s="849"/>
      <c r="M152" s="849"/>
      <c r="N152" s="849">
        <v>20</v>
      </c>
      <c r="O152" s="849">
        <v>1849.8</v>
      </c>
      <c r="P152" s="837"/>
      <c r="Q152" s="850">
        <v>92.49</v>
      </c>
    </row>
    <row r="153" spans="1:17" ht="14.4" customHeight="1" x14ac:dyDescent="0.3">
      <c r="A153" s="831" t="s">
        <v>588</v>
      </c>
      <c r="B153" s="832" t="s">
        <v>6785</v>
      </c>
      <c r="C153" s="832" t="s">
        <v>6786</v>
      </c>
      <c r="D153" s="832" t="s">
        <v>7107</v>
      </c>
      <c r="E153" s="832" t="s">
        <v>1000</v>
      </c>
      <c r="F153" s="849">
        <v>5</v>
      </c>
      <c r="G153" s="849">
        <v>6436.7999999999993</v>
      </c>
      <c r="H153" s="849">
        <v>0.12722648322186914</v>
      </c>
      <c r="I153" s="849">
        <v>1287.3599999999999</v>
      </c>
      <c r="J153" s="849">
        <v>39.299999999999997</v>
      </c>
      <c r="K153" s="849">
        <v>50593.240000000005</v>
      </c>
      <c r="L153" s="849">
        <v>1</v>
      </c>
      <c r="M153" s="849">
        <v>1287.3597964376593</v>
      </c>
      <c r="N153" s="849">
        <v>24</v>
      </c>
      <c r="O153" s="849">
        <v>30896.639999999999</v>
      </c>
      <c r="P153" s="837">
        <v>0.61068711946497189</v>
      </c>
      <c r="Q153" s="850">
        <v>1287.3599999999999</v>
      </c>
    </row>
    <row r="154" spans="1:17" ht="14.4" customHeight="1" x14ac:dyDescent="0.3">
      <c r="A154" s="831" t="s">
        <v>588</v>
      </c>
      <c r="B154" s="832" t="s">
        <v>6785</v>
      </c>
      <c r="C154" s="832" t="s">
        <v>6786</v>
      </c>
      <c r="D154" s="832" t="s">
        <v>7108</v>
      </c>
      <c r="E154" s="832" t="s">
        <v>1560</v>
      </c>
      <c r="F154" s="849">
        <v>80</v>
      </c>
      <c r="G154" s="849">
        <v>187954.86000000004</v>
      </c>
      <c r="H154" s="849">
        <v>0.87005617654013356</v>
      </c>
      <c r="I154" s="849">
        <v>2349.4357500000006</v>
      </c>
      <c r="J154" s="849">
        <v>92</v>
      </c>
      <c r="K154" s="849">
        <v>216026.11999999997</v>
      </c>
      <c r="L154" s="849">
        <v>1</v>
      </c>
      <c r="M154" s="849">
        <v>2348.1099999999997</v>
      </c>
      <c r="N154" s="849">
        <v>87</v>
      </c>
      <c r="O154" s="849">
        <v>204285.57</v>
      </c>
      <c r="P154" s="837">
        <v>0.94565217391304368</v>
      </c>
      <c r="Q154" s="850">
        <v>2348.11</v>
      </c>
    </row>
    <row r="155" spans="1:17" ht="14.4" customHeight="1" x14ac:dyDescent="0.3">
      <c r="A155" s="831" t="s">
        <v>588</v>
      </c>
      <c r="B155" s="832" t="s">
        <v>6785</v>
      </c>
      <c r="C155" s="832" t="s">
        <v>6786</v>
      </c>
      <c r="D155" s="832" t="s">
        <v>7109</v>
      </c>
      <c r="E155" s="832" t="s">
        <v>7110</v>
      </c>
      <c r="F155" s="849">
        <v>36.299999999999997</v>
      </c>
      <c r="G155" s="849">
        <v>14222.34</v>
      </c>
      <c r="H155" s="849">
        <v>0.2777352716143841</v>
      </c>
      <c r="I155" s="849">
        <v>391.8</v>
      </c>
      <c r="J155" s="849">
        <v>130.69999999999996</v>
      </c>
      <c r="K155" s="849">
        <v>51208.26</v>
      </c>
      <c r="L155" s="849">
        <v>1</v>
      </c>
      <c r="M155" s="849">
        <v>391.80000000000013</v>
      </c>
      <c r="N155" s="849">
        <v>60.4</v>
      </c>
      <c r="O155" s="849">
        <v>23664.720000000001</v>
      </c>
      <c r="P155" s="837">
        <v>0.46212700841622034</v>
      </c>
      <c r="Q155" s="850">
        <v>391.8</v>
      </c>
    </row>
    <row r="156" spans="1:17" ht="14.4" customHeight="1" x14ac:dyDescent="0.3">
      <c r="A156" s="831" t="s">
        <v>588</v>
      </c>
      <c r="B156" s="832" t="s">
        <v>6785</v>
      </c>
      <c r="C156" s="832" t="s">
        <v>6786</v>
      </c>
      <c r="D156" s="832" t="s">
        <v>7111</v>
      </c>
      <c r="E156" s="832" t="s">
        <v>7112</v>
      </c>
      <c r="F156" s="849">
        <v>14</v>
      </c>
      <c r="G156" s="849">
        <v>1534.4</v>
      </c>
      <c r="H156" s="849"/>
      <c r="I156" s="849">
        <v>109.60000000000001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588</v>
      </c>
      <c r="B157" s="832" t="s">
        <v>6785</v>
      </c>
      <c r="C157" s="832" t="s">
        <v>6786</v>
      </c>
      <c r="D157" s="832" t="s">
        <v>7113</v>
      </c>
      <c r="E157" s="832" t="s">
        <v>7112</v>
      </c>
      <c r="F157" s="849">
        <v>48</v>
      </c>
      <c r="G157" s="849">
        <v>10521.6</v>
      </c>
      <c r="H157" s="849">
        <v>0.44444444444444442</v>
      </c>
      <c r="I157" s="849">
        <v>219.20000000000002</v>
      </c>
      <c r="J157" s="849">
        <v>108</v>
      </c>
      <c r="K157" s="849">
        <v>23673.600000000002</v>
      </c>
      <c r="L157" s="849">
        <v>1</v>
      </c>
      <c r="M157" s="849">
        <v>219.20000000000002</v>
      </c>
      <c r="N157" s="849">
        <v>19</v>
      </c>
      <c r="O157" s="849">
        <v>4164.8</v>
      </c>
      <c r="P157" s="837">
        <v>0.17592592592592593</v>
      </c>
      <c r="Q157" s="850">
        <v>219.20000000000002</v>
      </c>
    </row>
    <row r="158" spans="1:17" ht="14.4" customHeight="1" x14ac:dyDescent="0.3">
      <c r="A158" s="831" t="s">
        <v>588</v>
      </c>
      <c r="B158" s="832" t="s">
        <v>6785</v>
      </c>
      <c r="C158" s="832" t="s">
        <v>6786</v>
      </c>
      <c r="D158" s="832" t="s">
        <v>7114</v>
      </c>
      <c r="E158" s="832" t="s">
        <v>7115</v>
      </c>
      <c r="F158" s="849">
        <v>0.2</v>
      </c>
      <c r="G158" s="849">
        <v>77.209999999999994</v>
      </c>
      <c r="H158" s="849">
        <v>3.7037214701677972E-2</v>
      </c>
      <c r="I158" s="849">
        <v>386.04999999999995</v>
      </c>
      <c r="J158" s="849">
        <v>5.4</v>
      </c>
      <c r="K158" s="849">
        <v>2084.66</v>
      </c>
      <c r="L158" s="849">
        <v>1</v>
      </c>
      <c r="M158" s="849">
        <v>386.04814814814807</v>
      </c>
      <c r="N158" s="849"/>
      <c r="O158" s="849"/>
      <c r="P158" s="837"/>
      <c r="Q158" s="850"/>
    </row>
    <row r="159" spans="1:17" ht="14.4" customHeight="1" x14ac:dyDescent="0.3">
      <c r="A159" s="831" t="s">
        <v>588</v>
      </c>
      <c r="B159" s="832" t="s">
        <v>6785</v>
      </c>
      <c r="C159" s="832" t="s">
        <v>6786</v>
      </c>
      <c r="D159" s="832" t="s">
        <v>7116</v>
      </c>
      <c r="E159" s="832" t="s">
        <v>1020</v>
      </c>
      <c r="F159" s="849">
        <v>59.800000000000004</v>
      </c>
      <c r="G159" s="849">
        <v>46213.1</v>
      </c>
      <c r="H159" s="849">
        <v>0.84653827356611056</v>
      </c>
      <c r="I159" s="849">
        <v>772.79431438127085</v>
      </c>
      <c r="J159" s="849">
        <v>70.8</v>
      </c>
      <c r="K159" s="849">
        <v>54590.68</v>
      </c>
      <c r="L159" s="849">
        <v>1</v>
      </c>
      <c r="M159" s="849">
        <v>771.05480225988708</v>
      </c>
      <c r="N159" s="849">
        <v>58.899999999999991</v>
      </c>
      <c r="O159" s="849">
        <v>45479.359999999993</v>
      </c>
      <c r="P159" s="837">
        <v>0.83309751774478713</v>
      </c>
      <c r="Q159" s="850">
        <v>772.14533106960948</v>
      </c>
    </row>
    <row r="160" spans="1:17" ht="14.4" customHeight="1" x14ac:dyDescent="0.3">
      <c r="A160" s="831" t="s">
        <v>588</v>
      </c>
      <c r="B160" s="832" t="s">
        <v>6785</v>
      </c>
      <c r="C160" s="832" t="s">
        <v>6786</v>
      </c>
      <c r="D160" s="832" t="s">
        <v>7117</v>
      </c>
      <c r="E160" s="832" t="s">
        <v>7118</v>
      </c>
      <c r="F160" s="849">
        <v>19.61</v>
      </c>
      <c r="G160" s="849">
        <v>64663.520000000004</v>
      </c>
      <c r="H160" s="849">
        <v>4.6279398987433815</v>
      </c>
      <c r="I160" s="849">
        <v>3297.4767975522695</v>
      </c>
      <c r="J160" s="849">
        <v>5.5</v>
      </c>
      <c r="K160" s="849">
        <v>13972.42</v>
      </c>
      <c r="L160" s="849">
        <v>1</v>
      </c>
      <c r="M160" s="849">
        <v>2540.44</v>
      </c>
      <c r="N160" s="849"/>
      <c r="O160" s="849"/>
      <c r="P160" s="837"/>
      <c r="Q160" s="850"/>
    </row>
    <row r="161" spans="1:17" ht="14.4" customHeight="1" x14ac:dyDescent="0.3">
      <c r="A161" s="831" t="s">
        <v>588</v>
      </c>
      <c r="B161" s="832" t="s">
        <v>6785</v>
      </c>
      <c r="C161" s="832" t="s">
        <v>6786</v>
      </c>
      <c r="D161" s="832" t="s">
        <v>7117</v>
      </c>
      <c r="E161" s="832"/>
      <c r="F161" s="849">
        <v>14.76</v>
      </c>
      <c r="G161" s="849">
        <v>43541.94</v>
      </c>
      <c r="H161" s="849"/>
      <c r="I161" s="849">
        <v>2949.9959349593496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588</v>
      </c>
      <c r="B162" s="832" t="s">
        <v>6785</v>
      </c>
      <c r="C162" s="832" t="s">
        <v>6786</v>
      </c>
      <c r="D162" s="832" t="s">
        <v>7119</v>
      </c>
      <c r="E162" s="832" t="s">
        <v>1822</v>
      </c>
      <c r="F162" s="849"/>
      <c r="G162" s="849"/>
      <c r="H162" s="849"/>
      <c r="I162" s="849"/>
      <c r="J162" s="849">
        <v>1.7</v>
      </c>
      <c r="K162" s="849">
        <v>728.87</v>
      </c>
      <c r="L162" s="849">
        <v>1</v>
      </c>
      <c r="M162" s="849">
        <v>428.74705882352941</v>
      </c>
      <c r="N162" s="849">
        <v>0.4</v>
      </c>
      <c r="O162" s="849">
        <v>171.49</v>
      </c>
      <c r="P162" s="837">
        <v>0.23528201188140546</v>
      </c>
      <c r="Q162" s="850">
        <v>428.72500000000002</v>
      </c>
    </row>
    <row r="163" spans="1:17" ht="14.4" customHeight="1" x14ac:dyDescent="0.3">
      <c r="A163" s="831" t="s">
        <v>588</v>
      </c>
      <c r="B163" s="832" t="s">
        <v>6785</v>
      </c>
      <c r="C163" s="832" t="s">
        <v>6786</v>
      </c>
      <c r="D163" s="832" t="s">
        <v>7120</v>
      </c>
      <c r="E163" s="832" t="s">
        <v>1812</v>
      </c>
      <c r="F163" s="849">
        <v>12</v>
      </c>
      <c r="G163" s="849">
        <v>2630.4</v>
      </c>
      <c r="H163" s="849">
        <v>8.2644628099173556E-2</v>
      </c>
      <c r="I163" s="849">
        <v>219.20000000000002</v>
      </c>
      <c r="J163" s="849">
        <v>145.19999999999999</v>
      </c>
      <c r="K163" s="849">
        <v>31827.84</v>
      </c>
      <c r="L163" s="849">
        <v>1</v>
      </c>
      <c r="M163" s="849">
        <v>219.20000000000002</v>
      </c>
      <c r="N163" s="849">
        <v>205</v>
      </c>
      <c r="O163" s="849">
        <v>44936</v>
      </c>
      <c r="P163" s="837">
        <v>1.4118457300275482</v>
      </c>
      <c r="Q163" s="850">
        <v>219.2</v>
      </c>
    </row>
    <row r="164" spans="1:17" ht="14.4" customHeight="1" x14ac:dyDescent="0.3">
      <c r="A164" s="831" t="s">
        <v>588</v>
      </c>
      <c r="B164" s="832" t="s">
        <v>6785</v>
      </c>
      <c r="C164" s="832" t="s">
        <v>6786</v>
      </c>
      <c r="D164" s="832" t="s">
        <v>7121</v>
      </c>
      <c r="E164" s="832" t="s">
        <v>1344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3172.78</v>
      </c>
      <c r="P164" s="837"/>
      <c r="Q164" s="850">
        <v>3172.78</v>
      </c>
    </row>
    <row r="165" spans="1:17" ht="14.4" customHeight="1" x14ac:dyDescent="0.3">
      <c r="A165" s="831" t="s">
        <v>588</v>
      </c>
      <c r="B165" s="832" t="s">
        <v>6785</v>
      </c>
      <c r="C165" s="832" t="s">
        <v>6786</v>
      </c>
      <c r="D165" s="832" t="s">
        <v>7122</v>
      </c>
      <c r="E165" s="832" t="s">
        <v>7123</v>
      </c>
      <c r="F165" s="849">
        <v>2.9</v>
      </c>
      <c r="G165" s="849">
        <v>3178.11</v>
      </c>
      <c r="H165" s="849"/>
      <c r="I165" s="849">
        <v>1095.9000000000001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588</v>
      </c>
      <c r="B166" s="832" t="s">
        <v>6785</v>
      </c>
      <c r="C166" s="832" t="s">
        <v>6786</v>
      </c>
      <c r="D166" s="832" t="s">
        <v>7124</v>
      </c>
      <c r="E166" s="832" t="s">
        <v>7125</v>
      </c>
      <c r="F166" s="849">
        <v>4</v>
      </c>
      <c r="G166" s="849">
        <v>57588.24</v>
      </c>
      <c r="H166" s="849">
        <v>0.88314685314685315</v>
      </c>
      <c r="I166" s="849">
        <v>14397.06</v>
      </c>
      <c r="J166" s="849">
        <v>5</v>
      </c>
      <c r="K166" s="849">
        <v>65208</v>
      </c>
      <c r="L166" s="849">
        <v>1</v>
      </c>
      <c r="M166" s="849">
        <v>13041.6</v>
      </c>
      <c r="N166" s="849"/>
      <c r="O166" s="849"/>
      <c r="P166" s="837"/>
      <c r="Q166" s="850"/>
    </row>
    <row r="167" spans="1:17" ht="14.4" customHeight="1" x14ac:dyDescent="0.3">
      <c r="A167" s="831" t="s">
        <v>588</v>
      </c>
      <c r="B167" s="832" t="s">
        <v>6785</v>
      </c>
      <c r="C167" s="832" t="s">
        <v>6786</v>
      </c>
      <c r="D167" s="832" t="s">
        <v>7126</v>
      </c>
      <c r="E167" s="832" t="s">
        <v>1986</v>
      </c>
      <c r="F167" s="849"/>
      <c r="G167" s="849"/>
      <c r="H167" s="849"/>
      <c r="I167" s="849"/>
      <c r="J167" s="849"/>
      <c r="K167" s="849"/>
      <c r="L167" s="849"/>
      <c r="M167" s="849"/>
      <c r="N167" s="849">
        <v>10</v>
      </c>
      <c r="O167" s="849">
        <v>657.5</v>
      </c>
      <c r="P167" s="837"/>
      <c r="Q167" s="850">
        <v>65.75</v>
      </c>
    </row>
    <row r="168" spans="1:17" ht="14.4" customHeight="1" x14ac:dyDescent="0.3">
      <c r="A168" s="831" t="s">
        <v>588</v>
      </c>
      <c r="B168" s="832" t="s">
        <v>6785</v>
      </c>
      <c r="C168" s="832" t="s">
        <v>6786</v>
      </c>
      <c r="D168" s="832" t="s">
        <v>7127</v>
      </c>
      <c r="E168" s="832" t="s">
        <v>7125</v>
      </c>
      <c r="F168" s="849">
        <v>3</v>
      </c>
      <c r="G168" s="849">
        <v>23335.98</v>
      </c>
      <c r="H168" s="849">
        <v>3.5786989326463008</v>
      </c>
      <c r="I168" s="849">
        <v>7778.66</v>
      </c>
      <c r="J168" s="849">
        <v>1</v>
      </c>
      <c r="K168" s="849">
        <v>6520.8</v>
      </c>
      <c r="L168" s="849">
        <v>1</v>
      </c>
      <c r="M168" s="849">
        <v>6520.8</v>
      </c>
      <c r="N168" s="849"/>
      <c r="O168" s="849"/>
      <c r="P168" s="837"/>
      <c r="Q168" s="850"/>
    </row>
    <row r="169" spans="1:17" ht="14.4" customHeight="1" x14ac:dyDescent="0.3">
      <c r="A169" s="831" t="s">
        <v>588</v>
      </c>
      <c r="B169" s="832" t="s">
        <v>6785</v>
      </c>
      <c r="C169" s="832" t="s">
        <v>6786</v>
      </c>
      <c r="D169" s="832" t="s">
        <v>7128</v>
      </c>
      <c r="E169" s="832" t="s">
        <v>7129</v>
      </c>
      <c r="F169" s="849"/>
      <c r="G169" s="849"/>
      <c r="H169" s="849"/>
      <c r="I169" s="849"/>
      <c r="J169" s="849">
        <v>0.8</v>
      </c>
      <c r="K169" s="849">
        <v>631.88</v>
      </c>
      <c r="L169" s="849">
        <v>1</v>
      </c>
      <c r="M169" s="849">
        <v>789.84999999999991</v>
      </c>
      <c r="N169" s="849"/>
      <c r="O169" s="849"/>
      <c r="P169" s="837"/>
      <c r="Q169" s="850"/>
    </row>
    <row r="170" spans="1:17" ht="14.4" customHeight="1" x14ac:dyDescent="0.3">
      <c r="A170" s="831" t="s">
        <v>588</v>
      </c>
      <c r="B170" s="832" t="s">
        <v>6785</v>
      </c>
      <c r="C170" s="832" t="s">
        <v>6786</v>
      </c>
      <c r="D170" s="832" t="s">
        <v>7130</v>
      </c>
      <c r="E170" s="832" t="s">
        <v>7067</v>
      </c>
      <c r="F170" s="849"/>
      <c r="G170" s="849"/>
      <c r="H170" s="849"/>
      <c r="I170" s="849"/>
      <c r="J170" s="849"/>
      <c r="K170" s="849"/>
      <c r="L170" s="849"/>
      <c r="M170" s="849"/>
      <c r="N170" s="849">
        <v>6.3</v>
      </c>
      <c r="O170" s="849">
        <v>1861.31</v>
      </c>
      <c r="P170" s="837"/>
      <c r="Q170" s="850">
        <v>295.44603174603174</v>
      </c>
    </row>
    <row r="171" spans="1:17" ht="14.4" customHeight="1" x14ac:dyDescent="0.3">
      <c r="A171" s="831" t="s">
        <v>588</v>
      </c>
      <c r="B171" s="832" t="s">
        <v>6785</v>
      </c>
      <c r="C171" s="832" t="s">
        <v>6786</v>
      </c>
      <c r="D171" s="832" t="s">
        <v>7131</v>
      </c>
      <c r="E171" s="832" t="s">
        <v>1982</v>
      </c>
      <c r="F171" s="849"/>
      <c r="G171" s="849"/>
      <c r="H171" s="849"/>
      <c r="I171" s="849"/>
      <c r="J171" s="849">
        <v>32.700000000000003</v>
      </c>
      <c r="K171" s="849">
        <v>69507.12</v>
      </c>
      <c r="L171" s="849">
        <v>1</v>
      </c>
      <c r="M171" s="849">
        <v>2125.5999999999995</v>
      </c>
      <c r="N171" s="849">
        <v>36.5</v>
      </c>
      <c r="O171" s="849">
        <v>77584.399999999994</v>
      </c>
      <c r="P171" s="837">
        <v>1.1162079510703364</v>
      </c>
      <c r="Q171" s="850">
        <v>2125.6</v>
      </c>
    </row>
    <row r="172" spans="1:17" ht="14.4" customHeight="1" x14ac:dyDescent="0.3">
      <c r="A172" s="831" t="s">
        <v>588</v>
      </c>
      <c r="B172" s="832" t="s">
        <v>6785</v>
      </c>
      <c r="C172" s="832" t="s">
        <v>6786</v>
      </c>
      <c r="D172" s="832" t="s">
        <v>7132</v>
      </c>
      <c r="E172" s="832" t="s">
        <v>7133</v>
      </c>
      <c r="F172" s="849">
        <v>0.7</v>
      </c>
      <c r="G172" s="849">
        <v>2628.64</v>
      </c>
      <c r="H172" s="849"/>
      <c r="I172" s="849">
        <v>3755.2000000000003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588</v>
      </c>
      <c r="B173" s="832" t="s">
        <v>6785</v>
      </c>
      <c r="C173" s="832" t="s">
        <v>6786</v>
      </c>
      <c r="D173" s="832" t="s">
        <v>7134</v>
      </c>
      <c r="E173" s="832" t="s">
        <v>1806</v>
      </c>
      <c r="F173" s="849">
        <v>42.3</v>
      </c>
      <c r="G173" s="849">
        <v>26649</v>
      </c>
      <c r="H173" s="849">
        <v>1.5904979549546918</v>
      </c>
      <c r="I173" s="849">
        <v>630</v>
      </c>
      <c r="J173" s="849">
        <v>32.300000000000004</v>
      </c>
      <c r="K173" s="849">
        <v>16755.129999999997</v>
      </c>
      <c r="L173" s="849">
        <v>1</v>
      </c>
      <c r="M173" s="849">
        <v>518.73467492260045</v>
      </c>
      <c r="N173" s="849">
        <v>47.400000000000006</v>
      </c>
      <c r="O173" s="849">
        <v>18978.960000000003</v>
      </c>
      <c r="P173" s="837">
        <v>1.132725320543619</v>
      </c>
      <c r="Q173" s="850">
        <v>400.40000000000003</v>
      </c>
    </row>
    <row r="174" spans="1:17" ht="14.4" customHeight="1" x14ac:dyDescent="0.3">
      <c r="A174" s="831" t="s">
        <v>588</v>
      </c>
      <c r="B174" s="832" t="s">
        <v>6785</v>
      </c>
      <c r="C174" s="832" t="s">
        <v>6786</v>
      </c>
      <c r="D174" s="832" t="s">
        <v>7135</v>
      </c>
      <c r="E174" s="832" t="s">
        <v>1806</v>
      </c>
      <c r="F174" s="849">
        <v>56.6</v>
      </c>
      <c r="G174" s="849">
        <v>64808.88</v>
      </c>
      <c r="H174" s="849">
        <v>1.1867523843496135</v>
      </c>
      <c r="I174" s="849">
        <v>1145.0332155477031</v>
      </c>
      <c r="J174" s="849">
        <v>56.699999999999989</v>
      </c>
      <c r="K174" s="849">
        <v>54610.279999999992</v>
      </c>
      <c r="L174" s="849">
        <v>1</v>
      </c>
      <c r="M174" s="849">
        <v>963.14426807760151</v>
      </c>
      <c r="N174" s="849">
        <v>79.800000000000011</v>
      </c>
      <c r="O174" s="849">
        <v>63903.840000000004</v>
      </c>
      <c r="P174" s="837">
        <v>1.1701796804557678</v>
      </c>
      <c r="Q174" s="850">
        <v>800.8</v>
      </c>
    </row>
    <row r="175" spans="1:17" ht="14.4" customHeight="1" x14ac:dyDescent="0.3">
      <c r="A175" s="831" t="s">
        <v>588</v>
      </c>
      <c r="B175" s="832" t="s">
        <v>6785</v>
      </c>
      <c r="C175" s="832" t="s">
        <v>6786</v>
      </c>
      <c r="D175" s="832" t="s">
        <v>7136</v>
      </c>
      <c r="E175" s="832" t="s">
        <v>7137</v>
      </c>
      <c r="F175" s="849">
        <v>8</v>
      </c>
      <c r="G175" s="849">
        <v>28812.93</v>
      </c>
      <c r="H175" s="849"/>
      <c r="I175" s="849">
        <v>3601.61625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588</v>
      </c>
      <c r="B176" s="832" t="s">
        <v>6785</v>
      </c>
      <c r="C176" s="832" t="s">
        <v>6786</v>
      </c>
      <c r="D176" s="832" t="s">
        <v>7138</v>
      </c>
      <c r="E176" s="832" t="s">
        <v>1812</v>
      </c>
      <c r="F176" s="849"/>
      <c r="G176" s="849"/>
      <c r="H176" s="849"/>
      <c r="I176" s="849"/>
      <c r="J176" s="849">
        <v>70</v>
      </c>
      <c r="K176" s="849">
        <v>7672</v>
      </c>
      <c r="L176" s="849">
        <v>1</v>
      </c>
      <c r="M176" s="849">
        <v>109.6</v>
      </c>
      <c r="N176" s="849">
        <v>25</v>
      </c>
      <c r="O176" s="849">
        <v>2740</v>
      </c>
      <c r="P176" s="837">
        <v>0.35714285714285715</v>
      </c>
      <c r="Q176" s="850">
        <v>109.6</v>
      </c>
    </row>
    <row r="177" spans="1:17" ht="14.4" customHeight="1" x14ac:dyDescent="0.3">
      <c r="A177" s="831" t="s">
        <v>588</v>
      </c>
      <c r="B177" s="832" t="s">
        <v>6785</v>
      </c>
      <c r="C177" s="832" t="s">
        <v>6786</v>
      </c>
      <c r="D177" s="832" t="s">
        <v>7139</v>
      </c>
      <c r="E177" s="832" t="s">
        <v>7140</v>
      </c>
      <c r="F177" s="849">
        <v>50</v>
      </c>
      <c r="G177" s="849">
        <v>16570</v>
      </c>
      <c r="H177" s="849">
        <v>0.24752460457309555</v>
      </c>
      <c r="I177" s="849">
        <v>331.4</v>
      </c>
      <c r="J177" s="849">
        <v>201.99999999999997</v>
      </c>
      <c r="K177" s="849">
        <v>66942.839999999982</v>
      </c>
      <c r="L177" s="849">
        <v>1</v>
      </c>
      <c r="M177" s="849">
        <v>331.40019801980196</v>
      </c>
      <c r="N177" s="849">
        <v>225.1</v>
      </c>
      <c r="O177" s="849">
        <v>74598.329999999987</v>
      </c>
      <c r="P177" s="837">
        <v>1.1143586080303736</v>
      </c>
      <c r="Q177" s="850">
        <v>331.40084406930248</v>
      </c>
    </row>
    <row r="178" spans="1:17" ht="14.4" customHeight="1" x14ac:dyDescent="0.3">
      <c r="A178" s="831" t="s">
        <v>588</v>
      </c>
      <c r="B178" s="832" t="s">
        <v>6785</v>
      </c>
      <c r="C178" s="832" t="s">
        <v>6786</v>
      </c>
      <c r="D178" s="832" t="s">
        <v>7141</v>
      </c>
      <c r="E178" s="832" t="s">
        <v>7142</v>
      </c>
      <c r="F178" s="849">
        <v>4.3</v>
      </c>
      <c r="G178" s="849">
        <v>48563.519999999997</v>
      </c>
      <c r="H178" s="849">
        <v>0.10723185120406833</v>
      </c>
      <c r="I178" s="849">
        <v>11293.841860465116</v>
      </c>
      <c r="J178" s="849">
        <v>40.1</v>
      </c>
      <c r="K178" s="849">
        <v>452883.35</v>
      </c>
      <c r="L178" s="849">
        <v>1</v>
      </c>
      <c r="M178" s="849">
        <v>11293.849127182044</v>
      </c>
      <c r="N178" s="849"/>
      <c r="O178" s="849"/>
      <c r="P178" s="837"/>
      <c r="Q178" s="850"/>
    </row>
    <row r="179" spans="1:17" ht="14.4" customHeight="1" x14ac:dyDescent="0.3">
      <c r="A179" s="831" t="s">
        <v>588</v>
      </c>
      <c r="B179" s="832" t="s">
        <v>6785</v>
      </c>
      <c r="C179" s="832" t="s">
        <v>6786</v>
      </c>
      <c r="D179" s="832" t="s">
        <v>7143</v>
      </c>
      <c r="E179" s="832" t="s">
        <v>1246</v>
      </c>
      <c r="F179" s="849"/>
      <c r="G179" s="849"/>
      <c r="H179" s="849"/>
      <c r="I179" s="849"/>
      <c r="J179" s="849"/>
      <c r="K179" s="849"/>
      <c r="L179" s="849"/>
      <c r="M179" s="849"/>
      <c r="N179" s="849">
        <v>23.3</v>
      </c>
      <c r="O179" s="849">
        <v>252325.46000000002</v>
      </c>
      <c r="P179" s="837"/>
      <c r="Q179" s="850">
        <v>10829.418884120172</v>
      </c>
    </row>
    <row r="180" spans="1:17" ht="14.4" customHeight="1" x14ac:dyDescent="0.3">
      <c r="A180" s="831" t="s">
        <v>588</v>
      </c>
      <c r="B180" s="832" t="s">
        <v>6785</v>
      </c>
      <c r="C180" s="832" t="s">
        <v>6786</v>
      </c>
      <c r="D180" s="832" t="s">
        <v>7144</v>
      </c>
      <c r="E180" s="832" t="s">
        <v>7097</v>
      </c>
      <c r="F180" s="849"/>
      <c r="G180" s="849"/>
      <c r="H180" s="849"/>
      <c r="I180" s="849"/>
      <c r="J180" s="849">
        <v>1.5</v>
      </c>
      <c r="K180" s="849">
        <v>2170.1999999999998</v>
      </c>
      <c r="L180" s="849">
        <v>1</v>
      </c>
      <c r="M180" s="849">
        <v>1446.8</v>
      </c>
      <c r="N180" s="849"/>
      <c r="O180" s="849"/>
      <c r="P180" s="837"/>
      <c r="Q180" s="850"/>
    </row>
    <row r="181" spans="1:17" ht="14.4" customHeight="1" x14ac:dyDescent="0.3">
      <c r="A181" s="831" t="s">
        <v>588</v>
      </c>
      <c r="B181" s="832" t="s">
        <v>6785</v>
      </c>
      <c r="C181" s="832" t="s">
        <v>6786</v>
      </c>
      <c r="D181" s="832" t="s">
        <v>7145</v>
      </c>
      <c r="E181" s="832" t="s">
        <v>7146</v>
      </c>
      <c r="F181" s="849"/>
      <c r="G181" s="849"/>
      <c r="H181" s="849"/>
      <c r="I181" s="849"/>
      <c r="J181" s="849">
        <v>13.3</v>
      </c>
      <c r="K181" s="849">
        <v>28270.48</v>
      </c>
      <c r="L181" s="849">
        <v>1</v>
      </c>
      <c r="M181" s="849">
        <v>2125.6</v>
      </c>
      <c r="N181" s="849">
        <v>0.9</v>
      </c>
      <c r="O181" s="849">
        <v>1913.04</v>
      </c>
      <c r="P181" s="837">
        <v>6.7669172932330823E-2</v>
      </c>
      <c r="Q181" s="850">
        <v>2125.6</v>
      </c>
    </row>
    <row r="182" spans="1:17" ht="14.4" customHeight="1" x14ac:dyDescent="0.3">
      <c r="A182" s="831" t="s">
        <v>588</v>
      </c>
      <c r="B182" s="832" t="s">
        <v>6785</v>
      </c>
      <c r="C182" s="832" t="s">
        <v>6786</v>
      </c>
      <c r="D182" s="832" t="s">
        <v>7147</v>
      </c>
      <c r="E182" s="832" t="s">
        <v>7148</v>
      </c>
      <c r="F182" s="849"/>
      <c r="G182" s="849"/>
      <c r="H182" s="849"/>
      <c r="I182" s="849"/>
      <c r="J182" s="849">
        <v>6</v>
      </c>
      <c r="K182" s="849">
        <v>1275.3599999999999</v>
      </c>
      <c r="L182" s="849">
        <v>1</v>
      </c>
      <c r="M182" s="849">
        <v>212.55999999999997</v>
      </c>
      <c r="N182" s="849"/>
      <c r="O182" s="849"/>
      <c r="P182" s="837"/>
      <c r="Q182" s="850"/>
    </row>
    <row r="183" spans="1:17" ht="14.4" customHeight="1" x14ac:dyDescent="0.3">
      <c r="A183" s="831" t="s">
        <v>588</v>
      </c>
      <c r="B183" s="832" t="s">
        <v>6785</v>
      </c>
      <c r="C183" s="832" t="s">
        <v>6786</v>
      </c>
      <c r="D183" s="832" t="s">
        <v>7149</v>
      </c>
      <c r="E183" s="832" t="s">
        <v>1351</v>
      </c>
      <c r="F183" s="849"/>
      <c r="G183" s="849"/>
      <c r="H183" s="849"/>
      <c r="I183" s="849"/>
      <c r="J183" s="849">
        <v>2</v>
      </c>
      <c r="K183" s="849">
        <v>1579.7</v>
      </c>
      <c r="L183" s="849">
        <v>1</v>
      </c>
      <c r="M183" s="849">
        <v>789.85</v>
      </c>
      <c r="N183" s="849">
        <v>3.8</v>
      </c>
      <c r="O183" s="849">
        <v>3001.37</v>
      </c>
      <c r="P183" s="837">
        <v>1.8999620181047032</v>
      </c>
      <c r="Q183" s="850">
        <v>789.83421052631581</v>
      </c>
    </row>
    <row r="184" spans="1:17" ht="14.4" customHeight="1" x14ac:dyDescent="0.3">
      <c r="A184" s="831" t="s">
        <v>588</v>
      </c>
      <c r="B184" s="832" t="s">
        <v>6785</v>
      </c>
      <c r="C184" s="832" t="s">
        <v>6786</v>
      </c>
      <c r="D184" s="832" t="s">
        <v>7150</v>
      </c>
      <c r="E184" s="832" t="s">
        <v>1798</v>
      </c>
      <c r="F184" s="849"/>
      <c r="G184" s="849"/>
      <c r="H184" s="849"/>
      <c r="I184" s="849"/>
      <c r="J184" s="849">
        <v>14.9</v>
      </c>
      <c r="K184" s="849">
        <v>48629.63</v>
      </c>
      <c r="L184" s="849">
        <v>1</v>
      </c>
      <c r="M184" s="849">
        <v>3263.7335570469795</v>
      </c>
      <c r="N184" s="849">
        <v>14.3</v>
      </c>
      <c r="O184" s="849">
        <v>46671.53</v>
      </c>
      <c r="P184" s="837">
        <v>0.9597344252876282</v>
      </c>
      <c r="Q184" s="850">
        <v>3263.7433566433565</v>
      </c>
    </row>
    <row r="185" spans="1:17" ht="14.4" customHeight="1" x14ac:dyDescent="0.3">
      <c r="A185" s="831" t="s">
        <v>588</v>
      </c>
      <c r="B185" s="832" t="s">
        <v>6785</v>
      </c>
      <c r="C185" s="832" t="s">
        <v>6786</v>
      </c>
      <c r="D185" s="832" t="s">
        <v>7151</v>
      </c>
      <c r="E185" s="832" t="s">
        <v>7071</v>
      </c>
      <c r="F185" s="849"/>
      <c r="G185" s="849"/>
      <c r="H185" s="849"/>
      <c r="I185" s="849"/>
      <c r="J185" s="849"/>
      <c r="K185" s="849"/>
      <c r="L185" s="849"/>
      <c r="M185" s="849"/>
      <c r="N185" s="849">
        <v>0.4</v>
      </c>
      <c r="O185" s="849">
        <v>108.07</v>
      </c>
      <c r="P185" s="837"/>
      <c r="Q185" s="850">
        <v>270.17499999999995</v>
      </c>
    </row>
    <row r="186" spans="1:17" ht="14.4" customHeight="1" x14ac:dyDescent="0.3">
      <c r="A186" s="831" t="s">
        <v>588</v>
      </c>
      <c r="B186" s="832" t="s">
        <v>6785</v>
      </c>
      <c r="C186" s="832" t="s">
        <v>6786</v>
      </c>
      <c r="D186" s="832" t="s">
        <v>7152</v>
      </c>
      <c r="E186" s="832" t="s">
        <v>1041</v>
      </c>
      <c r="F186" s="849"/>
      <c r="G186" s="849"/>
      <c r="H186" s="849"/>
      <c r="I186" s="849"/>
      <c r="J186" s="849"/>
      <c r="K186" s="849"/>
      <c r="L186" s="849"/>
      <c r="M186" s="849"/>
      <c r="N186" s="849">
        <v>18</v>
      </c>
      <c r="O186" s="849">
        <v>6958.8</v>
      </c>
      <c r="P186" s="837"/>
      <c r="Q186" s="850">
        <v>386.6</v>
      </c>
    </row>
    <row r="187" spans="1:17" ht="14.4" customHeight="1" x14ac:dyDescent="0.3">
      <c r="A187" s="831" t="s">
        <v>588</v>
      </c>
      <c r="B187" s="832" t="s">
        <v>6785</v>
      </c>
      <c r="C187" s="832" t="s">
        <v>7153</v>
      </c>
      <c r="D187" s="832" t="s">
        <v>7154</v>
      </c>
      <c r="E187" s="832" t="s">
        <v>7155</v>
      </c>
      <c r="F187" s="849"/>
      <c r="G187" s="849"/>
      <c r="H187" s="849"/>
      <c r="I187" s="849"/>
      <c r="J187" s="849">
        <v>2</v>
      </c>
      <c r="K187" s="849">
        <v>2613.84</v>
      </c>
      <c r="L187" s="849">
        <v>1</v>
      </c>
      <c r="M187" s="849">
        <v>1306.92</v>
      </c>
      <c r="N187" s="849">
        <v>2</v>
      </c>
      <c r="O187" s="849">
        <v>2813.22</v>
      </c>
      <c r="P187" s="837">
        <v>1.0762785786429161</v>
      </c>
      <c r="Q187" s="850">
        <v>1406.61</v>
      </c>
    </row>
    <row r="188" spans="1:17" ht="14.4" customHeight="1" x14ac:dyDescent="0.3">
      <c r="A188" s="831" t="s">
        <v>588</v>
      </c>
      <c r="B188" s="832" t="s">
        <v>6785</v>
      </c>
      <c r="C188" s="832" t="s">
        <v>7153</v>
      </c>
      <c r="D188" s="832" t="s">
        <v>7156</v>
      </c>
      <c r="E188" s="832" t="s">
        <v>7157</v>
      </c>
      <c r="F188" s="849">
        <v>195</v>
      </c>
      <c r="G188" s="849">
        <v>363788.1</v>
      </c>
      <c r="H188" s="849">
        <v>1.092416898302359</v>
      </c>
      <c r="I188" s="849">
        <v>1865.58</v>
      </c>
      <c r="J188" s="849">
        <v>166</v>
      </c>
      <c r="K188" s="849">
        <v>333012.15000000002</v>
      </c>
      <c r="L188" s="849">
        <v>1</v>
      </c>
      <c r="M188" s="849">
        <v>2006.0972891566266</v>
      </c>
      <c r="N188" s="849">
        <v>168</v>
      </c>
      <c r="O188" s="849">
        <v>362807.76</v>
      </c>
      <c r="P188" s="837">
        <v>1.0894730417493776</v>
      </c>
      <c r="Q188" s="850">
        <v>2159.5700000000002</v>
      </c>
    </row>
    <row r="189" spans="1:17" ht="14.4" customHeight="1" x14ac:dyDescent="0.3">
      <c r="A189" s="831" t="s">
        <v>588</v>
      </c>
      <c r="B189" s="832" t="s">
        <v>6785</v>
      </c>
      <c r="C189" s="832" t="s">
        <v>7153</v>
      </c>
      <c r="D189" s="832" t="s">
        <v>7158</v>
      </c>
      <c r="E189" s="832" t="s">
        <v>7159</v>
      </c>
      <c r="F189" s="849"/>
      <c r="G189" s="849"/>
      <c r="H189" s="849"/>
      <c r="I189" s="849"/>
      <c r="J189" s="849">
        <v>4</v>
      </c>
      <c r="K189" s="849">
        <v>9857.75</v>
      </c>
      <c r="L189" s="849">
        <v>1</v>
      </c>
      <c r="M189" s="849">
        <v>2464.4375</v>
      </c>
      <c r="N189" s="849">
        <v>26</v>
      </c>
      <c r="O189" s="849">
        <v>68669.900000000009</v>
      </c>
      <c r="P189" s="837">
        <v>6.9660825239025144</v>
      </c>
      <c r="Q189" s="850">
        <v>2641.1500000000005</v>
      </c>
    </row>
    <row r="190" spans="1:17" ht="14.4" customHeight="1" x14ac:dyDescent="0.3">
      <c r="A190" s="831" t="s">
        <v>588</v>
      </c>
      <c r="B190" s="832" t="s">
        <v>6785</v>
      </c>
      <c r="C190" s="832" t="s">
        <v>7153</v>
      </c>
      <c r="D190" s="832" t="s">
        <v>7160</v>
      </c>
      <c r="E190" s="832" t="s">
        <v>7161</v>
      </c>
      <c r="F190" s="849"/>
      <c r="G190" s="849"/>
      <c r="H190" s="849"/>
      <c r="I190" s="849"/>
      <c r="J190" s="849">
        <v>2</v>
      </c>
      <c r="K190" s="849">
        <v>4013.02</v>
      </c>
      <c r="L190" s="849">
        <v>1</v>
      </c>
      <c r="M190" s="849">
        <v>2006.51</v>
      </c>
      <c r="N190" s="849">
        <v>4</v>
      </c>
      <c r="O190" s="849">
        <v>8638.2800000000007</v>
      </c>
      <c r="P190" s="837">
        <v>2.152563406113102</v>
      </c>
      <c r="Q190" s="850">
        <v>2159.5700000000002</v>
      </c>
    </row>
    <row r="191" spans="1:17" ht="14.4" customHeight="1" x14ac:dyDescent="0.3">
      <c r="A191" s="831" t="s">
        <v>588</v>
      </c>
      <c r="B191" s="832" t="s">
        <v>6785</v>
      </c>
      <c r="C191" s="832" t="s">
        <v>7153</v>
      </c>
      <c r="D191" s="832" t="s">
        <v>7162</v>
      </c>
      <c r="E191" s="832" t="s">
        <v>7163</v>
      </c>
      <c r="F191" s="849"/>
      <c r="G191" s="849"/>
      <c r="H191" s="849"/>
      <c r="I191" s="849"/>
      <c r="J191" s="849"/>
      <c r="K191" s="849"/>
      <c r="L191" s="849"/>
      <c r="M191" s="849"/>
      <c r="N191" s="849">
        <v>1</v>
      </c>
      <c r="O191" s="849">
        <v>8902.36</v>
      </c>
      <c r="P191" s="837"/>
      <c r="Q191" s="850">
        <v>8902.36</v>
      </c>
    </row>
    <row r="192" spans="1:17" ht="14.4" customHeight="1" x14ac:dyDescent="0.3">
      <c r="A192" s="831" t="s">
        <v>588</v>
      </c>
      <c r="B192" s="832" t="s">
        <v>6785</v>
      </c>
      <c r="C192" s="832" t="s">
        <v>7153</v>
      </c>
      <c r="D192" s="832" t="s">
        <v>7164</v>
      </c>
      <c r="E192" s="832" t="s">
        <v>7165</v>
      </c>
      <c r="F192" s="849"/>
      <c r="G192" s="849"/>
      <c r="H192" s="849"/>
      <c r="I192" s="849"/>
      <c r="J192" s="849">
        <v>4</v>
      </c>
      <c r="K192" s="849">
        <v>39645.32</v>
      </c>
      <c r="L192" s="849">
        <v>1</v>
      </c>
      <c r="M192" s="849">
        <v>9911.33</v>
      </c>
      <c r="N192" s="849">
        <v>6</v>
      </c>
      <c r="O192" s="849">
        <v>61854.9</v>
      </c>
      <c r="P192" s="837">
        <v>1.5602068541759784</v>
      </c>
      <c r="Q192" s="850">
        <v>10309.15</v>
      </c>
    </row>
    <row r="193" spans="1:17" ht="14.4" customHeight="1" x14ac:dyDescent="0.3">
      <c r="A193" s="831" t="s">
        <v>588</v>
      </c>
      <c r="B193" s="832" t="s">
        <v>6785</v>
      </c>
      <c r="C193" s="832" t="s">
        <v>7153</v>
      </c>
      <c r="D193" s="832" t="s">
        <v>7166</v>
      </c>
      <c r="E193" s="832" t="s">
        <v>7167</v>
      </c>
      <c r="F193" s="849">
        <v>29</v>
      </c>
      <c r="G193" s="849">
        <v>26841.53</v>
      </c>
      <c r="H193" s="849">
        <v>0.90192737344754847</v>
      </c>
      <c r="I193" s="849">
        <v>925.56999999999994</v>
      </c>
      <c r="J193" s="849">
        <v>28</v>
      </c>
      <c r="K193" s="849">
        <v>29760.190000000002</v>
      </c>
      <c r="L193" s="849">
        <v>1</v>
      </c>
      <c r="M193" s="849">
        <v>1062.8639285714287</v>
      </c>
      <c r="N193" s="849">
        <v>37</v>
      </c>
      <c r="O193" s="849">
        <v>44829.570000000007</v>
      </c>
      <c r="P193" s="837">
        <v>1.5063603424574912</v>
      </c>
      <c r="Q193" s="850">
        <v>1211.6100000000001</v>
      </c>
    </row>
    <row r="194" spans="1:17" ht="14.4" customHeight="1" x14ac:dyDescent="0.3">
      <c r="A194" s="831" t="s">
        <v>588</v>
      </c>
      <c r="B194" s="832" t="s">
        <v>6785</v>
      </c>
      <c r="C194" s="832" t="s">
        <v>7153</v>
      </c>
      <c r="D194" s="832" t="s">
        <v>7168</v>
      </c>
      <c r="E194" s="832" t="s">
        <v>7169</v>
      </c>
      <c r="F194" s="849"/>
      <c r="G194" s="849"/>
      <c r="H194" s="849"/>
      <c r="I194" s="849"/>
      <c r="J194" s="849">
        <v>1</v>
      </c>
      <c r="K194" s="849">
        <v>240.49</v>
      </c>
      <c r="L194" s="849">
        <v>1</v>
      </c>
      <c r="M194" s="849">
        <v>240.49</v>
      </c>
      <c r="N194" s="849">
        <v>2</v>
      </c>
      <c r="O194" s="849">
        <v>491.22</v>
      </c>
      <c r="P194" s="837">
        <v>2.042579733045033</v>
      </c>
      <c r="Q194" s="850">
        <v>245.61</v>
      </c>
    </row>
    <row r="195" spans="1:17" ht="14.4" customHeight="1" x14ac:dyDescent="0.3">
      <c r="A195" s="831" t="s">
        <v>588</v>
      </c>
      <c r="B195" s="832" t="s">
        <v>6785</v>
      </c>
      <c r="C195" s="832" t="s">
        <v>6925</v>
      </c>
      <c r="D195" s="832" t="s">
        <v>7170</v>
      </c>
      <c r="E195" s="832" t="s">
        <v>7171</v>
      </c>
      <c r="F195" s="849"/>
      <c r="G195" s="849"/>
      <c r="H195" s="849"/>
      <c r="I195" s="849"/>
      <c r="J195" s="849">
        <v>1</v>
      </c>
      <c r="K195" s="849">
        <v>329.98</v>
      </c>
      <c r="L195" s="849">
        <v>1</v>
      </c>
      <c r="M195" s="849">
        <v>329.98</v>
      </c>
      <c r="N195" s="849"/>
      <c r="O195" s="849"/>
      <c r="P195" s="837"/>
      <c r="Q195" s="850"/>
    </row>
    <row r="196" spans="1:17" ht="14.4" customHeight="1" x14ac:dyDescent="0.3">
      <c r="A196" s="831" t="s">
        <v>588</v>
      </c>
      <c r="B196" s="832" t="s">
        <v>6785</v>
      </c>
      <c r="C196" s="832" t="s">
        <v>6925</v>
      </c>
      <c r="D196" s="832" t="s">
        <v>7172</v>
      </c>
      <c r="E196" s="832" t="s">
        <v>7173</v>
      </c>
      <c r="F196" s="849">
        <v>2</v>
      </c>
      <c r="G196" s="849">
        <v>1445.94</v>
      </c>
      <c r="H196" s="849"/>
      <c r="I196" s="849">
        <v>722.97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588</v>
      </c>
      <c r="B197" s="832" t="s">
        <v>6785</v>
      </c>
      <c r="C197" s="832" t="s">
        <v>6925</v>
      </c>
      <c r="D197" s="832" t="s">
        <v>7174</v>
      </c>
      <c r="E197" s="832" t="s">
        <v>7175</v>
      </c>
      <c r="F197" s="849">
        <v>9</v>
      </c>
      <c r="G197" s="849">
        <v>5466.6900000000005</v>
      </c>
      <c r="H197" s="849">
        <v>3.0000000000000004</v>
      </c>
      <c r="I197" s="849">
        <v>607.41000000000008</v>
      </c>
      <c r="J197" s="849">
        <v>3</v>
      </c>
      <c r="K197" s="849">
        <v>1822.23</v>
      </c>
      <c r="L197" s="849">
        <v>1</v>
      </c>
      <c r="M197" s="849">
        <v>607.41</v>
      </c>
      <c r="N197" s="849">
        <v>13</v>
      </c>
      <c r="O197" s="849">
        <v>7896.33</v>
      </c>
      <c r="P197" s="837">
        <v>4.333333333333333</v>
      </c>
      <c r="Q197" s="850">
        <v>607.41</v>
      </c>
    </row>
    <row r="198" spans="1:17" ht="14.4" customHeight="1" x14ac:dyDescent="0.3">
      <c r="A198" s="831" t="s">
        <v>588</v>
      </c>
      <c r="B198" s="832" t="s">
        <v>6785</v>
      </c>
      <c r="C198" s="832" t="s">
        <v>6925</v>
      </c>
      <c r="D198" s="832" t="s">
        <v>7176</v>
      </c>
      <c r="E198" s="832" t="s">
        <v>7177</v>
      </c>
      <c r="F198" s="849">
        <v>1</v>
      </c>
      <c r="G198" s="849">
        <v>13068.03</v>
      </c>
      <c r="H198" s="849">
        <v>1</v>
      </c>
      <c r="I198" s="849">
        <v>13068.03</v>
      </c>
      <c r="J198" s="849">
        <v>1</v>
      </c>
      <c r="K198" s="849">
        <v>13068.03</v>
      </c>
      <c r="L198" s="849">
        <v>1</v>
      </c>
      <c r="M198" s="849">
        <v>13068.03</v>
      </c>
      <c r="N198" s="849">
        <v>1</v>
      </c>
      <c r="O198" s="849">
        <v>13068.03</v>
      </c>
      <c r="P198" s="837">
        <v>1</v>
      </c>
      <c r="Q198" s="850">
        <v>13068.03</v>
      </c>
    </row>
    <row r="199" spans="1:17" ht="14.4" customHeight="1" x14ac:dyDescent="0.3">
      <c r="A199" s="831" t="s">
        <v>588</v>
      </c>
      <c r="B199" s="832" t="s">
        <v>6785</v>
      </c>
      <c r="C199" s="832" t="s">
        <v>6925</v>
      </c>
      <c r="D199" s="832" t="s">
        <v>7178</v>
      </c>
      <c r="E199" s="832" t="s">
        <v>7179</v>
      </c>
      <c r="F199" s="849">
        <v>1</v>
      </c>
      <c r="G199" s="849">
        <v>1265.81</v>
      </c>
      <c r="H199" s="849">
        <v>1</v>
      </c>
      <c r="I199" s="849">
        <v>1265.81</v>
      </c>
      <c r="J199" s="849">
        <v>1</v>
      </c>
      <c r="K199" s="849">
        <v>1265.81</v>
      </c>
      <c r="L199" s="849">
        <v>1</v>
      </c>
      <c r="M199" s="849">
        <v>1265.81</v>
      </c>
      <c r="N199" s="849">
        <v>1</v>
      </c>
      <c r="O199" s="849">
        <v>1265.81</v>
      </c>
      <c r="P199" s="837">
        <v>1</v>
      </c>
      <c r="Q199" s="850">
        <v>1265.81</v>
      </c>
    </row>
    <row r="200" spans="1:17" ht="14.4" customHeight="1" x14ac:dyDescent="0.3">
      <c r="A200" s="831" t="s">
        <v>588</v>
      </c>
      <c r="B200" s="832" t="s">
        <v>6785</v>
      </c>
      <c r="C200" s="832" t="s">
        <v>6925</v>
      </c>
      <c r="D200" s="832" t="s">
        <v>7180</v>
      </c>
      <c r="E200" s="832" t="s">
        <v>7181</v>
      </c>
      <c r="F200" s="849">
        <v>1</v>
      </c>
      <c r="G200" s="849">
        <v>9930</v>
      </c>
      <c r="H200" s="849"/>
      <c r="I200" s="849">
        <v>9930</v>
      </c>
      <c r="J200" s="849"/>
      <c r="K200" s="849"/>
      <c r="L200" s="849"/>
      <c r="M200" s="849"/>
      <c r="N200" s="849">
        <v>1</v>
      </c>
      <c r="O200" s="849">
        <v>9930</v>
      </c>
      <c r="P200" s="837"/>
      <c r="Q200" s="850">
        <v>9930</v>
      </c>
    </row>
    <row r="201" spans="1:17" ht="14.4" customHeight="1" x14ac:dyDescent="0.3">
      <c r="A201" s="831" t="s">
        <v>588</v>
      </c>
      <c r="B201" s="832" t="s">
        <v>6785</v>
      </c>
      <c r="C201" s="832" t="s">
        <v>6925</v>
      </c>
      <c r="D201" s="832" t="s">
        <v>7182</v>
      </c>
      <c r="E201" s="832" t="s">
        <v>7183</v>
      </c>
      <c r="F201" s="849">
        <v>15</v>
      </c>
      <c r="G201" s="849">
        <v>168450.60000000003</v>
      </c>
      <c r="H201" s="849">
        <v>0.65217391304347827</v>
      </c>
      <c r="I201" s="849">
        <v>11230.040000000003</v>
      </c>
      <c r="J201" s="849">
        <v>23</v>
      </c>
      <c r="K201" s="849">
        <v>258290.92000000004</v>
      </c>
      <c r="L201" s="849">
        <v>1</v>
      </c>
      <c r="M201" s="849">
        <v>11230.040000000003</v>
      </c>
      <c r="N201" s="849">
        <v>11</v>
      </c>
      <c r="O201" s="849">
        <v>123530.44</v>
      </c>
      <c r="P201" s="837">
        <v>0.47826086956521735</v>
      </c>
      <c r="Q201" s="850">
        <v>11230.04</v>
      </c>
    </row>
    <row r="202" spans="1:17" ht="14.4" customHeight="1" x14ac:dyDescent="0.3">
      <c r="A202" s="831" t="s">
        <v>588</v>
      </c>
      <c r="B202" s="832" t="s">
        <v>6785</v>
      </c>
      <c r="C202" s="832" t="s">
        <v>6925</v>
      </c>
      <c r="D202" s="832" t="s">
        <v>7184</v>
      </c>
      <c r="E202" s="832" t="s">
        <v>7185</v>
      </c>
      <c r="F202" s="849">
        <v>195</v>
      </c>
      <c r="G202" s="849">
        <v>2713070.0999999996</v>
      </c>
      <c r="H202" s="849">
        <v>1.0372340425531914</v>
      </c>
      <c r="I202" s="849">
        <v>13913.179999999998</v>
      </c>
      <c r="J202" s="849">
        <v>188</v>
      </c>
      <c r="K202" s="849">
        <v>2615677.84</v>
      </c>
      <c r="L202" s="849">
        <v>1</v>
      </c>
      <c r="M202" s="849">
        <v>13913.179999999998</v>
      </c>
      <c r="N202" s="849">
        <v>168</v>
      </c>
      <c r="O202" s="849">
        <v>2337414.2399999998</v>
      </c>
      <c r="P202" s="837">
        <v>0.8936170212765957</v>
      </c>
      <c r="Q202" s="850">
        <v>13913.179999999998</v>
      </c>
    </row>
    <row r="203" spans="1:17" ht="14.4" customHeight="1" x14ac:dyDescent="0.3">
      <c r="A203" s="831" t="s">
        <v>588</v>
      </c>
      <c r="B203" s="832" t="s">
        <v>6785</v>
      </c>
      <c r="C203" s="832" t="s">
        <v>6925</v>
      </c>
      <c r="D203" s="832" t="s">
        <v>7186</v>
      </c>
      <c r="E203" s="832" t="s">
        <v>7187</v>
      </c>
      <c r="F203" s="849"/>
      <c r="G203" s="849"/>
      <c r="H203" s="849"/>
      <c r="I203" s="849"/>
      <c r="J203" s="849">
        <v>5</v>
      </c>
      <c r="K203" s="849">
        <v>5171.45</v>
      </c>
      <c r="L203" s="849">
        <v>1</v>
      </c>
      <c r="M203" s="849">
        <v>1034.29</v>
      </c>
      <c r="N203" s="849"/>
      <c r="O203" s="849"/>
      <c r="P203" s="837"/>
      <c r="Q203" s="850"/>
    </row>
    <row r="204" spans="1:17" ht="14.4" customHeight="1" x14ac:dyDescent="0.3">
      <c r="A204" s="831" t="s">
        <v>588</v>
      </c>
      <c r="B204" s="832" t="s">
        <v>6785</v>
      </c>
      <c r="C204" s="832" t="s">
        <v>6925</v>
      </c>
      <c r="D204" s="832" t="s">
        <v>7188</v>
      </c>
      <c r="E204" s="832" t="s">
        <v>7189</v>
      </c>
      <c r="F204" s="849">
        <v>3</v>
      </c>
      <c r="G204" s="849">
        <v>8500.26</v>
      </c>
      <c r="H204" s="849">
        <v>1.5</v>
      </c>
      <c r="I204" s="849">
        <v>2833.42</v>
      </c>
      <c r="J204" s="849">
        <v>2</v>
      </c>
      <c r="K204" s="849">
        <v>5666.84</v>
      </c>
      <c r="L204" s="849">
        <v>1</v>
      </c>
      <c r="M204" s="849">
        <v>2833.42</v>
      </c>
      <c r="N204" s="849">
        <v>2</v>
      </c>
      <c r="O204" s="849">
        <v>5666.84</v>
      </c>
      <c r="P204" s="837">
        <v>1</v>
      </c>
      <c r="Q204" s="850">
        <v>2833.42</v>
      </c>
    </row>
    <row r="205" spans="1:17" ht="14.4" customHeight="1" x14ac:dyDescent="0.3">
      <c r="A205" s="831" t="s">
        <v>588</v>
      </c>
      <c r="B205" s="832" t="s">
        <v>6785</v>
      </c>
      <c r="C205" s="832" t="s">
        <v>6925</v>
      </c>
      <c r="D205" s="832" t="s">
        <v>7190</v>
      </c>
      <c r="E205" s="832" t="s">
        <v>7191</v>
      </c>
      <c r="F205" s="849">
        <v>1</v>
      </c>
      <c r="G205" s="849">
        <v>3692.56</v>
      </c>
      <c r="H205" s="849"/>
      <c r="I205" s="849">
        <v>3692.56</v>
      </c>
      <c r="J205" s="849"/>
      <c r="K205" s="849"/>
      <c r="L205" s="849"/>
      <c r="M205" s="849"/>
      <c r="N205" s="849">
        <v>1</v>
      </c>
      <c r="O205" s="849">
        <v>3692.56</v>
      </c>
      <c r="P205" s="837"/>
      <c r="Q205" s="850">
        <v>3692.56</v>
      </c>
    </row>
    <row r="206" spans="1:17" ht="14.4" customHeight="1" x14ac:dyDescent="0.3">
      <c r="A206" s="831" t="s">
        <v>588</v>
      </c>
      <c r="B206" s="832" t="s">
        <v>6785</v>
      </c>
      <c r="C206" s="832" t="s">
        <v>6925</v>
      </c>
      <c r="D206" s="832" t="s">
        <v>7192</v>
      </c>
      <c r="E206" s="832" t="s">
        <v>7193</v>
      </c>
      <c r="F206" s="849">
        <v>58</v>
      </c>
      <c r="G206" s="849">
        <v>1575579.2799999996</v>
      </c>
      <c r="H206" s="849">
        <v>1.5675675675675671</v>
      </c>
      <c r="I206" s="849">
        <v>27165.159999999993</v>
      </c>
      <c r="J206" s="849">
        <v>37</v>
      </c>
      <c r="K206" s="849">
        <v>1005110.92</v>
      </c>
      <c r="L206" s="849">
        <v>1</v>
      </c>
      <c r="M206" s="849">
        <v>27165.16</v>
      </c>
      <c r="N206" s="849">
        <v>41</v>
      </c>
      <c r="O206" s="849">
        <v>1113771.56</v>
      </c>
      <c r="P206" s="837">
        <v>1.1081081081081081</v>
      </c>
      <c r="Q206" s="850">
        <v>27165.16</v>
      </c>
    </row>
    <row r="207" spans="1:17" ht="14.4" customHeight="1" x14ac:dyDescent="0.3">
      <c r="A207" s="831" t="s">
        <v>588</v>
      </c>
      <c r="B207" s="832" t="s">
        <v>6785</v>
      </c>
      <c r="C207" s="832" t="s">
        <v>6925</v>
      </c>
      <c r="D207" s="832" t="s">
        <v>7194</v>
      </c>
      <c r="E207" s="832" t="s">
        <v>7195</v>
      </c>
      <c r="F207" s="849">
        <v>1</v>
      </c>
      <c r="G207" s="849">
        <v>27165.16</v>
      </c>
      <c r="H207" s="849"/>
      <c r="I207" s="849">
        <v>27165.16</v>
      </c>
      <c r="J207" s="849"/>
      <c r="K207" s="849"/>
      <c r="L207" s="849"/>
      <c r="M207" s="849"/>
      <c r="N207" s="849">
        <v>2</v>
      </c>
      <c r="O207" s="849">
        <v>54330.32</v>
      </c>
      <c r="P207" s="837"/>
      <c r="Q207" s="850">
        <v>27165.16</v>
      </c>
    </row>
    <row r="208" spans="1:17" ht="14.4" customHeight="1" x14ac:dyDescent="0.3">
      <c r="A208" s="831" t="s">
        <v>588</v>
      </c>
      <c r="B208" s="832" t="s">
        <v>6785</v>
      </c>
      <c r="C208" s="832" t="s">
        <v>6925</v>
      </c>
      <c r="D208" s="832" t="s">
        <v>7196</v>
      </c>
      <c r="E208" s="832" t="s">
        <v>7197</v>
      </c>
      <c r="F208" s="849">
        <v>37</v>
      </c>
      <c r="G208" s="849">
        <v>576983.92000000004</v>
      </c>
      <c r="H208" s="849">
        <v>1.3214285714285714</v>
      </c>
      <c r="I208" s="849">
        <v>15594.160000000002</v>
      </c>
      <c r="J208" s="849">
        <v>28</v>
      </c>
      <c r="K208" s="849">
        <v>436636.48000000004</v>
      </c>
      <c r="L208" s="849">
        <v>1</v>
      </c>
      <c r="M208" s="849">
        <v>15594.160000000002</v>
      </c>
      <c r="N208" s="849">
        <v>22</v>
      </c>
      <c r="O208" s="849">
        <v>343071.52</v>
      </c>
      <c r="P208" s="837">
        <v>0.7857142857142857</v>
      </c>
      <c r="Q208" s="850">
        <v>15594.160000000002</v>
      </c>
    </row>
    <row r="209" spans="1:17" ht="14.4" customHeight="1" x14ac:dyDescent="0.3">
      <c r="A209" s="831" t="s">
        <v>588</v>
      </c>
      <c r="B209" s="832" t="s">
        <v>6785</v>
      </c>
      <c r="C209" s="832" t="s">
        <v>6925</v>
      </c>
      <c r="D209" s="832" t="s">
        <v>7198</v>
      </c>
      <c r="E209" s="832" t="s">
        <v>7199</v>
      </c>
      <c r="F209" s="849">
        <v>18</v>
      </c>
      <c r="G209" s="849">
        <v>66634.02</v>
      </c>
      <c r="H209" s="849">
        <v>1.2857142857142858</v>
      </c>
      <c r="I209" s="849">
        <v>3701.8900000000003</v>
      </c>
      <c r="J209" s="849">
        <v>14</v>
      </c>
      <c r="K209" s="849">
        <v>51826.46</v>
      </c>
      <c r="L209" s="849">
        <v>1</v>
      </c>
      <c r="M209" s="849">
        <v>3701.89</v>
      </c>
      <c r="N209" s="849">
        <v>11</v>
      </c>
      <c r="O209" s="849">
        <v>40720.79</v>
      </c>
      <c r="P209" s="837">
        <v>0.7857142857142857</v>
      </c>
      <c r="Q209" s="850">
        <v>3701.89</v>
      </c>
    </row>
    <row r="210" spans="1:17" ht="14.4" customHeight="1" x14ac:dyDescent="0.3">
      <c r="A210" s="831" t="s">
        <v>588</v>
      </c>
      <c r="B210" s="832" t="s">
        <v>6785</v>
      </c>
      <c r="C210" s="832" t="s">
        <v>6925</v>
      </c>
      <c r="D210" s="832" t="s">
        <v>7200</v>
      </c>
      <c r="E210" s="832" t="s">
        <v>7201</v>
      </c>
      <c r="F210" s="849">
        <v>191</v>
      </c>
      <c r="G210" s="849">
        <v>358478.35000000003</v>
      </c>
      <c r="H210" s="849">
        <v>2.3580246913580249</v>
      </c>
      <c r="I210" s="849">
        <v>1876.8500000000001</v>
      </c>
      <c r="J210" s="849">
        <v>81</v>
      </c>
      <c r="K210" s="849">
        <v>152024.85</v>
      </c>
      <c r="L210" s="849">
        <v>1</v>
      </c>
      <c r="M210" s="849">
        <v>1876.8500000000001</v>
      </c>
      <c r="N210" s="849"/>
      <c r="O210" s="849"/>
      <c r="P210" s="837"/>
      <c r="Q210" s="850"/>
    </row>
    <row r="211" spans="1:17" ht="14.4" customHeight="1" x14ac:dyDescent="0.3">
      <c r="A211" s="831" t="s">
        <v>588</v>
      </c>
      <c r="B211" s="832" t="s">
        <v>6785</v>
      </c>
      <c r="C211" s="832" t="s">
        <v>6925</v>
      </c>
      <c r="D211" s="832" t="s">
        <v>7202</v>
      </c>
      <c r="E211" s="832" t="s">
        <v>7203</v>
      </c>
      <c r="F211" s="849">
        <v>1</v>
      </c>
      <c r="G211" s="849">
        <v>2200</v>
      </c>
      <c r="H211" s="849"/>
      <c r="I211" s="849">
        <v>2200</v>
      </c>
      <c r="J211" s="849"/>
      <c r="K211" s="849"/>
      <c r="L211" s="849"/>
      <c r="M211" s="849"/>
      <c r="N211" s="849">
        <v>0</v>
      </c>
      <c r="O211" s="849">
        <v>0</v>
      </c>
      <c r="P211" s="837"/>
      <c r="Q211" s="850"/>
    </row>
    <row r="212" spans="1:17" ht="14.4" customHeight="1" x14ac:dyDescent="0.3">
      <c r="A212" s="831" t="s">
        <v>588</v>
      </c>
      <c r="B212" s="832" t="s">
        <v>6785</v>
      </c>
      <c r="C212" s="832" t="s">
        <v>6925</v>
      </c>
      <c r="D212" s="832" t="s">
        <v>7204</v>
      </c>
      <c r="E212" s="832" t="s">
        <v>7205</v>
      </c>
      <c r="F212" s="849">
        <v>1</v>
      </c>
      <c r="G212" s="849">
        <v>10348</v>
      </c>
      <c r="H212" s="849">
        <v>0.5</v>
      </c>
      <c r="I212" s="849">
        <v>10348</v>
      </c>
      <c r="J212" s="849">
        <v>2</v>
      </c>
      <c r="K212" s="849">
        <v>20696</v>
      </c>
      <c r="L212" s="849">
        <v>1</v>
      </c>
      <c r="M212" s="849">
        <v>10348</v>
      </c>
      <c r="N212" s="849"/>
      <c r="O212" s="849"/>
      <c r="P212" s="837"/>
      <c r="Q212" s="850"/>
    </row>
    <row r="213" spans="1:17" ht="14.4" customHeight="1" x14ac:dyDescent="0.3">
      <c r="A213" s="831" t="s">
        <v>588</v>
      </c>
      <c r="B213" s="832" t="s">
        <v>6785</v>
      </c>
      <c r="C213" s="832" t="s">
        <v>6925</v>
      </c>
      <c r="D213" s="832" t="s">
        <v>7206</v>
      </c>
      <c r="E213" s="832" t="s">
        <v>7207</v>
      </c>
      <c r="F213" s="849">
        <v>6</v>
      </c>
      <c r="G213" s="849">
        <v>62088</v>
      </c>
      <c r="H213" s="849">
        <v>6</v>
      </c>
      <c r="I213" s="849">
        <v>10348</v>
      </c>
      <c r="J213" s="849">
        <v>1</v>
      </c>
      <c r="K213" s="849">
        <v>10348</v>
      </c>
      <c r="L213" s="849">
        <v>1</v>
      </c>
      <c r="M213" s="849">
        <v>10348</v>
      </c>
      <c r="N213" s="849">
        <v>4</v>
      </c>
      <c r="O213" s="849">
        <v>41392</v>
      </c>
      <c r="P213" s="837">
        <v>4</v>
      </c>
      <c r="Q213" s="850">
        <v>10348</v>
      </c>
    </row>
    <row r="214" spans="1:17" ht="14.4" customHeight="1" x14ac:dyDescent="0.3">
      <c r="A214" s="831" t="s">
        <v>588</v>
      </c>
      <c r="B214" s="832" t="s">
        <v>6785</v>
      </c>
      <c r="C214" s="832" t="s">
        <v>6925</v>
      </c>
      <c r="D214" s="832" t="s">
        <v>7208</v>
      </c>
      <c r="E214" s="832" t="s">
        <v>7209</v>
      </c>
      <c r="F214" s="849">
        <v>6</v>
      </c>
      <c r="G214" s="849">
        <v>62088</v>
      </c>
      <c r="H214" s="849">
        <v>1.2</v>
      </c>
      <c r="I214" s="849">
        <v>10348</v>
      </c>
      <c r="J214" s="849">
        <v>5</v>
      </c>
      <c r="K214" s="849">
        <v>51740</v>
      </c>
      <c r="L214" s="849">
        <v>1</v>
      </c>
      <c r="M214" s="849">
        <v>10348</v>
      </c>
      <c r="N214" s="849">
        <v>7</v>
      </c>
      <c r="O214" s="849">
        <v>72436</v>
      </c>
      <c r="P214" s="837">
        <v>1.4</v>
      </c>
      <c r="Q214" s="850">
        <v>10348</v>
      </c>
    </row>
    <row r="215" spans="1:17" ht="14.4" customHeight="1" x14ac:dyDescent="0.3">
      <c r="A215" s="831" t="s">
        <v>588</v>
      </c>
      <c r="B215" s="832" t="s">
        <v>6785</v>
      </c>
      <c r="C215" s="832" t="s">
        <v>6925</v>
      </c>
      <c r="D215" s="832" t="s">
        <v>7210</v>
      </c>
      <c r="E215" s="832" t="s">
        <v>7211</v>
      </c>
      <c r="F215" s="849">
        <v>4</v>
      </c>
      <c r="G215" s="849">
        <v>41392</v>
      </c>
      <c r="H215" s="849">
        <v>0.66666666666666663</v>
      </c>
      <c r="I215" s="849">
        <v>10348</v>
      </c>
      <c r="J215" s="849">
        <v>6</v>
      </c>
      <c r="K215" s="849">
        <v>62088</v>
      </c>
      <c r="L215" s="849">
        <v>1</v>
      </c>
      <c r="M215" s="849">
        <v>10348</v>
      </c>
      <c r="N215" s="849">
        <v>8</v>
      </c>
      <c r="O215" s="849">
        <v>82784</v>
      </c>
      <c r="P215" s="837">
        <v>1.3333333333333333</v>
      </c>
      <c r="Q215" s="850">
        <v>10348</v>
      </c>
    </row>
    <row r="216" spans="1:17" ht="14.4" customHeight="1" x14ac:dyDescent="0.3">
      <c r="A216" s="831" t="s">
        <v>588</v>
      </c>
      <c r="B216" s="832" t="s">
        <v>6785</v>
      </c>
      <c r="C216" s="832" t="s">
        <v>6925</v>
      </c>
      <c r="D216" s="832" t="s">
        <v>7212</v>
      </c>
      <c r="E216" s="832" t="s">
        <v>7213</v>
      </c>
      <c r="F216" s="849">
        <v>4</v>
      </c>
      <c r="G216" s="849">
        <v>41392</v>
      </c>
      <c r="H216" s="849">
        <v>1.3333333333333333</v>
      </c>
      <c r="I216" s="849">
        <v>10348</v>
      </c>
      <c r="J216" s="849">
        <v>3</v>
      </c>
      <c r="K216" s="849">
        <v>31044</v>
      </c>
      <c r="L216" s="849">
        <v>1</v>
      </c>
      <c r="M216" s="849">
        <v>10348</v>
      </c>
      <c r="N216" s="849">
        <v>5</v>
      </c>
      <c r="O216" s="849">
        <v>51740</v>
      </c>
      <c r="P216" s="837">
        <v>1.6666666666666667</v>
      </c>
      <c r="Q216" s="850">
        <v>10348</v>
      </c>
    </row>
    <row r="217" spans="1:17" ht="14.4" customHeight="1" x14ac:dyDescent="0.3">
      <c r="A217" s="831" t="s">
        <v>588</v>
      </c>
      <c r="B217" s="832" t="s">
        <v>6785</v>
      </c>
      <c r="C217" s="832" t="s">
        <v>6925</v>
      </c>
      <c r="D217" s="832" t="s">
        <v>7214</v>
      </c>
      <c r="E217" s="832" t="s">
        <v>7215</v>
      </c>
      <c r="F217" s="849">
        <v>2</v>
      </c>
      <c r="G217" s="849">
        <v>20696</v>
      </c>
      <c r="H217" s="849">
        <v>2</v>
      </c>
      <c r="I217" s="849">
        <v>10348</v>
      </c>
      <c r="J217" s="849">
        <v>1</v>
      </c>
      <c r="K217" s="849">
        <v>10348</v>
      </c>
      <c r="L217" s="849">
        <v>1</v>
      </c>
      <c r="M217" s="849">
        <v>10348</v>
      </c>
      <c r="N217" s="849">
        <v>2</v>
      </c>
      <c r="O217" s="849">
        <v>20696</v>
      </c>
      <c r="P217" s="837">
        <v>2</v>
      </c>
      <c r="Q217" s="850">
        <v>10348</v>
      </c>
    </row>
    <row r="218" spans="1:17" ht="14.4" customHeight="1" x14ac:dyDescent="0.3">
      <c r="A218" s="831" t="s">
        <v>588</v>
      </c>
      <c r="B218" s="832" t="s">
        <v>6785</v>
      </c>
      <c r="C218" s="832" t="s">
        <v>6925</v>
      </c>
      <c r="D218" s="832" t="s">
        <v>7216</v>
      </c>
      <c r="E218" s="832" t="s">
        <v>7217</v>
      </c>
      <c r="F218" s="849">
        <v>4</v>
      </c>
      <c r="G218" s="849">
        <v>41392</v>
      </c>
      <c r="H218" s="849">
        <v>4</v>
      </c>
      <c r="I218" s="849">
        <v>10348</v>
      </c>
      <c r="J218" s="849">
        <v>1</v>
      </c>
      <c r="K218" s="849">
        <v>10348</v>
      </c>
      <c r="L218" s="849">
        <v>1</v>
      </c>
      <c r="M218" s="849">
        <v>10348</v>
      </c>
      <c r="N218" s="849">
        <v>5</v>
      </c>
      <c r="O218" s="849">
        <v>51740</v>
      </c>
      <c r="P218" s="837">
        <v>5</v>
      </c>
      <c r="Q218" s="850">
        <v>10348</v>
      </c>
    </row>
    <row r="219" spans="1:17" ht="14.4" customHeight="1" x14ac:dyDescent="0.3">
      <c r="A219" s="831" t="s">
        <v>588</v>
      </c>
      <c r="B219" s="832" t="s">
        <v>6785</v>
      </c>
      <c r="C219" s="832" t="s">
        <v>6925</v>
      </c>
      <c r="D219" s="832" t="s">
        <v>7218</v>
      </c>
      <c r="E219" s="832" t="s">
        <v>7219</v>
      </c>
      <c r="F219" s="849"/>
      <c r="G219" s="849"/>
      <c r="H219" s="849"/>
      <c r="I219" s="849"/>
      <c r="J219" s="849"/>
      <c r="K219" s="849"/>
      <c r="L219" s="849"/>
      <c r="M219" s="849"/>
      <c r="N219" s="849">
        <v>2</v>
      </c>
      <c r="O219" s="849">
        <v>20696</v>
      </c>
      <c r="P219" s="837"/>
      <c r="Q219" s="850">
        <v>10348</v>
      </c>
    </row>
    <row r="220" spans="1:17" ht="14.4" customHeight="1" x14ac:dyDescent="0.3">
      <c r="A220" s="831" t="s">
        <v>588</v>
      </c>
      <c r="B220" s="832" t="s">
        <v>6785</v>
      </c>
      <c r="C220" s="832" t="s">
        <v>6925</v>
      </c>
      <c r="D220" s="832" t="s">
        <v>7220</v>
      </c>
      <c r="E220" s="832" t="s">
        <v>7221</v>
      </c>
      <c r="F220" s="849">
        <v>2</v>
      </c>
      <c r="G220" s="849">
        <v>640</v>
      </c>
      <c r="H220" s="849">
        <v>0.1111111111111111</v>
      </c>
      <c r="I220" s="849">
        <v>320</v>
      </c>
      <c r="J220" s="849">
        <v>18</v>
      </c>
      <c r="K220" s="849">
        <v>5760</v>
      </c>
      <c r="L220" s="849">
        <v>1</v>
      </c>
      <c r="M220" s="849">
        <v>320</v>
      </c>
      <c r="N220" s="849"/>
      <c r="O220" s="849"/>
      <c r="P220" s="837"/>
      <c r="Q220" s="850"/>
    </row>
    <row r="221" spans="1:17" ht="14.4" customHeight="1" x14ac:dyDescent="0.3">
      <c r="A221" s="831" t="s">
        <v>588</v>
      </c>
      <c r="B221" s="832" t="s">
        <v>6785</v>
      </c>
      <c r="C221" s="832" t="s">
        <v>6925</v>
      </c>
      <c r="D221" s="832" t="s">
        <v>7222</v>
      </c>
      <c r="E221" s="832" t="s">
        <v>7223</v>
      </c>
      <c r="F221" s="849">
        <v>4</v>
      </c>
      <c r="G221" s="849">
        <v>5248.16</v>
      </c>
      <c r="H221" s="849"/>
      <c r="I221" s="849">
        <v>1312.04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588</v>
      </c>
      <c r="B222" s="832" t="s">
        <v>6785</v>
      </c>
      <c r="C222" s="832" t="s">
        <v>6925</v>
      </c>
      <c r="D222" s="832" t="s">
        <v>7224</v>
      </c>
      <c r="E222" s="832" t="s">
        <v>7225</v>
      </c>
      <c r="F222" s="849">
        <v>193</v>
      </c>
      <c r="G222" s="849">
        <v>179416.65999999997</v>
      </c>
      <c r="H222" s="849">
        <v>1.0604395604395602</v>
      </c>
      <c r="I222" s="849">
        <v>929.61999999999989</v>
      </c>
      <c r="J222" s="849">
        <v>182</v>
      </c>
      <c r="K222" s="849">
        <v>169190.84000000003</v>
      </c>
      <c r="L222" s="849">
        <v>1</v>
      </c>
      <c r="M222" s="849">
        <v>929.62000000000012</v>
      </c>
      <c r="N222" s="849">
        <v>168</v>
      </c>
      <c r="O222" s="849">
        <v>156176.16</v>
      </c>
      <c r="P222" s="837">
        <v>0.92307692307692291</v>
      </c>
      <c r="Q222" s="850">
        <v>929.62</v>
      </c>
    </row>
    <row r="223" spans="1:17" ht="14.4" customHeight="1" x14ac:dyDescent="0.3">
      <c r="A223" s="831" t="s">
        <v>588</v>
      </c>
      <c r="B223" s="832" t="s">
        <v>6785</v>
      </c>
      <c r="C223" s="832" t="s">
        <v>6925</v>
      </c>
      <c r="D223" s="832" t="s">
        <v>7226</v>
      </c>
      <c r="E223" s="832" t="s">
        <v>7227</v>
      </c>
      <c r="F223" s="849">
        <v>12</v>
      </c>
      <c r="G223" s="849">
        <v>22255.68</v>
      </c>
      <c r="H223" s="849"/>
      <c r="I223" s="849">
        <v>1854.64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588</v>
      </c>
      <c r="B224" s="832" t="s">
        <v>6785</v>
      </c>
      <c r="C224" s="832" t="s">
        <v>6925</v>
      </c>
      <c r="D224" s="832" t="s">
        <v>7228</v>
      </c>
      <c r="E224" s="832" t="s">
        <v>7229</v>
      </c>
      <c r="F224" s="849">
        <v>69</v>
      </c>
      <c r="G224" s="849">
        <v>307192.13999999996</v>
      </c>
      <c r="H224" s="849">
        <v>0.89610389610389618</v>
      </c>
      <c r="I224" s="849">
        <v>4452.0599999999995</v>
      </c>
      <c r="J224" s="849">
        <v>77</v>
      </c>
      <c r="K224" s="849">
        <v>342808.61999999994</v>
      </c>
      <c r="L224" s="849">
        <v>1</v>
      </c>
      <c r="M224" s="849">
        <v>4452.0599999999995</v>
      </c>
      <c r="N224" s="849">
        <v>59</v>
      </c>
      <c r="O224" s="849">
        <v>262671.53999999998</v>
      </c>
      <c r="P224" s="837">
        <v>0.76623376623376627</v>
      </c>
      <c r="Q224" s="850">
        <v>4452.0599999999995</v>
      </c>
    </row>
    <row r="225" spans="1:17" ht="14.4" customHeight="1" x14ac:dyDescent="0.3">
      <c r="A225" s="831" t="s">
        <v>588</v>
      </c>
      <c r="B225" s="832" t="s">
        <v>6785</v>
      </c>
      <c r="C225" s="832" t="s">
        <v>6925</v>
      </c>
      <c r="D225" s="832" t="s">
        <v>6926</v>
      </c>
      <c r="E225" s="832" t="s">
        <v>6927</v>
      </c>
      <c r="F225" s="849">
        <v>316</v>
      </c>
      <c r="G225" s="849">
        <v>19086.399999999998</v>
      </c>
      <c r="H225" s="849">
        <v>0.78999999999999992</v>
      </c>
      <c r="I225" s="849">
        <v>60.399999999999991</v>
      </c>
      <c r="J225" s="849">
        <v>400</v>
      </c>
      <c r="K225" s="849">
        <v>24160</v>
      </c>
      <c r="L225" s="849">
        <v>1</v>
      </c>
      <c r="M225" s="849">
        <v>60.4</v>
      </c>
      <c r="N225" s="849">
        <v>311</v>
      </c>
      <c r="O225" s="849">
        <v>19010.599999999999</v>
      </c>
      <c r="P225" s="837">
        <v>0.78686258278145693</v>
      </c>
      <c r="Q225" s="850">
        <v>61.12733118971061</v>
      </c>
    </row>
    <row r="226" spans="1:17" ht="14.4" customHeight="1" x14ac:dyDescent="0.3">
      <c r="A226" s="831" t="s">
        <v>588</v>
      </c>
      <c r="B226" s="832" t="s">
        <v>6785</v>
      </c>
      <c r="C226" s="832" t="s">
        <v>6925</v>
      </c>
      <c r="D226" s="832" t="s">
        <v>7230</v>
      </c>
      <c r="E226" s="832" t="s">
        <v>7231</v>
      </c>
      <c r="F226" s="849"/>
      <c r="G226" s="849"/>
      <c r="H226" s="849"/>
      <c r="I226" s="849"/>
      <c r="J226" s="849">
        <v>1</v>
      </c>
      <c r="K226" s="849">
        <v>152.69999999999999</v>
      </c>
      <c r="L226" s="849">
        <v>1</v>
      </c>
      <c r="M226" s="849">
        <v>152.69999999999999</v>
      </c>
      <c r="N226" s="849">
        <v>2</v>
      </c>
      <c r="O226" s="849">
        <v>305.39999999999998</v>
      </c>
      <c r="P226" s="837">
        <v>2</v>
      </c>
      <c r="Q226" s="850">
        <v>152.69999999999999</v>
      </c>
    </row>
    <row r="227" spans="1:17" ht="14.4" customHeight="1" x14ac:dyDescent="0.3">
      <c r="A227" s="831" t="s">
        <v>588</v>
      </c>
      <c r="B227" s="832" t="s">
        <v>6785</v>
      </c>
      <c r="C227" s="832" t="s">
        <v>6925</v>
      </c>
      <c r="D227" s="832" t="s">
        <v>7232</v>
      </c>
      <c r="E227" s="832" t="s">
        <v>7233</v>
      </c>
      <c r="F227" s="849">
        <v>1</v>
      </c>
      <c r="G227" s="849">
        <v>117.4</v>
      </c>
      <c r="H227" s="849"/>
      <c r="I227" s="849">
        <v>117.4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588</v>
      </c>
      <c r="B228" s="832" t="s">
        <v>6785</v>
      </c>
      <c r="C228" s="832" t="s">
        <v>6925</v>
      </c>
      <c r="D228" s="832" t="s">
        <v>7234</v>
      </c>
      <c r="E228" s="832" t="s">
        <v>7235</v>
      </c>
      <c r="F228" s="849"/>
      <c r="G228" s="849"/>
      <c r="H228" s="849"/>
      <c r="I228" s="849"/>
      <c r="J228" s="849">
        <v>5</v>
      </c>
      <c r="K228" s="849">
        <v>723.5</v>
      </c>
      <c r="L228" s="849">
        <v>1</v>
      </c>
      <c r="M228" s="849">
        <v>144.69999999999999</v>
      </c>
      <c r="N228" s="849">
        <v>6</v>
      </c>
      <c r="O228" s="849">
        <v>868.19999999999993</v>
      </c>
      <c r="P228" s="837">
        <v>1.2</v>
      </c>
      <c r="Q228" s="850">
        <v>144.69999999999999</v>
      </c>
    </row>
    <row r="229" spans="1:17" ht="14.4" customHeight="1" x14ac:dyDescent="0.3">
      <c r="A229" s="831" t="s">
        <v>588</v>
      </c>
      <c r="B229" s="832" t="s">
        <v>6785</v>
      </c>
      <c r="C229" s="832" t="s">
        <v>6925</v>
      </c>
      <c r="D229" s="832" t="s">
        <v>7236</v>
      </c>
      <c r="E229" s="832" t="s">
        <v>7235</v>
      </c>
      <c r="F229" s="849">
        <v>9</v>
      </c>
      <c r="G229" s="849">
        <v>1795.5</v>
      </c>
      <c r="H229" s="849">
        <v>1.8</v>
      </c>
      <c r="I229" s="849">
        <v>199.5</v>
      </c>
      <c r="J229" s="849">
        <v>5</v>
      </c>
      <c r="K229" s="849">
        <v>997.5</v>
      </c>
      <c r="L229" s="849">
        <v>1</v>
      </c>
      <c r="M229" s="849">
        <v>199.5</v>
      </c>
      <c r="N229" s="849">
        <v>17</v>
      </c>
      <c r="O229" s="849">
        <v>3391.5</v>
      </c>
      <c r="P229" s="837">
        <v>3.4</v>
      </c>
      <c r="Q229" s="850">
        <v>199.5</v>
      </c>
    </row>
    <row r="230" spans="1:17" ht="14.4" customHeight="1" x14ac:dyDescent="0.3">
      <c r="A230" s="831" t="s">
        <v>588</v>
      </c>
      <c r="B230" s="832" t="s">
        <v>6785</v>
      </c>
      <c r="C230" s="832" t="s">
        <v>6925</v>
      </c>
      <c r="D230" s="832" t="s">
        <v>7237</v>
      </c>
      <c r="E230" s="832" t="s">
        <v>7238</v>
      </c>
      <c r="F230" s="849">
        <v>13</v>
      </c>
      <c r="G230" s="849">
        <v>42075.28</v>
      </c>
      <c r="H230" s="849">
        <v>0.59090909090909083</v>
      </c>
      <c r="I230" s="849">
        <v>3236.56</v>
      </c>
      <c r="J230" s="849">
        <v>22</v>
      </c>
      <c r="K230" s="849">
        <v>71204.320000000007</v>
      </c>
      <c r="L230" s="849">
        <v>1</v>
      </c>
      <c r="M230" s="849">
        <v>3236.5600000000004</v>
      </c>
      <c r="N230" s="849">
        <v>9</v>
      </c>
      <c r="O230" s="849">
        <v>29129.039999999997</v>
      </c>
      <c r="P230" s="837">
        <v>0.40909090909090901</v>
      </c>
      <c r="Q230" s="850">
        <v>3236.5599999999995</v>
      </c>
    </row>
    <row r="231" spans="1:17" ht="14.4" customHeight="1" x14ac:dyDescent="0.3">
      <c r="A231" s="831" t="s">
        <v>588</v>
      </c>
      <c r="B231" s="832" t="s">
        <v>6785</v>
      </c>
      <c r="C231" s="832" t="s">
        <v>6925</v>
      </c>
      <c r="D231" s="832" t="s">
        <v>7239</v>
      </c>
      <c r="E231" s="832" t="s">
        <v>7240</v>
      </c>
      <c r="F231" s="849">
        <v>11</v>
      </c>
      <c r="G231" s="849">
        <v>35602.160000000003</v>
      </c>
      <c r="H231" s="849">
        <v>0.84615384615384626</v>
      </c>
      <c r="I231" s="849">
        <v>3236.5600000000004</v>
      </c>
      <c r="J231" s="849">
        <v>13</v>
      </c>
      <c r="K231" s="849">
        <v>42075.28</v>
      </c>
      <c r="L231" s="849">
        <v>1</v>
      </c>
      <c r="M231" s="849">
        <v>3236.56</v>
      </c>
      <c r="N231" s="849">
        <v>8</v>
      </c>
      <c r="O231" s="849">
        <v>25892.480000000003</v>
      </c>
      <c r="P231" s="837">
        <v>0.61538461538461553</v>
      </c>
      <c r="Q231" s="850">
        <v>3236.5600000000004</v>
      </c>
    </row>
    <row r="232" spans="1:17" ht="14.4" customHeight="1" x14ac:dyDescent="0.3">
      <c r="A232" s="831" t="s">
        <v>588</v>
      </c>
      <c r="B232" s="832" t="s">
        <v>6785</v>
      </c>
      <c r="C232" s="832" t="s">
        <v>6925</v>
      </c>
      <c r="D232" s="832" t="s">
        <v>7241</v>
      </c>
      <c r="E232" s="832" t="s">
        <v>7242</v>
      </c>
      <c r="F232" s="849"/>
      <c r="G232" s="849"/>
      <c r="H232" s="849"/>
      <c r="I232" s="849"/>
      <c r="J232" s="849">
        <v>1</v>
      </c>
      <c r="K232" s="849">
        <v>4902</v>
      </c>
      <c r="L232" s="849">
        <v>1</v>
      </c>
      <c r="M232" s="849">
        <v>4902</v>
      </c>
      <c r="N232" s="849"/>
      <c r="O232" s="849"/>
      <c r="P232" s="837"/>
      <c r="Q232" s="850"/>
    </row>
    <row r="233" spans="1:17" ht="14.4" customHeight="1" x14ac:dyDescent="0.3">
      <c r="A233" s="831" t="s">
        <v>588</v>
      </c>
      <c r="B233" s="832" t="s">
        <v>6785</v>
      </c>
      <c r="C233" s="832" t="s">
        <v>6925</v>
      </c>
      <c r="D233" s="832" t="s">
        <v>7243</v>
      </c>
      <c r="E233" s="832" t="s">
        <v>7244</v>
      </c>
      <c r="F233" s="849">
        <v>31</v>
      </c>
      <c r="G233" s="849">
        <v>149389</v>
      </c>
      <c r="H233" s="849">
        <v>1.2916666666666667</v>
      </c>
      <c r="I233" s="849">
        <v>4819</v>
      </c>
      <c r="J233" s="849">
        <v>24</v>
      </c>
      <c r="K233" s="849">
        <v>115656</v>
      </c>
      <c r="L233" s="849">
        <v>1</v>
      </c>
      <c r="M233" s="849">
        <v>4819</v>
      </c>
      <c r="N233" s="849">
        <v>29</v>
      </c>
      <c r="O233" s="849">
        <v>139751</v>
      </c>
      <c r="P233" s="837">
        <v>1.2083333333333333</v>
      </c>
      <c r="Q233" s="850">
        <v>4819</v>
      </c>
    </row>
    <row r="234" spans="1:17" ht="14.4" customHeight="1" x14ac:dyDescent="0.3">
      <c r="A234" s="831" t="s">
        <v>588</v>
      </c>
      <c r="B234" s="832" t="s">
        <v>6785</v>
      </c>
      <c r="C234" s="832" t="s">
        <v>6925</v>
      </c>
      <c r="D234" s="832" t="s">
        <v>7245</v>
      </c>
      <c r="E234" s="832" t="s">
        <v>7246</v>
      </c>
      <c r="F234" s="849">
        <v>1</v>
      </c>
      <c r="G234" s="849">
        <v>3547.47</v>
      </c>
      <c r="H234" s="849"/>
      <c r="I234" s="849">
        <v>3547.47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588</v>
      </c>
      <c r="B235" s="832" t="s">
        <v>6785</v>
      </c>
      <c r="C235" s="832" t="s">
        <v>6925</v>
      </c>
      <c r="D235" s="832" t="s">
        <v>7247</v>
      </c>
      <c r="E235" s="832" t="s">
        <v>7248</v>
      </c>
      <c r="F235" s="849"/>
      <c r="G235" s="849"/>
      <c r="H235" s="849"/>
      <c r="I235" s="849"/>
      <c r="J235" s="849">
        <v>1</v>
      </c>
      <c r="K235" s="849">
        <v>2834.45</v>
      </c>
      <c r="L235" s="849">
        <v>1</v>
      </c>
      <c r="M235" s="849">
        <v>2834.45</v>
      </c>
      <c r="N235" s="849"/>
      <c r="O235" s="849"/>
      <c r="P235" s="837"/>
      <c r="Q235" s="850"/>
    </row>
    <row r="236" spans="1:17" ht="14.4" customHeight="1" x14ac:dyDescent="0.3">
      <c r="A236" s="831" t="s">
        <v>588</v>
      </c>
      <c r="B236" s="832" t="s">
        <v>6785</v>
      </c>
      <c r="C236" s="832" t="s">
        <v>6925</v>
      </c>
      <c r="D236" s="832" t="s">
        <v>7249</v>
      </c>
      <c r="E236" s="832" t="s">
        <v>7250</v>
      </c>
      <c r="F236" s="849">
        <v>132</v>
      </c>
      <c r="G236" s="849">
        <v>677433.23999999987</v>
      </c>
      <c r="H236" s="849">
        <v>1.0232558139534884</v>
      </c>
      <c r="I236" s="849">
        <v>5132.0699999999988</v>
      </c>
      <c r="J236" s="849">
        <v>129</v>
      </c>
      <c r="K236" s="849">
        <v>662037.02999999991</v>
      </c>
      <c r="L236" s="849">
        <v>1</v>
      </c>
      <c r="M236" s="849">
        <v>5132.07</v>
      </c>
      <c r="N236" s="849">
        <v>119</v>
      </c>
      <c r="O236" s="849">
        <v>610716.32999999996</v>
      </c>
      <c r="P236" s="837">
        <v>0.92248062015503884</v>
      </c>
      <c r="Q236" s="850">
        <v>5132.07</v>
      </c>
    </row>
    <row r="237" spans="1:17" ht="14.4" customHeight="1" x14ac:dyDescent="0.3">
      <c r="A237" s="831" t="s">
        <v>588</v>
      </c>
      <c r="B237" s="832" t="s">
        <v>6785</v>
      </c>
      <c r="C237" s="832" t="s">
        <v>6925</v>
      </c>
      <c r="D237" s="832" t="s">
        <v>7251</v>
      </c>
      <c r="E237" s="832" t="s">
        <v>7250</v>
      </c>
      <c r="F237" s="849">
        <v>10</v>
      </c>
      <c r="G237" s="849">
        <v>51320.7</v>
      </c>
      <c r="H237" s="849">
        <v>1.1111118327899092</v>
      </c>
      <c r="I237" s="849">
        <v>5132.07</v>
      </c>
      <c r="J237" s="849">
        <v>10</v>
      </c>
      <c r="K237" s="849">
        <v>46188.6</v>
      </c>
      <c r="L237" s="849">
        <v>1</v>
      </c>
      <c r="M237" s="849">
        <v>4618.8599999999997</v>
      </c>
      <c r="N237" s="849">
        <v>14</v>
      </c>
      <c r="O237" s="849">
        <v>64664.039999999994</v>
      </c>
      <c r="P237" s="837">
        <v>1.4</v>
      </c>
      <c r="Q237" s="850">
        <v>4618.8599999999997</v>
      </c>
    </row>
    <row r="238" spans="1:17" ht="14.4" customHeight="1" x14ac:dyDescent="0.3">
      <c r="A238" s="831" t="s">
        <v>588</v>
      </c>
      <c r="B238" s="832" t="s">
        <v>6785</v>
      </c>
      <c r="C238" s="832" t="s">
        <v>6925</v>
      </c>
      <c r="D238" s="832" t="s">
        <v>7252</v>
      </c>
      <c r="E238" s="832" t="s">
        <v>7250</v>
      </c>
      <c r="F238" s="849">
        <v>4</v>
      </c>
      <c r="G238" s="849">
        <v>21170.84</v>
      </c>
      <c r="H238" s="849">
        <v>4</v>
      </c>
      <c r="I238" s="849">
        <v>5292.71</v>
      </c>
      <c r="J238" s="849">
        <v>1</v>
      </c>
      <c r="K238" s="849">
        <v>5292.71</v>
      </c>
      <c r="L238" s="849">
        <v>1</v>
      </c>
      <c r="M238" s="849">
        <v>5292.71</v>
      </c>
      <c r="N238" s="849"/>
      <c r="O238" s="849"/>
      <c r="P238" s="837"/>
      <c r="Q238" s="850"/>
    </row>
    <row r="239" spans="1:17" ht="14.4" customHeight="1" x14ac:dyDescent="0.3">
      <c r="A239" s="831" t="s">
        <v>588</v>
      </c>
      <c r="B239" s="832" t="s">
        <v>6785</v>
      </c>
      <c r="C239" s="832" t="s">
        <v>6925</v>
      </c>
      <c r="D239" s="832" t="s">
        <v>7253</v>
      </c>
      <c r="E239" s="832" t="s">
        <v>7254</v>
      </c>
      <c r="F239" s="849"/>
      <c r="G239" s="849"/>
      <c r="H239" s="849"/>
      <c r="I239" s="849"/>
      <c r="J239" s="849">
        <v>2</v>
      </c>
      <c r="K239" s="849">
        <v>2843.78</v>
      </c>
      <c r="L239" s="849">
        <v>1</v>
      </c>
      <c r="M239" s="849">
        <v>1421.89</v>
      </c>
      <c r="N239" s="849"/>
      <c r="O239" s="849"/>
      <c r="P239" s="837"/>
      <c r="Q239" s="850"/>
    </row>
    <row r="240" spans="1:17" ht="14.4" customHeight="1" x14ac:dyDescent="0.3">
      <c r="A240" s="831" t="s">
        <v>588</v>
      </c>
      <c r="B240" s="832" t="s">
        <v>6785</v>
      </c>
      <c r="C240" s="832" t="s">
        <v>6925</v>
      </c>
      <c r="D240" s="832" t="s">
        <v>7255</v>
      </c>
      <c r="E240" s="832" t="s">
        <v>7254</v>
      </c>
      <c r="F240" s="849"/>
      <c r="G240" s="849"/>
      <c r="H240" s="849"/>
      <c r="I240" s="849"/>
      <c r="J240" s="849">
        <v>2</v>
      </c>
      <c r="K240" s="849">
        <v>3312.22</v>
      </c>
      <c r="L240" s="849">
        <v>1</v>
      </c>
      <c r="M240" s="849">
        <v>1656.11</v>
      </c>
      <c r="N240" s="849"/>
      <c r="O240" s="849"/>
      <c r="P240" s="837"/>
      <c r="Q240" s="850"/>
    </row>
    <row r="241" spans="1:17" ht="14.4" customHeight="1" x14ac:dyDescent="0.3">
      <c r="A241" s="831" t="s">
        <v>588</v>
      </c>
      <c r="B241" s="832" t="s">
        <v>6785</v>
      </c>
      <c r="C241" s="832" t="s">
        <v>6925</v>
      </c>
      <c r="D241" s="832" t="s">
        <v>7256</v>
      </c>
      <c r="E241" s="832" t="s">
        <v>7254</v>
      </c>
      <c r="F241" s="849"/>
      <c r="G241" s="849"/>
      <c r="H241" s="849"/>
      <c r="I241" s="849"/>
      <c r="J241" s="849">
        <v>1</v>
      </c>
      <c r="K241" s="849">
        <v>1779.44</v>
      </c>
      <c r="L241" s="849">
        <v>1</v>
      </c>
      <c r="M241" s="849">
        <v>1779.44</v>
      </c>
      <c r="N241" s="849"/>
      <c r="O241" s="849"/>
      <c r="P241" s="837"/>
      <c r="Q241" s="850"/>
    </row>
    <row r="242" spans="1:17" ht="14.4" customHeight="1" x14ac:dyDescent="0.3">
      <c r="A242" s="831" t="s">
        <v>588</v>
      </c>
      <c r="B242" s="832" t="s">
        <v>6785</v>
      </c>
      <c r="C242" s="832" t="s">
        <v>6925</v>
      </c>
      <c r="D242" s="832" t="s">
        <v>7257</v>
      </c>
      <c r="E242" s="832" t="s">
        <v>7258</v>
      </c>
      <c r="F242" s="849"/>
      <c r="G242" s="849"/>
      <c r="H242" s="849"/>
      <c r="I242" s="849"/>
      <c r="J242" s="849">
        <v>1</v>
      </c>
      <c r="K242" s="849">
        <v>9370.7999999999993</v>
      </c>
      <c r="L242" s="849">
        <v>1</v>
      </c>
      <c r="M242" s="849">
        <v>9370.7999999999993</v>
      </c>
      <c r="N242" s="849"/>
      <c r="O242" s="849"/>
      <c r="P242" s="837"/>
      <c r="Q242" s="850"/>
    </row>
    <row r="243" spans="1:17" ht="14.4" customHeight="1" x14ac:dyDescent="0.3">
      <c r="A243" s="831" t="s">
        <v>588</v>
      </c>
      <c r="B243" s="832" t="s">
        <v>6785</v>
      </c>
      <c r="C243" s="832" t="s">
        <v>6925</v>
      </c>
      <c r="D243" s="832" t="s">
        <v>7259</v>
      </c>
      <c r="E243" s="832" t="s">
        <v>7260</v>
      </c>
      <c r="F243" s="849">
        <v>19</v>
      </c>
      <c r="G243" s="849">
        <v>26976.58</v>
      </c>
      <c r="H243" s="849">
        <v>2.1111111111111112</v>
      </c>
      <c r="I243" s="849">
        <v>1419.8200000000002</v>
      </c>
      <c r="J243" s="849">
        <v>9</v>
      </c>
      <c r="K243" s="849">
        <v>12778.380000000001</v>
      </c>
      <c r="L243" s="849">
        <v>1</v>
      </c>
      <c r="M243" s="849">
        <v>1419.8200000000002</v>
      </c>
      <c r="N243" s="849">
        <v>12</v>
      </c>
      <c r="O243" s="849">
        <v>17037.84</v>
      </c>
      <c r="P243" s="837">
        <v>1.3333333333333333</v>
      </c>
      <c r="Q243" s="850">
        <v>1419.82</v>
      </c>
    </row>
    <row r="244" spans="1:17" ht="14.4" customHeight="1" x14ac:dyDescent="0.3">
      <c r="A244" s="831" t="s">
        <v>588</v>
      </c>
      <c r="B244" s="832" t="s">
        <v>6785</v>
      </c>
      <c r="C244" s="832" t="s">
        <v>6925</v>
      </c>
      <c r="D244" s="832" t="s">
        <v>7261</v>
      </c>
      <c r="E244" s="832" t="s">
        <v>7260</v>
      </c>
      <c r="F244" s="849">
        <v>1</v>
      </c>
      <c r="G244" s="849">
        <v>1547.29</v>
      </c>
      <c r="H244" s="849">
        <v>0.2</v>
      </c>
      <c r="I244" s="849">
        <v>1547.29</v>
      </c>
      <c r="J244" s="849">
        <v>5</v>
      </c>
      <c r="K244" s="849">
        <v>7736.45</v>
      </c>
      <c r="L244" s="849">
        <v>1</v>
      </c>
      <c r="M244" s="849">
        <v>1547.29</v>
      </c>
      <c r="N244" s="849">
        <v>8</v>
      </c>
      <c r="O244" s="849">
        <v>12378.32</v>
      </c>
      <c r="P244" s="837">
        <v>1.6</v>
      </c>
      <c r="Q244" s="850">
        <v>1547.29</v>
      </c>
    </row>
    <row r="245" spans="1:17" ht="14.4" customHeight="1" x14ac:dyDescent="0.3">
      <c r="A245" s="831" t="s">
        <v>588</v>
      </c>
      <c r="B245" s="832" t="s">
        <v>6785</v>
      </c>
      <c r="C245" s="832" t="s">
        <v>6925</v>
      </c>
      <c r="D245" s="832" t="s">
        <v>7262</v>
      </c>
      <c r="E245" s="832" t="s">
        <v>7260</v>
      </c>
      <c r="F245" s="849"/>
      <c r="G245" s="849"/>
      <c r="H245" s="849"/>
      <c r="I245" s="849"/>
      <c r="J245" s="849">
        <v>1</v>
      </c>
      <c r="K245" s="849">
        <v>1644.71</v>
      </c>
      <c r="L245" s="849">
        <v>1</v>
      </c>
      <c r="M245" s="849">
        <v>1644.71</v>
      </c>
      <c r="N245" s="849">
        <v>7</v>
      </c>
      <c r="O245" s="849">
        <v>11512.97</v>
      </c>
      <c r="P245" s="837">
        <v>6.9999999999999991</v>
      </c>
      <c r="Q245" s="850">
        <v>1644.7099999999998</v>
      </c>
    </row>
    <row r="246" spans="1:17" ht="14.4" customHeight="1" x14ac:dyDescent="0.3">
      <c r="A246" s="831" t="s">
        <v>588</v>
      </c>
      <c r="B246" s="832" t="s">
        <v>6785</v>
      </c>
      <c r="C246" s="832" t="s">
        <v>6925</v>
      </c>
      <c r="D246" s="832" t="s">
        <v>7263</v>
      </c>
      <c r="E246" s="832" t="s">
        <v>7260</v>
      </c>
      <c r="F246" s="849"/>
      <c r="G246" s="849"/>
      <c r="H246" s="849"/>
      <c r="I246" s="849"/>
      <c r="J246" s="849"/>
      <c r="K246" s="849"/>
      <c r="L246" s="849"/>
      <c r="M246" s="849"/>
      <c r="N246" s="849">
        <v>4</v>
      </c>
      <c r="O246" s="849">
        <v>7134.32</v>
      </c>
      <c r="P246" s="837"/>
      <c r="Q246" s="850">
        <v>1783.58</v>
      </c>
    </row>
    <row r="247" spans="1:17" ht="14.4" customHeight="1" x14ac:dyDescent="0.3">
      <c r="A247" s="831" t="s">
        <v>588</v>
      </c>
      <c r="B247" s="832" t="s">
        <v>6785</v>
      </c>
      <c r="C247" s="832" t="s">
        <v>6925</v>
      </c>
      <c r="D247" s="832" t="s">
        <v>7264</v>
      </c>
      <c r="E247" s="832" t="s">
        <v>7265</v>
      </c>
      <c r="F247" s="849"/>
      <c r="G247" s="849"/>
      <c r="H247" s="849"/>
      <c r="I247" s="849"/>
      <c r="J247" s="849">
        <v>6</v>
      </c>
      <c r="K247" s="849">
        <v>11317.08</v>
      </c>
      <c r="L247" s="849">
        <v>1</v>
      </c>
      <c r="M247" s="849">
        <v>1886.18</v>
      </c>
      <c r="N247" s="849">
        <v>8</v>
      </c>
      <c r="O247" s="849">
        <v>15089.44</v>
      </c>
      <c r="P247" s="837">
        <v>1.3333333333333335</v>
      </c>
      <c r="Q247" s="850">
        <v>1886.18</v>
      </c>
    </row>
    <row r="248" spans="1:17" ht="14.4" customHeight="1" x14ac:dyDescent="0.3">
      <c r="A248" s="831" t="s">
        <v>588</v>
      </c>
      <c r="B248" s="832" t="s">
        <v>6785</v>
      </c>
      <c r="C248" s="832" t="s">
        <v>6925</v>
      </c>
      <c r="D248" s="832" t="s">
        <v>7266</v>
      </c>
      <c r="E248" s="832" t="s">
        <v>7265</v>
      </c>
      <c r="F248" s="849">
        <v>13</v>
      </c>
      <c r="G248" s="849">
        <v>26446.940000000002</v>
      </c>
      <c r="H248" s="849">
        <v>1.4444444444444446</v>
      </c>
      <c r="I248" s="849">
        <v>2034.38</v>
      </c>
      <c r="J248" s="849">
        <v>9</v>
      </c>
      <c r="K248" s="849">
        <v>18309.419999999998</v>
      </c>
      <c r="L248" s="849">
        <v>1</v>
      </c>
      <c r="M248" s="849">
        <v>2034.3799999999999</v>
      </c>
      <c r="N248" s="849">
        <v>5</v>
      </c>
      <c r="O248" s="849">
        <v>10171.900000000001</v>
      </c>
      <c r="P248" s="837">
        <v>0.55555555555555569</v>
      </c>
      <c r="Q248" s="850">
        <v>2034.3800000000003</v>
      </c>
    </row>
    <row r="249" spans="1:17" ht="14.4" customHeight="1" x14ac:dyDescent="0.3">
      <c r="A249" s="831" t="s">
        <v>588</v>
      </c>
      <c r="B249" s="832" t="s">
        <v>6785</v>
      </c>
      <c r="C249" s="832" t="s">
        <v>6925</v>
      </c>
      <c r="D249" s="832" t="s">
        <v>7267</v>
      </c>
      <c r="E249" s="832" t="s">
        <v>7265</v>
      </c>
      <c r="F249" s="849">
        <v>3</v>
      </c>
      <c r="G249" s="849">
        <v>6684.54</v>
      </c>
      <c r="H249" s="849">
        <v>0.75</v>
      </c>
      <c r="I249" s="849">
        <v>2228.1799999999998</v>
      </c>
      <c r="J249" s="849">
        <v>4</v>
      </c>
      <c r="K249" s="849">
        <v>8912.7199999999993</v>
      </c>
      <c r="L249" s="849">
        <v>1</v>
      </c>
      <c r="M249" s="849">
        <v>2228.1799999999998</v>
      </c>
      <c r="N249" s="849">
        <v>6</v>
      </c>
      <c r="O249" s="849">
        <v>13369.079999999998</v>
      </c>
      <c r="P249" s="837">
        <v>1.5</v>
      </c>
      <c r="Q249" s="850">
        <v>2228.1799999999998</v>
      </c>
    </row>
    <row r="250" spans="1:17" ht="14.4" customHeight="1" x14ac:dyDescent="0.3">
      <c r="A250" s="831" t="s">
        <v>588</v>
      </c>
      <c r="B250" s="832" t="s">
        <v>6785</v>
      </c>
      <c r="C250" s="832" t="s">
        <v>6925</v>
      </c>
      <c r="D250" s="832" t="s">
        <v>7268</v>
      </c>
      <c r="E250" s="832" t="s">
        <v>7265</v>
      </c>
      <c r="F250" s="849"/>
      <c r="G250" s="849"/>
      <c r="H250" s="849"/>
      <c r="I250" s="849"/>
      <c r="J250" s="849">
        <v>1</v>
      </c>
      <c r="K250" s="849">
        <v>2478.98</v>
      </c>
      <c r="L250" s="849">
        <v>1</v>
      </c>
      <c r="M250" s="849">
        <v>2478.98</v>
      </c>
      <c r="N250" s="849">
        <v>7</v>
      </c>
      <c r="O250" s="849">
        <v>17352.86</v>
      </c>
      <c r="P250" s="837">
        <v>7</v>
      </c>
      <c r="Q250" s="850">
        <v>2478.98</v>
      </c>
    </row>
    <row r="251" spans="1:17" ht="14.4" customHeight="1" x14ac:dyDescent="0.3">
      <c r="A251" s="831" t="s">
        <v>588</v>
      </c>
      <c r="B251" s="832" t="s">
        <v>6785</v>
      </c>
      <c r="C251" s="832" t="s">
        <v>6925</v>
      </c>
      <c r="D251" s="832" t="s">
        <v>7269</v>
      </c>
      <c r="E251" s="832" t="s">
        <v>7270</v>
      </c>
      <c r="F251" s="849">
        <v>4</v>
      </c>
      <c r="G251" s="849">
        <v>48153.599999999999</v>
      </c>
      <c r="H251" s="849">
        <v>0.79999999999999993</v>
      </c>
      <c r="I251" s="849">
        <v>12038.4</v>
      </c>
      <c r="J251" s="849">
        <v>5</v>
      </c>
      <c r="K251" s="849">
        <v>60192</v>
      </c>
      <c r="L251" s="849">
        <v>1</v>
      </c>
      <c r="M251" s="849">
        <v>12038.4</v>
      </c>
      <c r="N251" s="849">
        <v>2</v>
      </c>
      <c r="O251" s="849">
        <v>24076.799999999999</v>
      </c>
      <c r="P251" s="837">
        <v>0.39999999999999997</v>
      </c>
      <c r="Q251" s="850">
        <v>12038.4</v>
      </c>
    </row>
    <row r="252" spans="1:17" ht="14.4" customHeight="1" x14ac:dyDescent="0.3">
      <c r="A252" s="831" t="s">
        <v>588</v>
      </c>
      <c r="B252" s="832" t="s">
        <v>6785</v>
      </c>
      <c r="C252" s="832" t="s">
        <v>6925</v>
      </c>
      <c r="D252" s="832" t="s">
        <v>7271</v>
      </c>
      <c r="E252" s="832" t="s">
        <v>7270</v>
      </c>
      <c r="F252" s="849">
        <v>23</v>
      </c>
      <c r="G252" s="849">
        <v>308347.2</v>
      </c>
      <c r="H252" s="849">
        <v>1.7692307692307694</v>
      </c>
      <c r="I252" s="849">
        <v>13406.4</v>
      </c>
      <c r="J252" s="849">
        <v>13</v>
      </c>
      <c r="K252" s="849">
        <v>174283.19999999998</v>
      </c>
      <c r="L252" s="849">
        <v>1</v>
      </c>
      <c r="M252" s="849">
        <v>13406.399999999998</v>
      </c>
      <c r="N252" s="849">
        <v>9</v>
      </c>
      <c r="O252" s="849">
        <v>108591.84000000001</v>
      </c>
      <c r="P252" s="837">
        <v>0.62307692307692319</v>
      </c>
      <c r="Q252" s="850">
        <v>12065.760000000002</v>
      </c>
    </row>
    <row r="253" spans="1:17" ht="14.4" customHeight="1" x14ac:dyDescent="0.3">
      <c r="A253" s="831" t="s">
        <v>588</v>
      </c>
      <c r="B253" s="832" t="s">
        <v>6785</v>
      </c>
      <c r="C253" s="832" t="s">
        <v>6925</v>
      </c>
      <c r="D253" s="832" t="s">
        <v>7272</v>
      </c>
      <c r="E253" s="832" t="s">
        <v>7273</v>
      </c>
      <c r="F253" s="849">
        <v>18</v>
      </c>
      <c r="G253" s="849">
        <v>280713.60000000003</v>
      </c>
      <c r="H253" s="849">
        <v>1.7999999999999998</v>
      </c>
      <c r="I253" s="849">
        <v>15595.200000000003</v>
      </c>
      <c r="J253" s="849">
        <v>10</v>
      </c>
      <c r="K253" s="849">
        <v>155952.00000000003</v>
      </c>
      <c r="L253" s="849">
        <v>1</v>
      </c>
      <c r="M253" s="849">
        <v>15595.200000000003</v>
      </c>
      <c r="N253" s="849">
        <v>7</v>
      </c>
      <c r="O253" s="849">
        <v>109166.39999999999</v>
      </c>
      <c r="P253" s="837">
        <v>0.69999999999999984</v>
      </c>
      <c r="Q253" s="850">
        <v>15595.199999999999</v>
      </c>
    </row>
    <row r="254" spans="1:17" ht="14.4" customHeight="1" x14ac:dyDescent="0.3">
      <c r="A254" s="831" t="s">
        <v>588</v>
      </c>
      <c r="B254" s="832" t="s">
        <v>6785</v>
      </c>
      <c r="C254" s="832" t="s">
        <v>6925</v>
      </c>
      <c r="D254" s="832" t="s">
        <v>7274</v>
      </c>
      <c r="E254" s="832" t="s">
        <v>7275</v>
      </c>
      <c r="F254" s="849">
        <v>30</v>
      </c>
      <c r="G254" s="849">
        <v>258551.99999999994</v>
      </c>
      <c r="H254" s="849">
        <v>1.5789473684210522</v>
      </c>
      <c r="I254" s="849">
        <v>8618.3999999999978</v>
      </c>
      <c r="J254" s="849">
        <v>19</v>
      </c>
      <c r="K254" s="849">
        <v>163749.6</v>
      </c>
      <c r="L254" s="849">
        <v>1</v>
      </c>
      <c r="M254" s="849">
        <v>8618.4</v>
      </c>
      <c r="N254" s="849">
        <v>12</v>
      </c>
      <c r="O254" s="849">
        <v>103420.79999999999</v>
      </c>
      <c r="P254" s="837">
        <v>0.63157894736842091</v>
      </c>
      <c r="Q254" s="850">
        <v>8618.4</v>
      </c>
    </row>
    <row r="255" spans="1:17" ht="14.4" customHeight="1" x14ac:dyDescent="0.3">
      <c r="A255" s="831" t="s">
        <v>588</v>
      </c>
      <c r="B255" s="832" t="s">
        <v>6785</v>
      </c>
      <c r="C255" s="832" t="s">
        <v>6925</v>
      </c>
      <c r="D255" s="832" t="s">
        <v>7276</v>
      </c>
      <c r="E255" s="832" t="s">
        <v>7277</v>
      </c>
      <c r="F255" s="849">
        <v>2</v>
      </c>
      <c r="G255" s="849">
        <v>20656.8</v>
      </c>
      <c r="H255" s="849">
        <v>2</v>
      </c>
      <c r="I255" s="849">
        <v>10328.4</v>
      </c>
      <c r="J255" s="849">
        <v>1</v>
      </c>
      <c r="K255" s="849">
        <v>10328.4</v>
      </c>
      <c r="L255" s="849">
        <v>1</v>
      </c>
      <c r="M255" s="849">
        <v>10328.4</v>
      </c>
      <c r="N255" s="849">
        <v>1</v>
      </c>
      <c r="O255" s="849">
        <v>10328.4</v>
      </c>
      <c r="P255" s="837">
        <v>1</v>
      </c>
      <c r="Q255" s="850">
        <v>10328.4</v>
      </c>
    </row>
    <row r="256" spans="1:17" ht="14.4" customHeight="1" x14ac:dyDescent="0.3">
      <c r="A256" s="831" t="s">
        <v>588</v>
      </c>
      <c r="B256" s="832" t="s">
        <v>6785</v>
      </c>
      <c r="C256" s="832" t="s">
        <v>6925</v>
      </c>
      <c r="D256" s="832" t="s">
        <v>7278</v>
      </c>
      <c r="E256" s="832" t="s">
        <v>7279</v>
      </c>
      <c r="F256" s="849">
        <v>12</v>
      </c>
      <c r="G256" s="849">
        <v>14676</v>
      </c>
      <c r="H256" s="849">
        <v>1.2</v>
      </c>
      <c r="I256" s="849">
        <v>1223</v>
      </c>
      <c r="J256" s="849">
        <v>10</v>
      </c>
      <c r="K256" s="849">
        <v>12230</v>
      </c>
      <c r="L256" s="849">
        <v>1</v>
      </c>
      <c r="M256" s="849">
        <v>1223</v>
      </c>
      <c r="N256" s="849">
        <v>20</v>
      </c>
      <c r="O256" s="849">
        <v>24460</v>
      </c>
      <c r="P256" s="837">
        <v>2</v>
      </c>
      <c r="Q256" s="850">
        <v>1223</v>
      </c>
    </row>
    <row r="257" spans="1:17" ht="14.4" customHeight="1" x14ac:dyDescent="0.3">
      <c r="A257" s="831" t="s">
        <v>588</v>
      </c>
      <c r="B257" s="832" t="s">
        <v>6785</v>
      </c>
      <c r="C257" s="832" t="s">
        <v>6925</v>
      </c>
      <c r="D257" s="832" t="s">
        <v>7280</v>
      </c>
      <c r="E257" s="832" t="s">
        <v>7281</v>
      </c>
      <c r="F257" s="849">
        <v>1</v>
      </c>
      <c r="G257" s="849">
        <v>7116.71</v>
      </c>
      <c r="H257" s="849">
        <v>2.8571428571428571E-2</v>
      </c>
      <c r="I257" s="849">
        <v>7116.71</v>
      </c>
      <c r="J257" s="849">
        <v>35</v>
      </c>
      <c r="K257" s="849">
        <v>249084.85</v>
      </c>
      <c r="L257" s="849">
        <v>1</v>
      </c>
      <c r="M257" s="849">
        <v>7116.71</v>
      </c>
      <c r="N257" s="849">
        <v>43</v>
      </c>
      <c r="O257" s="849">
        <v>306018.53000000003</v>
      </c>
      <c r="P257" s="837">
        <v>1.2285714285714286</v>
      </c>
      <c r="Q257" s="850">
        <v>7116.7100000000009</v>
      </c>
    </row>
    <row r="258" spans="1:17" ht="14.4" customHeight="1" x14ac:dyDescent="0.3">
      <c r="A258" s="831" t="s">
        <v>588</v>
      </c>
      <c r="B258" s="832" t="s">
        <v>6785</v>
      </c>
      <c r="C258" s="832" t="s">
        <v>6925</v>
      </c>
      <c r="D258" s="832" t="s">
        <v>7282</v>
      </c>
      <c r="E258" s="832" t="s">
        <v>7260</v>
      </c>
      <c r="F258" s="849">
        <v>3</v>
      </c>
      <c r="G258" s="849">
        <v>3824.19</v>
      </c>
      <c r="H258" s="849">
        <v>0.5</v>
      </c>
      <c r="I258" s="849">
        <v>1274.73</v>
      </c>
      <c r="J258" s="849">
        <v>6</v>
      </c>
      <c r="K258" s="849">
        <v>7648.38</v>
      </c>
      <c r="L258" s="849">
        <v>1</v>
      </c>
      <c r="M258" s="849">
        <v>1274.73</v>
      </c>
      <c r="N258" s="849">
        <v>14</v>
      </c>
      <c r="O258" s="849">
        <v>17846.22</v>
      </c>
      <c r="P258" s="837">
        <v>2.3333333333333335</v>
      </c>
      <c r="Q258" s="850">
        <v>1274.73</v>
      </c>
    </row>
    <row r="259" spans="1:17" ht="14.4" customHeight="1" x14ac:dyDescent="0.3">
      <c r="A259" s="831" t="s">
        <v>588</v>
      </c>
      <c r="B259" s="832" t="s">
        <v>6785</v>
      </c>
      <c r="C259" s="832" t="s">
        <v>6925</v>
      </c>
      <c r="D259" s="832" t="s">
        <v>7283</v>
      </c>
      <c r="E259" s="832" t="s">
        <v>7284</v>
      </c>
      <c r="F259" s="849">
        <v>6</v>
      </c>
      <c r="G259" s="849">
        <v>6292.7999999999993</v>
      </c>
      <c r="H259" s="849">
        <v>1.9999999999999998</v>
      </c>
      <c r="I259" s="849">
        <v>1048.8</v>
      </c>
      <c r="J259" s="849">
        <v>3</v>
      </c>
      <c r="K259" s="849">
        <v>3146.4</v>
      </c>
      <c r="L259" s="849">
        <v>1</v>
      </c>
      <c r="M259" s="849">
        <v>1048.8</v>
      </c>
      <c r="N259" s="849">
        <v>4</v>
      </c>
      <c r="O259" s="849">
        <v>4195.2</v>
      </c>
      <c r="P259" s="837">
        <v>1.3333333333333333</v>
      </c>
      <c r="Q259" s="850">
        <v>1048.8</v>
      </c>
    </row>
    <row r="260" spans="1:17" ht="14.4" customHeight="1" x14ac:dyDescent="0.3">
      <c r="A260" s="831" t="s">
        <v>588</v>
      </c>
      <c r="B260" s="832" t="s">
        <v>6785</v>
      </c>
      <c r="C260" s="832" t="s">
        <v>6925</v>
      </c>
      <c r="D260" s="832" t="s">
        <v>7285</v>
      </c>
      <c r="E260" s="832" t="s">
        <v>7286</v>
      </c>
      <c r="F260" s="849"/>
      <c r="G260" s="849"/>
      <c r="H260" s="849"/>
      <c r="I260" s="849"/>
      <c r="J260" s="849">
        <v>1</v>
      </c>
      <c r="K260" s="849">
        <v>12451.91</v>
      </c>
      <c r="L260" s="849">
        <v>1</v>
      </c>
      <c r="M260" s="849">
        <v>12451.91</v>
      </c>
      <c r="N260" s="849"/>
      <c r="O260" s="849"/>
      <c r="P260" s="837"/>
      <c r="Q260" s="850"/>
    </row>
    <row r="261" spans="1:17" ht="14.4" customHeight="1" x14ac:dyDescent="0.3">
      <c r="A261" s="831" t="s">
        <v>588</v>
      </c>
      <c r="B261" s="832" t="s">
        <v>6785</v>
      </c>
      <c r="C261" s="832" t="s">
        <v>6925</v>
      </c>
      <c r="D261" s="832" t="s">
        <v>7287</v>
      </c>
      <c r="E261" s="832" t="s">
        <v>7288</v>
      </c>
      <c r="F261" s="849">
        <v>1</v>
      </c>
      <c r="G261" s="849">
        <v>10628.95</v>
      </c>
      <c r="H261" s="849">
        <v>0.33333333333333331</v>
      </c>
      <c r="I261" s="849">
        <v>10628.95</v>
      </c>
      <c r="J261" s="849">
        <v>3</v>
      </c>
      <c r="K261" s="849">
        <v>31886.850000000002</v>
      </c>
      <c r="L261" s="849">
        <v>1</v>
      </c>
      <c r="M261" s="849">
        <v>10628.95</v>
      </c>
      <c r="N261" s="849">
        <v>1</v>
      </c>
      <c r="O261" s="849">
        <v>10628.95</v>
      </c>
      <c r="P261" s="837">
        <v>0.33333333333333331</v>
      </c>
      <c r="Q261" s="850">
        <v>10628.95</v>
      </c>
    </row>
    <row r="262" spans="1:17" ht="14.4" customHeight="1" x14ac:dyDescent="0.3">
      <c r="A262" s="831" t="s">
        <v>588</v>
      </c>
      <c r="B262" s="832" t="s">
        <v>6785</v>
      </c>
      <c r="C262" s="832" t="s">
        <v>6925</v>
      </c>
      <c r="D262" s="832" t="s">
        <v>7289</v>
      </c>
      <c r="E262" s="832" t="s">
        <v>7290</v>
      </c>
      <c r="F262" s="849">
        <v>6</v>
      </c>
      <c r="G262" s="849">
        <v>234072</v>
      </c>
      <c r="H262" s="849">
        <v>1</v>
      </c>
      <c r="I262" s="849">
        <v>39012</v>
      </c>
      <c r="J262" s="849">
        <v>6</v>
      </c>
      <c r="K262" s="849">
        <v>234072</v>
      </c>
      <c r="L262" s="849">
        <v>1</v>
      </c>
      <c r="M262" s="849">
        <v>39012</v>
      </c>
      <c r="N262" s="849">
        <v>9</v>
      </c>
      <c r="O262" s="849">
        <v>351108</v>
      </c>
      <c r="P262" s="837">
        <v>1.5</v>
      </c>
      <c r="Q262" s="850">
        <v>39012</v>
      </c>
    </row>
    <row r="263" spans="1:17" ht="14.4" customHeight="1" x14ac:dyDescent="0.3">
      <c r="A263" s="831" t="s">
        <v>588</v>
      </c>
      <c r="B263" s="832" t="s">
        <v>6785</v>
      </c>
      <c r="C263" s="832" t="s">
        <v>6925</v>
      </c>
      <c r="D263" s="832" t="s">
        <v>7291</v>
      </c>
      <c r="E263" s="832" t="s">
        <v>7292</v>
      </c>
      <c r="F263" s="849">
        <v>3</v>
      </c>
      <c r="G263" s="849">
        <v>111477</v>
      </c>
      <c r="H263" s="849">
        <v>1</v>
      </c>
      <c r="I263" s="849">
        <v>37159</v>
      </c>
      <c r="J263" s="849">
        <v>3</v>
      </c>
      <c r="K263" s="849">
        <v>111477</v>
      </c>
      <c r="L263" s="849">
        <v>1</v>
      </c>
      <c r="M263" s="849">
        <v>37159</v>
      </c>
      <c r="N263" s="849">
        <v>2</v>
      </c>
      <c r="O263" s="849">
        <v>74318</v>
      </c>
      <c r="P263" s="837">
        <v>0.66666666666666663</v>
      </c>
      <c r="Q263" s="850">
        <v>37159</v>
      </c>
    </row>
    <row r="264" spans="1:17" ht="14.4" customHeight="1" x14ac:dyDescent="0.3">
      <c r="A264" s="831" t="s">
        <v>588</v>
      </c>
      <c r="B264" s="832" t="s">
        <v>6785</v>
      </c>
      <c r="C264" s="832" t="s">
        <v>6925</v>
      </c>
      <c r="D264" s="832" t="s">
        <v>7293</v>
      </c>
      <c r="E264" s="832" t="s">
        <v>7294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9986</v>
      </c>
      <c r="P264" s="837"/>
      <c r="Q264" s="850">
        <v>9986</v>
      </c>
    </row>
    <row r="265" spans="1:17" ht="14.4" customHeight="1" x14ac:dyDescent="0.3">
      <c r="A265" s="831" t="s">
        <v>588</v>
      </c>
      <c r="B265" s="832" t="s">
        <v>6785</v>
      </c>
      <c r="C265" s="832" t="s">
        <v>6925</v>
      </c>
      <c r="D265" s="832" t="s">
        <v>7295</v>
      </c>
      <c r="E265" s="832" t="s">
        <v>7296</v>
      </c>
      <c r="F265" s="849">
        <v>9</v>
      </c>
      <c r="G265" s="849">
        <v>186849</v>
      </c>
      <c r="H265" s="849">
        <v>1.125</v>
      </c>
      <c r="I265" s="849">
        <v>20761</v>
      </c>
      <c r="J265" s="849">
        <v>8</v>
      </c>
      <c r="K265" s="849">
        <v>166088</v>
      </c>
      <c r="L265" s="849">
        <v>1</v>
      </c>
      <c r="M265" s="849">
        <v>20761</v>
      </c>
      <c r="N265" s="849">
        <v>10</v>
      </c>
      <c r="O265" s="849">
        <v>207610</v>
      </c>
      <c r="P265" s="837">
        <v>1.25</v>
      </c>
      <c r="Q265" s="850">
        <v>20761</v>
      </c>
    </row>
    <row r="266" spans="1:17" ht="14.4" customHeight="1" x14ac:dyDescent="0.3">
      <c r="A266" s="831" t="s">
        <v>588</v>
      </c>
      <c r="B266" s="832" t="s">
        <v>6785</v>
      </c>
      <c r="C266" s="832" t="s">
        <v>6925</v>
      </c>
      <c r="D266" s="832" t="s">
        <v>7297</v>
      </c>
      <c r="E266" s="832" t="s">
        <v>7298</v>
      </c>
      <c r="F266" s="849">
        <v>3</v>
      </c>
      <c r="G266" s="849">
        <v>7041</v>
      </c>
      <c r="H266" s="849">
        <v>1</v>
      </c>
      <c r="I266" s="849">
        <v>2347</v>
      </c>
      <c r="J266" s="849">
        <v>3</v>
      </c>
      <c r="K266" s="849">
        <v>7041</v>
      </c>
      <c r="L266" s="849">
        <v>1</v>
      </c>
      <c r="M266" s="849">
        <v>2347</v>
      </c>
      <c r="N266" s="849">
        <v>2</v>
      </c>
      <c r="O266" s="849">
        <v>4694</v>
      </c>
      <c r="P266" s="837">
        <v>0.66666666666666663</v>
      </c>
      <c r="Q266" s="850">
        <v>2347</v>
      </c>
    </row>
    <row r="267" spans="1:17" ht="14.4" customHeight="1" x14ac:dyDescent="0.3">
      <c r="A267" s="831" t="s">
        <v>588</v>
      </c>
      <c r="B267" s="832" t="s">
        <v>6785</v>
      </c>
      <c r="C267" s="832" t="s">
        <v>6925</v>
      </c>
      <c r="D267" s="832" t="s">
        <v>7299</v>
      </c>
      <c r="E267" s="832" t="s">
        <v>7235</v>
      </c>
      <c r="F267" s="849">
        <v>2</v>
      </c>
      <c r="G267" s="849">
        <v>364.8</v>
      </c>
      <c r="H267" s="849">
        <v>2</v>
      </c>
      <c r="I267" s="849">
        <v>182.4</v>
      </c>
      <c r="J267" s="849">
        <v>1</v>
      </c>
      <c r="K267" s="849">
        <v>182.4</v>
      </c>
      <c r="L267" s="849">
        <v>1</v>
      </c>
      <c r="M267" s="849">
        <v>182.4</v>
      </c>
      <c r="N267" s="849"/>
      <c r="O267" s="849"/>
      <c r="P267" s="837"/>
      <c r="Q267" s="850"/>
    </row>
    <row r="268" spans="1:17" ht="14.4" customHeight="1" x14ac:dyDescent="0.3">
      <c r="A268" s="831" t="s">
        <v>588</v>
      </c>
      <c r="B268" s="832" t="s">
        <v>6785</v>
      </c>
      <c r="C268" s="832" t="s">
        <v>6925</v>
      </c>
      <c r="D268" s="832" t="s">
        <v>7300</v>
      </c>
      <c r="E268" s="832" t="s">
        <v>7301</v>
      </c>
      <c r="F268" s="849"/>
      <c r="G268" s="849"/>
      <c r="H268" s="849"/>
      <c r="I268" s="849"/>
      <c r="J268" s="849">
        <v>2</v>
      </c>
      <c r="K268" s="849">
        <v>2190.46</v>
      </c>
      <c r="L268" s="849">
        <v>1</v>
      </c>
      <c r="M268" s="849">
        <v>1095.23</v>
      </c>
      <c r="N268" s="849"/>
      <c r="O268" s="849"/>
      <c r="P268" s="837"/>
      <c r="Q268" s="850"/>
    </row>
    <row r="269" spans="1:17" ht="14.4" customHeight="1" x14ac:dyDescent="0.3">
      <c r="A269" s="831" t="s">
        <v>588</v>
      </c>
      <c r="B269" s="832" t="s">
        <v>6785</v>
      </c>
      <c r="C269" s="832" t="s">
        <v>6925</v>
      </c>
      <c r="D269" s="832" t="s">
        <v>7302</v>
      </c>
      <c r="E269" s="832" t="s">
        <v>7303</v>
      </c>
      <c r="F269" s="849"/>
      <c r="G269" s="849"/>
      <c r="H269" s="849"/>
      <c r="I269" s="849"/>
      <c r="J269" s="849">
        <v>2</v>
      </c>
      <c r="K269" s="849">
        <v>23348</v>
      </c>
      <c r="L269" s="849">
        <v>1</v>
      </c>
      <c r="M269" s="849">
        <v>11674</v>
      </c>
      <c r="N269" s="849"/>
      <c r="O269" s="849"/>
      <c r="P269" s="837"/>
      <c r="Q269" s="850"/>
    </row>
    <row r="270" spans="1:17" ht="14.4" customHeight="1" x14ac:dyDescent="0.3">
      <c r="A270" s="831" t="s">
        <v>588</v>
      </c>
      <c r="B270" s="832" t="s">
        <v>6785</v>
      </c>
      <c r="C270" s="832" t="s">
        <v>6925</v>
      </c>
      <c r="D270" s="832" t="s">
        <v>7304</v>
      </c>
      <c r="E270" s="832" t="s">
        <v>7305</v>
      </c>
      <c r="F270" s="849"/>
      <c r="G270" s="849"/>
      <c r="H270" s="849"/>
      <c r="I270" s="849"/>
      <c r="J270" s="849">
        <v>6</v>
      </c>
      <c r="K270" s="849">
        <v>5416.02</v>
      </c>
      <c r="L270" s="849">
        <v>1</v>
      </c>
      <c r="M270" s="849">
        <v>902.67000000000007</v>
      </c>
      <c r="N270" s="849"/>
      <c r="O270" s="849"/>
      <c r="P270" s="837"/>
      <c r="Q270" s="850"/>
    </row>
    <row r="271" spans="1:17" ht="14.4" customHeight="1" x14ac:dyDescent="0.3">
      <c r="A271" s="831" t="s">
        <v>588</v>
      </c>
      <c r="B271" s="832" t="s">
        <v>6785</v>
      </c>
      <c r="C271" s="832" t="s">
        <v>6925</v>
      </c>
      <c r="D271" s="832" t="s">
        <v>7306</v>
      </c>
      <c r="E271" s="832" t="s">
        <v>7305</v>
      </c>
      <c r="F271" s="849"/>
      <c r="G271" s="849"/>
      <c r="H271" s="849"/>
      <c r="I271" s="849"/>
      <c r="J271" s="849">
        <v>3</v>
      </c>
      <c r="K271" s="849">
        <v>3088.26</v>
      </c>
      <c r="L271" s="849">
        <v>1</v>
      </c>
      <c r="M271" s="849">
        <v>1029.42</v>
      </c>
      <c r="N271" s="849">
        <v>6</v>
      </c>
      <c r="O271" s="849">
        <v>6176.52</v>
      </c>
      <c r="P271" s="837">
        <v>2</v>
      </c>
      <c r="Q271" s="850">
        <v>1029.42</v>
      </c>
    </row>
    <row r="272" spans="1:17" ht="14.4" customHeight="1" x14ac:dyDescent="0.3">
      <c r="A272" s="831" t="s">
        <v>588</v>
      </c>
      <c r="B272" s="832" t="s">
        <v>6785</v>
      </c>
      <c r="C272" s="832" t="s">
        <v>6925</v>
      </c>
      <c r="D272" s="832" t="s">
        <v>7307</v>
      </c>
      <c r="E272" s="832" t="s">
        <v>7308</v>
      </c>
      <c r="F272" s="849"/>
      <c r="G272" s="849"/>
      <c r="H272" s="849"/>
      <c r="I272" s="849"/>
      <c r="J272" s="849">
        <v>3</v>
      </c>
      <c r="K272" s="849">
        <v>3111.57</v>
      </c>
      <c r="L272" s="849">
        <v>1</v>
      </c>
      <c r="M272" s="849">
        <v>1037.19</v>
      </c>
      <c r="N272" s="849"/>
      <c r="O272" s="849"/>
      <c r="P272" s="837"/>
      <c r="Q272" s="850"/>
    </row>
    <row r="273" spans="1:17" ht="14.4" customHeight="1" x14ac:dyDescent="0.3">
      <c r="A273" s="831" t="s">
        <v>588</v>
      </c>
      <c r="B273" s="832" t="s">
        <v>6785</v>
      </c>
      <c r="C273" s="832" t="s">
        <v>6925</v>
      </c>
      <c r="D273" s="832" t="s">
        <v>7309</v>
      </c>
      <c r="E273" s="832" t="s">
        <v>7310</v>
      </c>
      <c r="F273" s="849">
        <v>18</v>
      </c>
      <c r="G273" s="849">
        <v>833074.74</v>
      </c>
      <c r="H273" s="849">
        <v>1.125</v>
      </c>
      <c r="I273" s="849">
        <v>46281.93</v>
      </c>
      <c r="J273" s="849">
        <v>16</v>
      </c>
      <c r="K273" s="849">
        <v>740510.88</v>
      </c>
      <c r="L273" s="849">
        <v>1</v>
      </c>
      <c r="M273" s="849">
        <v>46281.93</v>
      </c>
      <c r="N273" s="849">
        <v>3</v>
      </c>
      <c r="O273" s="849">
        <v>138845.79</v>
      </c>
      <c r="P273" s="837">
        <v>0.1875</v>
      </c>
      <c r="Q273" s="850">
        <v>46281.93</v>
      </c>
    </row>
    <row r="274" spans="1:17" ht="14.4" customHeight="1" x14ac:dyDescent="0.3">
      <c r="A274" s="831" t="s">
        <v>588</v>
      </c>
      <c r="B274" s="832" t="s">
        <v>6785</v>
      </c>
      <c r="C274" s="832" t="s">
        <v>6925</v>
      </c>
      <c r="D274" s="832" t="s">
        <v>7311</v>
      </c>
      <c r="E274" s="832" t="s">
        <v>7312</v>
      </c>
      <c r="F274" s="849">
        <v>18</v>
      </c>
      <c r="G274" s="849">
        <v>80868.419999999984</v>
      </c>
      <c r="H274" s="849">
        <v>0.71999999999999975</v>
      </c>
      <c r="I274" s="849">
        <v>4492.6899999999987</v>
      </c>
      <c r="J274" s="849">
        <v>25</v>
      </c>
      <c r="K274" s="849">
        <v>112317.25000000001</v>
      </c>
      <c r="L274" s="849">
        <v>1</v>
      </c>
      <c r="M274" s="849">
        <v>4492.6900000000005</v>
      </c>
      <c r="N274" s="849">
        <v>26</v>
      </c>
      <c r="O274" s="849">
        <v>116809.94</v>
      </c>
      <c r="P274" s="837">
        <v>1.0399999999999998</v>
      </c>
      <c r="Q274" s="850">
        <v>4492.6900000000005</v>
      </c>
    </row>
    <row r="275" spans="1:17" ht="14.4" customHeight="1" x14ac:dyDescent="0.3">
      <c r="A275" s="831" t="s">
        <v>588</v>
      </c>
      <c r="B275" s="832" t="s">
        <v>6785</v>
      </c>
      <c r="C275" s="832" t="s">
        <v>6925</v>
      </c>
      <c r="D275" s="832" t="s">
        <v>7313</v>
      </c>
      <c r="E275" s="832" t="s">
        <v>7314</v>
      </c>
      <c r="F275" s="849">
        <v>13</v>
      </c>
      <c r="G275" s="849">
        <v>566732.4</v>
      </c>
      <c r="H275" s="849">
        <v>1.625</v>
      </c>
      <c r="I275" s="849">
        <v>43594.8</v>
      </c>
      <c r="J275" s="849">
        <v>8</v>
      </c>
      <c r="K275" s="849">
        <v>348758.4</v>
      </c>
      <c r="L275" s="849">
        <v>1</v>
      </c>
      <c r="M275" s="849">
        <v>43594.8</v>
      </c>
      <c r="N275" s="849">
        <v>5</v>
      </c>
      <c r="O275" s="849">
        <v>213087.2</v>
      </c>
      <c r="P275" s="837">
        <v>0.61098800774404283</v>
      </c>
      <c r="Q275" s="850">
        <v>42617.440000000002</v>
      </c>
    </row>
    <row r="276" spans="1:17" ht="14.4" customHeight="1" x14ac:dyDescent="0.3">
      <c r="A276" s="831" t="s">
        <v>588</v>
      </c>
      <c r="B276" s="832" t="s">
        <v>6785</v>
      </c>
      <c r="C276" s="832" t="s">
        <v>6925</v>
      </c>
      <c r="D276" s="832" t="s">
        <v>7315</v>
      </c>
      <c r="E276" s="832" t="s">
        <v>7316</v>
      </c>
      <c r="F276" s="849">
        <v>7</v>
      </c>
      <c r="G276" s="849">
        <v>129724.7</v>
      </c>
      <c r="H276" s="849">
        <v>1.75</v>
      </c>
      <c r="I276" s="849">
        <v>18532.099999999999</v>
      </c>
      <c r="J276" s="849">
        <v>4</v>
      </c>
      <c r="K276" s="849">
        <v>74128.399999999994</v>
      </c>
      <c r="L276" s="849">
        <v>1</v>
      </c>
      <c r="M276" s="849">
        <v>18532.099999999999</v>
      </c>
      <c r="N276" s="849">
        <v>2</v>
      </c>
      <c r="O276" s="849">
        <v>37064.199999999997</v>
      </c>
      <c r="P276" s="837">
        <v>0.5</v>
      </c>
      <c r="Q276" s="850">
        <v>18532.099999999999</v>
      </c>
    </row>
    <row r="277" spans="1:17" ht="14.4" customHeight="1" x14ac:dyDescent="0.3">
      <c r="A277" s="831" t="s">
        <v>588</v>
      </c>
      <c r="B277" s="832" t="s">
        <v>6785</v>
      </c>
      <c r="C277" s="832" t="s">
        <v>6925</v>
      </c>
      <c r="D277" s="832" t="s">
        <v>7317</v>
      </c>
      <c r="E277" s="832" t="s">
        <v>7316</v>
      </c>
      <c r="F277" s="849">
        <v>8</v>
      </c>
      <c r="G277" s="849">
        <v>218049.60000000003</v>
      </c>
      <c r="H277" s="849">
        <v>1.3333333333333335</v>
      </c>
      <c r="I277" s="849">
        <v>27256.200000000004</v>
      </c>
      <c r="J277" s="849">
        <v>6</v>
      </c>
      <c r="K277" s="849">
        <v>163537.20000000001</v>
      </c>
      <c r="L277" s="849">
        <v>1</v>
      </c>
      <c r="M277" s="849">
        <v>27256.2</v>
      </c>
      <c r="N277" s="849">
        <v>2</v>
      </c>
      <c r="O277" s="849">
        <v>54512.4</v>
      </c>
      <c r="P277" s="837">
        <v>0.33333333333333331</v>
      </c>
      <c r="Q277" s="850">
        <v>27256.2</v>
      </c>
    </row>
    <row r="278" spans="1:17" ht="14.4" customHeight="1" x14ac:dyDescent="0.3">
      <c r="A278" s="831" t="s">
        <v>588</v>
      </c>
      <c r="B278" s="832" t="s">
        <v>6785</v>
      </c>
      <c r="C278" s="832" t="s">
        <v>6925</v>
      </c>
      <c r="D278" s="832" t="s">
        <v>7318</v>
      </c>
      <c r="E278" s="832" t="s">
        <v>7319</v>
      </c>
      <c r="F278" s="849">
        <v>2</v>
      </c>
      <c r="G278" s="849">
        <v>100297.2</v>
      </c>
      <c r="H278" s="849">
        <v>2</v>
      </c>
      <c r="I278" s="849">
        <v>50148.6</v>
      </c>
      <c r="J278" s="849">
        <v>1</v>
      </c>
      <c r="K278" s="849">
        <v>50148.6</v>
      </c>
      <c r="L278" s="849">
        <v>1</v>
      </c>
      <c r="M278" s="849">
        <v>50148.6</v>
      </c>
      <c r="N278" s="849">
        <v>1</v>
      </c>
      <c r="O278" s="849">
        <v>50148.6</v>
      </c>
      <c r="P278" s="837">
        <v>1</v>
      </c>
      <c r="Q278" s="850">
        <v>50148.6</v>
      </c>
    </row>
    <row r="279" spans="1:17" ht="14.4" customHeight="1" x14ac:dyDescent="0.3">
      <c r="A279" s="831" t="s">
        <v>588</v>
      </c>
      <c r="B279" s="832" t="s">
        <v>6785</v>
      </c>
      <c r="C279" s="832" t="s">
        <v>6925</v>
      </c>
      <c r="D279" s="832" t="s">
        <v>7318</v>
      </c>
      <c r="E279" s="832" t="s">
        <v>7320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50148.6</v>
      </c>
      <c r="P279" s="837"/>
      <c r="Q279" s="850">
        <v>50148.6</v>
      </c>
    </row>
    <row r="280" spans="1:17" ht="14.4" customHeight="1" x14ac:dyDescent="0.3">
      <c r="A280" s="831" t="s">
        <v>588</v>
      </c>
      <c r="B280" s="832" t="s">
        <v>6785</v>
      </c>
      <c r="C280" s="832" t="s">
        <v>6925</v>
      </c>
      <c r="D280" s="832" t="s">
        <v>7321</v>
      </c>
      <c r="E280" s="832" t="s">
        <v>7322</v>
      </c>
      <c r="F280" s="849">
        <v>2</v>
      </c>
      <c r="G280" s="849">
        <v>64857.7</v>
      </c>
      <c r="H280" s="849">
        <v>2</v>
      </c>
      <c r="I280" s="849">
        <v>32428.85</v>
      </c>
      <c r="J280" s="849">
        <v>1</v>
      </c>
      <c r="K280" s="849">
        <v>32428.85</v>
      </c>
      <c r="L280" s="849">
        <v>1</v>
      </c>
      <c r="M280" s="849">
        <v>32428.85</v>
      </c>
      <c r="N280" s="849">
        <v>1</v>
      </c>
      <c r="O280" s="849">
        <v>32428.85</v>
      </c>
      <c r="P280" s="837">
        <v>1</v>
      </c>
      <c r="Q280" s="850">
        <v>32428.85</v>
      </c>
    </row>
    <row r="281" spans="1:17" ht="14.4" customHeight="1" x14ac:dyDescent="0.3">
      <c r="A281" s="831" t="s">
        <v>588</v>
      </c>
      <c r="B281" s="832" t="s">
        <v>6785</v>
      </c>
      <c r="C281" s="832" t="s">
        <v>6925</v>
      </c>
      <c r="D281" s="832" t="s">
        <v>7321</v>
      </c>
      <c r="E281" s="832" t="s">
        <v>7323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32428.85</v>
      </c>
      <c r="P281" s="837"/>
      <c r="Q281" s="850">
        <v>32428.85</v>
      </c>
    </row>
    <row r="282" spans="1:17" ht="14.4" customHeight="1" x14ac:dyDescent="0.3">
      <c r="A282" s="831" t="s">
        <v>588</v>
      </c>
      <c r="B282" s="832" t="s">
        <v>6785</v>
      </c>
      <c r="C282" s="832" t="s">
        <v>6925</v>
      </c>
      <c r="D282" s="832" t="s">
        <v>7324</v>
      </c>
      <c r="E282" s="832" t="s">
        <v>7325</v>
      </c>
      <c r="F282" s="849">
        <v>903</v>
      </c>
      <c r="G282" s="849">
        <v>74046</v>
      </c>
      <c r="H282" s="849">
        <v>301</v>
      </c>
      <c r="I282" s="849">
        <v>82</v>
      </c>
      <c r="J282" s="849">
        <v>3</v>
      </c>
      <c r="K282" s="849">
        <v>246</v>
      </c>
      <c r="L282" s="849">
        <v>1</v>
      </c>
      <c r="M282" s="849">
        <v>82</v>
      </c>
      <c r="N282" s="849">
        <v>4</v>
      </c>
      <c r="O282" s="849">
        <v>328</v>
      </c>
      <c r="P282" s="837">
        <v>1.3333333333333333</v>
      </c>
      <c r="Q282" s="850">
        <v>82</v>
      </c>
    </row>
    <row r="283" spans="1:17" ht="14.4" customHeight="1" x14ac:dyDescent="0.3">
      <c r="A283" s="831" t="s">
        <v>588</v>
      </c>
      <c r="B283" s="832" t="s">
        <v>6785</v>
      </c>
      <c r="C283" s="832" t="s">
        <v>6925</v>
      </c>
      <c r="D283" s="832" t="s">
        <v>7326</v>
      </c>
      <c r="E283" s="832" t="s">
        <v>7327</v>
      </c>
      <c r="F283" s="849">
        <v>2</v>
      </c>
      <c r="G283" s="849">
        <v>31800</v>
      </c>
      <c r="H283" s="849">
        <v>0.66666666666666663</v>
      </c>
      <c r="I283" s="849">
        <v>15900</v>
      </c>
      <c r="J283" s="849">
        <v>3</v>
      </c>
      <c r="K283" s="849">
        <v>47700</v>
      </c>
      <c r="L283" s="849">
        <v>1</v>
      </c>
      <c r="M283" s="849">
        <v>15900</v>
      </c>
      <c r="N283" s="849">
        <v>1</v>
      </c>
      <c r="O283" s="849">
        <v>15900</v>
      </c>
      <c r="P283" s="837">
        <v>0.33333333333333331</v>
      </c>
      <c r="Q283" s="850">
        <v>15900</v>
      </c>
    </row>
    <row r="284" spans="1:17" ht="14.4" customHeight="1" x14ac:dyDescent="0.3">
      <c r="A284" s="831" t="s">
        <v>588</v>
      </c>
      <c r="B284" s="832" t="s">
        <v>6785</v>
      </c>
      <c r="C284" s="832" t="s">
        <v>6925</v>
      </c>
      <c r="D284" s="832" t="s">
        <v>7328</v>
      </c>
      <c r="E284" s="832" t="s">
        <v>7329</v>
      </c>
      <c r="F284" s="849">
        <v>15</v>
      </c>
      <c r="G284" s="849">
        <v>91725</v>
      </c>
      <c r="H284" s="849">
        <v>0.26315789473684209</v>
      </c>
      <c r="I284" s="849">
        <v>6115</v>
      </c>
      <c r="J284" s="849">
        <v>57</v>
      </c>
      <c r="K284" s="849">
        <v>348555</v>
      </c>
      <c r="L284" s="849">
        <v>1</v>
      </c>
      <c r="M284" s="849">
        <v>6115</v>
      </c>
      <c r="N284" s="849">
        <v>53</v>
      </c>
      <c r="O284" s="849">
        <v>324095</v>
      </c>
      <c r="P284" s="837">
        <v>0.92982456140350878</v>
      </c>
      <c r="Q284" s="850">
        <v>6115</v>
      </c>
    </row>
    <row r="285" spans="1:17" ht="14.4" customHeight="1" x14ac:dyDescent="0.3">
      <c r="A285" s="831" t="s">
        <v>588</v>
      </c>
      <c r="B285" s="832" t="s">
        <v>6785</v>
      </c>
      <c r="C285" s="832" t="s">
        <v>6925</v>
      </c>
      <c r="D285" s="832" t="s">
        <v>7330</v>
      </c>
      <c r="E285" s="832" t="s">
        <v>7331</v>
      </c>
      <c r="F285" s="849">
        <v>26</v>
      </c>
      <c r="G285" s="849">
        <v>232440</v>
      </c>
      <c r="H285" s="849">
        <v>1</v>
      </c>
      <c r="I285" s="849">
        <v>8940</v>
      </c>
      <c r="J285" s="849">
        <v>26</v>
      </c>
      <c r="K285" s="849">
        <v>232440</v>
      </c>
      <c r="L285" s="849">
        <v>1</v>
      </c>
      <c r="M285" s="849">
        <v>8940</v>
      </c>
      <c r="N285" s="849">
        <v>39</v>
      </c>
      <c r="O285" s="849">
        <v>348660</v>
      </c>
      <c r="P285" s="837">
        <v>1.5</v>
      </c>
      <c r="Q285" s="850">
        <v>8940</v>
      </c>
    </row>
    <row r="286" spans="1:17" ht="14.4" customHeight="1" x14ac:dyDescent="0.3">
      <c r="A286" s="831" t="s">
        <v>588</v>
      </c>
      <c r="B286" s="832" t="s">
        <v>6785</v>
      </c>
      <c r="C286" s="832" t="s">
        <v>6925</v>
      </c>
      <c r="D286" s="832" t="s">
        <v>7332</v>
      </c>
      <c r="E286" s="832" t="s">
        <v>7333</v>
      </c>
      <c r="F286" s="849"/>
      <c r="G286" s="849"/>
      <c r="H286" s="849"/>
      <c r="I286" s="849"/>
      <c r="J286" s="849">
        <v>1</v>
      </c>
      <c r="K286" s="849">
        <v>485.02</v>
      </c>
      <c r="L286" s="849">
        <v>1</v>
      </c>
      <c r="M286" s="849">
        <v>485.02</v>
      </c>
      <c r="N286" s="849">
        <v>3</v>
      </c>
      <c r="O286" s="849">
        <v>1455.06</v>
      </c>
      <c r="P286" s="837">
        <v>3</v>
      </c>
      <c r="Q286" s="850">
        <v>485.02</v>
      </c>
    </row>
    <row r="287" spans="1:17" ht="14.4" customHeight="1" x14ac:dyDescent="0.3">
      <c r="A287" s="831" t="s">
        <v>588</v>
      </c>
      <c r="B287" s="832" t="s">
        <v>6785</v>
      </c>
      <c r="C287" s="832" t="s">
        <v>6925</v>
      </c>
      <c r="D287" s="832" t="s">
        <v>7334</v>
      </c>
      <c r="E287" s="832" t="s">
        <v>7333</v>
      </c>
      <c r="F287" s="849">
        <v>9</v>
      </c>
      <c r="G287" s="849">
        <v>3255.21</v>
      </c>
      <c r="H287" s="849">
        <v>1</v>
      </c>
      <c r="I287" s="849">
        <v>361.69</v>
      </c>
      <c r="J287" s="849">
        <v>9</v>
      </c>
      <c r="K287" s="849">
        <v>3255.21</v>
      </c>
      <c r="L287" s="849">
        <v>1</v>
      </c>
      <c r="M287" s="849">
        <v>361.69</v>
      </c>
      <c r="N287" s="849">
        <v>12</v>
      </c>
      <c r="O287" s="849">
        <v>4340.28</v>
      </c>
      <c r="P287" s="837">
        <v>1.3333333333333333</v>
      </c>
      <c r="Q287" s="850">
        <v>361.69</v>
      </c>
    </row>
    <row r="288" spans="1:17" ht="14.4" customHeight="1" x14ac:dyDescent="0.3">
      <c r="A288" s="831" t="s">
        <v>588</v>
      </c>
      <c r="B288" s="832" t="s">
        <v>6785</v>
      </c>
      <c r="C288" s="832" t="s">
        <v>6925</v>
      </c>
      <c r="D288" s="832" t="s">
        <v>7335</v>
      </c>
      <c r="E288" s="832" t="s">
        <v>7336</v>
      </c>
      <c r="F288" s="849">
        <v>1</v>
      </c>
      <c r="G288" s="849">
        <v>10712.89</v>
      </c>
      <c r="H288" s="849">
        <v>0.16666666666666666</v>
      </c>
      <c r="I288" s="849">
        <v>10712.89</v>
      </c>
      <c r="J288" s="849">
        <v>6</v>
      </c>
      <c r="K288" s="849">
        <v>64277.34</v>
      </c>
      <c r="L288" s="849">
        <v>1</v>
      </c>
      <c r="M288" s="849">
        <v>10712.89</v>
      </c>
      <c r="N288" s="849">
        <v>2</v>
      </c>
      <c r="O288" s="849">
        <v>21425.78</v>
      </c>
      <c r="P288" s="837">
        <v>0.33333333333333331</v>
      </c>
      <c r="Q288" s="850">
        <v>10712.89</v>
      </c>
    </row>
    <row r="289" spans="1:17" ht="14.4" customHeight="1" x14ac:dyDescent="0.3">
      <c r="A289" s="831" t="s">
        <v>588</v>
      </c>
      <c r="B289" s="832" t="s">
        <v>6785</v>
      </c>
      <c r="C289" s="832" t="s">
        <v>6925</v>
      </c>
      <c r="D289" s="832" t="s">
        <v>7337</v>
      </c>
      <c r="E289" s="832" t="s">
        <v>7338</v>
      </c>
      <c r="F289" s="849"/>
      <c r="G289" s="849"/>
      <c r="H289" s="849"/>
      <c r="I289" s="849"/>
      <c r="J289" s="849">
        <v>1</v>
      </c>
      <c r="K289" s="849">
        <v>8103</v>
      </c>
      <c r="L289" s="849">
        <v>1</v>
      </c>
      <c r="M289" s="849">
        <v>8103</v>
      </c>
      <c r="N289" s="849"/>
      <c r="O289" s="849"/>
      <c r="P289" s="837"/>
      <c r="Q289" s="850"/>
    </row>
    <row r="290" spans="1:17" ht="14.4" customHeight="1" x14ac:dyDescent="0.3">
      <c r="A290" s="831" t="s">
        <v>588</v>
      </c>
      <c r="B290" s="832" t="s">
        <v>6785</v>
      </c>
      <c r="C290" s="832" t="s">
        <v>6925</v>
      </c>
      <c r="D290" s="832" t="s">
        <v>7339</v>
      </c>
      <c r="E290" s="832" t="s">
        <v>7340</v>
      </c>
      <c r="F290" s="849">
        <v>193</v>
      </c>
      <c r="G290" s="849">
        <v>969687.9700000002</v>
      </c>
      <c r="H290" s="849">
        <v>0.92788461538461553</v>
      </c>
      <c r="I290" s="849">
        <v>5024.2900000000009</v>
      </c>
      <c r="J290" s="849">
        <v>208</v>
      </c>
      <c r="K290" s="849">
        <v>1045052.3200000001</v>
      </c>
      <c r="L290" s="849">
        <v>1</v>
      </c>
      <c r="M290" s="849">
        <v>5024.29</v>
      </c>
      <c r="N290" s="849">
        <v>170</v>
      </c>
      <c r="O290" s="849">
        <v>854129.3</v>
      </c>
      <c r="P290" s="837">
        <v>0.81730769230769229</v>
      </c>
      <c r="Q290" s="850">
        <v>5024.29</v>
      </c>
    </row>
    <row r="291" spans="1:17" ht="14.4" customHeight="1" x14ac:dyDescent="0.3">
      <c r="A291" s="831" t="s">
        <v>588</v>
      </c>
      <c r="B291" s="832" t="s">
        <v>6785</v>
      </c>
      <c r="C291" s="832" t="s">
        <v>6925</v>
      </c>
      <c r="D291" s="832" t="s">
        <v>7341</v>
      </c>
      <c r="E291" s="832" t="s">
        <v>7342</v>
      </c>
      <c r="F291" s="849">
        <v>25</v>
      </c>
      <c r="G291" s="849">
        <v>125607.25</v>
      </c>
      <c r="H291" s="849">
        <v>1.5625</v>
      </c>
      <c r="I291" s="849">
        <v>5024.29</v>
      </c>
      <c r="J291" s="849">
        <v>16</v>
      </c>
      <c r="K291" s="849">
        <v>80388.639999999999</v>
      </c>
      <c r="L291" s="849">
        <v>1</v>
      </c>
      <c r="M291" s="849">
        <v>5024.29</v>
      </c>
      <c r="N291" s="849">
        <v>16</v>
      </c>
      <c r="O291" s="849">
        <v>80388.639999999999</v>
      </c>
      <c r="P291" s="837">
        <v>1</v>
      </c>
      <c r="Q291" s="850">
        <v>5024.29</v>
      </c>
    </row>
    <row r="292" spans="1:17" ht="14.4" customHeight="1" x14ac:dyDescent="0.3">
      <c r="A292" s="831" t="s">
        <v>588</v>
      </c>
      <c r="B292" s="832" t="s">
        <v>6785</v>
      </c>
      <c r="C292" s="832" t="s">
        <v>6925</v>
      </c>
      <c r="D292" s="832" t="s">
        <v>7343</v>
      </c>
      <c r="E292" s="832" t="s">
        <v>7344</v>
      </c>
      <c r="F292" s="849">
        <v>108</v>
      </c>
      <c r="G292" s="849">
        <v>3279204</v>
      </c>
      <c r="H292" s="849">
        <v>9.8181818181818183</v>
      </c>
      <c r="I292" s="849">
        <v>30363</v>
      </c>
      <c r="J292" s="849">
        <v>11</v>
      </c>
      <c r="K292" s="849">
        <v>333993</v>
      </c>
      <c r="L292" s="849">
        <v>1</v>
      </c>
      <c r="M292" s="849">
        <v>30363</v>
      </c>
      <c r="N292" s="849">
        <v>1</v>
      </c>
      <c r="O292" s="849">
        <v>30363</v>
      </c>
      <c r="P292" s="837">
        <v>9.0909090909090912E-2</v>
      </c>
      <c r="Q292" s="850">
        <v>30363</v>
      </c>
    </row>
    <row r="293" spans="1:17" ht="14.4" customHeight="1" x14ac:dyDescent="0.3">
      <c r="A293" s="831" t="s">
        <v>588</v>
      </c>
      <c r="B293" s="832" t="s">
        <v>6785</v>
      </c>
      <c r="C293" s="832" t="s">
        <v>6925</v>
      </c>
      <c r="D293" s="832" t="s">
        <v>7345</v>
      </c>
      <c r="E293" s="832" t="s">
        <v>7346</v>
      </c>
      <c r="F293" s="849">
        <v>20</v>
      </c>
      <c r="G293" s="849">
        <v>347820</v>
      </c>
      <c r="H293" s="849">
        <v>3.3333333333333335</v>
      </c>
      <c r="I293" s="849">
        <v>17391</v>
      </c>
      <c r="J293" s="849">
        <v>6</v>
      </c>
      <c r="K293" s="849">
        <v>104346</v>
      </c>
      <c r="L293" s="849">
        <v>1</v>
      </c>
      <c r="M293" s="849">
        <v>17391</v>
      </c>
      <c r="N293" s="849"/>
      <c r="O293" s="849"/>
      <c r="P293" s="837"/>
      <c r="Q293" s="850"/>
    </row>
    <row r="294" spans="1:17" ht="14.4" customHeight="1" x14ac:dyDescent="0.3">
      <c r="A294" s="831" t="s">
        <v>588</v>
      </c>
      <c r="B294" s="832" t="s">
        <v>6785</v>
      </c>
      <c r="C294" s="832" t="s">
        <v>6925</v>
      </c>
      <c r="D294" s="832" t="s">
        <v>7347</v>
      </c>
      <c r="E294" s="832" t="s">
        <v>7348</v>
      </c>
      <c r="F294" s="849">
        <v>5</v>
      </c>
      <c r="G294" s="849">
        <v>332065</v>
      </c>
      <c r="H294" s="849">
        <v>1.25</v>
      </c>
      <c r="I294" s="849">
        <v>66413</v>
      </c>
      <c r="J294" s="849">
        <v>4</v>
      </c>
      <c r="K294" s="849">
        <v>265652</v>
      </c>
      <c r="L294" s="849">
        <v>1</v>
      </c>
      <c r="M294" s="849">
        <v>66413</v>
      </c>
      <c r="N294" s="849">
        <v>2</v>
      </c>
      <c r="O294" s="849">
        <v>132826</v>
      </c>
      <c r="P294" s="837">
        <v>0.5</v>
      </c>
      <c r="Q294" s="850">
        <v>66413</v>
      </c>
    </row>
    <row r="295" spans="1:17" ht="14.4" customHeight="1" x14ac:dyDescent="0.3">
      <c r="A295" s="831" t="s">
        <v>588</v>
      </c>
      <c r="B295" s="832" t="s">
        <v>6785</v>
      </c>
      <c r="C295" s="832" t="s">
        <v>6925</v>
      </c>
      <c r="D295" s="832" t="s">
        <v>7349</v>
      </c>
      <c r="E295" s="832" t="s">
        <v>7350</v>
      </c>
      <c r="F295" s="849">
        <v>14</v>
      </c>
      <c r="G295" s="849">
        <v>177506</v>
      </c>
      <c r="H295" s="849">
        <v>1.75</v>
      </c>
      <c r="I295" s="849">
        <v>12679</v>
      </c>
      <c r="J295" s="849">
        <v>8</v>
      </c>
      <c r="K295" s="849">
        <v>101432</v>
      </c>
      <c r="L295" s="849">
        <v>1</v>
      </c>
      <c r="M295" s="849">
        <v>12679</v>
      </c>
      <c r="N295" s="849">
        <v>4</v>
      </c>
      <c r="O295" s="849">
        <v>50716</v>
      </c>
      <c r="P295" s="837">
        <v>0.5</v>
      </c>
      <c r="Q295" s="850">
        <v>12679</v>
      </c>
    </row>
    <row r="296" spans="1:17" ht="14.4" customHeight="1" x14ac:dyDescent="0.3">
      <c r="A296" s="831" t="s">
        <v>588</v>
      </c>
      <c r="B296" s="832" t="s">
        <v>6785</v>
      </c>
      <c r="C296" s="832" t="s">
        <v>6925</v>
      </c>
      <c r="D296" s="832" t="s">
        <v>7351</v>
      </c>
      <c r="E296" s="832" t="s">
        <v>7352</v>
      </c>
      <c r="F296" s="849">
        <v>2</v>
      </c>
      <c r="G296" s="849">
        <v>14842.8</v>
      </c>
      <c r="H296" s="849">
        <v>0.33333333333333331</v>
      </c>
      <c r="I296" s="849">
        <v>7421.4</v>
      </c>
      <c r="J296" s="849">
        <v>6</v>
      </c>
      <c r="K296" s="849">
        <v>44528.4</v>
      </c>
      <c r="L296" s="849">
        <v>1</v>
      </c>
      <c r="M296" s="849">
        <v>7421.4000000000005</v>
      </c>
      <c r="N296" s="849">
        <v>2</v>
      </c>
      <c r="O296" s="849">
        <v>14842.8</v>
      </c>
      <c r="P296" s="837">
        <v>0.33333333333333331</v>
      </c>
      <c r="Q296" s="850">
        <v>7421.4</v>
      </c>
    </row>
    <row r="297" spans="1:17" ht="14.4" customHeight="1" x14ac:dyDescent="0.3">
      <c r="A297" s="831" t="s">
        <v>588</v>
      </c>
      <c r="B297" s="832" t="s">
        <v>6785</v>
      </c>
      <c r="C297" s="832" t="s">
        <v>6925</v>
      </c>
      <c r="D297" s="832" t="s">
        <v>7353</v>
      </c>
      <c r="E297" s="832" t="s">
        <v>7354</v>
      </c>
      <c r="F297" s="849">
        <v>107</v>
      </c>
      <c r="G297" s="849">
        <v>1697296.0599999998</v>
      </c>
      <c r="H297" s="849">
        <v>0.94690265486725655</v>
      </c>
      <c r="I297" s="849">
        <v>15862.579999999998</v>
      </c>
      <c r="J297" s="849">
        <v>113</v>
      </c>
      <c r="K297" s="849">
        <v>1792471.54</v>
      </c>
      <c r="L297" s="849">
        <v>1</v>
      </c>
      <c r="M297" s="849">
        <v>15862.58</v>
      </c>
      <c r="N297" s="849">
        <v>114</v>
      </c>
      <c r="O297" s="849">
        <v>1808334.1199999999</v>
      </c>
      <c r="P297" s="837">
        <v>1.0088495575221239</v>
      </c>
      <c r="Q297" s="850">
        <v>15862.579999999998</v>
      </c>
    </row>
    <row r="298" spans="1:17" ht="14.4" customHeight="1" x14ac:dyDescent="0.3">
      <c r="A298" s="831" t="s">
        <v>588</v>
      </c>
      <c r="B298" s="832" t="s">
        <v>6785</v>
      </c>
      <c r="C298" s="832" t="s">
        <v>6925</v>
      </c>
      <c r="D298" s="832" t="s">
        <v>7355</v>
      </c>
      <c r="E298" s="832" t="s">
        <v>7356</v>
      </c>
      <c r="F298" s="849">
        <v>36</v>
      </c>
      <c r="G298" s="849">
        <v>146773.79999999996</v>
      </c>
      <c r="H298" s="849">
        <v>0.9729729729729728</v>
      </c>
      <c r="I298" s="849">
        <v>4077.0499999999988</v>
      </c>
      <c r="J298" s="849">
        <v>37</v>
      </c>
      <c r="K298" s="849">
        <v>150850.84999999998</v>
      </c>
      <c r="L298" s="849">
        <v>1</v>
      </c>
      <c r="M298" s="849">
        <v>4077.0499999999993</v>
      </c>
      <c r="N298" s="849">
        <v>34</v>
      </c>
      <c r="O298" s="849">
        <v>138619.69999999998</v>
      </c>
      <c r="P298" s="837">
        <v>0.91891891891891897</v>
      </c>
      <c r="Q298" s="850">
        <v>4077.0499999999993</v>
      </c>
    </row>
    <row r="299" spans="1:17" ht="14.4" customHeight="1" x14ac:dyDescent="0.3">
      <c r="A299" s="831" t="s">
        <v>588</v>
      </c>
      <c r="B299" s="832" t="s">
        <v>6785</v>
      </c>
      <c r="C299" s="832" t="s">
        <v>6925</v>
      </c>
      <c r="D299" s="832" t="s">
        <v>7357</v>
      </c>
      <c r="E299" s="832" t="s">
        <v>7358</v>
      </c>
      <c r="F299" s="849"/>
      <c r="G299" s="849"/>
      <c r="H299" s="849"/>
      <c r="I299" s="849"/>
      <c r="J299" s="849">
        <v>102</v>
      </c>
      <c r="K299" s="849">
        <v>3075394.8600000003</v>
      </c>
      <c r="L299" s="849">
        <v>1</v>
      </c>
      <c r="M299" s="849">
        <v>30150.930000000004</v>
      </c>
      <c r="N299" s="849">
        <v>136</v>
      </c>
      <c r="O299" s="849">
        <v>4100526.4799999995</v>
      </c>
      <c r="P299" s="837">
        <v>1.333333333333333</v>
      </c>
      <c r="Q299" s="850">
        <v>30150.929999999997</v>
      </c>
    </row>
    <row r="300" spans="1:17" ht="14.4" customHeight="1" x14ac:dyDescent="0.3">
      <c r="A300" s="831" t="s">
        <v>588</v>
      </c>
      <c r="B300" s="832" t="s">
        <v>6785</v>
      </c>
      <c r="C300" s="832" t="s">
        <v>6925</v>
      </c>
      <c r="D300" s="832" t="s">
        <v>7359</v>
      </c>
      <c r="E300" s="832" t="s">
        <v>7360</v>
      </c>
      <c r="F300" s="849">
        <v>12</v>
      </c>
      <c r="G300" s="849">
        <v>4807.92</v>
      </c>
      <c r="H300" s="849">
        <v>6</v>
      </c>
      <c r="I300" s="849">
        <v>400.66</v>
      </c>
      <c r="J300" s="849">
        <v>2</v>
      </c>
      <c r="K300" s="849">
        <v>801.32</v>
      </c>
      <c r="L300" s="849">
        <v>1</v>
      </c>
      <c r="M300" s="849">
        <v>400.66</v>
      </c>
      <c r="N300" s="849"/>
      <c r="O300" s="849"/>
      <c r="P300" s="837"/>
      <c r="Q300" s="850"/>
    </row>
    <row r="301" spans="1:17" ht="14.4" customHeight="1" x14ac:dyDescent="0.3">
      <c r="A301" s="831" t="s">
        <v>588</v>
      </c>
      <c r="B301" s="832" t="s">
        <v>6785</v>
      </c>
      <c r="C301" s="832" t="s">
        <v>6925</v>
      </c>
      <c r="D301" s="832" t="s">
        <v>7361</v>
      </c>
      <c r="E301" s="832" t="s">
        <v>7362</v>
      </c>
      <c r="F301" s="849">
        <v>12</v>
      </c>
      <c r="G301" s="849">
        <v>6566.4</v>
      </c>
      <c r="H301" s="849"/>
      <c r="I301" s="849">
        <v>547.19999999999993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588</v>
      </c>
      <c r="B302" s="832" t="s">
        <v>6785</v>
      </c>
      <c r="C302" s="832" t="s">
        <v>6925</v>
      </c>
      <c r="D302" s="832" t="s">
        <v>7363</v>
      </c>
      <c r="E302" s="832" t="s">
        <v>7362</v>
      </c>
      <c r="F302" s="849">
        <v>4</v>
      </c>
      <c r="G302" s="849">
        <v>7395.48</v>
      </c>
      <c r="H302" s="849"/>
      <c r="I302" s="849">
        <v>1848.87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588</v>
      </c>
      <c r="B303" s="832" t="s">
        <v>6785</v>
      </c>
      <c r="C303" s="832" t="s">
        <v>6925</v>
      </c>
      <c r="D303" s="832" t="s">
        <v>7364</v>
      </c>
      <c r="E303" s="832" t="s">
        <v>7365</v>
      </c>
      <c r="F303" s="849"/>
      <c r="G303" s="849"/>
      <c r="H303" s="849"/>
      <c r="I303" s="849"/>
      <c r="J303" s="849"/>
      <c r="K303" s="849"/>
      <c r="L303" s="849"/>
      <c r="M303" s="849"/>
      <c r="N303" s="849">
        <v>5</v>
      </c>
      <c r="O303" s="849">
        <v>2601.25</v>
      </c>
      <c r="P303" s="837"/>
      <c r="Q303" s="850">
        <v>520.25</v>
      </c>
    </row>
    <row r="304" spans="1:17" ht="14.4" customHeight="1" x14ac:dyDescent="0.3">
      <c r="A304" s="831" t="s">
        <v>588</v>
      </c>
      <c r="B304" s="832" t="s">
        <v>6785</v>
      </c>
      <c r="C304" s="832" t="s">
        <v>6925</v>
      </c>
      <c r="D304" s="832" t="s">
        <v>7366</v>
      </c>
      <c r="E304" s="832" t="s">
        <v>7365</v>
      </c>
      <c r="F304" s="849">
        <v>6</v>
      </c>
      <c r="G304" s="849">
        <v>3762</v>
      </c>
      <c r="H304" s="849">
        <v>6</v>
      </c>
      <c r="I304" s="849">
        <v>627</v>
      </c>
      <c r="J304" s="849">
        <v>1</v>
      </c>
      <c r="K304" s="849">
        <v>627</v>
      </c>
      <c r="L304" s="849">
        <v>1</v>
      </c>
      <c r="M304" s="849">
        <v>627</v>
      </c>
      <c r="N304" s="849">
        <v>8</v>
      </c>
      <c r="O304" s="849">
        <v>5016</v>
      </c>
      <c r="P304" s="837">
        <v>8</v>
      </c>
      <c r="Q304" s="850">
        <v>627</v>
      </c>
    </row>
    <row r="305" spans="1:17" ht="14.4" customHeight="1" x14ac:dyDescent="0.3">
      <c r="A305" s="831" t="s">
        <v>588</v>
      </c>
      <c r="B305" s="832" t="s">
        <v>6785</v>
      </c>
      <c r="C305" s="832" t="s">
        <v>6925</v>
      </c>
      <c r="D305" s="832" t="s">
        <v>7367</v>
      </c>
      <c r="E305" s="832" t="s">
        <v>7368</v>
      </c>
      <c r="F305" s="849">
        <v>4</v>
      </c>
      <c r="G305" s="849">
        <v>33578.199999999997</v>
      </c>
      <c r="H305" s="849">
        <v>4</v>
      </c>
      <c r="I305" s="849">
        <v>8394.5499999999993</v>
      </c>
      <c r="J305" s="849">
        <v>1</v>
      </c>
      <c r="K305" s="849">
        <v>8394.5499999999993</v>
      </c>
      <c r="L305" s="849">
        <v>1</v>
      </c>
      <c r="M305" s="849">
        <v>8394.5499999999993</v>
      </c>
      <c r="N305" s="849"/>
      <c r="O305" s="849"/>
      <c r="P305" s="837"/>
      <c r="Q305" s="850"/>
    </row>
    <row r="306" spans="1:17" ht="14.4" customHeight="1" x14ac:dyDescent="0.3">
      <c r="A306" s="831" t="s">
        <v>588</v>
      </c>
      <c r="B306" s="832" t="s">
        <v>6785</v>
      </c>
      <c r="C306" s="832" t="s">
        <v>6925</v>
      </c>
      <c r="D306" s="832" t="s">
        <v>7369</v>
      </c>
      <c r="E306" s="832" t="s">
        <v>7370</v>
      </c>
      <c r="F306" s="849">
        <v>4</v>
      </c>
      <c r="G306" s="849">
        <v>22348.16</v>
      </c>
      <c r="H306" s="849">
        <v>4</v>
      </c>
      <c r="I306" s="849">
        <v>5587.04</v>
      </c>
      <c r="J306" s="849">
        <v>1</v>
      </c>
      <c r="K306" s="849">
        <v>5587.04</v>
      </c>
      <c r="L306" s="849">
        <v>1</v>
      </c>
      <c r="M306" s="849">
        <v>5587.04</v>
      </c>
      <c r="N306" s="849"/>
      <c r="O306" s="849"/>
      <c r="P306" s="837"/>
      <c r="Q306" s="850"/>
    </row>
    <row r="307" spans="1:17" ht="14.4" customHeight="1" x14ac:dyDescent="0.3">
      <c r="A307" s="831" t="s">
        <v>588</v>
      </c>
      <c r="B307" s="832" t="s">
        <v>6785</v>
      </c>
      <c r="C307" s="832" t="s">
        <v>6925</v>
      </c>
      <c r="D307" s="832" t="s">
        <v>7371</v>
      </c>
      <c r="E307" s="832" t="s">
        <v>7372</v>
      </c>
      <c r="F307" s="849"/>
      <c r="G307" s="849"/>
      <c r="H307" s="849"/>
      <c r="I307" s="849"/>
      <c r="J307" s="849">
        <v>5</v>
      </c>
      <c r="K307" s="849">
        <v>12954.55</v>
      </c>
      <c r="L307" s="849">
        <v>1</v>
      </c>
      <c r="M307" s="849">
        <v>2590.91</v>
      </c>
      <c r="N307" s="849"/>
      <c r="O307" s="849"/>
      <c r="P307" s="837"/>
      <c r="Q307" s="850"/>
    </row>
    <row r="308" spans="1:17" ht="14.4" customHeight="1" x14ac:dyDescent="0.3">
      <c r="A308" s="831" t="s">
        <v>588</v>
      </c>
      <c r="B308" s="832" t="s">
        <v>6785</v>
      </c>
      <c r="C308" s="832" t="s">
        <v>6925</v>
      </c>
      <c r="D308" s="832" t="s">
        <v>7373</v>
      </c>
      <c r="E308" s="832" t="s">
        <v>7374</v>
      </c>
      <c r="F308" s="849"/>
      <c r="G308" s="849"/>
      <c r="H308" s="849"/>
      <c r="I308" s="849"/>
      <c r="J308" s="849">
        <v>1</v>
      </c>
      <c r="K308" s="849">
        <v>2383.64</v>
      </c>
      <c r="L308" s="849">
        <v>1</v>
      </c>
      <c r="M308" s="849">
        <v>2383.64</v>
      </c>
      <c r="N308" s="849"/>
      <c r="O308" s="849"/>
      <c r="P308" s="837"/>
      <c r="Q308" s="850"/>
    </row>
    <row r="309" spans="1:17" ht="14.4" customHeight="1" x14ac:dyDescent="0.3">
      <c r="A309" s="831" t="s">
        <v>588</v>
      </c>
      <c r="B309" s="832" t="s">
        <v>6785</v>
      </c>
      <c r="C309" s="832" t="s">
        <v>6925</v>
      </c>
      <c r="D309" s="832" t="s">
        <v>7375</v>
      </c>
      <c r="E309" s="832" t="s">
        <v>7376</v>
      </c>
      <c r="F309" s="849"/>
      <c r="G309" s="849"/>
      <c r="H309" s="849"/>
      <c r="I309" s="849"/>
      <c r="J309" s="849">
        <v>2</v>
      </c>
      <c r="K309" s="849">
        <v>3025.36</v>
      </c>
      <c r="L309" s="849">
        <v>1</v>
      </c>
      <c r="M309" s="849">
        <v>1512.68</v>
      </c>
      <c r="N309" s="849"/>
      <c r="O309" s="849"/>
      <c r="P309" s="837"/>
      <c r="Q309" s="850"/>
    </row>
    <row r="310" spans="1:17" ht="14.4" customHeight="1" x14ac:dyDescent="0.3">
      <c r="A310" s="831" t="s">
        <v>588</v>
      </c>
      <c r="B310" s="832" t="s">
        <v>6785</v>
      </c>
      <c r="C310" s="832" t="s">
        <v>6925</v>
      </c>
      <c r="D310" s="832" t="s">
        <v>7377</v>
      </c>
      <c r="E310" s="832" t="s">
        <v>7378</v>
      </c>
      <c r="F310" s="849">
        <v>1</v>
      </c>
      <c r="G310" s="849">
        <v>20928.95</v>
      </c>
      <c r="H310" s="849">
        <v>1</v>
      </c>
      <c r="I310" s="849">
        <v>20928.95</v>
      </c>
      <c r="J310" s="849">
        <v>1</v>
      </c>
      <c r="K310" s="849">
        <v>20928.95</v>
      </c>
      <c r="L310" s="849">
        <v>1</v>
      </c>
      <c r="M310" s="849">
        <v>20928.95</v>
      </c>
      <c r="N310" s="849">
        <v>6</v>
      </c>
      <c r="O310" s="849">
        <v>125573.7</v>
      </c>
      <c r="P310" s="837">
        <v>6</v>
      </c>
      <c r="Q310" s="850">
        <v>20928.95</v>
      </c>
    </row>
    <row r="311" spans="1:17" ht="14.4" customHeight="1" x14ac:dyDescent="0.3">
      <c r="A311" s="831" t="s">
        <v>588</v>
      </c>
      <c r="B311" s="832" t="s">
        <v>6785</v>
      </c>
      <c r="C311" s="832" t="s">
        <v>6925</v>
      </c>
      <c r="D311" s="832" t="s">
        <v>7379</v>
      </c>
      <c r="E311" s="832" t="s">
        <v>7378</v>
      </c>
      <c r="F311" s="849">
        <v>1</v>
      </c>
      <c r="G311" s="849">
        <v>13475</v>
      </c>
      <c r="H311" s="849"/>
      <c r="I311" s="849">
        <v>13475</v>
      </c>
      <c r="J311" s="849"/>
      <c r="K311" s="849"/>
      <c r="L311" s="849"/>
      <c r="M311" s="849"/>
      <c r="N311" s="849">
        <v>6</v>
      </c>
      <c r="O311" s="849">
        <v>80850</v>
      </c>
      <c r="P311" s="837"/>
      <c r="Q311" s="850">
        <v>13475</v>
      </c>
    </row>
    <row r="312" spans="1:17" ht="14.4" customHeight="1" x14ac:dyDescent="0.3">
      <c r="A312" s="831" t="s">
        <v>588</v>
      </c>
      <c r="B312" s="832" t="s">
        <v>6785</v>
      </c>
      <c r="C312" s="832" t="s">
        <v>6925</v>
      </c>
      <c r="D312" s="832" t="s">
        <v>7380</v>
      </c>
      <c r="E312" s="832" t="s">
        <v>7381</v>
      </c>
      <c r="F312" s="849"/>
      <c r="G312" s="849"/>
      <c r="H312" s="849"/>
      <c r="I312" s="849"/>
      <c r="J312" s="849">
        <v>1</v>
      </c>
      <c r="K312" s="849">
        <v>22843.53</v>
      </c>
      <c r="L312" s="849">
        <v>1</v>
      </c>
      <c r="M312" s="849">
        <v>22843.53</v>
      </c>
      <c r="N312" s="849"/>
      <c r="O312" s="849"/>
      <c r="P312" s="837"/>
      <c r="Q312" s="850"/>
    </row>
    <row r="313" spans="1:17" ht="14.4" customHeight="1" x14ac:dyDescent="0.3">
      <c r="A313" s="831" t="s">
        <v>588</v>
      </c>
      <c r="B313" s="832" t="s">
        <v>6785</v>
      </c>
      <c r="C313" s="832" t="s">
        <v>6925</v>
      </c>
      <c r="D313" s="832" t="s">
        <v>7382</v>
      </c>
      <c r="E313" s="832" t="s">
        <v>7383</v>
      </c>
      <c r="F313" s="849"/>
      <c r="G313" s="849"/>
      <c r="H313" s="849"/>
      <c r="I313" s="849"/>
      <c r="J313" s="849">
        <v>3</v>
      </c>
      <c r="K313" s="849">
        <v>8997.7199999999993</v>
      </c>
      <c r="L313" s="849">
        <v>1</v>
      </c>
      <c r="M313" s="849">
        <v>2999.24</v>
      </c>
      <c r="N313" s="849"/>
      <c r="O313" s="849"/>
      <c r="P313" s="837"/>
      <c r="Q313" s="850"/>
    </row>
    <row r="314" spans="1:17" ht="14.4" customHeight="1" x14ac:dyDescent="0.3">
      <c r="A314" s="831" t="s">
        <v>588</v>
      </c>
      <c r="B314" s="832" t="s">
        <v>6785</v>
      </c>
      <c r="C314" s="832" t="s">
        <v>6925</v>
      </c>
      <c r="D314" s="832" t="s">
        <v>7384</v>
      </c>
      <c r="E314" s="832" t="s">
        <v>7385</v>
      </c>
      <c r="F314" s="849">
        <v>205</v>
      </c>
      <c r="G314" s="849">
        <v>864690</v>
      </c>
      <c r="H314" s="849">
        <v>3.0370370370370372</v>
      </c>
      <c r="I314" s="849">
        <v>4218</v>
      </c>
      <c r="J314" s="849">
        <v>75</v>
      </c>
      <c r="K314" s="849">
        <v>284715</v>
      </c>
      <c r="L314" s="849">
        <v>1</v>
      </c>
      <c r="M314" s="849">
        <v>3796.2</v>
      </c>
      <c r="N314" s="849">
        <v>10</v>
      </c>
      <c r="O314" s="849">
        <v>37962</v>
      </c>
      <c r="P314" s="837">
        <v>0.13333333333333333</v>
      </c>
      <c r="Q314" s="850">
        <v>3796.2</v>
      </c>
    </row>
    <row r="315" spans="1:17" ht="14.4" customHeight="1" x14ac:dyDescent="0.3">
      <c r="A315" s="831" t="s">
        <v>588</v>
      </c>
      <c r="B315" s="832" t="s">
        <v>6785</v>
      </c>
      <c r="C315" s="832" t="s">
        <v>6925</v>
      </c>
      <c r="D315" s="832" t="s">
        <v>7386</v>
      </c>
      <c r="E315" s="832" t="s">
        <v>7387</v>
      </c>
      <c r="F315" s="849">
        <v>2</v>
      </c>
      <c r="G315" s="849">
        <v>39672</v>
      </c>
      <c r="H315" s="849">
        <v>0.33333333333333331</v>
      </c>
      <c r="I315" s="849">
        <v>19836</v>
      </c>
      <c r="J315" s="849">
        <v>6</v>
      </c>
      <c r="K315" s="849">
        <v>119016</v>
      </c>
      <c r="L315" s="849">
        <v>1</v>
      </c>
      <c r="M315" s="849">
        <v>19836</v>
      </c>
      <c r="N315" s="849"/>
      <c r="O315" s="849"/>
      <c r="P315" s="837"/>
      <c r="Q315" s="850"/>
    </row>
    <row r="316" spans="1:17" ht="14.4" customHeight="1" x14ac:dyDescent="0.3">
      <c r="A316" s="831" t="s">
        <v>588</v>
      </c>
      <c r="B316" s="832" t="s">
        <v>6785</v>
      </c>
      <c r="C316" s="832" t="s">
        <v>6925</v>
      </c>
      <c r="D316" s="832" t="s">
        <v>7388</v>
      </c>
      <c r="E316" s="832" t="s">
        <v>7389</v>
      </c>
      <c r="F316" s="849"/>
      <c r="G316" s="849"/>
      <c r="H316" s="849"/>
      <c r="I316" s="849"/>
      <c r="J316" s="849">
        <v>1</v>
      </c>
      <c r="K316" s="849">
        <v>4302.9799999999996</v>
      </c>
      <c r="L316" s="849">
        <v>1</v>
      </c>
      <c r="M316" s="849">
        <v>4302.9799999999996</v>
      </c>
      <c r="N316" s="849"/>
      <c r="O316" s="849"/>
      <c r="P316" s="837"/>
      <c r="Q316" s="850"/>
    </row>
    <row r="317" spans="1:17" ht="14.4" customHeight="1" x14ac:dyDescent="0.3">
      <c r="A317" s="831" t="s">
        <v>588</v>
      </c>
      <c r="B317" s="832" t="s">
        <v>6785</v>
      </c>
      <c r="C317" s="832" t="s">
        <v>6925</v>
      </c>
      <c r="D317" s="832" t="s">
        <v>7390</v>
      </c>
      <c r="E317" s="832" t="s">
        <v>7391</v>
      </c>
      <c r="F317" s="849">
        <v>50</v>
      </c>
      <c r="G317" s="849">
        <v>5925</v>
      </c>
      <c r="H317" s="849">
        <v>3.3333333333333335</v>
      </c>
      <c r="I317" s="849">
        <v>118.5</v>
      </c>
      <c r="J317" s="849">
        <v>15</v>
      </c>
      <c r="K317" s="849">
        <v>1777.5</v>
      </c>
      <c r="L317" s="849">
        <v>1</v>
      </c>
      <c r="M317" s="849">
        <v>118.5</v>
      </c>
      <c r="N317" s="849">
        <v>17</v>
      </c>
      <c r="O317" s="849">
        <v>2014.5</v>
      </c>
      <c r="P317" s="837">
        <v>1.1333333333333333</v>
      </c>
      <c r="Q317" s="850">
        <v>118.5</v>
      </c>
    </row>
    <row r="318" spans="1:17" ht="14.4" customHeight="1" x14ac:dyDescent="0.3">
      <c r="A318" s="831" t="s">
        <v>588</v>
      </c>
      <c r="B318" s="832" t="s">
        <v>6785</v>
      </c>
      <c r="C318" s="832" t="s">
        <v>6925</v>
      </c>
      <c r="D318" s="832" t="s">
        <v>7392</v>
      </c>
      <c r="E318" s="832" t="s">
        <v>7393</v>
      </c>
      <c r="F318" s="849">
        <v>4</v>
      </c>
      <c r="G318" s="849">
        <v>1915.2</v>
      </c>
      <c r="H318" s="849">
        <v>0.5714285714285714</v>
      </c>
      <c r="I318" s="849">
        <v>478.8</v>
      </c>
      <c r="J318" s="849">
        <v>7</v>
      </c>
      <c r="K318" s="849">
        <v>3351.6000000000004</v>
      </c>
      <c r="L318" s="849">
        <v>1</v>
      </c>
      <c r="M318" s="849">
        <v>478.80000000000007</v>
      </c>
      <c r="N318" s="849"/>
      <c r="O318" s="849"/>
      <c r="P318" s="837"/>
      <c r="Q318" s="850"/>
    </row>
    <row r="319" spans="1:17" ht="14.4" customHeight="1" x14ac:dyDescent="0.3">
      <c r="A319" s="831" t="s">
        <v>588</v>
      </c>
      <c r="B319" s="832" t="s">
        <v>6785</v>
      </c>
      <c r="C319" s="832" t="s">
        <v>6925</v>
      </c>
      <c r="D319" s="832" t="s">
        <v>7394</v>
      </c>
      <c r="E319" s="832" t="s">
        <v>7395</v>
      </c>
      <c r="F319" s="849">
        <v>8</v>
      </c>
      <c r="G319" s="849">
        <v>802.4</v>
      </c>
      <c r="H319" s="849">
        <v>1.3333333333333335</v>
      </c>
      <c r="I319" s="849">
        <v>100.3</v>
      </c>
      <c r="J319" s="849">
        <v>6</v>
      </c>
      <c r="K319" s="849">
        <v>601.79999999999995</v>
      </c>
      <c r="L319" s="849">
        <v>1</v>
      </c>
      <c r="M319" s="849">
        <v>100.3</v>
      </c>
      <c r="N319" s="849">
        <v>4</v>
      </c>
      <c r="O319" s="849">
        <v>401.2</v>
      </c>
      <c r="P319" s="837">
        <v>0.66666666666666674</v>
      </c>
      <c r="Q319" s="850">
        <v>100.3</v>
      </c>
    </row>
    <row r="320" spans="1:17" ht="14.4" customHeight="1" x14ac:dyDescent="0.3">
      <c r="A320" s="831" t="s">
        <v>588</v>
      </c>
      <c r="B320" s="832" t="s">
        <v>6785</v>
      </c>
      <c r="C320" s="832" t="s">
        <v>6925</v>
      </c>
      <c r="D320" s="832" t="s">
        <v>7396</v>
      </c>
      <c r="E320" s="832" t="s">
        <v>7397</v>
      </c>
      <c r="F320" s="849">
        <v>45</v>
      </c>
      <c r="G320" s="849">
        <v>471586.95000000007</v>
      </c>
      <c r="H320" s="849">
        <v>1.1538461538461537</v>
      </c>
      <c r="I320" s="849">
        <v>10479.710000000001</v>
      </c>
      <c r="J320" s="849">
        <v>39</v>
      </c>
      <c r="K320" s="849">
        <v>408708.69000000006</v>
      </c>
      <c r="L320" s="849">
        <v>1</v>
      </c>
      <c r="M320" s="849">
        <v>10479.710000000001</v>
      </c>
      <c r="N320" s="849">
        <v>27</v>
      </c>
      <c r="O320" s="849">
        <v>282952.17</v>
      </c>
      <c r="P320" s="837">
        <v>0.69230769230769218</v>
      </c>
      <c r="Q320" s="850">
        <v>10479.709999999999</v>
      </c>
    </row>
    <row r="321" spans="1:17" ht="14.4" customHeight="1" x14ac:dyDescent="0.3">
      <c r="A321" s="831" t="s">
        <v>588</v>
      </c>
      <c r="B321" s="832" t="s">
        <v>6785</v>
      </c>
      <c r="C321" s="832" t="s">
        <v>6925</v>
      </c>
      <c r="D321" s="832" t="s">
        <v>7398</v>
      </c>
      <c r="E321" s="832" t="s">
        <v>7399</v>
      </c>
      <c r="F321" s="849">
        <v>1</v>
      </c>
      <c r="G321" s="849">
        <v>10779.22</v>
      </c>
      <c r="H321" s="849">
        <v>0.5</v>
      </c>
      <c r="I321" s="849">
        <v>10779.22</v>
      </c>
      <c r="J321" s="849">
        <v>2</v>
      </c>
      <c r="K321" s="849">
        <v>21558.44</v>
      </c>
      <c r="L321" s="849">
        <v>1</v>
      </c>
      <c r="M321" s="849">
        <v>10779.22</v>
      </c>
      <c r="N321" s="849"/>
      <c r="O321" s="849"/>
      <c r="P321" s="837"/>
      <c r="Q321" s="850"/>
    </row>
    <row r="322" spans="1:17" ht="14.4" customHeight="1" x14ac:dyDescent="0.3">
      <c r="A322" s="831" t="s">
        <v>588</v>
      </c>
      <c r="B322" s="832" t="s">
        <v>6785</v>
      </c>
      <c r="C322" s="832" t="s">
        <v>6925</v>
      </c>
      <c r="D322" s="832" t="s">
        <v>7400</v>
      </c>
      <c r="E322" s="832" t="s">
        <v>7401</v>
      </c>
      <c r="F322" s="849">
        <v>3</v>
      </c>
      <c r="G322" s="849">
        <v>3674.94</v>
      </c>
      <c r="H322" s="849">
        <v>0.75</v>
      </c>
      <c r="I322" s="849">
        <v>1224.98</v>
      </c>
      <c r="J322" s="849">
        <v>4</v>
      </c>
      <c r="K322" s="849">
        <v>4899.92</v>
      </c>
      <c r="L322" s="849">
        <v>1</v>
      </c>
      <c r="M322" s="849">
        <v>1224.98</v>
      </c>
      <c r="N322" s="849"/>
      <c r="O322" s="849"/>
      <c r="P322" s="837"/>
      <c r="Q322" s="850"/>
    </row>
    <row r="323" spans="1:17" ht="14.4" customHeight="1" x14ac:dyDescent="0.3">
      <c r="A323" s="831" t="s">
        <v>588</v>
      </c>
      <c r="B323" s="832" t="s">
        <v>6785</v>
      </c>
      <c r="C323" s="832" t="s">
        <v>6925</v>
      </c>
      <c r="D323" s="832" t="s">
        <v>7402</v>
      </c>
      <c r="E323" s="832" t="s">
        <v>7401</v>
      </c>
      <c r="F323" s="849">
        <v>3</v>
      </c>
      <c r="G323" s="849">
        <v>5705.19</v>
      </c>
      <c r="H323" s="849">
        <v>0.42857142857142855</v>
      </c>
      <c r="I323" s="849">
        <v>1901.7299999999998</v>
      </c>
      <c r="J323" s="849">
        <v>7</v>
      </c>
      <c r="K323" s="849">
        <v>13312.11</v>
      </c>
      <c r="L323" s="849">
        <v>1</v>
      </c>
      <c r="M323" s="849">
        <v>1901.73</v>
      </c>
      <c r="N323" s="849"/>
      <c r="O323" s="849"/>
      <c r="P323" s="837"/>
      <c r="Q323" s="850"/>
    </row>
    <row r="324" spans="1:17" ht="14.4" customHeight="1" x14ac:dyDescent="0.3">
      <c r="A324" s="831" t="s">
        <v>588</v>
      </c>
      <c r="B324" s="832" t="s">
        <v>6785</v>
      </c>
      <c r="C324" s="832" t="s">
        <v>6925</v>
      </c>
      <c r="D324" s="832" t="s">
        <v>7403</v>
      </c>
      <c r="E324" s="832" t="s">
        <v>7404</v>
      </c>
      <c r="F324" s="849">
        <v>5</v>
      </c>
      <c r="G324" s="849">
        <v>678.45</v>
      </c>
      <c r="H324" s="849">
        <v>1.6666666666666667</v>
      </c>
      <c r="I324" s="849">
        <v>135.69</v>
      </c>
      <c r="J324" s="849">
        <v>3</v>
      </c>
      <c r="K324" s="849">
        <v>407.07</v>
      </c>
      <c r="L324" s="849">
        <v>1</v>
      </c>
      <c r="M324" s="849">
        <v>135.69</v>
      </c>
      <c r="N324" s="849">
        <v>24</v>
      </c>
      <c r="O324" s="849">
        <v>3256.5600000000004</v>
      </c>
      <c r="P324" s="837">
        <v>8.0000000000000018</v>
      </c>
      <c r="Q324" s="850">
        <v>135.69000000000003</v>
      </c>
    </row>
    <row r="325" spans="1:17" ht="14.4" customHeight="1" x14ac:dyDescent="0.3">
      <c r="A325" s="831" t="s">
        <v>588</v>
      </c>
      <c r="B325" s="832" t="s">
        <v>6785</v>
      </c>
      <c r="C325" s="832" t="s">
        <v>6925</v>
      </c>
      <c r="D325" s="832" t="s">
        <v>7405</v>
      </c>
      <c r="E325" s="832" t="s">
        <v>7406</v>
      </c>
      <c r="F325" s="849">
        <v>2</v>
      </c>
      <c r="G325" s="849">
        <v>2076</v>
      </c>
      <c r="H325" s="849"/>
      <c r="I325" s="849">
        <v>1038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588</v>
      </c>
      <c r="B326" s="832" t="s">
        <v>6785</v>
      </c>
      <c r="C326" s="832" t="s">
        <v>6925</v>
      </c>
      <c r="D326" s="832" t="s">
        <v>7407</v>
      </c>
      <c r="E326" s="832" t="s">
        <v>7408</v>
      </c>
      <c r="F326" s="849">
        <v>3</v>
      </c>
      <c r="G326" s="849">
        <v>3936</v>
      </c>
      <c r="H326" s="849"/>
      <c r="I326" s="849">
        <v>1312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588</v>
      </c>
      <c r="B327" s="832" t="s">
        <v>6785</v>
      </c>
      <c r="C327" s="832" t="s">
        <v>6925</v>
      </c>
      <c r="D327" s="832" t="s">
        <v>7409</v>
      </c>
      <c r="E327" s="832" t="s">
        <v>7410</v>
      </c>
      <c r="F327" s="849"/>
      <c r="G327" s="849"/>
      <c r="H327" s="849"/>
      <c r="I327" s="849"/>
      <c r="J327" s="849">
        <v>1</v>
      </c>
      <c r="K327" s="849">
        <v>1560</v>
      </c>
      <c r="L327" s="849">
        <v>1</v>
      </c>
      <c r="M327" s="849">
        <v>1560</v>
      </c>
      <c r="N327" s="849">
        <v>3</v>
      </c>
      <c r="O327" s="849">
        <v>4500</v>
      </c>
      <c r="P327" s="837">
        <v>2.8846153846153846</v>
      </c>
      <c r="Q327" s="850">
        <v>1500</v>
      </c>
    </row>
    <row r="328" spans="1:17" ht="14.4" customHeight="1" x14ac:dyDescent="0.3">
      <c r="A328" s="831" t="s">
        <v>588</v>
      </c>
      <c r="B328" s="832" t="s">
        <v>6785</v>
      </c>
      <c r="C328" s="832" t="s">
        <v>6925</v>
      </c>
      <c r="D328" s="832" t="s">
        <v>7411</v>
      </c>
      <c r="E328" s="832" t="s">
        <v>7412</v>
      </c>
      <c r="F328" s="849"/>
      <c r="G328" s="849"/>
      <c r="H328" s="849"/>
      <c r="I328" s="849"/>
      <c r="J328" s="849"/>
      <c r="K328" s="849"/>
      <c r="L328" s="849"/>
      <c r="M328" s="849"/>
      <c r="N328" s="849">
        <v>2</v>
      </c>
      <c r="O328" s="849">
        <v>5594.3</v>
      </c>
      <c r="P328" s="837"/>
      <c r="Q328" s="850">
        <v>2797.15</v>
      </c>
    </row>
    <row r="329" spans="1:17" ht="14.4" customHeight="1" x14ac:dyDescent="0.3">
      <c r="A329" s="831" t="s">
        <v>588</v>
      </c>
      <c r="B329" s="832" t="s">
        <v>6785</v>
      </c>
      <c r="C329" s="832" t="s">
        <v>6925</v>
      </c>
      <c r="D329" s="832" t="s">
        <v>6992</v>
      </c>
      <c r="E329" s="832" t="s">
        <v>6993</v>
      </c>
      <c r="F329" s="849">
        <v>243</v>
      </c>
      <c r="G329" s="849">
        <v>301806</v>
      </c>
      <c r="H329" s="849">
        <v>0.88363636363636366</v>
      </c>
      <c r="I329" s="849">
        <v>1242</v>
      </c>
      <c r="J329" s="849">
        <v>275</v>
      </c>
      <c r="K329" s="849">
        <v>341550</v>
      </c>
      <c r="L329" s="849">
        <v>1</v>
      </c>
      <c r="M329" s="849">
        <v>1242</v>
      </c>
      <c r="N329" s="849">
        <v>448</v>
      </c>
      <c r="O329" s="849">
        <v>556416</v>
      </c>
      <c r="P329" s="837">
        <v>1.6290909090909091</v>
      </c>
      <c r="Q329" s="850">
        <v>1242</v>
      </c>
    </row>
    <row r="330" spans="1:17" ht="14.4" customHeight="1" x14ac:dyDescent="0.3">
      <c r="A330" s="831" t="s">
        <v>588</v>
      </c>
      <c r="B330" s="832" t="s">
        <v>6785</v>
      </c>
      <c r="C330" s="832" t="s">
        <v>6925</v>
      </c>
      <c r="D330" s="832" t="s">
        <v>6994</v>
      </c>
      <c r="E330" s="832" t="s">
        <v>6995</v>
      </c>
      <c r="F330" s="849">
        <v>241</v>
      </c>
      <c r="G330" s="849">
        <v>326555</v>
      </c>
      <c r="H330" s="849">
        <v>0.87003610108303253</v>
      </c>
      <c r="I330" s="849">
        <v>1355</v>
      </c>
      <c r="J330" s="849">
        <v>277</v>
      </c>
      <c r="K330" s="849">
        <v>375335</v>
      </c>
      <c r="L330" s="849">
        <v>1</v>
      </c>
      <c r="M330" s="849">
        <v>1355</v>
      </c>
      <c r="N330" s="849">
        <v>452</v>
      </c>
      <c r="O330" s="849">
        <v>612460</v>
      </c>
      <c r="P330" s="837">
        <v>1.6317689530685922</v>
      </c>
      <c r="Q330" s="850">
        <v>1355</v>
      </c>
    </row>
    <row r="331" spans="1:17" ht="14.4" customHeight="1" x14ac:dyDescent="0.3">
      <c r="A331" s="831" t="s">
        <v>588</v>
      </c>
      <c r="B331" s="832" t="s">
        <v>6785</v>
      </c>
      <c r="C331" s="832" t="s">
        <v>6925</v>
      </c>
      <c r="D331" s="832" t="s">
        <v>7413</v>
      </c>
      <c r="E331" s="832" t="s">
        <v>7414</v>
      </c>
      <c r="F331" s="849">
        <v>10</v>
      </c>
      <c r="G331" s="849">
        <v>46260</v>
      </c>
      <c r="H331" s="849">
        <v>0.58823529411764708</v>
      </c>
      <c r="I331" s="849">
        <v>4626</v>
      </c>
      <c r="J331" s="849">
        <v>17</v>
      </c>
      <c r="K331" s="849">
        <v>78642</v>
      </c>
      <c r="L331" s="849">
        <v>1</v>
      </c>
      <c r="M331" s="849">
        <v>4626</v>
      </c>
      <c r="N331" s="849">
        <v>41</v>
      </c>
      <c r="O331" s="849">
        <v>189666</v>
      </c>
      <c r="P331" s="837">
        <v>2.4117647058823528</v>
      </c>
      <c r="Q331" s="850">
        <v>4626</v>
      </c>
    </row>
    <row r="332" spans="1:17" ht="14.4" customHeight="1" x14ac:dyDescent="0.3">
      <c r="A332" s="831" t="s">
        <v>588</v>
      </c>
      <c r="B332" s="832" t="s">
        <v>6785</v>
      </c>
      <c r="C332" s="832" t="s">
        <v>6925</v>
      </c>
      <c r="D332" s="832" t="s">
        <v>7415</v>
      </c>
      <c r="E332" s="832" t="s">
        <v>7416</v>
      </c>
      <c r="F332" s="849">
        <v>10</v>
      </c>
      <c r="G332" s="849">
        <v>24560</v>
      </c>
      <c r="H332" s="849">
        <v>0.7142857142857143</v>
      </c>
      <c r="I332" s="849">
        <v>2456</v>
      </c>
      <c r="J332" s="849">
        <v>14</v>
      </c>
      <c r="K332" s="849">
        <v>34384</v>
      </c>
      <c r="L332" s="849">
        <v>1</v>
      </c>
      <c r="M332" s="849">
        <v>2456</v>
      </c>
      <c r="N332" s="849">
        <v>2</v>
      </c>
      <c r="O332" s="849">
        <v>4912</v>
      </c>
      <c r="P332" s="837">
        <v>0.14285714285714285</v>
      </c>
      <c r="Q332" s="850">
        <v>2456</v>
      </c>
    </row>
    <row r="333" spans="1:17" ht="14.4" customHeight="1" x14ac:dyDescent="0.3">
      <c r="A333" s="831" t="s">
        <v>588</v>
      </c>
      <c r="B333" s="832" t="s">
        <v>6785</v>
      </c>
      <c r="C333" s="832" t="s">
        <v>6925</v>
      </c>
      <c r="D333" s="832" t="s">
        <v>7417</v>
      </c>
      <c r="E333" s="832" t="s">
        <v>7233</v>
      </c>
      <c r="F333" s="849">
        <v>61</v>
      </c>
      <c r="G333" s="849">
        <v>121085</v>
      </c>
      <c r="H333" s="849">
        <v>0.77215189873417722</v>
      </c>
      <c r="I333" s="849">
        <v>1985</v>
      </c>
      <c r="J333" s="849">
        <v>79</v>
      </c>
      <c r="K333" s="849">
        <v>156815</v>
      </c>
      <c r="L333" s="849">
        <v>1</v>
      </c>
      <c r="M333" s="849">
        <v>1985</v>
      </c>
      <c r="N333" s="849">
        <v>54</v>
      </c>
      <c r="O333" s="849">
        <v>107190</v>
      </c>
      <c r="P333" s="837">
        <v>0.68354430379746833</v>
      </c>
      <c r="Q333" s="850">
        <v>1985</v>
      </c>
    </row>
    <row r="334" spans="1:17" ht="14.4" customHeight="1" x14ac:dyDescent="0.3">
      <c r="A334" s="831" t="s">
        <v>588</v>
      </c>
      <c r="B334" s="832" t="s">
        <v>6785</v>
      </c>
      <c r="C334" s="832" t="s">
        <v>6925</v>
      </c>
      <c r="D334" s="832" t="s">
        <v>7418</v>
      </c>
      <c r="E334" s="832" t="s">
        <v>7233</v>
      </c>
      <c r="F334" s="849">
        <v>76</v>
      </c>
      <c r="G334" s="849">
        <v>150860</v>
      </c>
      <c r="H334" s="849">
        <v>0.80851063829787229</v>
      </c>
      <c r="I334" s="849">
        <v>1985</v>
      </c>
      <c r="J334" s="849">
        <v>94</v>
      </c>
      <c r="K334" s="849">
        <v>186590</v>
      </c>
      <c r="L334" s="849">
        <v>1</v>
      </c>
      <c r="M334" s="849">
        <v>1985</v>
      </c>
      <c r="N334" s="849">
        <v>72</v>
      </c>
      <c r="O334" s="849">
        <v>142920</v>
      </c>
      <c r="P334" s="837">
        <v>0.76595744680851063</v>
      </c>
      <c r="Q334" s="850">
        <v>1985</v>
      </c>
    </row>
    <row r="335" spans="1:17" ht="14.4" customHeight="1" x14ac:dyDescent="0.3">
      <c r="A335" s="831" t="s">
        <v>588</v>
      </c>
      <c r="B335" s="832" t="s">
        <v>6785</v>
      </c>
      <c r="C335" s="832" t="s">
        <v>6925</v>
      </c>
      <c r="D335" s="832" t="s">
        <v>7419</v>
      </c>
      <c r="E335" s="832" t="s">
        <v>7420</v>
      </c>
      <c r="F335" s="849">
        <v>83</v>
      </c>
      <c r="G335" s="849">
        <v>22327</v>
      </c>
      <c r="H335" s="849">
        <v>1.3833333333333333</v>
      </c>
      <c r="I335" s="849">
        <v>269</v>
      </c>
      <c r="J335" s="849">
        <v>60</v>
      </c>
      <c r="K335" s="849">
        <v>16140</v>
      </c>
      <c r="L335" s="849">
        <v>1</v>
      </c>
      <c r="M335" s="849">
        <v>269</v>
      </c>
      <c r="N335" s="849">
        <v>33</v>
      </c>
      <c r="O335" s="849">
        <v>8877</v>
      </c>
      <c r="P335" s="837">
        <v>0.55000000000000004</v>
      </c>
      <c r="Q335" s="850">
        <v>269</v>
      </c>
    </row>
    <row r="336" spans="1:17" ht="14.4" customHeight="1" x14ac:dyDescent="0.3">
      <c r="A336" s="831" t="s">
        <v>588</v>
      </c>
      <c r="B336" s="832" t="s">
        <v>6785</v>
      </c>
      <c r="C336" s="832" t="s">
        <v>6925</v>
      </c>
      <c r="D336" s="832" t="s">
        <v>7421</v>
      </c>
      <c r="E336" s="832" t="s">
        <v>7420</v>
      </c>
      <c r="F336" s="849">
        <v>7</v>
      </c>
      <c r="G336" s="849">
        <v>2590</v>
      </c>
      <c r="H336" s="849">
        <v>1</v>
      </c>
      <c r="I336" s="849">
        <v>370</v>
      </c>
      <c r="J336" s="849">
        <v>7</v>
      </c>
      <c r="K336" s="849">
        <v>2590</v>
      </c>
      <c r="L336" s="849">
        <v>1</v>
      </c>
      <c r="M336" s="849">
        <v>370</v>
      </c>
      <c r="N336" s="849">
        <v>11</v>
      </c>
      <c r="O336" s="849">
        <v>4070</v>
      </c>
      <c r="P336" s="837">
        <v>1.5714285714285714</v>
      </c>
      <c r="Q336" s="850">
        <v>370</v>
      </c>
    </row>
    <row r="337" spans="1:17" ht="14.4" customHeight="1" x14ac:dyDescent="0.3">
      <c r="A337" s="831" t="s">
        <v>588</v>
      </c>
      <c r="B337" s="832" t="s">
        <v>6785</v>
      </c>
      <c r="C337" s="832" t="s">
        <v>6925</v>
      </c>
      <c r="D337" s="832" t="s">
        <v>7422</v>
      </c>
      <c r="E337" s="832" t="s">
        <v>7423</v>
      </c>
      <c r="F337" s="849">
        <v>32</v>
      </c>
      <c r="G337" s="849">
        <v>339136</v>
      </c>
      <c r="H337" s="849">
        <v>1</v>
      </c>
      <c r="I337" s="849">
        <v>10598</v>
      </c>
      <c r="J337" s="849">
        <v>32</v>
      </c>
      <c r="K337" s="849">
        <v>339136</v>
      </c>
      <c r="L337" s="849">
        <v>1</v>
      </c>
      <c r="M337" s="849">
        <v>10598</v>
      </c>
      <c r="N337" s="849">
        <v>37</v>
      </c>
      <c r="O337" s="849">
        <v>392126</v>
      </c>
      <c r="P337" s="837">
        <v>1.15625</v>
      </c>
      <c r="Q337" s="850">
        <v>10598</v>
      </c>
    </row>
    <row r="338" spans="1:17" ht="14.4" customHeight="1" x14ac:dyDescent="0.3">
      <c r="A338" s="831" t="s">
        <v>588</v>
      </c>
      <c r="B338" s="832" t="s">
        <v>6785</v>
      </c>
      <c r="C338" s="832" t="s">
        <v>6925</v>
      </c>
      <c r="D338" s="832" t="s">
        <v>7424</v>
      </c>
      <c r="E338" s="832" t="s">
        <v>7425</v>
      </c>
      <c r="F338" s="849">
        <v>1</v>
      </c>
      <c r="G338" s="849">
        <v>14769</v>
      </c>
      <c r="H338" s="849">
        <v>0.25</v>
      </c>
      <c r="I338" s="849">
        <v>14769</v>
      </c>
      <c r="J338" s="849">
        <v>4</v>
      </c>
      <c r="K338" s="849">
        <v>59076</v>
      </c>
      <c r="L338" s="849">
        <v>1</v>
      </c>
      <c r="M338" s="849">
        <v>14769</v>
      </c>
      <c r="N338" s="849"/>
      <c r="O338" s="849"/>
      <c r="P338" s="837"/>
      <c r="Q338" s="850"/>
    </row>
    <row r="339" spans="1:17" ht="14.4" customHeight="1" x14ac:dyDescent="0.3">
      <c r="A339" s="831" t="s">
        <v>588</v>
      </c>
      <c r="B339" s="832" t="s">
        <v>6785</v>
      </c>
      <c r="C339" s="832" t="s">
        <v>6925</v>
      </c>
      <c r="D339" s="832" t="s">
        <v>7426</v>
      </c>
      <c r="E339" s="832" t="s">
        <v>7427</v>
      </c>
      <c r="F339" s="849">
        <v>68</v>
      </c>
      <c r="G339" s="849">
        <v>173876</v>
      </c>
      <c r="H339" s="849">
        <v>0.82926829268292679</v>
      </c>
      <c r="I339" s="849">
        <v>2557</v>
      </c>
      <c r="J339" s="849">
        <v>82</v>
      </c>
      <c r="K339" s="849">
        <v>209674</v>
      </c>
      <c r="L339" s="849">
        <v>1</v>
      </c>
      <c r="M339" s="849">
        <v>2557</v>
      </c>
      <c r="N339" s="849">
        <v>87</v>
      </c>
      <c r="O339" s="849">
        <v>222459</v>
      </c>
      <c r="P339" s="837">
        <v>1.0609756097560976</v>
      </c>
      <c r="Q339" s="850">
        <v>2557</v>
      </c>
    </row>
    <row r="340" spans="1:17" ht="14.4" customHeight="1" x14ac:dyDescent="0.3">
      <c r="A340" s="831" t="s">
        <v>588</v>
      </c>
      <c r="B340" s="832" t="s">
        <v>6785</v>
      </c>
      <c r="C340" s="832" t="s">
        <v>6925</v>
      </c>
      <c r="D340" s="832" t="s">
        <v>7428</v>
      </c>
      <c r="E340" s="832" t="s">
        <v>7429</v>
      </c>
      <c r="F340" s="849">
        <v>72</v>
      </c>
      <c r="G340" s="849">
        <v>184104</v>
      </c>
      <c r="H340" s="849">
        <v>0.88888888888888884</v>
      </c>
      <c r="I340" s="849">
        <v>2557</v>
      </c>
      <c r="J340" s="849">
        <v>81</v>
      </c>
      <c r="K340" s="849">
        <v>207117</v>
      </c>
      <c r="L340" s="849">
        <v>1</v>
      </c>
      <c r="M340" s="849">
        <v>2557</v>
      </c>
      <c r="N340" s="849">
        <v>82</v>
      </c>
      <c r="O340" s="849">
        <v>209674</v>
      </c>
      <c r="P340" s="837">
        <v>1.0123456790123457</v>
      </c>
      <c r="Q340" s="850">
        <v>2557</v>
      </c>
    </row>
    <row r="341" spans="1:17" ht="14.4" customHeight="1" x14ac:dyDescent="0.3">
      <c r="A341" s="831" t="s">
        <v>588</v>
      </c>
      <c r="B341" s="832" t="s">
        <v>6785</v>
      </c>
      <c r="C341" s="832" t="s">
        <v>6925</v>
      </c>
      <c r="D341" s="832" t="s">
        <v>7430</v>
      </c>
      <c r="E341" s="832" t="s">
        <v>7431</v>
      </c>
      <c r="F341" s="849">
        <v>5</v>
      </c>
      <c r="G341" s="849">
        <v>334950</v>
      </c>
      <c r="H341" s="849">
        <v>0.7142857142857143</v>
      </c>
      <c r="I341" s="849">
        <v>66990</v>
      </c>
      <c r="J341" s="849">
        <v>7</v>
      </c>
      <c r="K341" s="849">
        <v>468930</v>
      </c>
      <c r="L341" s="849">
        <v>1</v>
      </c>
      <c r="M341" s="849">
        <v>66990</v>
      </c>
      <c r="N341" s="849">
        <v>1</v>
      </c>
      <c r="O341" s="849">
        <v>66990</v>
      </c>
      <c r="P341" s="837">
        <v>0.14285714285714285</v>
      </c>
      <c r="Q341" s="850">
        <v>66990</v>
      </c>
    </row>
    <row r="342" spans="1:17" ht="14.4" customHeight="1" x14ac:dyDescent="0.3">
      <c r="A342" s="831" t="s">
        <v>588</v>
      </c>
      <c r="B342" s="832" t="s">
        <v>6785</v>
      </c>
      <c r="C342" s="832" t="s">
        <v>6925</v>
      </c>
      <c r="D342" s="832" t="s">
        <v>7432</v>
      </c>
      <c r="E342" s="832" t="s">
        <v>7433</v>
      </c>
      <c r="F342" s="849">
        <v>40</v>
      </c>
      <c r="G342" s="849">
        <v>39340.400000000001</v>
      </c>
      <c r="H342" s="849">
        <v>0.97560975609756095</v>
      </c>
      <c r="I342" s="849">
        <v>983.51</v>
      </c>
      <c r="J342" s="849">
        <v>41</v>
      </c>
      <c r="K342" s="849">
        <v>40323.910000000003</v>
      </c>
      <c r="L342" s="849">
        <v>1</v>
      </c>
      <c r="M342" s="849">
        <v>983.5100000000001</v>
      </c>
      <c r="N342" s="849">
        <v>42</v>
      </c>
      <c r="O342" s="849">
        <v>41307.42</v>
      </c>
      <c r="P342" s="837">
        <v>1.0243902439024388</v>
      </c>
      <c r="Q342" s="850">
        <v>983.51</v>
      </c>
    </row>
    <row r="343" spans="1:17" ht="14.4" customHeight="1" x14ac:dyDescent="0.3">
      <c r="A343" s="831" t="s">
        <v>588</v>
      </c>
      <c r="B343" s="832" t="s">
        <v>6785</v>
      </c>
      <c r="C343" s="832" t="s">
        <v>6925</v>
      </c>
      <c r="D343" s="832" t="s">
        <v>7434</v>
      </c>
      <c r="E343" s="832" t="s">
        <v>7435</v>
      </c>
      <c r="F343" s="849">
        <v>72</v>
      </c>
      <c r="G343" s="849">
        <v>142894.08000000002</v>
      </c>
      <c r="H343" s="849">
        <v>2</v>
      </c>
      <c r="I343" s="849">
        <v>1984.6400000000003</v>
      </c>
      <c r="J343" s="849">
        <v>36</v>
      </c>
      <c r="K343" s="849">
        <v>71447.040000000008</v>
      </c>
      <c r="L343" s="849">
        <v>1</v>
      </c>
      <c r="M343" s="849">
        <v>1984.6400000000003</v>
      </c>
      <c r="N343" s="849">
        <v>41</v>
      </c>
      <c r="O343" s="849">
        <v>81370.239999999991</v>
      </c>
      <c r="P343" s="837">
        <v>1.1388888888888886</v>
      </c>
      <c r="Q343" s="850">
        <v>1984.6399999999999</v>
      </c>
    </row>
    <row r="344" spans="1:17" ht="14.4" customHeight="1" x14ac:dyDescent="0.3">
      <c r="A344" s="831" t="s">
        <v>588</v>
      </c>
      <c r="B344" s="832" t="s">
        <v>6785</v>
      </c>
      <c r="C344" s="832" t="s">
        <v>6925</v>
      </c>
      <c r="D344" s="832" t="s">
        <v>7436</v>
      </c>
      <c r="E344" s="832" t="s">
        <v>7437</v>
      </c>
      <c r="F344" s="849">
        <v>1</v>
      </c>
      <c r="G344" s="849">
        <v>1770.11</v>
      </c>
      <c r="H344" s="849"/>
      <c r="I344" s="849">
        <v>1770.11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588</v>
      </c>
      <c r="B345" s="832" t="s">
        <v>6785</v>
      </c>
      <c r="C345" s="832" t="s">
        <v>6925</v>
      </c>
      <c r="D345" s="832" t="s">
        <v>7438</v>
      </c>
      <c r="E345" s="832" t="s">
        <v>7439</v>
      </c>
      <c r="F345" s="849">
        <v>120</v>
      </c>
      <c r="G345" s="849">
        <v>215880</v>
      </c>
      <c r="H345" s="849">
        <v>5.2633118782913986</v>
      </c>
      <c r="I345" s="849">
        <v>1799</v>
      </c>
      <c r="J345" s="849">
        <v>24</v>
      </c>
      <c r="K345" s="849">
        <v>41016</v>
      </c>
      <c r="L345" s="849">
        <v>1</v>
      </c>
      <c r="M345" s="849">
        <v>1709</v>
      </c>
      <c r="N345" s="849">
        <v>5</v>
      </c>
      <c r="O345" s="849">
        <v>8545</v>
      </c>
      <c r="P345" s="837">
        <v>0.20833333333333334</v>
      </c>
      <c r="Q345" s="850">
        <v>1709</v>
      </c>
    </row>
    <row r="346" spans="1:17" ht="14.4" customHeight="1" x14ac:dyDescent="0.3">
      <c r="A346" s="831" t="s">
        <v>588</v>
      </c>
      <c r="B346" s="832" t="s">
        <v>6785</v>
      </c>
      <c r="C346" s="832" t="s">
        <v>6925</v>
      </c>
      <c r="D346" s="832" t="s">
        <v>7440</v>
      </c>
      <c r="E346" s="832" t="s">
        <v>7441</v>
      </c>
      <c r="F346" s="849">
        <v>1</v>
      </c>
      <c r="G346" s="849">
        <v>5523.82</v>
      </c>
      <c r="H346" s="849"/>
      <c r="I346" s="849">
        <v>5523.82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588</v>
      </c>
      <c r="B347" s="832" t="s">
        <v>6785</v>
      </c>
      <c r="C347" s="832" t="s">
        <v>6925</v>
      </c>
      <c r="D347" s="832" t="s">
        <v>7442</v>
      </c>
      <c r="E347" s="832" t="s">
        <v>7443</v>
      </c>
      <c r="F347" s="849">
        <v>1</v>
      </c>
      <c r="G347" s="849">
        <v>16002.57</v>
      </c>
      <c r="H347" s="849">
        <v>1</v>
      </c>
      <c r="I347" s="849">
        <v>16002.57</v>
      </c>
      <c r="J347" s="849">
        <v>1</v>
      </c>
      <c r="K347" s="849">
        <v>16002.57</v>
      </c>
      <c r="L347" s="849">
        <v>1</v>
      </c>
      <c r="M347" s="849">
        <v>16002.57</v>
      </c>
      <c r="N347" s="849">
        <v>6</v>
      </c>
      <c r="O347" s="849">
        <v>96015.42</v>
      </c>
      <c r="P347" s="837">
        <v>6</v>
      </c>
      <c r="Q347" s="850">
        <v>16002.57</v>
      </c>
    </row>
    <row r="348" spans="1:17" ht="14.4" customHeight="1" x14ac:dyDescent="0.3">
      <c r="A348" s="831" t="s">
        <v>588</v>
      </c>
      <c r="B348" s="832" t="s">
        <v>6785</v>
      </c>
      <c r="C348" s="832" t="s">
        <v>6925</v>
      </c>
      <c r="D348" s="832" t="s">
        <v>7444</v>
      </c>
      <c r="E348" s="832" t="s">
        <v>7445</v>
      </c>
      <c r="F348" s="849">
        <v>42</v>
      </c>
      <c r="G348" s="849">
        <v>216174</v>
      </c>
      <c r="H348" s="849">
        <v>0.20689655172413793</v>
      </c>
      <c r="I348" s="849">
        <v>5147</v>
      </c>
      <c r="J348" s="849">
        <v>203</v>
      </c>
      <c r="K348" s="849">
        <v>1044841</v>
      </c>
      <c r="L348" s="849">
        <v>1</v>
      </c>
      <c r="M348" s="849">
        <v>5147</v>
      </c>
      <c r="N348" s="849">
        <v>218</v>
      </c>
      <c r="O348" s="849">
        <v>1122046</v>
      </c>
      <c r="P348" s="837">
        <v>1.0738916256157636</v>
      </c>
      <c r="Q348" s="850">
        <v>5147</v>
      </c>
    </row>
    <row r="349" spans="1:17" ht="14.4" customHeight="1" x14ac:dyDescent="0.3">
      <c r="A349" s="831" t="s">
        <v>588</v>
      </c>
      <c r="B349" s="832" t="s">
        <v>6785</v>
      </c>
      <c r="C349" s="832" t="s">
        <v>6925</v>
      </c>
      <c r="D349" s="832" t="s">
        <v>7446</v>
      </c>
      <c r="E349" s="832" t="s">
        <v>7260</v>
      </c>
      <c r="F349" s="849">
        <v>11</v>
      </c>
      <c r="G349" s="849">
        <v>14956.810000000001</v>
      </c>
      <c r="H349" s="849">
        <v>1.8333333333333335</v>
      </c>
      <c r="I349" s="849">
        <v>1359.71</v>
      </c>
      <c r="J349" s="849">
        <v>6</v>
      </c>
      <c r="K349" s="849">
        <v>8158.26</v>
      </c>
      <c r="L349" s="849">
        <v>1</v>
      </c>
      <c r="M349" s="849">
        <v>1359.71</v>
      </c>
      <c r="N349" s="849">
        <v>2</v>
      </c>
      <c r="O349" s="849">
        <v>2719.42</v>
      </c>
      <c r="P349" s="837">
        <v>0.33333333333333331</v>
      </c>
      <c r="Q349" s="850">
        <v>1359.71</v>
      </c>
    </row>
    <row r="350" spans="1:17" ht="14.4" customHeight="1" x14ac:dyDescent="0.3">
      <c r="A350" s="831" t="s">
        <v>588</v>
      </c>
      <c r="B350" s="832" t="s">
        <v>6785</v>
      </c>
      <c r="C350" s="832" t="s">
        <v>6925</v>
      </c>
      <c r="D350" s="832" t="s">
        <v>7447</v>
      </c>
      <c r="E350" s="832" t="s">
        <v>7448</v>
      </c>
      <c r="F350" s="849">
        <v>1</v>
      </c>
      <c r="G350" s="849">
        <v>1423.96</v>
      </c>
      <c r="H350" s="849"/>
      <c r="I350" s="849">
        <v>1423.96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588</v>
      </c>
      <c r="B351" s="832" t="s">
        <v>6785</v>
      </c>
      <c r="C351" s="832" t="s">
        <v>6925</v>
      </c>
      <c r="D351" s="832" t="s">
        <v>7449</v>
      </c>
      <c r="E351" s="832" t="s">
        <v>7450</v>
      </c>
      <c r="F351" s="849">
        <v>95</v>
      </c>
      <c r="G351" s="849">
        <v>2660000</v>
      </c>
      <c r="H351" s="849">
        <v>7.916666666666667</v>
      </c>
      <c r="I351" s="849">
        <v>28000</v>
      </c>
      <c r="J351" s="849">
        <v>12</v>
      </c>
      <c r="K351" s="849">
        <v>336000</v>
      </c>
      <c r="L351" s="849">
        <v>1</v>
      </c>
      <c r="M351" s="849">
        <v>28000</v>
      </c>
      <c r="N351" s="849"/>
      <c r="O351" s="849"/>
      <c r="P351" s="837"/>
      <c r="Q351" s="850"/>
    </row>
    <row r="352" spans="1:17" ht="14.4" customHeight="1" x14ac:dyDescent="0.3">
      <c r="A352" s="831" t="s">
        <v>588</v>
      </c>
      <c r="B352" s="832" t="s">
        <v>6785</v>
      </c>
      <c r="C352" s="832" t="s">
        <v>6925</v>
      </c>
      <c r="D352" s="832" t="s">
        <v>7451</v>
      </c>
      <c r="E352" s="832" t="s">
        <v>7452</v>
      </c>
      <c r="F352" s="849">
        <v>17</v>
      </c>
      <c r="G352" s="849">
        <v>186964.13000000006</v>
      </c>
      <c r="H352" s="849">
        <v>0.65384615384615408</v>
      </c>
      <c r="I352" s="849">
        <v>10997.890000000003</v>
      </c>
      <c r="J352" s="849">
        <v>26</v>
      </c>
      <c r="K352" s="849">
        <v>285945.14</v>
      </c>
      <c r="L352" s="849">
        <v>1</v>
      </c>
      <c r="M352" s="849">
        <v>10997.890000000001</v>
      </c>
      <c r="N352" s="849">
        <v>41</v>
      </c>
      <c r="O352" s="849">
        <v>450913.49</v>
      </c>
      <c r="P352" s="837">
        <v>1.5769230769230769</v>
      </c>
      <c r="Q352" s="850">
        <v>10997.89</v>
      </c>
    </row>
    <row r="353" spans="1:17" ht="14.4" customHeight="1" x14ac:dyDescent="0.3">
      <c r="A353" s="831" t="s">
        <v>588</v>
      </c>
      <c r="B353" s="832" t="s">
        <v>6785</v>
      </c>
      <c r="C353" s="832" t="s">
        <v>6925</v>
      </c>
      <c r="D353" s="832" t="s">
        <v>7453</v>
      </c>
      <c r="E353" s="832" t="s">
        <v>7452</v>
      </c>
      <c r="F353" s="849">
        <v>12</v>
      </c>
      <c r="G353" s="849">
        <v>131974.68</v>
      </c>
      <c r="H353" s="849">
        <v>0.70588235294117641</v>
      </c>
      <c r="I353" s="849">
        <v>10997.89</v>
      </c>
      <c r="J353" s="849">
        <v>17</v>
      </c>
      <c r="K353" s="849">
        <v>186964.13</v>
      </c>
      <c r="L353" s="849">
        <v>1</v>
      </c>
      <c r="M353" s="849">
        <v>10997.89</v>
      </c>
      <c r="N353" s="849">
        <v>13</v>
      </c>
      <c r="O353" s="849">
        <v>142972.57</v>
      </c>
      <c r="P353" s="837">
        <v>0.76470588235294124</v>
      </c>
      <c r="Q353" s="850">
        <v>10997.890000000001</v>
      </c>
    </row>
    <row r="354" spans="1:17" ht="14.4" customHeight="1" x14ac:dyDescent="0.3">
      <c r="A354" s="831" t="s">
        <v>588</v>
      </c>
      <c r="B354" s="832" t="s">
        <v>6785</v>
      </c>
      <c r="C354" s="832" t="s">
        <v>6925</v>
      </c>
      <c r="D354" s="832" t="s">
        <v>7454</v>
      </c>
      <c r="E354" s="832" t="s">
        <v>7455</v>
      </c>
      <c r="F354" s="849">
        <v>111</v>
      </c>
      <c r="G354" s="849">
        <v>1075819.77</v>
      </c>
      <c r="H354" s="849">
        <v>0.99107142857142871</v>
      </c>
      <c r="I354" s="849">
        <v>9692.07</v>
      </c>
      <c r="J354" s="849">
        <v>112</v>
      </c>
      <c r="K354" s="849">
        <v>1085511.8399999999</v>
      </c>
      <c r="L354" s="849">
        <v>1</v>
      </c>
      <c r="M354" s="849">
        <v>9692.0699999999979</v>
      </c>
      <c r="N354" s="849">
        <v>119</v>
      </c>
      <c r="O354" s="849">
        <v>1153356.33</v>
      </c>
      <c r="P354" s="837">
        <v>1.0625000000000002</v>
      </c>
      <c r="Q354" s="850">
        <v>9692.0700000000015</v>
      </c>
    </row>
    <row r="355" spans="1:17" ht="14.4" customHeight="1" x14ac:dyDescent="0.3">
      <c r="A355" s="831" t="s">
        <v>588</v>
      </c>
      <c r="B355" s="832" t="s">
        <v>6785</v>
      </c>
      <c r="C355" s="832" t="s">
        <v>6925</v>
      </c>
      <c r="D355" s="832" t="s">
        <v>7456</v>
      </c>
      <c r="E355" s="832" t="s">
        <v>7457</v>
      </c>
      <c r="F355" s="849">
        <v>20</v>
      </c>
      <c r="G355" s="849">
        <v>219957.8</v>
      </c>
      <c r="H355" s="849">
        <v>1.5384615384615383</v>
      </c>
      <c r="I355" s="849">
        <v>10997.89</v>
      </c>
      <c r="J355" s="849">
        <v>13</v>
      </c>
      <c r="K355" s="849">
        <v>142972.57</v>
      </c>
      <c r="L355" s="849">
        <v>1</v>
      </c>
      <c r="M355" s="849">
        <v>10997.890000000001</v>
      </c>
      <c r="N355" s="849">
        <v>12</v>
      </c>
      <c r="O355" s="849">
        <v>131974.68</v>
      </c>
      <c r="P355" s="837">
        <v>0.92307692307692302</v>
      </c>
      <c r="Q355" s="850">
        <v>10997.89</v>
      </c>
    </row>
    <row r="356" spans="1:17" ht="14.4" customHeight="1" x14ac:dyDescent="0.3">
      <c r="A356" s="831" t="s">
        <v>588</v>
      </c>
      <c r="B356" s="832" t="s">
        <v>6785</v>
      </c>
      <c r="C356" s="832" t="s">
        <v>6925</v>
      </c>
      <c r="D356" s="832" t="s">
        <v>7458</v>
      </c>
      <c r="E356" s="832" t="s">
        <v>7457</v>
      </c>
      <c r="F356" s="849">
        <v>35</v>
      </c>
      <c r="G356" s="849">
        <v>953283.45000000007</v>
      </c>
      <c r="H356" s="849">
        <v>0.62500000000000011</v>
      </c>
      <c r="I356" s="849">
        <v>27236.670000000002</v>
      </c>
      <c r="J356" s="849">
        <v>56</v>
      </c>
      <c r="K356" s="849">
        <v>1525253.5199999998</v>
      </c>
      <c r="L356" s="849">
        <v>1</v>
      </c>
      <c r="M356" s="849">
        <v>27236.669999999995</v>
      </c>
      <c r="N356" s="849">
        <v>47</v>
      </c>
      <c r="O356" s="849">
        <v>1280123.49</v>
      </c>
      <c r="P356" s="837">
        <v>0.83928571428571441</v>
      </c>
      <c r="Q356" s="850">
        <v>27236.67</v>
      </c>
    </row>
    <row r="357" spans="1:17" ht="14.4" customHeight="1" x14ac:dyDescent="0.3">
      <c r="A357" s="831" t="s">
        <v>588</v>
      </c>
      <c r="B357" s="832" t="s">
        <v>6785</v>
      </c>
      <c r="C357" s="832" t="s">
        <v>6925</v>
      </c>
      <c r="D357" s="832" t="s">
        <v>7459</v>
      </c>
      <c r="E357" s="832" t="s">
        <v>7460</v>
      </c>
      <c r="F357" s="849">
        <v>12</v>
      </c>
      <c r="G357" s="849">
        <v>22062.12</v>
      </c>
      <c r="H357" s="849">
        <v>12</v>
      </c>
      <c r="I357" s="849">
        <v>1838.51</v>
      </c>
      <c r="J357" s="849">
        <v>1</v>
      </c>
      <c r="K357" s="849">
        <v>1838.51</v>
      </c>
      <c r="L357" s="849">
        <v>1</v>
      </c>
      <c r="M357" s="849">
        <v>1838.51</v>
      </c>
      <c r="N357" s="849"/>
      <c r="O357" s="849"/>
      <c r="P357" s="837"/>
      <c r="Q357" s="850"/>
    </row>
    <row r="358" spans="1:17" ht="14.4" customHeight="1" x14ac:dyDescent="0.3">
      <c r="A358" s="831" t="s">
        <v>588</v>
      </c>
      <c r="B358" s="832" t="s">
        <v>6785</v>
      </c>
      <c r="C358" s="832" t="s">
        <v>6925</v>
      </c>
      <c r="D358" s="832" t="s">
        <v>7461</v>
      </c>
      <c r="E358" s="832" t="s">
        <v>7301</v>
      </c>
      <c r="F358" s="849"/>
      <c r="G358" s="849"/>
      <c r="H358" s="849"/>
      <c r="I358" s="849"/>
      <c r="J358" s="849"/>
      <c r="K358" s="849"/>
      <c r="L358" s="849"/>
      <c r="M358" s="849"/>
      <c r="N358" s="849">
        <v>2</v>
      </c>
      <c r="O358" s="849">
        <v>2773.3</v>
      </c>
      <c r="P358" s="837"/>
      <c r="Q358" s="850">
        <v>1386.65</v>
      </c>
    </row>
    <row r="359" spans="1:17" ht="14.4" customHeight="1" x14ac:dyDescent="0.3">
      <c r="A359" s="831" t="s">
        <v>588</v>
      </c>
      <c r="B359" s="832" t="s">
        <v>6785</v>
      </c>
      <c r="C359" s="832" t="s">
        <v>6925</v>
      </c>
      <c r="D359" s="832" t="s">
        <v>7462</v>
      </c>
      <c r="E359" s="832" t="s">
        <v>7463</v>
      </c>
      <c r="F359" s="849"/>
      <c r="G359" s="849"/>
      <c r="H359" s="849"/>
      <c r="I359" s="849"/>
      <c r="J359" s="849"/>
      <c r="K359" s="849"/>
      <c r="L359" s="849"/>
      <c r="M359" s="849"/>
      <c r="N359" s="849">
        <v>1</v>
      </c>
      <c r="O359" s="849">
        <v>9139.69</v>
      </c>
      <c r="P359" s="837"/>
      <c r="Q359" s="850">
        <v>9139.69</v>
      </c>
    </row>
    <row r="360" spans="1:17" ht="14.4" customHeight="1" x14ac:dyDescent="0.3">
      <c r="A360" s="831" t="s">
        <v>588</v>
      </c>
      <c r="B360" s="832" t="s">
        <v>6785</v>
      </c>
      <c r="C360" s="832" t="s">
        <v>6925</v>
      </c>
      <c r="D360" s="832" t="s">
        <v>7464</v>
      </c>
      <c r="E360" s="832" t="s">
        <v>7465</v>
      </c>
      <c r="F360" s="849">
        <v>3</v>
      </c>
      <c r="G360" s="849">
        <v>8487.81</v>
      </c>
      <c r="H360" s="849">
        <v>1.5</v>
      </c>
      <c r="I360" s="849">
        <v>2829.27</v>
      </c>
      <c r="J360" s="849">
        <v>2</v>
      </c>
      <c r="K360" s="849">
        <v>5658.54</v>
      </c>
      <c r="L360" s="849">
        <v>1</v>
      </c>
      <c r="M360" s="849">
        <v>2829.27</v>
      </c>
      <c r="N360" s="849"/>
      <c r="O360" s="849"/>
      <c r="P360" s="837"/>
      <c r="Q360" s="850"/>
    </row>
    <row r="361" spans="1:17" ht="14.4" customHeight="1" x14ac:dyDescent="0.3">
      <c r="A361" s="831" t="s">
        <v>588</v>
      </c>
      <c r="B361" s="832" t="s">
        <v>6785</v>
      </c>
      <c r="C361" s="832" t="s">
        <v>6925</v>
      </c>
      <c r="D361" s="832" t="s">
        <v>7466</v>
      </c>
      <c r="E361" s="832" t="s">
        <v>7467</v>
      </c>
      <c r="F361" s="849"/>
      <c r="G361" s="849"/>
      <c r="H361" s="849"/>
      <c r="I361" s="849"/>
      <c r="J361" s="849">
        <v>1</v>
      </c>
      <c r="K361" s="849">
        <v>2342.1799999999998</v>
      </c>
      <c r="L361" s="849">
        <v>1</v>
      </c>
      <c r="M361" s="849">
        <v>2342.1799999999998</v>
      </c>
      <c r="N361" s="849"/>
      <c r="O361" s="849"/>
      <c r="P361" s="837"/>
      <c r="Q361" s="850"/>
    </row>
    <row r="362" spans="1:17" ht="14.4" customHeight="1" x14ac:dyDescent="0.3">
      <c r="A362" s="831" t="s">
        <v>588</v>
      </c>
      <c r="B362" s="832" t="s">
        <v>6785</v>
      </c>
      <c r="C362" s="832" t="s">
        <v>6925</v>
      </c>
      <c r="D362" s="832" t="s">
        <v>7468</v>
      </c>
      <c r="E362" s="832" t="s">
        <v>7469</v>
      </c>
      <c r="F362" s="849">
        <v>78</v>
      </c>
      <c r="G362" s="849">
        <v>2748436.0799999996</v>
      </c>
      <c r="H362" s="849">
        <v>1.073197618152639</v>
      </c>
      <c r="I362" s="849">
        <v>35236.359999999993</v>
      </c>
      <c r="J362" s="849">
        <v>79</v>
      </c>
      <c r="K362" s="849">
        <v>2560978.5500000003</v>
      </c>
      <c r="L362" s="849">
        <v>1</v>
      </c>
      <c r="M362" s="849">
        <v>32417.450000000004</v>
      </c>
      <c r="N362" s="849">
        <v>41</v>
      </c>
      <c r="O362" s="849">
        <v>1329115.45</v>
      </c>
      <c r="P362" s="837">
        <v>0.51898734177215178</v>
      </c>
      <c r="Q362" s="850">
        <v>32417.449999999997</v>
      </c>
    </row>
    <row r="363" spans="1:17" ht="14.4" customHeight="1" x14ac:dyDescent="0.3">
      <c r="A363" s="831" t="s">
        <v>588</v>
      </c>
      <c r="B363" s="832" t="s">
        <v>6785</v>
      </c>
      <c r="C363" s="832" t="s">
        <v>6925</v>
      </c>
      <c r="D363" s="832" t="s">
        <v>7468</v>
      </c>
      <c r="E363" s="832" t="s">
        <v>7470</v>
      </c>
      <c r="F363" s="849">
        <v>34</v>
      </c>
      <c r="G363" s="849">
        <v>1198036.24</v>
      </c>
      <c r="H363" s="849">
        <v>2.1739131239502179</v>
      </c>
      <c r="I363" s="849">
        <v>35236.36</v>
      </c>
      <c r="J363" s="849">
        <v>17</v>
      </c>
      <c r="K363" s="849">
        <v>551096.65</v>
      </c>
      <c r="L363" s="849">
        <v>1</v>
      </c>
      <c r="M363" s="849">
        <v>32417.45</v>
      </c>
      <c r="N363" s="849">
        <v>17</v>
      </c>
      <c r="O363" s="849">
        <v>551096.65</v>
      </c>
      <c r="P363" s="837">
        <v>1</v>
      </c>
      <c r="Q363" s="850">
        <v>32417.45</v>
      </c>
    </row>
    <row r="364" spans="1:17" ht="14.4" customHeight="1" x14ac:dyDescent="0.3">
      <c r="A364" s="831" t="s">
        <v>588</v>
      </c>
      <c r="B364" s="832" t="s">
        <v>6785</v>
      </c>
      <c r="C364" s="832" t="s">
        <v>6925</v>
      </c>
      <c r="D364" s="832" t="s">
        <v>7471</v>
      </c>
      <c r="E364" s="832" t="s">
        <v>7472</v>
      </c>
      <c r="F364" s="849">
        <v>80</v>
      </c>
      <c r="G364" s="849">
        <v>1576682.4000000004</v>
      </c>
      <c r="H364" s="849">
        <v>1.1567381471863343</v>
      </c>
      <c r="I364" s="849">
        <v>19708.530000000006</v>
      </c>
      <c r="J364" s="849">
        <v>76</v>
      </c>
      <c r="K364" s="849">
        <v>1363041.7600000002</v>
      </c>
      <c r="L364" s="849">
        <v>1</v>
      </c>
      <c r="M364" s="849">
        <v>17934.760000000002</v>
      </c>
      <c r="N364" s="849">
        <v>40</v>
      </c>
      <c r="O364" s="849">
        <v>717390.40000000014</v>
      </c>
      <c r="P364" s="837">
        <v>0.52631578947368418</v>
      </c>
      <c r="Q364" s="850">
        <v>17934.760000000002</v>
      </c>
    </row>
    <row r="365" spans="1:17" ht="14.4" customHeight="1" x14ac:dyDescent="0.3">
      <c r="A365" s="831" t="s">
        <v>588</v>
      </c>
      <c r="B365" s="832" t="s">
        <v>6785</v>
      </c>
      <c r="C365" s="832" t="s">
        <v>6925</v>
      </c>
      <c r="D365" s="832" t="s">
        <v>7471</v>
      </c>
      <c r="E365" s="832" t="s">
        <v>7470</v>
      </c>
      <c r="F365" s="849">
        <v>32</v>
      </c>
      <c r="G365" s="849">
        <v>630672.96</v>
      </c>
      <c r="H365" s="849">
        <v>2.0685199808508559</v>
      </c>
      <c r="I365" s="849">
        <v>19708.53</v>
      </c>
      <c r="J365" s="849">
        <v>17</v>
      </c>
      <c r="K365" s="849">
        <v>304890.92000000004</v>
      </c>
      <c r="L365" s="849">
        <v>1</v>
      </c>
      <c r="M365" s="849">
        <v>17934.760000000002</v>
      </c>
      <c r="N365" s="849">
        <v>17</v>
      </c>
      <c r="O365" s="849">
        <v>304890.92</v>
      </c>
      <c r="P365" s="837">
        <v>0.99999999999999978</v>
      </c>
      <c r="Q365" s="850">
        <v>17934.759999999998</v>
      </c>
    </row>
    <row r="366" spans="1:17" ht="14.4" customHeight="1" x14ac:dyDescent="0.3">
      <c r="A366" s="831" t="s">
        <v>588</v>
      </c>
      <c r="B366" s="832" t="s">
        <v>6785</v>
      </c>
      <c r="C366" s="832" t="s">
        <v>6925</v>
      </c>
      <c r="D366" s="832" t="s">
        <v>7473</v>
      </c>
      <c r="E366" s="832" t="s">
        <v>7474</v>
      </c>
      <c r="F366" s="849">
        <v>84</v>
      </c>
      <c r="G366" s="849">
        <v>784657.44000000018</v>
      </c>
      <c r="H366" s="849">
        <v>1.1272138034306887</v>
      </c>
      <c r="I366" s="849">
        <v>9341.1600000000017</v>
      </c>
      <c r="J366" s="849">
        <v>81</v>
      </c>
      <c r="K366" s="849">
        <v>696103.47</v>
      </c>
      <c r="L366" s="849">
        <v>1</v>
      </c>
      <c r="M366" s="849">
        <v>8593.869999999999</v>
      </c>
      <c r="N366" s="849">
        <v>43</v>
      </c>
      <c r="O366" s="849">
        <v>369536.41000000003</v>
      </c>
      <c r="P366" s="837">
        <v>0.53086419753086422</v>
      </c>
      <c r="Q366" s="850">
        <v>8593.8700000000008</v>
      </c>
    </row>
    <row r="367" spans="1:17" ht="14.4" customHeight="1" x14ac:dyDescent="0.3">
      <c r="A367" s="831" t="s">
        <v>588</v>
      </c>
      <c r="B367" s="832" t="s">
        <v>6785</v>
      </c>
      <c r="C367" s="832" t="s">
        <v>6925</v>
      </c>
      <c r="D367" s="832" t="s">
        <v>7473</v>
      </c>
      <c r="E367" s="832" t="s">
        <v>7475</v>
      </c>
      <c r="F367" s="849">
        <v>36</v>
      </c>
      <c r="G367" s="849">
        <v>336281.75999999989</v>
      </c>
      <c r="H367" s="849">
        <v>2.3017895313752708</v>
      </c>
      <c r="I367" s="849">
        <v>9341.1599999999962</v>
      </c>
      <c r="J367" s="849">
        <v>17</v>
      </c>
      <c r="K367" s="849">
        <v>146095.78999999998</v>
      </c>
      <c r="L367" s="849">
        <v>1</v>
      </c>
      <c r="M367" s="849">
        <v>8593.869999999999</v>
      </c>
      <c r="N367" s="849">
        <v>17</v>
      </c>
      <c r="O367" s="849">
        <v>146095.79</v>
      </c>
      <c r="P367" s="837">
        <v>1.0000000000000002</v>
      </c>
      <c r="Q367" s="850">
        <v>8593.8700000000008</v>
      </c>
    </row>
    <row r="368" spans="1:17" ht="14.4" customHeight="1" x14ac:dyDescent="0.3">
      <c r="A368" s="831" t="s">
        <v>588</v>
      </c>
      <c r="B368" s="832" t="s">
        <v>6785</v>
      </c>
      <c r="C368" s="832" t="s">
        <v>6925</v>
      </c>
      <c r="D368" s="832" t="s">
        <v>7476</v>
      </c>
      <c r="E368" s="832" t="s">
        <v>7477</v>
      </c>
      <c r="F368" s="849">
        <v>81</v>
      </c>
      <c r="G368" s="849">
        <v>504428.31</v>
      </c>
      <c r="H368" s="849">
        <v>1.2375867617641301</v>
      </c>
      <c r="I368" s="849">
        <v>6227.51</v>
      </c>
      <c r="J368" s="849">
        <v>77</v>
      </c>
      <c r="K368" s="849">
        <v>407590.26000000013</v>
      </c>
      <c r="L368" s="849">
        <v>1</v>
      </c>
      <c r="M368" s="849">
        <v>5293.3800000000019</v>
      </c>
      <c r="N368" s="849">
        <v>41</v>
      </c>
      <c r="O368" s="849">
        <v>217028.58</v>
      </c>
      <c r="P368" s="837">
        <v>0.53246753246753231</v>
      </c>
      <c r="Q368" s="850">
        <v>5293.38</v>
      </c>
    </row>
    <row r="369" spans="1:17" ht="14.4" customHeight="1" x14ac:dyDescent="0.3">
      <c r="A369" s="831" t="s">
        <v>588</v>
      </c>
      <c r="B369" s="832" t="s">
        <v>6785</v>
      </c>
      <c r="C369" s="832" t="s">
        <v>6925</v>
      </c>
      <c r="D369" s="832" t="s">
        <v>7476</v>
      </c>
      <c r="E369" s="832" t="s">
        <v>7478</v>
      </c>
      <c r="F369" s="849">
        <v>33</v>
      </c>
      <c r="G369" s="849">
        <v>205507.83000000002</v>
      </c>
      <c r="H369" s="849">
        <v>2.2837385342357699</v>
      </c>
      <c r="I369" s="849">
        <v>6227.51</v>
      </c>
      <c r="J369" s="849">
        <v>17</v>
      </c>
      <c r="K369" s="849">
        <v>89987.460000000021</v>
      </c>
      <c r="L369" s="849">
        <v>1</v>
      </c>
      <c r="M369" s="849">
        <v>5293.380000000001</v>
      </c>
      <c r="N369" s="849">
        <v>18</v>
      </c>
      <c r="O369" s="849">
        <v>95280.840000000011</v>
      </c>
      <c r="P369" s="837">
        <v>1.0588235294117645</v>
      </c>
      <c r="Q369" s="850">
        <v>5293.380000000001</v>
      </c>
    </row>
    <row r="370" spans="1:17" ht="14.4" customHeight="1" x14ac:dyDescent="0.3">
      <c r="A370" s="831" t="s">
        <v>588</v>
      </c>
      <c r="B370" s="832" t="s">
        <v>6785</v>
      </c>
      <c r="C370" s="832" t="s">
        <v>6925</v>
      </c>
      <c r="D370" s="832" t="s">
        <v>7479</v>
      </c>
      <c r="E370" s="832" t="s">
        <v>7480</v>
      </c>
      <c r="F370" s="849">
        <v>3</v>
      </c>
      <c r="G370" s="849">
        <v>55185</v>
      </c>
      <c r="H370" s="849">
        <v>1</v>
      </c>
      <c r="I370" s="849">
        <v>18395</v>
      </c>
      <c r="J370" s="849">
        <v>3</v>
      </c>
      <c r="K370" s="849">
        <v>55185</v>
      </c>
      <c r="L370" s="849">
        <v>1</v>
      </c>
      <c r="M370" s="849">
        <v>18395</v>
      </c>
      <c r="N370" s="849">
        <v>3</v>
      </c>
      <c r="O370" s="849">
        <v>55185</v>
      </c>
      <c r="P370" s="837">
        <v>1</v>
      </c>
      <c r="Q370" s="850">
        <v>18395</v>
      </c>
    </row>
    <row r="371" spans="1:17" ht="14.4" customHeight="1" x14ac:dyDescent="0.3">
      <c r="A371" s="831" t="s">
        <v>588</v>
      </c>
      <c r="B371" s="832" t="s">
        <v>6785</v>
      </c>
      <c r="C371" s="832" t="s">
        <v>6925</v>
      </c>
      <c r="D371" s="832" t="s">
        <v>7481</v>
      </c>
      <c r="E371" s="832" t="s">
        <v>7482</v>
      </c>
      <c r="F371" s="849">
        <v>6</v>
      </c>
      <c r="G371" s="849">
        <v>238740</v>
      </c>
      <c r="H371" s="849">
        <v>0.75</v>
      </c>
      <c r="I371" s="849">
        <v>39790</v>
      </c>
      <c r="J371" s="849">
        <v>8</v>
      </c>
      <c r="K371" s="849">
        <v>318320</v>
      </c>
      <c r="L371" s="849">
        <v>1</v>
      </c>
      <c r="M371" s="849">
        <v>39790</v>
      </c>
      <c r="N371" s="849">
        <v>2</v>
      </c>
      <c r="O371" s="849">
        <v>79580</v>
      </c>
      <c r="P371" s="837">
        <v>0.25</v>
      </c>
      <c r="Q371" s="850">
        <v>39790</v>
      </c>
    </row>
    <row r="372" spans="1:17" ht="14.4" customHeight="1" x14ac:dyDescent="0.3">
      <c r="A372" s="831" t="s">
        <v>588</v>
      </c>
      <c r="B372" s="832" t="s">
        <v>6785</v>
      </c>
      <c r="C372" s="832" t="s">
        <v>6925</v>
      </c>
      <c r="D372" s="832" t="s">
        <v>7483</v>
      </c>
      <c r="E372" s="832" t="s">
        <v>7484</v>
      </c>
      <c r="F372" s="849">
        <v>88</v>
      </c>
      <c r="G372" s="849">
        <v>661144</v>
      </c>
      <c r="H372" s="849">
        <v>0.91666666666666663</v>
      </c>
      <c r="I372" s="849">
        <v>7513</v>
      </c>
      <c r="J372" s="849">
        <v>96</v>
      </c>
      <c r="K372" s="849">
        <v>721248</v>
      </c>
      <c r="L372" s="849">
        <v>1</v>
      </c>
      <c r="M372" s="849">
        <v>7513</v>
      </c>
      <c r="N372" s="849">
        <v>110</v>
      </c>
      <c r="O372" s="849">
        <v>826430</v>
      </c>
      <c r="P372" s="837">
        <v>1.1458333333333333</v>
      </c>
      <c r="Q372" s="850">
        <v>7513</v>
      </c>
    </row>
    <row r="373" spans="1:17" ht="14.4" customHeight="1" x14ac:dyDescent="0.3">
      <c r="A373" s="831" t="s">
        <v>588</v>
      </c>
      <c r="B373" s="832" t="s">
        <v>6785</v>
      </c>
      <c r="C373" s="832" t="s">
        <v>6925</v>
      </c>
      <c r="D373" s="832" t="s">
        <v>7485</v>
      </c>
      <c r="E373" s="832" t="s">
        <v>7486</v>
      </c>
      <c r="F373" s="849">
        <v>6</v>
      </c>
      <c r="G373" s="849">
        <v>7524</v>
      </c>
      <c r="H373" s="849"/>
      <c r="I373" s="849">
        <v>1254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588</v>
      </c>
      <c r="B374" s="832" t="s">
        <v>6785</v>
      </c>
      <c r="C374" s="832" t="s">
        <v>6925</v>
      </c>
      <c r="D374" s="832" t="s">
        <v>7487</v>
      </c>
      <c r="E374" s="832" t="s">
        <v>7488</v>
      </c>
      <c r="F374" s="849"/>
      <c r="G374" s="849"/>
      <c r="H374" s="849"/>
      <c r="I374" s="849"/>
      <c r="J374" s="849">
        <v>1</v>
      </c>
      <c r="K374" s="849">
        <v>13990.91</v>
      </c>
      <c r="L374" s="849">
        <v>1</v>
      </c>
      <c r="M374" s="849">
        <v>13990.91</v>
      </c>
      <c r="N374" s="849">
        <v>1</v>
      </c>
      <c r="O374" s="849">
        <v>13990.91</v>
      </c>
      <c r="P374" s="837">
        <v>1</v>
      </c>
      <c r="Q374" s="850">
        <v>13990.91</v>
      </c>
    </row>
    <row r="375" spans="1:17" ht="14.4" customHeight="1" x14ac:dyDescent="0.3">
      <c r="A375" s="831" t="s">
        <v>588</v>
      </c>
      <c r="B375" s="832" t="s">
        <v>6785</v>
      </c>
      <c r="C375" s="832" t="s">
        <v>6925</v>
      </c>
      <c r="D375" s="832" t="s">
        <v>7489</v>
      </c>
      <c r="E375" s="832" t="s">
        <v>7395</v>
      </c>
      <c r="F375" s="849">
        <v>1</v>
      </c>
      <c r="G375" s="849">
        <v>153.9</v>
      </c>
      <c r="H375" s="849"/>
      <c r="I375" s="849">
        <v>153.9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588</v>
      </c>
      <c r="B376" s="832" t="s">
        <v>6785</v>
      </c>
      <c r="C376" s="832" t="s">
        <v>6925</v>
      </c>
      <c r="D376" s="832" t="s">
        <v>7490</v>
      </c>
      <c r="E376" s="832" t="s">
        <v>7491</v>
      </c>
      <c r="F376" s="849">
        <v>1</v>
      </c>
      <c r="G376" s="849">
        <v>8115.76</v>
      </c>
      <c r="H376" s="849">
        <v>1</v>
      </c>
      <c r="I376" s="849">
        <v>8115.76</v>
      </c>
      <c r="J376" s="849">
        <v>1</v>
      </c>
      <c r="K376" s="849">
        <v>8115.76</v>
      </c>
      <c r="L376" s="849">
        <v>1</v>
      </c>
      <c r="M376" s="849">
        <v>8115.76</v>
      </c>
      <c r="N376" s="849">
        <v>1</v>
      </c>
      <c r="O376" s="849">
        <v>8115.76</v>
      </c>
      <c r="P376" s="837">
        <v>1</v>
      </c>
      <c r="Q376" s="850">
        <v>8115.76</v>
      </c>
    </row>
    <row r="377" spans="1:17" ht="14.4" customHeight="1" x14ac:dyDescent="0.3">
      <c r="A377" s="831" t="s">
        <v>588</v>
      </c>
      <c r="B377" s="832" t="s">
        <v>6785</v>
      </c>
      <c r="C377" s="832" t="s">
        <v>6925</v>
      </c>
      <c r="D377" s="832" t="s">
        <v>7492</v>
      </c>
      <c r="E377" s="832" t="s">
        <v>7493</v>
      </c>
      <c r="F377" s="849">
        <v>7</v>
      </c>
      <c r="G377" s="849">
        <v>49316.399999999994</v>
      </c>
      <c r="H377" s="849">
        <v>0.49999999999999994</v>
      </c>
      <c r="I377" s="849">
        <v>7045.1999999999989</v>
      </c>
      <c r="J377" s="849">
        <v>14</v>
      </c>
      <c r="K377" s="849">
        <v>98632.8</v>
      </c>
      <c r="L377" s="849">
        <v>1</v>
      </c>
      <c r="M377" s="849">
        <v>7045.2</v>
      </c>
      <c r="N377" s="849">
        <v>51</v>
      </c>
      <c r="O377" s="849">
        <v>359305.19999999995</v>
      </c>
      <c r="P377" s="837">
        <v>3.6428571428571423</v>
      </c>
      <c r="Q377" s="850">
        <v>7045.1999999999989</v>
      </c>
    </row>
    <row r="378" spans="1:17" ht="14.4" customHeight="1" x14ac:dyDescent="0.3">
      <c r="A378" s="831" t="s">
        <v>588</v>
      </c>
      <c r="B378" s="832" t="s">
        <v>6785</v>
      </c>
      <c r="C378" s="832" t="s">
        <v>6925</v>
      </c>
      <c r="D378" s="832" t="s">
        <v>7494</v>
      </c>
      <c r="E378" s="832" t="s">
        <v>7495</v>
      </c>
      <c r="F378" s="849">
        <v>151</v>
      </c>
      <c r="G378" s="849">
        <v>239788</v>
      </c>
      <c r="H378" s="849">
        <v>2.1884057971014492</v>
      </c>
      <c r="I378" s="849">
        <v>1588</v>
      </c>
      <c r="J378" s="849">
        <v>69</v>
      </c>
      <c r="K378" s="849">
        <v>109572</v>
      </c>
      <c r="L378" s="849">
        <v>1</v>
      </c>
      <c r="M378" s="849">
        <v>1588</v>
      </c>
      <c r="N378" s="849">
        <v>1</v>
      </c>
      <c r="O378" s="849">
        <v>1588</v>
      </c>
      <c r="P378" s="837">
        <v>1.4492753623188406E-2</v>
      </c>
      <c r="Q378" s="850">
        <v>1588</v>
      </c>
    </row>
    <row r="379" spans="1:17" ht="14.4" customHeight="1" x14ac:dyDescent="0.3">
      <c r="A379" s="831" t="s">
        <v>588</v>
      </c>
      <c r="B379" s="832" t="s">
        <v>6785</v>
      </c>
      <c r="C379" s="832" t="s">
        <v>6925</v>
      </c>
      <c r="D379" s="832" t="s">
        <v>7496</v>
      </c>
      <c r="E379" s="832" t="s">
        <v>7497</v>
      </c>
      <c r="F379" s="849">
        <v>149</v>
      </c>
      <c r="G379" s="849">
        <v>373096</v>
      </c>
      <c r="H379" s="849">
        <v>2.8113207547169812</v>
      </c>
      <c r="I379" s="849">
        <v>2504</v>
      </c>
      <c r="J379" s="849">
        <v>53</v>
      </c>
      <c r="K379" s="849">
        <v>132712</v>
      </c>
      <c r="L379" s="849">
        <v>1</v>
      </c>
      <c r="M379" s="849">
        <v>2504</v>
      </c>
      <c r="N379" s="849"/>
      <c r="O379" s="849"/>
      <c r="P379" s="837"/>
      <c r="Q379" s="850"/>
    </row>
    <row r="380" spans="1:17" ht="14.4" customHeight="1" x14ac:dyDescent="0.3">
      <c r="A380" s="831" t="s">
        <v>588</v>
      </c>
      <c r="B380" s="832" t="s">
        <v>6785</v>
      </c>
      <c r="C380" s="832" t="s">
        <v>6925</v>
      </c>
      <c r="D380" s="832" t="s">
        <v>7498</v>
      </c>
      <c r="E380" s="832" t="s">
        <v>7499</v>
      </c>
      <c r="F380" s="849">
        <v>13</v>
      </c>
      <c r="G380" s="849">
        <v>285901.2</v>
      </c>
      <c r="H380" s="849">
        <v>1.0833333333333335</v>
      </c>
      <c r="I380" s="849">
        <v>21992.400000000001</v>
      </c>
      <c r="J380" s="849">
        <v>12</v>
      </c>
      <c r="K380" s="849">
        <v>263908.8</v>
      </c>
      <c r="L380" s="849">
        <v>1</v>
      </c>
      <c r="M380" s="849">
        <v>21992.399999999998</v>
      </c>
      <c r="N380" s="849">
        <v>12</v>
      </c>
      <c r="O380" s="849">
        <v>263908.80000000005</v>
      </c>
      <c r="P380" s="837">
        <v>1.0000000000000002</v>
      </c>
      <c r="Q380" s="850">
        <v>21992.400000000005</v>
      </c>
    </row>
    <row r="381" spans="1:17" ht="14.4" customHeight="1" x14ac:dyDescent="0.3">
      <c r="A381" s="831" t="s">
        <v>588</v>
      </c>
      <c r="B381" s="832" t="s">
        <v>6785</v>
      </c>
      <c r="C381" s="832" t="s">
        <v>6925</v>
      </c>
      <c r="D381" s="832" t="s">
        <v>7500</v>
      </c>
      <c r="E381" s="832" t="s">
        <v>7499</v>
      </c>
      <c r="F381" s="849">
        <v>13</v>
      </c>
      <c r="G381" s="849">
        <v>161791.5</v>
      </c>
      <c r="H381" s="849">
        <v>1.0833333333333333</v>
      </c>
      <c r="I381" s="849">
        <v>12445.5</v>
      </c>
      <c r="J381" s="849">
        <v>12</v>
      </c>
      <c r="K381" s="849">
        <v>149346</v>
      </c>
      <c r="L381" s="849">
        <v>1</v>
      </c>
      <c r="M381" s="849">
        <v>12445.5</v>
      </c>
      <c r="N381" s="849">
        <v>21</v>
      </c>
      <c r="O381" s="849">
        <v>261355.5</v>
      </c>
      <c r="P381" s="837">
        <v>1.75</v>
      </c>
      <c r="Q381" s="850">
        <v>12445.5</v>
      </c>
    </row>
    <row r="382" spans="1:17" ht="14.4" customHeight="1" x14ac:dyDescent="0.3">
      <c r="A382" s="831" t="s">
        <v>588</v>
      </c>
      <c r="B382" s="832" t="s">
        <v>6785</v>
      </c>
      <c r="C382" s="832" t="s">
        <v>6925</v>
      </c>
      <c r="D382" s="832" t="s">
        <v>7501</v>
      </c>
      <c r="E382" s="832" t="s">
        <v>7499</v>
      </c>
      <c r="F382" s="849">
        <v>13</v>
      </c>
      <c r="G382" s="849">
        <v>68812.900000000009</v>
      </c>
      <c r="H382" s="849">
        <v>1.0833333333333335</v>
      </c>
      <c r="I382" s="849">
        <v>5293.3000000000011</v>
      </c>
      <c r="J382" s="849">
        <v>12</v>
      </c>
      <c r="K382" s="849">
        <v>63519.6</v>
      </c>
      <c r="L382" s="849">
        <v>1</v>
      </c>
      <c r="M382" s="849">
        <v>5293.3</v>
      </c>
      <c r="N382" s="849">
        <v>12</v>
      </c>
      <c r="O382" s="849">
        <v>63519.6</v>
      </c>
      <c r="P382" s="837">
        <v>1</v>
      </c>
      <c r="Q382" s="850">
        <v>5293.3</v>
      </c>
    </row>
    <row r="383" spans="1:17" ht="14.4" customHeight="1" x14ac:dyDescent="0.3">
      <c r="A383" s="831" t="s">
        <v>588</v>
      </c>
      <c r="B383" s="832" t="s">
        <v>6785</v>
      </c>
      <c r="C383" s="832" t="s">
        <v>6925</v>
      </c>
      <c r="D383" s="832" t="s">
        <v>7502</v>
      </c>
      <c r="E383" s="832" t="s">
        <v>7503</v>
      </c>
      <c r="F383" s="849">
        <v>4</v>
      </c>
      <c r="G383" s="849">
        <v>88296</v>
      </c>
      <c r="H383" s="849">
        <v>1.3333333333333333</v>
      </c>
      <c r="I383" s="849">
        <v>22074</v>
      </c>
      <c r="J383" s="849">
        <v>3</v>
      </c>
      <c r="K383" s="849">
        <v>66222</v>
      </c>
      <c r="L383" s="849">
        <v>1</v>
      </c>
      <c r="M383" s="849">
        <v>22074</v>
      </c>
      <c r="N383" s="849">
        <v>5</v>
      </c>
      <c r="O383" s="849">
        <v>110370</v>
      </c>
      <c r="P383" s="837">
        <v>1.6666666666666667</v>
      </c>
      <c r="Q383" s="850">
        <v>22074</v>
      </c>
    </row>
    <row r="384" spans="1:17" ht="14.4" customHeight="1" x14ac:dyDescent="0.3">
      <c r="A384" s="831" t="s">
        <v>588</v>
      </c>
      <c r="B384" s="832" t="s">
        <v>6785</v>
      </c>
      <c r="C384" s="832" t="s">
        <v>6925</v>
      </c>
      <c r="D384" s="832" t="s">
        <v>7504</v>
      </c>
      <c r="E384" s="832" t="s">
        <v>7233</v>
      </c>
      <c r="F384" s="849">
        <v>19</v>
      </c>
      <c r="G384" s="849">
        <v>39677.699999999997</v>
      </c>
      <c r="H384" s="849">
        <v>1.583333333333333</v>
      </c>
      <c r="I384" s="849">
        <v>2088.2999999999997</v>
      </c>
      <c r="J384" s="849">
        <v>12</v>
      </c>
      <c r="K384" s="849">
        <v>25059.600000000002</v>
      </c>
      <c r="L384" s="849">
        <v>1</v>
      </c>
      <c r="M384" s="849">
        <v>2088.3000000000002</v>
      </c>
      <c r="N384" s="849">
        <v>20</v>
      </c>
      <c r="O384" s="849">
        <v>41766</v>
      </c>
      <c r="P384" s="837">
        <v>1.6666666666666665</v>
      </c>
      <c r="Q384" s="850">
        <v>2088.3000000000002</v>
      </c>
    </row>
    <row r="385" spans="1:17" ht="14.4" customHeight="1" x14ac:dyDescent="0.3">
      <c r="A385" s="831" t="s">
        <v>588</v>
      </c>
      <c r="B385" s="832" t="s">
        <v>6785</v>
      </c>
      <c r="C385" s="832" t="s">
        <v>6925</v>
      </c>
      <c r="D385" s="832" t="s">
        <v>7505</v>
      </c>
      <c r="E385" s="832" t="s">
        <v>7506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3662.61</v>
      </c>
      <c r="P385" s="837"/>
      <c r="Q385" s="850">
        <v>3662.61</v>
      </c>
    </row>
    <row r="386" spans="1:17" ht="14.4" customHeight="1" x14ac:dyDescent="0.3">
      <c r="A386" s="831" t="s">
        <v>588</v>
      </c>
      <c r="B386" s="832" t="s">
        <v>6785</v>
      </c>
      <c r="C386" s="832" t="s">
        <v>6925</v>
      </c>
      <c r="D386" s="832" t="s">
        <v>7507</v>
      </c>
      <c r="E386" s="832" t="s">
        <v>7508</v>
      </c>
      <c r="F386" s="849">
        <v>5</v>
      </c>
      <c r="G386" s="849">
        <v>74830</v>
      </c>
      <c r="H386" s="849">
        <v>0.7142857142857143</v>
      </c>
      <c r="I386" s="849">
        <v>14966</v>
      </c>
      <c r="J386" s="849">
        <v>7</v>
      </c>
      <c r="K386" s="849">
        <v>104762</v>
      </c>
      <c r="L386" s="849">
        <v>1</v>
      </c>
      <c r="M386" s="849">
        <v>14966</v>
      </c>
      <c r="N386" s="849">
        <v>10</v>
      </c>
      <c r="O386" s="849">
        <v>149660</v>
      </c>
      <c r="P386" s="837">
        <v>1.4285714285714286</v>
      </c>
      <c r="Q386" s="850">
        <v>14966</v>
      </c>
    </row>
    <row r="387" spans="1:17" ht="14.4" customHeight="1" x14ac:dyDescent="0.3">
      <c r="A387" s="831" t="s">
        <v>588</v>
      </c>
      <c r="B387" s="832" t="s">
        <v>6785</v>
      </c>
      <c r="C387" s="832" t="s">
        <v>6925</v>
      </c>
      <c r="D387" s="832" t="s">
        <v>7509</v>
      </c>
      <c r="E387" s="832" t="s">
        <v>7510</v>
      </c>
      <c r="F387" s="849">
        <v>85</v>
      </c>
      <c r="G387" s="849">
        <v>567885</v>
      </c>
      <c r="H387" s="849">
        <v>0.83333333333333337</v>
      </c>
      <c r="I387" s="849">
        <v>6681</v>
      </c>
      <c r="J387" s="849">
        <v>102</v>
      </c>
      <c r="K387" s="849">
        <v>681462</v>
      </c>
      <c r="L387" s="849">
        <v>1</v>
      </c>
      <c r="M387" s="849">
        <v>6681</v>
      </c>
      <c r="N387" s="849">
        <v>114</v>
      </c>
      <c r="O387" s="849">
        <v>761634</v>
      </c>
      <c r="P387" s="837">
        <v>1.1176470588235294</v>
      </c>
      <c r="Q387" s="850">
        <v>6681</v>
      </c>
    </row>
    <row r="388" spans="1:17" ht="14.4" customHeight="1" x14ac:dyDescent="0.3">
      <c r="A388" s="831" t="s">
        <v>588</v>
      </c>
      <c r="B388" s="832" t="s">
        <v>6785</v>
      </c>
      <c r="C388" s="832" t="s">
        <v>6925</v>
      </c>
      <c r="D388" s="832" t="s">
        <v>7511</v>
      </c>
      <c r="E388" s="832" t="s">
        <v>7512</v>
      </c>
      <c r="F388" s="849">
        <v>17</v>
      </c>
      <c r="G388" s="849">
        <v>174226.2</v>
      </c>
      <c r="H388" s="849">
        <v>1.4166666666666665</v>
      </c>
      <c r="I388" s="849">
        <v>10248.6</v>
      </c>
      <c r="J388" s="849">
        <v>12</v>
      </c>
      <c r="K388" s="849">
        <v>122983.20000000001</v>
      </c>
      <c r="L388" s="849">
        <v>1</v>
      </c>
      <c r="M388" s="849">
        <v>10248.6</v>
      </c>
      <c r="N388" s="849">
        <v>10</v>
      </c>
      <c r="O388" s="849">
        <v>102486</v>
      </c>
      <c r="P388" s="837">
        <v>0.83333333333333326</v>
      </c>
      <c r="Q388" s="850">
        <v>10248.6</v>
      </c>
    </row>
    <row r="389" spans="1:17" ht="14.4" customHeight="1" x14ac:dyDescent="0.3">
      <c r="A389" s="831" t="s">
        <v>588</v>
      </c>
      <c r="B389" s="832" t="s">
        <v>6785</v>
      </c>
      <c r="C389" s="832" t="s">
        <v>6925</v>
      </c>
      <c r="D389" s="832" t="s">
        <v>7513</v>
      </c>
      <c r="E389" s="832" t="s">
        <v>7514</v>
      </c>
      <c r="F389" s="849">
        <v>4</v>
      </c>
      <c r="G389" s="849">
        <v>10632</v>
      </c>
      <c r="H389" s="849"/>
      <c r="I389" s="849">
        <v>2658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588</v>
      </c>
      <c r="B390" s="832" t="s">
        <v>6785</v>
      </c>
      <c r="C390" s="832" t="s">
        <v>6925</v>
      </c>
      <c r="D390" s="832" t="s">
        <v>7515</v>
      </c>
      <c r="E390" s="832" t="s">
        <v>7516</v>
      </c>
      <c r="F390" s="849">
        <v>1</v>
      </c>
      <c r="G390" s="849">
        <v>31407</v>
      </c>
      <c r="H390" s="849"/>
      <c r="I390" s="849">
        <v>31407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588</v>
      </c>
      <c r="B391" s="832" t="s">
        <v>6785</v>
      </c>
      <c r="C391" s="832" t="s">
        <v>6925</v>
      </c>
      <c r="D391" s="832" t="s">
        <v>7517</v>
      </c>
      <c r="E391" s="832" t="s">
        <v>7518</v>
      </c>
      <c r="F391" s="849">
        <v>8</v>
      </c>
      <c r="G391" s="849">
        <v>164989.12</v>
      </c>
      <c r="H391" s="849">
        <v>0.47058823529411764</v>
      </c>
      <c r="I391" s="849">
        <v>20623.64</v>
      </c>
      <c r="J391" s="849">
        <v>17</v>
      </c>
      <c r="K391" s="849">
        <v>350601.88</v>
      </c>
      <c r="L391" s="849">
        <v>1</v>
      </c>
      <c r="M391" s="849">
        <v>20623.64</v>
      </c>
      <c r="N391" s="849">
        <v>25</v>
      </c>
      <c r="O391" s="849">
        <v>515590.99999999994</v>
      </c>
      <c r="P391" s="837">
        <v>1.4705882352941175</v>
      </c>
      <c r="Q391" s="850">
        <v>20623.64</v>
      </c>
    </row>
    <row r="392" spans="1:17" ht="14.4" customHeight="1" x14ac:dyDescent="0.3">
      <c r="A392" s="831" t="s">
        <v>588</v>
      </c>
      <c r="B392" s="832" t="s">
        <v>6785</v>
      </c>
      <c r="C392" s="832" t="s">
        <v>6925</v>
      </c>
      <c r="D392" s="832" t="s">
        <v>7519</v>
      </c>
      <c r="E392" s="832" t="s">
        <v>7520</v>
      </c>
      <c r="F392" s="849">
        <v>27</v>
      </c>
      <c r="G392" s="849">
        <v>961762.95</v>
      </c>
      <c r="H392" s="849">
        <v>0.89999999999999991</v>
      </c>
      <c r="I392" s="849">
        <v>35620.85</v>
      </c>
      <c r="J392" s="849">
        <v>30</v>
      </c>
      <c r="K392" s="849">
        <v>1068625.5</v>
      </c>
      <c r="L392" s="849">
        <v>1</v>
      </c>
      <c r="M392" s="849">
        <v>35620.85</v>
      </c>
      <c r="N392" s="849">
        <v>40</v>
      </c>
      <c r="O392" s="849">
        <v>1424834</v>
      </c>
      <c r="P392" s="837">
        <v>1.3333333333333333</v>
      </c>
      <c r="Q392" s="850">
        <v>35620.85</v>
      </c>
    </row>
    <row r="393" spans="1:17" ht="14.4" customHeight="1" x14ac:dyDescent="0.3">
      <c r="A393" s="831" t="s">
        <v>588</v>
      </c>
      <c r="B393" s="832" t="s">
        <v>6785</v>
      </c>
      <c r="C393" s="832" t="s">
        <v>6925</v>
      </c>
      <c r="D393" s="832" t="s">
        <v>7521</v>
      </c>
      <c r="E393" s="832" t="s">
        <v>7522</v>
      </c>
      <c r="F393" s="849">
        <v>1</v>
      </c>
      <c r="G393" s="849">
        <v>31132.52</v>
      </c>
      <c r="H393" s="849">
        <v>1</v>
      </c>
      <c r="I393" s="849">
        <v>31132.52</v>
      </c>
      <c r="J393" s="849">
        <v>1</v>
      </c>
      <c r="K393" s="849">
        <v>31132.52</v>
      </c>
      <c r="L393" s="849">
        <v>1</v>
      </c>
      <c r="M393" s="849">
        <v>31132.52</v>
      </c>
      <c r="N393" s="849">
        <v>2</v>
      </c>
      <c r="O393" s="849">
        <v>62265.04</v>
      </c>
      <c r="P393" s="837">
        <v>2</v>
      </c>
      <c r="Q393" s="850">
        <v>31132.52</v>
      </c>
    </row>
    <row r="394" spans="1:17" ht="14.4" customHeight="1" x14ac:dyDescent="0.3">
      <c r="A394" s="831" t="s">
        <v>588</v>
      </c>
      <c r="B394" s="832" t="s">
        <v>6785</v>
      </c>
      <c r="C394" s="832" t="s">
        <v>6925</v>
      </c>
      <c r="D394" s="832" t="s">
        <v>7523</v>
      </c>
      <c r="E394" s="832" t="s">
        <v>7522</v>
      </c>
      <c r="F394" s="849"/>
      <c r="G394" s="849"/>
      <c r="H394" s="849"/>
      <c r="I394" s="849"/>
      <c r="J394" s="849">
        <v>1</v>
      </c>
      <c r="K394" s="849">
        <v>24113.08</v>
      </c>
      <c r="L394" s="849">
        <v>1</v>
      </c>
      <c r="M394" s="849">
        <v>24113.08</v>
      </c>
      <c r="N394" s="849">
        <v>3</v>
      </c>
      <c r="O394" s="849">
        <v>72339.240000000005</v>
      </c>
      <c r="P394" s="837">
        <v>3</v>
      </c>
      <c r="Q394" s="850">
        <v>24113.08</v>
      </c>
    </row>
    <row r="395" spans="1:17" ht="14.4" customHeight="1" x14ac:dyDescent="0.3">
      <c r="A395" s="831" t="s">
        <v>588</v>
      </c>
      <c r="B395" s="832" t="s">
        <v>6785</v>
      </c>
      <c r="C395" s="832" t="s">
        <v>6925</v>
      </c>
      <c r="D395" s="832" t="s">
        <v>7524</v>
      </c>
      <c r="E395" s="832" t="s">
        <v>7525</v>
      </c>
      <c r="F395" s="849">
        <v>2</v>
      </c>
      <c r="G395" s="849">
        <v>47381.22</v>
      </c>
      <c r="H395" s="849">
        <v>2</v>
      </c>
      <c r="I395" s="849">
        <v>23690.61</v>
      </c>
      <c r="J395" s="849">
        <v>1</v>
      </c>
      <c r="K395" s="849">
        <v>23690.61</v>
      </c>
      <c r="L395" s="849">
        <v>1</v>
      </c>
      <c r="M395" s="849">
        <v>23690.61</v>
      </c>
      <c r="N395" s="849">
        <v>3</v>
      </c>
      <c r="O395" s="849">
        <v>71071.83</v>
      </c>
      <c r="P395" s="837">
        <v>3</v>
      </c>
      <c r="Q395" s="850">
        <v>23690.61</v>
      </c>
    </row>
    <row r="396" spans="1:17" ht="14.4" customHeight="1" x14ac:dyDescent="0.3">
      <c r="A396" s="831" t="s">
        <v>588</v>
      </c>
      <c r="B396" s="832" t="s">
        <v>6785</v>
      </c>
      <c r="C396" s="832" t="s">
        <v>6925</v>
      </c>
      <c r="D396" s="832" t="s">
        <v>7524</v>
      </c>
      <c r="E396" s="832" t="s">
        <v>7526</v>
      </c>
      <c r="F396" s="849"/>
      <c r="G396" s="849"/>
      <c r="H396" s="849"/>
      <c r="I396" s="849"/>
      <c r="J396" s="849"/>
      <c r="K396" s="849"/>
      <c r="L396" s="849"/>
      <c r="M396" s="849"/>
      <c r="N396" s="849">
        <v>1</v>
      </c>
      <c r="O396" s="849">
        <v>23690.61</v>
      </c>
      <c r="P396" s="837"/>
      <c r="Q396" s="850">
        <v>23690.61</v>
      </c>
    </row>
    <row r="397" spans="1:17" ht="14.4" customHeight="1" x14ac:dyDescent="0.3">
      <c r="A397" s="831" t="s">
        <v>588</v>
      </c>
      <c r="B397" s="832" t="s">
        <v>6785</v>
      </c>
      <c r="C397" s="832" t="s">
        <v>6925</v>
      </c>
      <c r="D397" s="832" t="s">
        <v>7527</v>
      </c>
      <c r="E397" s="832" t="s">
        <v>7528</v>
      </c>
      <c r="F397" s="849">
        <v>2</v>
      </c>
      <c r="G397" s="849">
        <v>25672.94</v>
      </c>
      <c r="H397" s="849">
        <v>2</v>
      </c>
      <c r="I397" s="849">
        <v>12836.47</v>
      </c>
      <c r="J397" s="849">
        <v>1</v>
      </c>
      <c r="K397" s="849">
        <v>12836.47</v>
      </c>
      <c r="L397" s="849">
        <v>1</v>
      </c>
      <c r="M397" s="849">
        <v>12836.47</v>
      </c>
      <c r="N397" s="849">
        <v>4</v>
      </c>
      <c r="O397" s="849">
        <v>51345.88</v>
      </c>
      <c r="P397" s="837">
        <v>4</v>
      </c>
      <c r="Q397" s="850">
        <v>12836.47</v>
      </c>
    </row>
    <row r="398" spans="1:17" ht="14.4" customHeight="1" x14ac:dyDescent="0.3">
      <c r="A398" s="831" t="s">
        <v>588</v>
      </c>
      <c r="B398" s="832" t="s">
        <v>6785</v>
      </c>
      <c r="C398" s="832" t="s">
        <v>6925</v>
      </c>
      <c r="D398" s="832" t="s">
        <v>7527</v>
      </c>
      <c r="E398" s="832" t="s">
        <v>7529</v>
      </c>
      <c r="F398" s="849"/>
      <c r="G398" s="849"/>
      <c r="H398" s="849"/>
      <c r="I398" s="849"/>
      <c r="J398" s="849"/>
      <c r="K398" s="849"/>
      <c r="L398" s="849"/>
      <c r="M398" s="849"/>
      <c r="N398" s="849">
        <v>1</v>
      </c>
      <c r="O398" s="849">
        <v>12836.47</v>
      </c>
      <c r="P398" s="837"/>
      <c r="Q398" s="850">
        <v>12836.47</v>
      </c>
    </row>
    <row r="399" spans="1:17" ht="14.4" customHeight="1" x14ac:dyDescent="0.3">
      <c r="A399" s="831" t="s">
        <v>588</v>
      </c>
      <c r="B399" s="832" t="s">
        <v>6785</v>
      </c>
      <c r="C399" s="832" t="s">
        <v>6925</v>
      </c>
      <c r="D399" s="832" t="s">
        <v>7530</v>
      </c>
      <c r="E399" s="832" t="s">
        <v>7528</v>
      </c>
      <c r="F399" s="849"/>
      <c r="G399" s="849"/>
      <c r="H399" s="849"/>
      <c r="I399" s="849"/>
      <c r="J399" s="849"/>
      <c r="K399" s="849"/>
      <c r="L399" s="849"/>
      <c r="M399" s="849"/>
      <c r="N399" s="849">
        <v>2</v>
      </c>
      <c r="O399" s="849">
        <v>25672.94</v>
      </c>
      <c r="P399" s="837"/>
      <c r="Q399" s="850">
        <v>12836.47</v>
      </c>
    </row>
    <row r="400" spans="1:17" ht="14.4" customHeight="1" x14ac:dyDescent="0.3">
      <c r="A400" s="831" t="s">
        <v>588</v>
      </c>
      <c r="B400" s="832" t="s">
        <v>6785</v>
      </c>
      <c r="C400" s="832" t="s">
        <v>6925</v>
      </c>
      <c r="D400" s="832" t="s">
        <v>7531</v>
      </c>
      <c r="E400" s="832" t="s">
        <v>7525</v>
      </c>
      <c r="F400" s="849">
        <v>1</v>
      </c>
      <c r="G400" s="849">
        <v>16638.669999999998</v>
      </c>
      <c r="H400" s="849">
        <v>1</v>
      </c>
      <c r="I400" s="849">
        <v>16638.669999999998</v>
      </c>
      <c r="J400" s="849">
        <v>1</v>
      </c>
      <c r="K400" s="849">
        <v>16638.669999999998</v>
      </c>
      <c r="L400" s="849">
        <v>1</v>
      </c>
      <c r="M400" s="849">
        <v>16638.669999999998</v>
      </c>
      <c r="N400" s="849">
        <v>3</v>
      </c>
      <c r="O400" s="849">
        <v>49916.009999999995</v>
      </c>
      <c r="P400" s="837">
        <v>3</v>
      </c>
      <c r="Q400" s="850">
        <v>16638.669999999998</v>
      </c>
    </row>
    <row r="401" spans="1:17" ht="14.4" customHeight="1" x14ac:dyDescent="0.3">
      <c r="A401" s="831" t="s">
        <v>588</v>
      </c>
      <c r="B401" s="832" t="s">
        <v>6785</v>
      </c>
      <c r="C401" s="832" t="s">
        <v>6925</v>
      </c>
      <c r="D401" s="832" t="s">
        <v>7531</v>
      </c>
      <c r="E401" s="832" t="s">
        <v>7526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16638.669999999998</v>
      </c>
      <c r="P401" s="837"/>
      <c r="Q401" s="850">
        <v>16638.669999999998</v>
      </c>
    </row>
    <row r="402" spans="1:17" ht="14.4" customHeight="1" x14ac:dyDescent="0.3">
      <c r="A402" s="831" t="s">
        <v>588</v>
      </c>
      <c r="B402" s="832" t="s">
        <v>6785</v>
      </c>
      <c r="C402" s="832" t="s">
        <v>6925</v>
      </c>
      <c r="D402" s="832" t="s">
        <v>7532</v>
      </c>
      <c r="E402" s="832" t="s">
        <v>7528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29832.62</v>
      </c>
      <c r="P402" s="837"/>
      <c r="Q402" s="850">
        <v>14916.31</v>
      </c>
    </row>
    <row r="403" spans="1:17" ht="14.4" customHeight="1" x14ac:dyDescent="0.3">
      <c r="A403" s="831" t="s">
        <v>588</v>
      </c>
      <c r="B403" s="832" t="s">
        <v>6785</v>
      </c>
      <c r="C403" s="832" t="s">
        <v>6925</v>
      </c>
      <c r="D403" s="832" t="s">
        <v>7533</v>
      </c>
      <c r="E403" s="832" t="s">
        <v>7528</v>
      </c>
      <c r="F403" s="849"/>
      <c r="G403" s="849"/>
      <c r="H403" s="849"/>
      <c r="I403" s="849"/>
      <c r="J403" s="849">
        <v>1</v>
      </c>
      <c r="K403" s="849">
        <v>12836.47</v>
      </c>
      <c r="L403" s="849">
        <v>1</v>
      </c>
      <c r="M403" s="849">
        <v>12836.47</v>
      </c>
      <c r="N403" s="849">
        <v>5</v>
      </c>
      <c r="O403" s="849">
        <v>64182.35</v>
      </c>
      <c r="P403" s="837">
        <v>5</v>
      </c>
      <c r="Q403" s="850">
        <v>12836.47</v>
      </c>
    </row>
    <row r="404" spans="1:17" ht="14.4" customHeight="1" x14ac:dyDescent="0.3">
      <c r="A404" s="831" t="s">
        <v>588</v>
      </c>
      <c r="B404" s="832" t="s">
        <v>6785</v>
      </c>
      <c r="C404" s="832" t="s">
        <v>6925</v>
      </c>
      <c r="D404" s="832" t="s">
        <v>7533</v>
      </c>
      <c r="E404" s="832" t="s">
        <v>7529</v>
      </c>
      <c r="F404" s="849"/>
      <c r="G404" s="849"/>
      <c r="H404" s="849"/>
      <c r="I404" s="849"/>
      <c r="J404" s="849"/>
      <c r="K404" s="849"/>
      <c r="L404" s="849"/>
      <c r="M404" s="849"/>
      <c r="N404" s="849">
        <v>2</v>
      </c>
      <c r="O404" s="849">
        <v>25672.94</v>
      </c>
      <c r="P404" s="837"/>
      <c r="Q404" s="850">
        <v>12836.47</v>
      </c>
    </row>
    <row r="405" spans="1:17" ht="14.4" customHeight="1" x14ac:dyDescent="0.3">
      <c r="A405" s="831" t="s">
        <v>588</v>
      </c>
      <c r="B405" s="832" t="s">
        <v>6785</v>
      </c>
      <c r="C405" s="832" t="s">
        <v>6925</v>
      </c>
      <c r="D405" s="832" t="s">
        <v>7534</v>
      </c>
      <c r="E405" s="832" t="s">
        <v>7535</v>
      </c>
      <c r="F405" s="849">
        <v>1</v>
      </c>
      <c r="G405" s="849">
        <v>31190.959999999999</v>
      </c>
      <c r="H405" s="849"/>
      <c r="I405" s="849">
        <v>31190.959999999999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588</v>
      </c>
      <c r="B406" s="832" t="s">
        <v>6785</v>
      </c>
      <c r="C406" s="832" t="s">
        <v>6925</v>
      </c>
      <c r="D406" s="832" t="s">
        <v>7536</v>
      </c>
      <c r="E406" s="832" t="s">
        <v>7537</v>
      </c>
      <c r="F406" s="849"/>
      <c r="G406" s="849"/>
      <c r="H406" s="849"/>
      <c r="I406" s="849"/>
      <c r="J406" s="849"/>
      <c r="K406" s="849"/>
      <c r="L406" s="849"/>
      <c r="M406" s="849"/>
      <c r="N406" s="849">
        <v>1</v>
      </c>
      <c r="O406" s="849">
        <v>25674.06</v>
      </c>
      <c r="P406" s="837"/>
      <c r="Q406" s="850">
        <v>25674.06</v>
      </c>
    </row>
    <row r="407" spans="1:17" ht="14.4" customHeight="1" x14ac:dyDescent="0.3">
      <c r="A407" s="831" t="s">
        <v>588</v>
      </c>
      <c r="B407" s="832" t="s">
        <v>6785</v>
      </c>
      <c r="C407" s="832" t="s">
        <v>6925</v>
      </c>
      <c r="D407" s="832" t="s">
        <v>7538</v>
      </c>
      <c r="E407" s="832" t="s">
        <v>7539</v>
      </c>
      <c r="F407" s="849"/>
      <c r="G407" s="849"/>
      <c r="H407" s="849"/>
      <c r="I407" s="849"/>
      <c r="J407" s="849"/>
      <c r="K407" s="849"/>
      <c r="L407" s="849"/>
      <c r="M407" s="849"/>
      <c r="N407" s="849">
        <v>1</v>
      </c>
      <c r="O407" s="849">
        <v>24581.55</v>
      </c>
      <c r="P407" s="837"/>
      <c r="Q407" s="850">
        <v>24581.55</v>
      </c>
    </row>
    <row r="408" spans="1:17" ht="14.4" customHeight="1" x14ac:dyDescent="0.3">
      <c r="A408" s="831" t="s">
        <v>588</v>
      </c>
      <c r="B408" s="832" t="s">
        <v>6785</v>
      </c>
      <c r="C408" s="832" t="s">
        <v>6925</v>
      </c>
      <c r="D408" s="832" t="s">
        <v>7540</v>
      </c>
      <c r="E408" s="832" t="s">
        <v>7541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7101.34</v>
      </c>
      <c r="P408" s="837"/>
      <c r="Q408" s="850">
        <v>7101.34</v>
      </c>
    </row>
    <row r="409" spans="1:17" ht="14.4" customHeight="1" x14ac:dyDescent="0.3">
      <c r="A409" s="831" t="s">
        <v>588</v>
      </c>
      <c r="B409" s="832" t="s">
        <v>6785</v>
      </c>
      <c r="C409" s="832" t="s">
        <v>6925</v>
      </c>
      <c r="D409" s="832" t="s">
        <v>7542</v>
      </c>
      <c r="E409" s="832" t="s">
        <v>7543</v>
      </c>
      <c r="F409" s="849">
        <v>2</v>
      </c>
      <c r="G409" s="849">
        <v>23214.54</v>
      </c>
      <c r="H409" s="849">
        <v>1</v>
      </c>
      <c r="I409" s="849">
        <v>11607.27</v>
      </c>
      <c r="J409" s="849">
        <v>2</v>
      </c>
      <c r="K409" s="849">
        <v>23214.54</v>
      </c>
      <c r="L409" s="849">
        <v>1</v>
      </c>
      <c r="M409" s="849">
        <v>11607.27</v>
      </c>
      <c r="N409" s="849"/>
      <c r="O409" s="849"/>
      <c r="P409" s="837"/>
      <c r="Q409" s="850"/>
    </row>
    <row r="410" spans="1:17" ht="14.4" customHeight="1" x14ac:dyDescent="0.3">
      <c r="A410" s="831" t="s">
        <v>588</v>
      </c>
      <c r="B410" s="832" t="s">
        <v>6785</v>
      </c>
      <c r="C410" s="832" t="s">
        <v>6925</v>
      </c>
      <c r="D410" s="832" t="s">
        <v>7544</v>
      </c>
      <c r="E410" s="832" t="s">
        <v>7545</v>
      </c>
      <c r="F410" s="849">
        <v>4</v>
      </c>
      <c r="G410" s="849">
        <v>46429.08</v>
      </c>
      <c r="H410" s="849">
        <v>2</v>
      </c>
      <c r="I410" s="849">
        <v>11607.27</v>
      </c>
      <c r="J410" s="849">
        <v>2</v>
      </c>
      <c r="K410" s="849">
        <v>23214.54</v>
      </c>
      <c r="L410" s="849">
        <v>1</v>
      </c>
      <c r="M410" s="849">
        <v>11607.27</v>
      </c>
      <c r="N410" s="849">
        <v>4</v>
      </c>
      <c r="O410" s="849">
        <v>46429.08</v>
      </c>
      <c r="P410" s="837">
        <v>2</v>
      </c>
      <c r="Q410" s="850">
        <v>11607.27</v>
      </c>
    </row>
    <row r="411" spans="1:17" ht="14.4" customHeight="1" x14ac:dyDescent="0.3">
      <c r="A411" s="831" t="s">
        <v>588</v>
      </c>
      <c r="B411" s="832" t="s">
        <v>6785</v>
      </c>
      <c r="C411" s="832" t="s">
        <v>6925</v>
      </c>
      <c r="D411" s="832" t="s">
        <v>7546</v>
      </c>
      <c r="E411" s="832" t="s">
        <v>7547</v>
      </c>
      <c r="F411" s="849">
        <v>9</v>
      </c>
      <c r="G411" s="849">
        <v>57438</v>
      </c>
      <c r="H411" s="849">
        <v>1.125</v>
      </c>
      <c r="I411" s="849">
        <v>6382</v>
      </c>
      <c r="J411" s="849">
        <v>8</v>
      </c>
      <c r="K411" s="849">
        <v>51056</v>
      </c>
      <c r="L411" s="849">
        <v>1</v>
      </c>
      <c r="M411" s="849">
        <v>6382</v>
      </c>
      <c r="N411" s="849">
        <v>14</v>
      </c>
      <c r="O411" s="849">
        <v>89348</v>
      </c>
      <c r="P411" s="837">
        <v>1.75</v>
      </c>
      <c r="Q411" s="850">
        <v>6382</v>
      </c>
    </row>
    <row r="412" spans="1:17" ht="14.4" customHeight="1" x14ac:dyDescent="0.3">
      <c r="A412" s="831" t="s">
        <v>588</v>
      </c>
      <c r="B412" s="832" t="s">
        <v>6785</v>
      </c>
      <c r="C412" s="832" t="s">
        <v>6925</v>
      </c>
      <c r="D412" s="832" t="s">
        <v>7548</v>
      </c>
      <c r="E412" s="832" t="s">
        <v>7549</v>
      </c>
      <c r="F412" s="849">
        <v>20</v>
      </c>
      <c r="G412" s="849">
        <v>15572.000000000002</v>
      </c>
      <c r="H412" s="849">
        <v>1.1764705882352944</v>
      </c>
      <c r="I412" s="849">
        <v>778.60000000000014</v>
      </c>
      <c r="J412" s="849">
        <v>17</v>
      </c>
      <c r="K412" s="849">
        <v>13236.199999999999</v>
      </c>
      <c r="L412" s="849">
        <v>1</v>
      </c>
      <c r="M412" s="849">
        <v>778.59999999999991</v>
      </c>
      <c r="N412" s="849">
        <v>18</v>
      </c>
      <c r="O412" s="849">
        <v>14014.8</v>
      </c>
      <c r="P412" s="837">
        <v>1.0588235294117647</v>
      </c>
      <c r="Q412" s="850">
        <v>778.59999999999991</v>
      </c>
    </row>
    <row r="413" spans="1:17" ht="14.4" customHeight="1" x14ac:dyDescent="0.3">
      <c r="A413" s="831" t="s">
        <v>588</v>
      </c>
      <c r="B413" s="832" t="s">
        <v>6785</v>
      </c>
      <c r="C413" s="832" t="s">
        <v>6925</v>
      </c>
      <c r="D413" s="832" t="s">
        <v>7550</v>
      </c>
      <c r="E413" s="832" t="s">
        <v>7551</v>
      </c>
      <c r="F413" s="849">
        <v>1</v>
      </c>
      <c r="G413" s="849">
        <v>64169.67</v>
      </c>
      <c r="H413" s="849"/>
      <c r="I413" s="849">
        <v>64169.67</v>
      </c>
      <c r="J413" s="849"/>
      <c r="K413" s="849"/>
      <c r="L413" s="849"/>
      <c r="M413" s="849"/>
      <c r="N413" s="849">
        <v>1</v>
      </c>
      <c r="O413" s="849">
        <v>64169.67</v>
      </c>
      <c r="P413" s="837"/>
      <c r="Q413" s="850">
        <v>64169.67</v>
      </c>
    </row>
    <row r="414" spans="1:17" ht="14.4" customHeight="1" x14ac:dyDescent="0.3">
      <c r="A414" s="831" t="s">
        <v>588</v>
      </c>
      <c r="B414" s="832" t="s">
        <v>6785</v>
      </c>
      <c r="C414" s="832" t="s">
        <v>6925</v>
      </c>
      <c r="D414" s="832" t="s">
        <v>7550</v>
      </c>
      <c r="E414" s="832" t="s">
        <v>7552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64169.67</v>
      </c>
      <c r="P414" s="837"/>
      <c r="Q414" s="850">
        <v>64169.67</v>
      </c>
    </row>
    <row r="415" spans="1:17" ht="14.4" customHeight="1" x14ac:dyDescent="0.3">
      <c r="A415" s="831" t="s">
        <v>588</v>
      </c>
      <c r="B415" s="832" t="s">
        <v>6785</v>
      </c>
      <c r="C415" s="832" t="s">
        <v>6925</v>
      </c>
      <c r="D415" s="832" t="s">
        <v>7553</v>
      </c>
      <c r="E415" s="832" t="s">
        <v>7551</v>
      </c>
      <c r="F415" s="849">
        <v>1</v>
      </c>
      <c r="G415" s="849">
        <v>53474.71</v>
      </c>
      <c r="H415" s="849"/>
      <c r="I415" s="849">
        <v>53474.71</v>
      </c>
      <c r="J415" s="849"/>
      <c r="K415" s="849"/>
      <c r="L415" s="849"/>
      <c r="M415" s="849"/>
      <c r="N415" s="849">
        <v>1</v>
      </c>
      <c r="O415" s="849">
        <v>53474.71</v>
      </c>
      <c r="P415" s="837"/>
      <c r="Q415" s="850">
        <v>53474.71</v>
      </c>
    </row>
    <row r="416" spans="1:17" ht="14.4" customHeight="1" x14ac:dyDescent="0.3">
      <c r="A416" s="831" t="s">
        <v>588</v>
      </c>
      <c r="B416" s="832" t="s">
        <v>6785</v>
      </c>
      <c r="C416" s="832" t="s">
        <v>6925</v>
      </c>
      <c r="D416" s="832" t="s">
        <v>7553</v>
      </c>
      <c r="E416" s="832" t="s">
        <v>7552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53474.71</v>
      </c>
      <c r="P416" s="837"/>
      <c r="Q416" s="850">
        <v>53474.71</v>
      </c>
    </row>
    <row r="417" spans="1:17" ht="14.4" customHeight="1" x14ac:dyDescent="0.3">
      <c r="A417" s="831" t="s">
        <v>588</v>
      </c>
      <c r="B417" s="832" t="s">
        <v>6785</v>
      </c>
      <c r="C417" s="832" t="s">
        <v>6925</v>
      </c>
      <c r="D417" s="832" t="s">
        <v>7554</v>
      </c>
      <c r="E417" s="832" t="s">
        <v>7555</v>
      </c>
      <c r="F417" s="849"/>
      <c r="G417" s="849"/>
      <c r="H417" s="849"/>
      <c r="I417" s="849"/>
      <c r="J417" s="849">
        <v>1</v>
      </c>
      <c r="K417" s="849">
        <v>4487.38</v>
      </c>
      <c r="L417" s="849">
        <v>1</v>
      </c>
      <c r="M417" s="849">
        <v>4487.38</v>
      </c>
      <c r="N417" s="849">
        <v>0</v>
      </c>
      <c r="O417" s="849">
        <v>0</v>
      </c>
      <c r="P417" s="837">
        <v>0</v>
      </c>
      <c r="Q417" s="850"/>
    </row>
    <row r="418" spans="1:17" ht="14.4" customHeight="1" x14ac:dyDescent="0.3">
      <c r="A418" s="831" t="s">
        <v>588</v>
      </c>
      <c r="B418" s="832" t="s">
        <v>6785</v>
      </c>
      <c r="C418" s="832" t="s">
        <v>6925</v>
      </c>
      <c r="D418" s="832" t="s">
        <v>7556</v>
      </c>
      <c r="E418" s="832" t="s">
        <v>7557</v>
      </c>
      <c r="F418" s="849">
        <v>1</v>
      </c>
      <c r="G418" s="849">
        <v>19433.599999999999</v>
      </c>
      <c r="H418" s="849">
        <v>1</v>
      </c>
      <c r="I418" s="849">
        <v>19433.599999999999</v>
      </c>
      <c r="J418" s="849">
        <v>1</v>
      </c>
      <c r="K418" s="849">
        <v>19433.599999999999</v>
      </c>
      <c r="L418" s="849">
        <v>1</v>
      </c>
      <c r="M418" s="849">
        <v>19433.599999999999</v>
      </c>
      <c r="N418" s="849"/>
      <c r="O418" s="849"/>
      <c r="P418" s="837"/>
      <c r="Q418" s="850"/>
    </row>
    <row r="419" spans="1:17" ht="14.4" customHeight="1" x14ac:dyDescent="0.3">
      <c r="A419" s="831" t="s">
        <v>588</v>
      </c>
      <c r="B419" s="832" t="s">
        <v>6785</v>
      </c>
      <c r="C419" s="832" t="s">
        <v>6925</v>
      </c>
      <c r="D419" s="832" t="s">
        <v>7558</v>
      </c>
      <c r="E419" s="832" t="s">
        <v>7559</v>
      </c>
      <c r="F419" s="849"/>
      <c r="G419" s="849"/>
      <c r="H419" s="849"/>
      <c r="I419" s="849"/>
      <c r="J419" s="849"/>
      <c r="K419" s="849"/>
      <c r="L419" s="849"/>
      <c r="M419" s="849"/>
      <c r="N419" s="849">
        <v>1</v>
      </c>
      <c r="O419" s="849">
        <v>5927.95</v>
      </c>
      <c r="P419" s="837"/>
      <c r="Q419" s="850">
        <v>5927.95</v>
      </c>
    </row>
    <row r="420" spans="1:17" ht="14.4" customHeight="1" x14ac:dyDescent="0.3">
      <c r="A420" s="831" t="s">
        <v>588</v>
      </c>
      <c r="B420" s="832" t="s">
        <v>6785</v>
      </c>
      <c r="C420" s="832" t="s">
        <v>6925</v>
      </c>
      <c r="D420" s="832" t="s">
        <v>7560</v>
      </c>
      <c r="E420" s="832" t="s">
        <v>7561</v>
      </c>
      <c r="F420" s="849">
        <v>436</v>
      </c>
      <c r="G420" s="849">
        <v>831888</v>
      </c>
      <c r="H420" s="849">
        <v>1.2564841498559078</v>
      </c>
      <c r="I420" s="849">
        <v>1908</v>
      </c>
      <c r="J420" s="849">
        <v>347</v>
      </c>
      <c r="K420" s="849">
        <v>662076</v>
      </c>
      <c r="L420" s="849">
        <v>1</v>
      </c>
      <c r="M420" s="849">
        <v>1908</v>
      </c>
      <c r="N420" s="849">
        <v>360</v>
      </c>
      <c r="O420" s="849">
        <v>686880</v>
      </c>
      <c r="P420" s="837">
        <v>1.0374639769452449</v>
      </c>
      <c r="Q420" s="850">
        <v>1908</v>
      </c>
    </row>
    <row r="421" spans="1:17" ht="14.4" customHeight="1" x14ac:dyDescent="0.3">
      <c r="A421" s="831" t="s">
        <v>588</v>
      </c>
      <c r="B421" s="832" t="s">
        <v>6785</v>
      </c>
      <c r="C421" s="832" t="s">
        <v>6925</v>
      </c>
      <c r="D421" s="832" t="s">
        <v>7562</v>
      </c>
      <c r="E421" s="832" t="s">
        <v>7563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5505</v>
      </c>
      <c r="P421" s="837"/>
      <c r="Q421" s="850">
        <v>5505</v>
      </c>
    </row>
    <row r="422" spans="1:17" ht="14.4" customHeight="1" x14ac:dyDescent="0.3">
      <c r="A422" s="831" t="s">
        <v>588</v>
      </c>
      <c r="B422" s="832" t="s">
        <v>6785</v>
      </c>
      <c r="C422" s="832" t="s">
        <v>6925</v>
      </c>
      <c r="D422" s="832" t="s">
        <v>7564</v>
      </c>
      <c r="E422" s="832" t="s">
        <v>7565</v>
      </c>
      <c r="F422" s="849">
        <v>1</v>
      </c>
      <c r="G422" s="849">
        <v>1562.8</v>
      </c>
      <c r="H422" s="849"/>
      <c r="I422" s="849">
        <v>1562.8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588</v>
      </c>
      <c r="B423" s="832" t="s">
        <v>6785</v>
      </c>
      <c r="C423" s="832" t="s">
        <v>6925</v>
      </c>
      <c r="D423" s="832" t="s">
        <v>7566</v>
      </c>
      <c r="E423" s="832" t="s">
        <v>7567</v>
      </c>
      <c r="F423" s="849">
        <v>2</v>
      </c>
      <c r="G423" s="849">
        <v>15262</v>
      </c>
      <c r="H423" s="849"/>
      <c r="I423" s="849">
        <v>7631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588</v>
      </c>
      <c r="B424" s="832" t="s">
        <v>6785</v>
      </c>
      <c r="C424" s="832" t="s">
        <v>6925</v>
      </c>
      <c r="D424" s="832" t="s">
        <v>7568</v>
      </c>
      <c r="E424" s="832" t="s">
        <v>7569</v>
      </c>
      <c r="F424" s="849"/>
      <c r="G424" s="849"/>
      <c r="H424" s="849"/>
      <c r="I424" s="849"/>
      <c r="J424" s="849">
        <v>113</v>
      </c>
      <c r="K424" s="849">
        <v>3607193.91</v>
      </c>
      <c r="L424" s="849">
        <v>1</v>
      </c>
      <c r="M424" s="849">
        <v>31922.07</v>
      </c>
      <c r="N424" s="849">
        <v>142</v>
      </c>
      <c r="O424" s="849">
        <v>4532933.9400000004</v>
      </c>
      <c r="P424" s="837">
        <v>1.2566371681415929</v>
      </c>
      <c r="Q424" s="850">
        <v>31922.070000000003</v>
      </c>
    </row>
    <row r="425" spans="1:17" ht="14.4" customHeight="1" x14ac:dyDescent="0.3">
      <c r="A425" s="831" t="s">
        <v>588</v>
      </c>
      <c r="B425" s="832" t="s">
        <v>6785</v>
      </c>
      <c r="C425" s="832" t="s">
        <v>6925</v>
      </c>
      <c r="D425" s="832" t="s">
        <v>7570</v>
      </c>
      <c r="E425" s="832" t="s">
        <v>7571</v>
      </c>
      <c r="F425" s="849">
        <v>3</v>
      </c>
      <c r="G425" s="849">
        <v>25463.46</v>
      </c>
      <c r="H425" s="849">
        <v>1</v>
      </c>
      <c r="I425" s="849">
        <v>8487.82</v>
      </c>
      <c r="J425" s="849">
        <v>3</v>
      </c>
      <c r="K425" s="849">
        <v>25463.46</v>
      </c>
      <c r="L425" s="849">
        <v>1</v>
      </c>
      <c r="M425" s="849">
        <v>8487.82</v>
      </c>
      <c r="N425" s="849"/>
      <c r="O425" s="849"/>
      <c r="P425" s="837"/>
      <c r="Q425" s="850"/>
    </row>
    <row r="426" spans="1:17" ht="14.4" customHeight="1" x14ac:dyDescent="0.3">
      <c r="A426" s="831" t="s">
        <v>588</v>
      </c>
      <c r="B426" s="832" t="s">
        <v>6785</v>
      </c>
      <c r="C426" s="832" t="s">
        <v>6925</v>
      </c>
      <c r="D426" s="832" t="s">
        <v>7572</v>
      </c>
      <c r="E426" s="832" t="s">
        <v>7573</v>
      </c>
      <c r="F426" s="849">
        <v>2</v>
      </c>
      <c r="G426" s="849">
        <v>6406.8</v>
      </c>
      <c r="H426" s="849"/>
      <c r="I426" s="849">
        <v>3203.4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588</v>
      </c>
      <c r="B427" s="832" t="s">
        <v>6785</v>
      </c>
      <c r="C427" s="832" t="s">
        <v>6925</v>
      </c>
      <c r="D427" s="832" t="s">
        <v>7574</v>
      </c>
      <c r="E427" s="832" t="s">
        <v>7575</v>
      </c>
      <c r="F427" s="849">
        <v>1</v>
      </c>
      <c r="G427" s="849">
        <v>1681.5</v>
      </c>
      <c r="H427" s="849"/>
      <c r="I427" s="849">
        <v>1681.5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588</v>
      </c>
      <c r="B428" s="832" t="s">
        <v>6785</v>
      </c>
      <c r="C428" s="832" t="s">
        <v>6925</v>
      </c>
      <c r="D428" s="832" t="s">
        <v>7576</v>
      </c>
      <c r="E428" s="832" t="s">
        <v>7518</v>
      </c>
      <c r="F428" s="849">
        <v>2</v>
      </c>
      <c r="G428" s="849">
        <v>28810.9</v>
      </c>
      <c r="H428" s="849">
        <v>0.22222222222222227</v>
      </c>
      <c r="I428" s="849">
        <v>14405.45</v>
      </c>
      <c r="J428" s="849">
        <v>9</v>
      </c>
      <c r="K428" s="849">
        <v>129649.04999999999</v>
      </c>
      <c r="L428" s="849">
        <v>1</v>
      </c>
      <c r="M428" s="849">
        <v>14405.449999999999</v>
      </c>
      <c r="N428" s="849">
        <v>7</v>
      </c>
      <c r="O428" s="849">
        <v>100838.15000000001</v>
      </c>
      <c r="P428" s="837">
        <v>0.7777777777777779</v>
      </c>
      <c r="Q428" s="850">
        <v>14405.45</v>
      </c>
    </row>
    <row r="429" spans="1:17" ht="14.4" customHeight="1" x14ac:dyDescent="0.3">
      <c r="A429" s="831" t="s">
        <v>588</v>
      </c>
      <c r="B429" s="832" t="s">
        <v>6785</v>
      </c>
      <c r="C429" s="832" t="s">
        <v>6925</v>
      </c>
      <c r="D429" s="832" t="s">
        <v>7577</v>
      </c>
      <c r="E429" s="832" t="s">
        <v>7578</v>
      </c>
      <c r="F429" s="849">
        <v>1</v>
      </c>
      <c r="G429" s="849">
        <v>563</v>
      </c>
      <c r="H429" s="849"/>
      <c r="I429" s="849">
        <v>563</v>
      </c>
      <c r="J429" s="849"/>
      <c r="K429" s="849"/>
      <c r="L429" s="849"/>
      <c r="M429" s="849"/>
      <c r="N429" s="849">
        <v>1</v>
      </c>
      <c r="O429" s="849">
        <v>563</v>
      </c>
      <c r="P429" s="837"/>
      <c r="Q429" s="850">
        <v>563</v>
      </c>
    </row>
    <row r="430" spans="1:17" ht="14.4" customHeight="1" x14ac:dyDescent="0.3">
      <c r="A430" s="831" t="s">
        <v>588</v>
      </c>
      <c r="B430" s="832" t="s">
        <v>6785</v>
      </c>
      <c r="C430" s="832" t="s">
        <v>6925</v>
      </c>
      <c r="D430" s="832" t="s">
        <v>7579</v>
      </c>
      <c r="E430" s="832" t="s">
        <v>7551</v>
      </c>
      <c r="F430" s="849">
        <v>2</v>
      </c>
      <c r="G430" s="849">
        <v>43879.839999999997</v>
      </c>
      <c r="H430" s="849"/>
      <c r="I430" s="849">
        <v>21939.919999999998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588</v>
      </c>
      <c r="B431" s="832" t="s">
        <v>6785</v>
      </c>
      <c r="C431" s="832" t="s">
        <v>6925</v>
      </c>
      <c r="D431" s="832" t="s">
        <v>7579</v>
      </c>
      <c r="E431" s="832" t="s">
        <v>7552</v>
      </c>
      <c r="F431" s="849"/>
      <c r="G431" s="849"/>
      <c r="H431" s="849"/>
      <c r="I431" s="849"/>
      <c r="J431" s="849"/>
      <c r="K431" s="849"/>
      <c r="L431" s="849"/>
      <c r="M431" s="849"/>
      <c r="N431" s="849">
        <v>2</v>
      </c>
      <c r="O431" s="849">
        <v>43879.839999999997</v>
      </c>
      <c r="P431" s="837"/>
      <c r="Q431" s="850">
        <v>21939.919999999998</v>
      </c>
    </row>
    <row r="432" spans="1:17" ht="14.4" customHeight="1" x14ac:dyDescent="0.3">
      <c r="A432" s="831" t="s">
        <v>588</v>
      </c>
      <c r="B432" s="832" t="s">
        <v>6785</v>
      </c>
      <c r="C432" s="832" t="s">
        <v>6925</v>
      </c>
      <c r="D432" s="832" t="s">
        <v>7580</v>
      </c>
      <c r="E432" s="832" t="s">
        <v>7581</v>
      </c>
      <c r="F432" s="849">
        <v>24</v>
      </c>
      <c r="G432" s="849">
        <v>354240</v>
      </c>
      <c r="H432" s="849">
        <v>1.2765957446808511</v>
      </c>
      <c r="I432" s="849">
        <v>14760</v>
      </c>
      <c r="J432" s="849">
        <v>20</v>
      </c>
      <c r="K432" s="849">
        <v>277488</v>
      </c>
      <c r="L432" s="849">
        <v>1</v>
      </c>
      <c r="M432" s="849">
        <v>13874.4</v>
      </c>
      <c r="N432" s="849">
        <v>9</v>
      </c>
      <c r="O432" s="849">
        <v>124869.59999999999</v>
      </c>
      <c r="P432" s="837">
        <v>0.44999999999999996</v>
      </c>
      <c r="Q432" s="850">
        <v>13874.4</v>
      </c>
    </row>
    <row r="433" spans="1:17" ht="14.4" customHeight="1" x14ac:dyDescent="0.3">
      <c r="A433" s="831" t="s">
        <v>588</v>
      </c>
      <c r="B433" s="832" t="s">
        <v>6785</v>
      </c>
      <c r="C433" s="832" t="s">
        <v>6925</v>
      </c>
      <c r="D433" s="832" t="s">
        <v>7582</v>
      </c>
      <c r="E433" s="832" t="s">
        <v>7583</v>
      </c>
      <c r="F433" s="849">
        <v>1</v>
      </c>
      <c r="G433" s="849">
        <v>9120</v>
      </c>
      <c r="H433" s="849"/>
      <c r="I433" s="849">
        <v>9120</v>
      </c>
      <c r="J433" s="849"/>
      <c r="K433" s="849"/>
      <c r="L433" s="849"/>
      <c r="M433" s="849"/>
      <c r="N433" s="849">
        <v>1</v>
      </c>
      <c r="O433" s="849">
        <v>9120</v>
      </c>
      <c r="P433" s="837"/>
      <c r="Q433" s="850">
        <v>9120</v>
      </c>
    </row>
    <row r="434" spans="1:17" ht="14.4" customHeight="1" x14ac:dyDescent="0.3">
      <c r="A434" s="831" t="s">
        <v>588</v>
      </c>
      <c r="B434" s="832" t="s">
        <v>6785</v>
      </c>
      <c r="C434" s="832" t="s">
        <v>6925</v>
      </c>
      <c r="D434" s="832" t="s">
        <v>7584</v>
      </c>
      <c r="E434" s="832" t="s">
        <v>7585</v>
      </c>
      <c r="F434" s="849">
        <v>1</v>
      </c>
      <c r="G434" s="849">
        <v>25590</v>
      </c>
      <c r="H434" s="849">
        <v>1</v>
      </c>
      <c r="I434" s="849">
        <v>25590</v>
      </c>
      <c r="J434" s="849">
        <v>1</v>
      </c>
      <c r="K434" s="849">
        <v>25590</v>
      </c>
      <c r="L434" s="849">
        <v>1</v>
      </c>
      <c r="M434" s="849">
        <v>25590</v>
      </c>
      <c r="N434" s="849">
        <v>1</v>
      </c>
      <c r="O434" s="849">
        <v>25590</v>
      </c>
      <c r="P434" s="837">
        <v>1</v>
      </c>
      <c r="Q434" s="850">
        <v>25590</v>
      </c>
    </row>
    <row r="435" spans="1:17" ht="14.4" customHeight="1" x14ac:dyDescent="0.3">
      <c r="A435" s="831" t="s">
        <v>588</v>
      </c>
      <c r="B435" s="832" t="s">
        <v>6785</v>
      </c>
      <c r="C435" s="832" t="s">
        <v>6925</v>
      </c>
      <c r="D435" s="832" t="s">
        <v>7586</v>
      </c>
      <c r="E435" s="832" t="s">
        <v>7233</v>
      </c>
      <c r="F435" s="849">
        <v>3</v>
      </c>
      <c r="G435" s="849">
        <v>6156</v>
      </c>
      <c r="H435" s="849"/>
      <c r="I435" s="849">
        <v>2052</v>
      </c>
      <c r="J435" s="849"/>
      <c r="K435" s="849"/>
      <c r="L435" s="849"/>
      <c r="M435" s="849"/>
      <c r="N435" s="849">
        <v>8</v>
      </c>
      <c r="O435" s="849">
        <v>16416</v>
      </c>
      <c r="P435" s="837"/>
      <c r="Q435" s="850">
        <v>2052</v>
      </c>
    </row>
    <row r="436" spans="1:17" ht="14.4" customHeight="1" x14ac:dyDescent="0.3">
      <c r="A436" s="831" t="s">
        <v>588</v>
      </c>
      <c r="B436" s="832" t="s">
        <v>6785</v>
      </c>
      <c r="C436" s="832" t="s">
        <v>6925</v>
      </c>
      <c r="D436" s="832" t="s">
        <v>7587</v>
      </c>
      <c r="E436" s="832" t="s">
        <v>7588</v>
      </c>
      <c r="F436" s="849">
        <v>24</v>
      </c>
      <c r="G436" s="849">
        <v>25320.48</v>
      </c>
      <c r="H436" s="849"/>
      <c r="I436" s="849">
        <v>1055.02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588</v>
      </c>
      <c r="B437" s="832" t="s">
        <v>6785</v>
      </c>
      <c r="C437" s="832" t="s">
        <v>6925</v>
      </c>
      <c r="D437" s="832" t="s">
        <v>7589</v>
      </c>
      <c r="E437" s="832" t="s">
        <v>7590</v>
      </c>
      <c r="F437" s="849">
        <v>21</v>
      </c>
      <c r="G437" s="849">
        <v>25463.55</v>
      </c>
      <c r="H437" s="849">
        <v>3</v>
      </c>
      <c r="I437" s="849">
        <v>1212.55</v>
      </c>
      <c r="J437" s="849">
        <v>7</v>
      </c>
      <c r="K437" s="849">
        <v>8487.85</v>
      </c>
      <c r="L437" s="849">
        <v>1</v>
      </c>
      <c r="M437" s="849">
        <v>1212.55</v>
      </c>
      <c r="N437" s="849">
        <v>19</v>
      </c>
      <c r="O437" s="849">
        <v>23038.45</v>
      </c>
      <c r="P437" s="837">
        <v>2.7142857142857144</v>
      </c>
      <c r="Q437" s="850">
        <v>1212.55</v>
      </c>
    </row>
    <row r="438" spans="1:17" ht="14.4" customHeight="1" x14ac:dyDescent="0.3">
      <c r="A438" s="831" t="s">
        <v>588</v>
      </c>
      <c r="B438" s="832" t="s">
        <v>6785</v>
      </c>
      <c r="C438" s="832" t="s">
        <v>6925</v>
      </c>
      <c r="D438" s="832" t="s">
        <v>7591</v>
      </c>
      <c r="E438" s="832" t="s">
        <v>7592</v>
      </c>
      <c r="F438" s="849">
        <v>6</v>
      </c>
      <c r="G438" s="849">
        <v>55290</v>
      </c>
      <c r="H438" s="849">
        <v>1</v>
      </c>
      <c r="I438" s="849">
        <v>9215</v>
      </c>
      <c r="J438" s="849">
        <v>6</v>
      </c>
      <c r="K438" s="849">
        <v>55290</v>
      </c>
      <c r="L438" s="849">
        <v>1</v>
      </c>
      <c r="M438" s="849">
        <v>9215</v>
      </c>
      <c r="N438" s="849">
        <v>9</v>
      </c>
      <c r="O438" s="849">
        <v>82935</v>
      </c>
      <c r="P438" s="837">
        <v>1.5</v>
      </c>
      <c r="Q438" s="850">
        <v>9215</v>
      </c>
    </row>
    <row r="439" spans="1:17" ht="14.4" customHeight="1" x14ac:dyDescent="0.3">
      <c r="A439" s="831" t="s">
        <v>588</v>
      </c>
      <c r="B439" s="832" t="s">
        <v>6785</v>
      </c>
      <c r="C439" s="832" t="s">
        <v>6925</v>
      </c>
      <c r="D439" s="832" t="s">
        <v>7593</v>
      </c>
      <c r="E439" s="832" t="s">
        <v>7594</v>
      </c>
      <c r="F439" s="849">
        <v>5</v>
      </c>
      <c r="G439" s="849">
        <v>132355</v>
      </c>
      <c r="H439" s="849">
        <v>0.83333333333333337</v>
      </c>
      <c r="I439" s="849">
        <v>26471</v>
      </c>
      <c r="J439" s="849">
        <v>6</v>
      </c>
      <c r="K439" s="849">
        <v>158826</v>
      </c>
      <c r="L439" s="849">
        <v>1</v>
      </c>
      <c r="M439" s="849">
        <v>26471</v>
      </c>
      <c r="N439" s="849">
        <v>9</v>
      </c>
      <c r="O439" s="849">
        <v>238239</v>
      </c>
      <c r="P439" s="837">
        <v>1.5</v>
      </c>
      <c r="Q439" s="850">
        <v>26471</v>
      </c>
    </row>
    <row r="440" spans="1:17" ht="14.4" customHeight="1" x14ac:dyDescent="0.3">
      <c r="A440" s="831" t="s">
        <v>588</v>
      </c>
      <c r="B440" s="832" t="s">
        <v>6785</v>
      </c>
      <c r="C440" s="832" t="s">
        <v>6925</v>
      </c>
      <c r="D440" s="832" t="s">
        <v>7595</v>
      </c>
      <c r="E440" s="832" t="s">
        <v>7596</v>
      </c>
      <c r="F440" s="849">
        <v>28</v>
      </c>
      <c r="G440" s="849">
        <v>38071.880000000005</v>
      </c>
      <c r="H440" s="849">
        <v>1.0000000000000002</v>
      </c>
      <c r="I440" s="849">
        <v>1359.7100000000003</v>
      </c>
      <c r="J440" s="849">
        <v>28</v>
      </c>
      <c r="K440" s="849">
        <v>38071.879999999997</v>
      </c>
      <c r="L440" s="849">
        <v>1</v>
      </c>
      <c r="M440" s="849">
        <v>1359.7099999999998</v>
      </c>
      <c r="N440" s="849">
        <v>14</v>
      </c>
      <c r="O440" s="849">
        <v>19035.939999999999</v>
      </c>
      <c r="P440" s="837">
        <v>0.5</v>
      </c>
      <c r="Q440" s="850">
        <v>1359.7099999999998</v>
      </c>
    </row>
    <row r="441" spans="1:17" ht="14.4" customHeight="1" x14ac:dyDescent="0.3">
      <c r="A441" s="831" t="s">
        <v>588</v>
      </c>
      <c r="B441" s="832" t="s">
        <v>6785</v>
      </c>
      <c r="C441" s="832" t="s">
        <v>6925</v>
      </c>
      <c r="D441" s="832" t="s">
        <v>7597</v>
      </c>
      <c r="E441" s="832" t="s">
        <v>7598</v>
      </c>
      <c r="F441" s="849">
        <v>2</v>
      </c>
      <c r="G441" s="849">
        <v>27200</v>
      </c>
      <c r="H441" s="849">
        <v>0.5</v>
      </c>
      <c r="I441" s="849">
        <v>13600</v>
      </c>
      <c r="J441" s="849">
        <v>4</v>
      </c>
      <c r="K441" s="849">
        <v>54400</v>
      </c>
      <c r="L441" s="849">
        <v>1</v>
      </c>
      <c r="M441" s="849">
        <v>13600</v>
      </c>
      <c r="N441" s="849"/>
      <c r="O441" s="849"/>
      <c r="P441" s="837"/>
      <c r="Q441" s="850"/>
    </row>
    <row r="442" spans="1:17" ht="14.4" customHeight="1" x14ac:dyDescent="0.3">
      <c r="A442" s="831" t="s">
        <v>588</v>
      </c>
      <c r="B442" s="832" t="s">
        <v>6785</v>
      </c>
      <c r="C442" s="832" t="s">
        <v>6925</v>
      </c>
      <c r="D442" s="832" t="s">
        <v>7599</v>
      </c>
      <c r="E442" s="832" t="s">
        <v>7600</v>
      </c>
      <c r="F442" s="849"/>
      <c r="G442" s="849"/>
      <c r="H442" s="849"/>
      <c r="I442" s="849"/>
      <c r="J442" s="849"/>
      <c r="K442" s="849"/>
      <c r="L442" s="849"/>
      <c r="M442" s="849"/>
      <c r="N442" s="849">
        <v>16</v>
      </c>
      <c r="O442" s="849">
        <v>117830.40000000001</v>
      </c>
      <c r="P442" s="837"/>
      <c r="Q442" s="850">
        <v>7364.4000000000005</v>
      </c>
    </row>
    <row r="443" spans="1:17" ht="14.4" customHeight="1" x14ac:dyDescent="0.3">
      <c r="A443" s="831" t="s">
        <v>588</v>
      </c>
      <c r="B443" s="832" t="s">
        <v>6785</v>
      </c>
      <c r="C443" s="832" t="s">
        <v>6925</v>
      </c>
      <c r="D443" s="832" t="s">
        <v>7601</v>
      </c>
      <c r="E443" s="832" t="s">
        <v>7602</v>
      </c>
      <c r="F443" s="849">
        <v>13</v>
      </c>
      <c r="G443" s="849">
        <v>12857</v>
      </c>
      <c r="H443" s="849">
        <v>1.1818181818181819</v>
      </c>
      <c r="I443" s="849">
        <v>989</v>
      </c>
      <c r="J443" s="849">
        <v>11</v>
      </c>
      <c r="K443" s="849">
        <v>10879</v>
      </c>
      <c r="L443" s="849">
        <v>1</v>
      </c>
      <c r="M443" s="849">
        <v>989</v>
      </c>
      <c r="N443" s="849">
        <v>6</v>
      </c>
      <c r="O443" s="849">
        <v>5934</v>
      </c>
      <c r="P443" s="837">
        <v>0.54545454545454541</v>
      </c>
      <c r="Q443" s="850">
        <v>989</v>
      </c>
    </row>
    <row r="444" spans="1:17" ht="14.4" customHeight="1" x14ac:dyDescent="0.3">
      <c r="A444" s="831" t="s">
        <v>588</v>
      </c>
      <c r="B444" s="832" t="s">
        <v>6785</v>
      </c>
      <c r="C444" s="832" t="s">
        <v>6925</v>
      </c>
      <c r="D444" s="832" t="s">
        <v>7603</v>
      </c>
      <c r="E444" s="832" t="s">
        <v>7604</v>
      </c>
      <c r="F444" s="849">
        <v>1</v>
      </c>
      <c r="G444" s="849">
        <v>7837</v>
      </c>
      <c r="H444" s="849"/>
      <c r="I444" s="849">
        <v>7837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588</v>
      </c>
      <c r="B445" s="832" t="s">
        <v>6785</v>
      </c>
      <c r="C445" s="832" t="s">
        <v>6925</v>
      </c>
      <c r="D445" s="832" t="s">
        <v>7605</v>
      </c>
      <c r="E445" s="832" t="s">
        <v>7606</v>
      </c>
      <c r="F445" s="849">
        <v>1</v>
      </c>
      <c r="G445" s="849">
        <v>1380</v>
      </c>
      <c r="H445" s="849"/>
      <c r="I445" s="849">
        <v>1380</v>
      </c>
      <c r="J445" s="849"/>
      <c r="K445" s="849"/>
      <c r="L445" s="849"/>
      <c r="M445" s="849"/>
      <c r="N445" s="849">
        <v>7</v>
      </c>
      <c r="O445" s="849">
        <v>9660</v>
      </c>
      <c r="P445" s="837"/>
      <c r="Q445" s="850">
        <v>1380</v>
      </c>
    </row>
    <row r="446" spans="1:17" ht="14.4" customHeight="1" x14ac:dyDescent="0.3">
      <c r="A446" s="831" t="s">
        <v>588</v>
      </c>
      <c r="B446" s="832" t="s">
        <v>6785</v>
      </c>
      <c r="C446" s="832" t="s">
        <v>6925</v>
      </c>
      <c r="D446" s="832" t="s">
        <v>7607</v>
      </c>
      <c r="E446" s="832" t="s">
        <v>7608</v>
      </c>
      <c r="F446" s="849">
        <v>4</v>
      </c>
      <c r="G446" s="849">
        <v>1119.28</v>
      </c>
      <c r="H446" s="849"/>
      <c r="I446" s="849">
        <v>279.82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588</v>
      </c>
      <c r="B447" s="832" t="s">
        <v>6785</v>
      </c>
      <c r="C447" s="832" t="s">
        <v>6925</v>
      </c>
      <c r="D447" s="832" t="s">
        <v>7609</v>
      </c>
      <c r="E447" s="832" t="s">
        <v>7551</v>
      </c>
      <c r="F447" s="849">
        <v>3</v>
      </c>
      <c r="G447" s="849">
        <v>55919.19</v>
      </c>
      <c r="H447" s="849"/>
      <c r="I447" s="849">
        <v>18639.73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588</v>
      </c>
      <c r="B448" s="832" t="s">
        <v>6785</v>
      </c>
      <c r="C448" s="832" t="s">
        <v>6925</v>
      </c>
      <c r="D448" s="832" t="s">
        <v>7609</v>
      </c>
      <c r="E448" s="832" t="s">
        <v>7552</v>
      </c>
      <c r="F448" s="849"/>
      <c r="G448" s="849"/>
      <c r="H448" s="849"/>
      <c r="I448" s="849"/>
      <c r="J448" s="849"/>
      <c r="K448" s="849"/>
      <c r="L448" s="849"/>
      <c r="M448" s="849"/>
      <c r="N448" s="849">
        <v>2</v>
      </c>
      <c r="O448" s="849">
        <v>37279.46</v>
      </c>
      <c r="P448" s="837"/>
      <c r="Q448" s="850">
        <v>18639.73</v>
      </c>
    </row>
    <row r="449" spans="1:17" ht="14.4" customHeight="1" x14ac:dyDescent="0.3">
      <c r="A449" s="831" t="s">
        <v>588</v>
      </c>
      <c r="B449" s="832" t="s">
        <v>6785</v>
      </c>
      <c r="C449" s="832" t="s">
        <v>6925</v>
      </c>
      <c r="D449" s="832" t="s">
        <v>7610</v>
      </c>
      <c r="E449" s="832" t="s">
        <v>7611</v>
      </c>
      <c r="F449" s="849">
        <v>3</v>
      </c>
      <c r="G449" s="849">
        <v>12616.68</v>
      </c>
      <c r="H449" s="849">
        <v>3</v>
      </c>
      <c r="I449" s="849">
        <v>4205.5600000000004</v>
      </c>
      <c r="J449" s="849">
        <v>1</v>
      </c>
      <c r="K449" s="849">
        <v>4205.5600000000004</v>
      </c>
      <c r="L449" s="849">
        <v>1</v>
      </c>
      <c r="M449" s="849">
        <v>4205.5600000000004</v>
      </c>
      <c r="N449" s="849">
        <v>1</v>
      </c>
      <c r="O449" s="849">
        <v>4205.5600000000004</v>
      </c>
      <c r="P449" s="837">
        <v>1</v>
      </c>
      <c r="Q449" s="850">
        <v>4205.5600000000004</v>
      </c>
    </row>
    <row r="450" spans="1:17" ht="14.4" customHeight="1" x14ac:dyDescent="0.3">
      <c r="A450" s="831" t="s">
        <v>588</v>
      </c>
      <c r="B450" s="832" t="s">
        <v>6785</v>
      </c>
      <c r="C450" s="832" t="s">
        <v>6925</v>
      </c>
      <c r="D450" s="832" t="s">
        <v>7612</v>
      </c>
      <c r="E450" s="832" t="s">
        <v>7611</v>
      </c>
      <c r="F450" s="849">
        <v>4</v>
      </c>
      <c r="G450" s="849">
        <v>19736.52</v>
      </c>
      <c r="H450" s="849">
        <v>4</v>
      </c>
      <c r="I450" s="849">
        <v>4934.13</v>
      </c>
      <c r="J450" s="849">
        <v>1</v>
      </c>
      <c r="K450" s="849">
        <v>4934.13</v>
      </c>
      <c r="L450" s="849">
        <v>1</v>
      </c>
      <c r="M450" s="849">
        <v>4934.13</v>
      </c>
      <c r="N450" s="849">
        <v>3</v>
      </c>
      <c r="O450" s="849">
        <v>14802.39</v>
      </c>
      <c r="P450" s="837">
        <v>3</v>
      </c>
      <c r="Q450" s="850">
        <v>4934.13</v>
      </c>
    </row>
    <row r="451" spans="1:17" ht="14.4" customHeight="1" x14ac:dyDescent="0.3">
      <c r="A451" s="831" t="s">
        <v>588</v>
      </c>
      <c r="B451" s="832" t="s">
        <v>6785</v>
      </c>
      <c r="C451" s="832" t="s">
        <v>6925</v>
      </c>
      <c r="D451" s="832" t="s">
        <v>7613</v>
      </c>
      <c r="E451" s="832" t="s">
        <v>7614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13960</v>
      </c>
      <c r="P451" s="837"/>
      <c r="Q451" s="850">
        <v>13960</v>
      </c>
    </row>
    <row r="452" spans="1:17" ht="14.4" customHeight="1" x14ac:dyDescent="0.3">
      <c r="A452" s="831" t="s">
        <v>588</v>
      </c>
      <c r="B452" s="832" t="s">
        <v>6785</v>
      </c>
      <c r="C452" s="832" t="s">
        <v>6925</v>
      </c>
      <c r="D452" s="832" t="s">
        <v>7615</v>
      </c>
      <c r="E452" s="832" t="s">
        <v>7616</v>
      </c>
      <c r="F452" s="849">
        <v>6</v>
      </c>
      <c r="G452" s="849">
        <v>132822</v>
      </c>
      <c r="H452" s="849">
        <v>0.66666666666666663</v>
      </c>
      <c r="I452" s="849">
        <v>22137</v>
      </c>
      <c r="J452" s="849">
        <v>9</v>
      </c>
      <c r="K452" s="849">
        <v>199233</v>
      </c>
      <c r="L452" s="849">
        <v>1</v>
      </c>
      <c r="M452" s="849">
        <v>22137</v>
      </c>
      <c r="N452" s="849">
        <v>4</v>
      </c>
      <c r="O452" s="849">
        <v>88548</v>
      </c>
      <c r="P452" s="837">
        <v>0.44444444444444442</v>
      </c>
      <c r="Q452" s="850">
        <v>22137</v>
      </c>
    </row>
    <row r="453" spans="1:17" ht="14.4" customHeight="1" x14ac:dyDescent="0.3">
      <c r="A453" s="831" t="s">
        <v>588</v>
      </c>
      <c r="B453" s="832" t="s">
        <v>6785</v>
      </c>
      <c r="C453" s="832" t="s">
        <v>6925</v>
      </c>
      <c r="D453" s="832" t="s">
        <v>7617</v>
      </c>
      <c r="E453" s="832" t="s">
        <v>7618</v>
      </c>
      <c r="F453" s="849">
        <v>3</v>
      </c>
      <c r="G453" s="849">
        <v>7706.49</v>
      </c>
      <c r="H453" s="849"/>
      <c r="I453" s="849">
        <v>2568.83</v>
      </c>
      <c r="J453" s="849"/>
      <c r="K453" s="849"/>
      <c r="L453" s="849"/>
      <c r="M453" s="849"/>
      <c r="N453" s="849">
        <v>2</v>
      </c>
      <c r="O453" s="849">
        <v>5137.66</v>
      </c>
      <c r="P453" s="837"/>
      <c r="Q453" s="850">
        <v>2568.83</v>
      </c>
    </row>
    <row r="454" spans="1:17" ht="14.4" customHeight="1" x14ac:dyDescent="0.3">
      <c r="A454" s="831" t="s">
        <v>588</v>
      </c>
      <c r="B454" s="832" t="s">
        <v>6785</v>
      </c>
      <c r="C454" s="832" t="s">
        <v>6925</v>
      </c>
      <c r="D454" s="832" t="s">
        <v>7619</v>
      </c>
      <c r="E454" s="832" t="s">
        <v>7620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10077.6</v>
      </c>
      <c r="P454" s="837"/>
      <c r="Q454" s="850">
        <v>10077.6</v>
      </c>
    </row>
    <row r="455" spans="1:17" ht="14.4" customHeight="1" x14ac:dyDescent="0.3">
      <c r="A455" s="831" t="s">
        <v>588</v>
      </c>
      <c r="B455" s="832" t="s">
        <v>6785</v>
      </c>
      <c r="C455" s="832" t="s">
        <v>6925</v>
      </c>
      <c r="D455" s="832" t="s">
        <v>7621</v>
      </c>
      <c r="E455" s="832" t="s">
        <v>7622</v>
      </c>
      <c r="F455" s="849">
        <v>1</v>
      </c>
      <c r="G455" s="849">
        <v>17094.900000000001</v>
      </c>
      <c r="H455" s="849">
        <v>0.25</v>
      </c>
      <c r="I455" s="849">
        <v>17094.900000000001</v>
      </c>
      <c r="J455" s="849">
        <v>4</v>
      </c>
      <c r="K455" s="849">
        <v>68379.600000000006</v>
      </c>
      <c r="L455" s="849">
        <v>1</v>
      </c>
      <c r="M455" s="849">
        <v>17094.900000000001</v>
      </c>
      <c r="N455" s="849"/>
      <c r="O455" s="849"/>
      <c r="P455" s="837"/>
      <c r="Q455" s="850"/>
    </row>
    <row r="456" spans="1:17" ht="14.4" customHeight="1" x14ac:dyDescent="0.3">
      <c r="A456" s="831" t="s">
        <v>588</v>
      </c>
      <c r="B456" s="832" t="s">
        <v>6785</v>
      </c>
      <c r="C456" s="832" t="s">
        <v>6925</v>
      </c>
      <c r="D456" s="832" t="s">
        <v>7623</v>
      </c>
      <c r="E456" s="832" t="s">
        <v>7624</v>
      </c>
      <c r="F456" s="849">
        <v>10</v>
      </c>
      <c r="G456" s="849">
        <v>4434</v>
      </c>
      <c r="H456" s="849">
        <v>10</v>
      </c>
      <c r="I456" s="849">
        <v>443.4</v>
      </c>
      <c r="J456" s="849">
        <v>1</v>
      </c>
      <c r="K456" s="849">
        <v>443.4</v>
      </c>
      <c r="L456" s="849">
        <v>1</v>
      </c>
      <c r="M456" s="849">
        <v>443.4</v>
      </c>
      <c r="N456" s="849">
        <v>2</v>
      </c>
      <c r="O456" s="849">
        <v>886.8</v>
      </c>
      <c r="P456" s="837">
        <v>2</v>
      </c>
      <c r="Q456" s="850">
        <v>443.4</v>
      </c>
    </row>
    <row r="457" spans="1:17" ht="14.4" customHeight="1" x14ac:dyDescent="0.3">
      <c r="A457" s="831" t="s">
        <v>588</v>
      </c>
      <c r="B457" s="832" t="s">
        <v>6785</v>
      </c>
      <c r="C457" s="832" t="s">
        <v>6925</v>
      </c>
      <c r="D457" s="832" t="s">
        <v>7625</v>
      </c>
      <c r="E457" s="832" t="s">
        <v>7626</v>
      </c>
      <c r="F457" s="849">
        <v>97</v>
      </c>
      <c r="G457" s="849">
        <v>1261000</v>
      </c>
      <c r="H457" s="849">
        <v>8.8181818181818183</v>
      </c>
      <c r="I457" s="849">
        <v>13000</v>
      </c>
      <c r="J457" s="849">
        <v>11</v>
      </c>
      <c r="K457" s="849">
        <v>143000</v>
      </c>
      <c r="L457" s="849">
        <v>1</v>
      </c>
      <c r="M457" s="849">
        <v>13000</v>
      </c>
      <c r="N457" s="849"/>
      <c r="O457" s="849"/>
      <c r="P457" s="837"/>
      <c r="Q457" s="850"/>
    </row>
    <row r="458" spans="1:17" ht="14.4" customHeight="1" x14ac:dyDescent="0.3">
      <c r="A458" s="831" t="s">
        <v>588</v>
      </c>
      <c r="B458" s="832" t="s">
        <v>6785</v>
      </c>
      <c r="C458" s="832" t="s">
        <v>6925</v>
      </c>
      <c r="D458" s="832" t="s">
        <v>7627</v>
      </c>
      <c r="E458" s="832" t="s">
        <v>7628</v>
      </c>
      <c r="F458" s="849">
        <v>2</v>
      </c>
      <c r="G458" s="849">
        <v>2151.5</v>
      </c>
      <c r="H458" s="849">
        <v>0.5</v>
      </c>
      <c r="I458" s="849">
        <v>1075.75</v>
      </c>
      <c r="J458" s="849">
        <v>4</v>
      </c>
      <c r="K458" s="849">
        <v>4303</v>
      </c>
      <c r="L458" s="849">
        <v>1</v>
      </c>
      <c r="M458" s="849">
        <v>1075.75</v>
      </c>
      <c r="N458" s="849">
        <v>17</v>
      </c>
      <c r="O458" s="849">
        <v>18287.75</v>
      </c>
      <c r="P458" s="837">
        <v>4.25</v>
      </c>
      <c r="Q458" s="850">
        <v>1075.75</v>
      </c>
    </row>
    <row r="459" spans="1:17" ht="14.4" customHeight="1" x14ac:dyDescent="0.3">
      <c r="A459" s="831" t="s">
        <v>588</v>
      </c>
      <c r="B459" s="832" t="s">
        <v>6785</v>
      </c>
      <c r="C459" s="832" t="s">
        <v>6925</v>
      </c>
      <c r="D459" s="832" t="s">
        <v>7629</v>
      </c>
      <c r="E459" s="832" t="s">
        <v>7549</v>
      </c>
      <c r="F459" s="849">
        <v>4</v>
      </c>
      <c r="G459" s="849">
        <v>3388</v>
      </c>
      <c r="H459" s="849">
        <v>1</v>
      </c>
      <c r="I459" s="849">
        <v>847</v>
      </c>
      <c r="J459" s="849">
        <v>4</v>
      </c>
      <c r="K459" s="849">
        <v>3388</v>
      </c>
      <c r="L459" s="849">
        <v>1</v>
      </c>
      <c r="M459" s="849">
        <v>847</v>
      </c>
      <c r="N459" s="849">
        <v>1</v>
      </c>
      <c r="O459" s="849">
        <v>847</v>
      </c>
      <c r="P459" s="837">
        <v>0.25</v>
      </c>
      <c r="Q459" s="850">
        <v>847</v>
      </c>
    </row>
    <row r="460" spans="1:17" ht="14.4" customHeight="1" x14ac:dyDescent="0.3">
      <c r="A460" s="831" t="s">
        <v>588</v>
      </c>
      <c r="B460" s="832" t="s">
        <v>6785</v>
      </c>
      <c r="C460" s="832" t="s">
        <v>6925</v>
      </c>
      <c r="D460" s="832" t="s">
        <v>7630</v>
      </c>
      <c r="E460" s="832" t="s">
        <v>7631</v>
      </c>
      <c r="F460" s="849"/>
      <c r="G460" s="849"/>
      <c r="H460" s="849"/>
      <c r="I460" s="849"/>
      <c r="J460" s="849">
        <v>1</v>
      </c>
      <c r="K460" s="849">
        <v>15278.08</v>
      </c>
      <c r="L460" s="849">
        <v>1</v>
      </c>
      <c r="M460" s="849">
        <v>15278.08</v>
      </c>
      <c r="N460" s="849"/>
      <c r="O460" s="849"/>
      <c r="P460" s="837"/>
      <c r="Q460" s="850"/>
    </row>
    <row r="461" spans="1:17" ht="14.4" customHeight="1" x14ac:dyDescent="0.3">
      <c r="A461" s="831" t="s">
        <v>588</v>
      </c>
      <c r="B461" s="832" t="s">
        <v>6785</v>
      </c>
      <c r="C461" s="832" t="s">
        <v>6925</v>
      </c>
      <c r="D461" s="832" t="s">
        <v>7632</v>
      </c>
      <c r="E461" s="832" t="s">
        <v>7633</v>
      </c>
      <c r="F461" s="849">
        <v>3</v>
      </c>
      <c r="G461" s="849">
        <v>4850.1899999999996</v>
      </c>
      <c r="H461" s="849"/>
      <c r="I461" s="849">
        <v>1616.7299999999998</v>
      </c>
      <c r="J461" s="849"/>
      <c r="K461" s="849"/>
      <c r="L461" s="849"/>
      <c r="M461" s="849"/>
      <c r="N461" s="849">
        <v>3</v>
      </c>
      <c r="O461" s="849">
        <v>4850.1900000000005</v>
      </c>
      <c r="P461" s="837"/>
      <c r="Q461" s="850">
        <v>1616.7300000000002</v>
      </c>
    </row>
    <row r="462" spans="1:17" ht="14.4" customHeight="1" x14ac:dyDescent="0.3">
      <c r="A462" s="831" t="s">
        <v>588</v>
      </c>
      <c r="B462" s="832" t="s">
        <v>6785</v>
      </c>
      <c r="C462" s="832" t="s">
        <v>6925</v>
      </c>
      <c r="D462" s="832" t="s">
        <v>7634</v>
      </c>
      <c r="E462" s="832" t="s">
        <v>7635</v>
      </c>
      <c r="F462" s="849">
        <v>1</v>
      </c>
      <c r="G462" s="849">
        <v>210.9</v>
      </c>
      <c r="H462" s="849"/>
      <c r="I462" s="849">
        <v>210.9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588</v>
      </c>
      <c r="B463" s="832" t="s">
        <v>6785</v>
      </c>
      <c r="C463" s="832" t="s">
        <v>6925</v>
      </c>
      <c r="D463" s="832" t="s">
        <v>7636</v>
      </c>
      <c r="E463" s="832" t="s">
        <v>7637</v>
      </c>
      <c r="F463" s="849">
        <v>6</v>
      </c>
      <c r="G463" s="849">
        <v>60420.240000000005</v>
      </c>
      <c r="H463" s="849">
        <v>0.60000000000000009</v>
      </c>
      <c r="I463" s="849">
        <v>10070.040000000001</v>
      </c>
      <c r="J463" s="849">
        <v>10</v>
      </c>
      <c r="K463" s="849">
        <v>100700.4</v>
      </c>
      <c r="L463" s="849">
        <v>1</v>
      </c>
      <c r="M463" s="849">
        <v>10070.039999999999</v>
      </c>
      <c r="N463" s="849">
        <v>20</v>
      </c>
      <c r="O463" s="849">
        <v>201400.80000000002</v>
      </c>
      <c r="P463" s="837">
        <v>2.0000000000000004</v>
      </c>
      <c r="Q463" s="850">
        <v>10070.040000000001</v>
      </c>
    </row>
    <row r="464" spans="1:17" ht="14.4" customHeight="1" x14ac:dyDescent="0.3">
      <c r="A464" s="831" t="s">
        <v>588</v>
      </c>
      <c r="B464" s="832" t="s">
        <v>6785</v>
      </c>
      <c r="C464" s="832" t="s">
        <v>6925</v>
      </c>
      <c r="D464" s="832" t="s">
        <v>7638</v>
      </c>
      <c r="E464" s="832" t="s">
        <v>7639</v>
      </c>
      <c r="F464" s="849">
        <v>1</v>
      </c>
      <c r="G464" s="849">
        <v>248.73</v>
      </c>
      <c r="H464" s="849"/>
      <c r="I464" s="849">
        <v>248.73</v>
      </c>
      <c r="J464" s="849"/>
      <c r="K464" s="849"/>
      <c r="L464" s="849"/>
      <c r="M464" s="849"/>
      <c r="N464" s="849">
        <v>1</v>
      </c>
      <c r="O464" s="849">
        <v>248.73</v>
      </c>
      <c r="P464" s="837"/>
      <c r="Q464" s="850">
        <v>248.73</v>
      </c>
    </row>
    <row r="465" spans="1:17" ht="14.4" customHeight="1" x14ac:dyDescent="0.3">
      <c r="A465" s="831" t="s">
        <v>588</v>
      </c>
      <c r="B465" s="832" t="s">
        <v>6785</v>
      </c>
      <c r="C465" s="832" t="s">
        <v>6925</v>
      </c>
      <c r="D465" s="832" t="s">
        <v>7640</v>
      </c>
      <c r="E465" s="832" t="s">
        <v>7641</v>
      </c>
      <c r="F465" s="849">
        <v>6</v>
      </c>
      <c r="G465" s="849">
        <v>87000</v>
      </c>
      <c r="H465" s="849">
        <v>1</v>
      </c>
      <c r="I465" s="849">
        <v>14500</v>
      </c>
      <c r="J465" s="849">
        <v>6</v>
      </c>
      <c r="K465" s="849">
        <v>87000</v>
      </c>
      <c r="L465" s="849">
        <v>1</v>
      </c>
      <c r="M465" s="849">
        <v>14500</v>
      </c>
      <c r="N465" s="849">
        <v>10</v>
      </c>
      <c r="O465" s="849">
        <v>145000</v>
      </c>
      <c r="P465" s="837">
        <v>1.6666666666666667</v>
      </c>
      <c r="Q465" s="850">
        <v>14500</v>
      </c>
    </row>
    <row r="466" spans="1:17" ht="14.4" customHeight="1" x14ac:dyDescent="0.3">
      <c r="A466" s="831" t="s">
        <v>588</v>
      </c>
      <c r="B466" s="832" t="s">
        <v>6785</v>
      </c>
      <c r="C466" s="832" t="s">
        <v>6925</v>
      </c>
      <c r="D466" s="832" t="s">
        <v>6996</v>
      </c>
      <c r="E466" s="832" t="s">
        <v>3136</v>
      </c>
      <c r="F466" s="849">
        <v>6</v>
      </c>
      <c r="G466" s="849">
        <v>229398</v>
      </c>
      <c r="H466" s="849">
        <v>1</v>
      </c>
      <c r="I466" s="849">
        <v>38233</v>
      </c>
      <c r="J466" s="849">
        <v>6</v>
      </c>
      <c r="K466" s="849">
        <v>229398</v>
      </c>
      <c r="L466" s="849">
        <v>1</v>
      </c>
      <c r="M466" s="849">
        <v>38233</v>
      </c>
      <c r="N466" s="849">
        <v>8</v>
      </c>
      <c r="O466" s="849">
        <v>305864</v>
      </c>
      <c r="P466" s="837">
        <v>1.3333333333333333</v>
      </c>
      <c r="Q466" s="850">
        <v>38233</v>
      </c>
    </row>
    <row r="467" spans="1:17" ht="14.4" customHeight="1" x14ac:dyDescent="0.3">
      <c r="A467" s="831" t="s">
        <v>588</v>
      </c>
      <c r="B467" s="832" t="s">
        <v>6785</v>
      </c>
      <c r="C467" s="832" t="s">
        <v>6925</v>
      </c>
      <c r="D467" s="832" t="s">
        <v>7642</v>
      </c>
      <c r="E467" s="832" t="s">
        <v>7643</v>
      </c>
      <c r="F467" s="849">
        <v>12</v>
      </c>
      <c r="G467" s="849">
        <v>236390.39999999999</v>
      </c>
      <c r="H467" s="849">
        <v>1.0909090909090908</v>
      </c>
      <c r="I467" s="849">
        <v>19699.2</v>
      </c>
      <c r="J467" s="849">
        <v>11</v>
      </c>
      <c r="K467" s="849">
        <v>216691.20000000001</v>
      </c>
      <c r="L467" s="849">
        <v>1</v>
      </c>
      <c r="M467" s="849">
        <v>19699.2</v>
      </c>
      <c r="N467" s="849">
        <v>2</v>
      </c>
      <c r="O467" s="849">
        <v>39398.400000000001</v>
      </c>
      <c r="P467" s="837">
        <v>0.18181818181818182</v>
      </c>
      <c r="Q467" s="850">
        <v>19699.2</v>
      </c>
    </row>
    <row r="468" spans="1:17" ht="14.4" customHeight="1" x14ac:dyDescent="0.3">
      <c r="A468" s="831" t="s">
        <v>588</v>
      </c>
      <c r="B468" s="832" t="s">
        <v>6785</v>
      </c>
      <c r="C468" s="832" t="s">
        <v>6925</v>
      </c>
      <c r="D468" s="832" t="s">
        <v>7644</v>
      </c>
      <c r="E468" s="832" t="s">
        <v>7645</v>
      </c>
      <c r="F468" s="849">
        <v>12</v>
      </c>
      <c r="G468" s="849">
        <v>129900</v>
      </c>
      <c r="H468" s="849"/>
      <c r="I468" s="849">
        <v>10825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588</v>
      </c>
      <c r="B469" s="832" t="s">
        <v>6785</v>
      </c>
      <c r="C469" s="832" t="s">
        <v>6925</v>
      </c>
      <c r="D469" s="832" t="s">
        <v>7646</v>
      </c>
      <c r="E469" s="832" t="s">
        <v>7647</v>
      </c>
      <c r="F469" s="849">
        <v>1</v>
      </c>
      <c r="G469" s="849">
        <v>9496.2000000000007</v>
      </c>
      <c r="H469" s="849"/>
      <c r="I469" s="849">
        <v>9496.2000000000007</v>
      </c>
      <c r="J469" s="849"/>
      <c r="K469" s="849"/>
      <c r="L469" s="849"/>
      <c r="M469" s="849"/>
      <c r="N469" s="849">
        <v>1</v>
      </c>
      <c r="O469" s="849">
        <v>9496.2000000000007</v>
      </c>
      <c r="P469" s="837"/>
      <c r="Q469" s="850">
        <v>9496.2000000000007</v>
      </c>
    </row>
    <row r="470" spans="1:17" ht="14.4" customHeight="1" x14ac:dyDescent="0.3">
      <c r="A470" s="831" t="s">
        <v>588</v>
      </c>
      <c r="B470" s="832" t="s">
        <v>6785</v>
      </c>
      <c r="C470" s="832" t="s">
        <v>6925</v>
      </c>
      <c r="D470" s="832" t="s">
        <v>7648</v>
      </c>
      <c r="E470" s="832" t="s">
        <v>7649</v>
      </c>
      <c r="F470" s="849">
        <v>1</v>
      </c>
      <c r="G470" s="849">
        <v>1616.73</v>
      </c>
      <c r="H470" s="849"/>
      <c r="I470" s="849">
        <v>1616.73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588</v>
      </c>
      <c r="B471" s="832" t="s">
        <v>6785</v>
      </c>
      <c r="C471" s="832" t="s">
        <v>6925</v>
      </c>
      <c r="D471" s="832" t="s">
        <v>7650</v>
      </c>
      <c r="E471" s="832" t="s">
        <v>7651</v>
      </c>
      <c r="F471" s="849">
        <v>2</v>
      </c>
      <c r="G471" s="849">
        <v>12859.2</v>
      </c>
      <c r="H471" s="849"/>
      <c r="I471" s="849">
        <v>6429.6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588</v>
      </c>
      <c r="B472" s="832" t="s">
        <v>6785</v>
      </c>
      <c r="C472" s="832" t="s">
        <v>6925</v>
      </c>
      <c r="D472" s="832" t="s">
        <v>7652</v>
      </c>
      <c r="E472" s="832" t="s">
        <v>7653</v>
      </c>
      <c r="F472" s="849">
        <v>1</v>
      </c>
      <c r="G472" s="849">
        <v>16630</v>
      </c>
      <c r="H472" s="849">
        <v>0.53558776167471822</v>
      </c>
      <c r="I472" s="849">
        <v>16630</v>
      </c>
      <c r="J472" s="849">
        <v>1</v>
      </c>
      <c r="K472" s="849">
        <v>31050</v>
      </c>
      <c r="L472" s="849">
        <v>1</v>
      </c>
      <c r="M472" s="849">
        <v>31050</v>
      </c>
      <c r="N472" s="849">
        <v>5</v>
      </c>
      <c r="O472" s="849">
        <v>154335.75</v>
      </c>
      <c r="P472" s="837">
        <v>4.9705555555555554</v>
      </c>
      <c r="Q472" s="850">
        <v>30867.15</v>
      </c>
    </row>
    <row r="473" spans="1:17" ht="14.4" customHeight="1" x14ac:dyDescent="0.3">
      <c r="A473" s="831" t="s">
        <v>588</v>
      </c>
      <c r="B473" s="832" t="s">
        <v>6785</v>
      </c>
      <c r="C473" s="832" t="s">
        <v>6925</v>
      </c>
      <c r="D473" s="832" t="s">
        <v>7654</v>
      </c>
      <c r="E473" s="832" t="s">
        <v>7655</v>
      </c>
      <c r="F473" s="849">
        <v>2</v>
      </c>
      <c r="G473" s="849">
        <v>387.6</v>
      </c>
      <c r="H473" s="849"/>
      <c r="I473" s="849">
        <v>193.8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588</v>
      </c>
      <c r="B474" s="832" t="s">
        <v>6785</v>
      </c>
      <c r="C474" s="832" t="s">
        <v>6925</v>
      </c>
      <c r="D474" s="832" t="s">
        <v>7656</v>
      </c>
      <c r="E474" s="832" t="s">
        <v>7657</v>
      </c>
      <c r="F474" s="849">
        <v>4</v>
      </c>
      <c r="G474" s="849">
        <v>44916</v>
      </c>
      <c r="H474" s="849">
        <v>2</v>
      </c>
      <c r="I474" s="849">
        <v>11229</v>
      </c>
      <c r="J474" s="849">
        <v>2</v>
      </c>
      <c r="K474" s="849">
        <v>22458</v>
      </c>
      <c r="L474" s="849">
        <v>1</v>
      </c>
      <c r="M474" s="849">
        <v>11229</v>
      </c>
      <c r="N474" s="849">
        <v>1</v>
      </c>
      <c r="O474" s="849">
        <v>11229</v>
      </c>
      <c r="P474" s="837">
        <v>0.5</v>
      </c>
      <c r="Q474" s="850">
        <v>11229</v>
      </c>
    </row>
    <row r="475" spans="1:17" ht="14.4" customHeight="1" x14ac:dyDescent="0.3">
      <c r="A475" s="831" t="s">
        <v>588</v>
      </c>
      <c r="B475" s="832" t="s">
        <v>6785</v>
      </c>
      <c r="C475" s="832" t="s">
        <v>6925</v>
      </c>
      <c r="D475" s="832" t="s">
        <v>7658</v>
      </c>
      <c r="E475" s="832" t="s">
        <v>7659</v>
      </c>
      <c r="F475" s="849">
        <v>1</v>
      </c>
      <c r="G475" s="849">
        <v>31583.7</v>
      </c>
      <c r="H475" s="849"/>
      <c r="I475" s="849">
        <v>31583.7</v>
      </c>
      <c r="J475" s="849"/>
      <c r="K475" s="849"/>
      <c r="L475" s="849"/>
      <c r="M475" s="849"/>
      <c r="N475" s="849">
        <v>6</v>
      </c>
      <c r="O475" s="849">
        <v>189502.2</v>
      </c>
      <c r="P475" s="837"/>
      <c r="Q475" s="850">
        <v>31583.7</v>
      </c>
    </row>
    <row r="476" spans="1:17" ht="14.4" customHeight="1" x14ac:dyDescent="0.3">
      <c r="A476" s="831" t="s">
        <v>588</v>
      </c>
      <c r="B476" s="832" t="s">
        <v>6785</v>
      </c>
      <c r="C476" s="832" t="s">
        <v>6925</v>
      </c>
      <c r="D476" s="832" t="s">
        <v>7658</v>
      </c>
      <c r="E476" s="832" t="s">
        <v>7660</v>
      </c>
      <c r="F476" s="849"/>
      <c r="G476" s="849"/>
      <c r="H476" s="849"/>
      <c r="I476" s="849"/>
      <c r="J476" s="849">
        <v>2</v>
      </c>
      <c r="K476" s="849">
        <v>63167.4</v>
      </c>
      <c r="L476" s="849">
        <v>1</v>
      </c>
      <c r="M476" s="849">
        <v>31583.7</v>
      </c>
      <c r="N476" s="849"/>
      <c r="O476" s="849"/>
      <c r="P476" s="837"/>
      <c r="Q476" s="850"/>
    </row>
    <row r="477" spans="1:17" ht="14.4" customHeight="1" x14ac:dyDescent="0.3">
      <c r="A477" s="831" t="s">
        <v>588</v>
      </c>
      <c r="B477" s="832" t="s">
        <v>6785</v>
      </c>
      <c r="C477" s="832" t="s">
        <v>6925</v>
      </c>
      <c r="D477" s="832" t="s">
        <v>7661</v>
      </c>
      <c r="E477" s="832" t="s">
        <v>7662</v>
      </c>
      <c r="F477" s="849">
        <v>1</v>
      </c>
      <c r="G477" s="849">
        <v>4703.0200000000004</v>
      </c>
      <c r="H477" s="849"/>
      <c r="I477" s="849">
        <v>4703.0200000000004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588</v>
      </c>
      <c r="B478" s="832" t="s">
        <v>6785</v>
      </c>
      <c r="C478" s="832" t="s">
        <v>6925</v>
      </c>
      <c r="D478" s="832" t="s">
        <v>7663</v>
      </c>
      <c r="E478" s="832" t="s">
        <v>7659</v>
      </c>
      <c r="F478" s="849">
        <v>4</v>
      </c>
      <c r="G478" s="849">
        <v>126334.8</v>
      </c>
      <c r="H478" s="849">
        <v>1.3333333333333333</v>
      </c>
      <c r="I478" s="849">
        <v>31583.7</v>
      </c>
      <c r="J478" s="849">
        <v>3</v>
      </c>
      <c r="K478" s="849">
        <v>94751.1</v>
      </c>
      <c r="L478" s="849">
        <v>1</v>
      </c>
      <c r="M478" s="849">
        <v>31583.7</v>
      </c>
      <c r="N478" s="849">
        <v>3</v>
      </c>
      <c r="O478" s="849">
        <v>94751.1</v>
      </c>
      <c r="P478" s="837">
        <v>1</v>
      </c>
      <c r="Q478" s="850">
        <v>31583.7</v>
      </c>
    </row>
    <row r="479" spans="1:17" ht="14.4" customHeight="1" x14ac:dyDescent="0.3">
      <c r="A479" s="831" t="s">
        <v>588</v>
      </c>
      <c r="B479" s="832" t="s">
        <v>6785</v>
      </c>
      <c r="C479" s="832" t="s">
        <v>6925</v>
      </c>
      <c r="D479" s="832" t="s">
        <v>7663</v>
      </c>
      <c r="E479" s="832" t="s">
        <v>7660</v>
      </c>
      <c r="F479" s="849"/>
      <c r="G479" s="849"/>
      <c r="H479" s="849"/>
      <c r="I479" s="849"/>
      <c r="J479" s="849">
        <v>1</v>
      </c>
      <c r="K479" s="849">
        <v>31583.7</v>
      </c>
      <c r="L479" s="849">
        <v>1</v>
      </c>
      <c r="M479" s="849">
        <v>31583.7</v>
      </c>
      <c r="N479" s="849">
        <v>2</v>
      </c>
      <c r="O479" s="849">
        <v>63167.4</v>
      </c>
      <c r="P479" s="837">
        <v>2</v>
      </c>
      <c r="Q479" s="850">
        <v>31583.7</v>
      </c>
    </row>
    <row r="480" spans="1:17" ht="14.4" customHeight="1" x14ac:dyDescent="0.3">
      <c r="A480" s="831" t="s">
        <v>588</v>
      </c>
      <c r="B480" s="832" t="s">
        <v>6785</v>
      </c>
      <c r="C480" s="832" t="s">
        <v>6925</v>
      </c>
      <c r="D480" s="832" t="s">
        <v>7664</v>
      </c>
      <c r="E480" s="832" t="s">
        <v>7657</v>
      </c>
      <c r="F480" s="849">
        <v>5</v>
      </c>
      <c r="G480" s="849">
        <v>56145</v>
      </c>
      <c r="H480" s="849">
        <v>1.6666666666666667</v>
      </c>
      <c r="I480" s="849">
        <v>11229</v>
      </c>
      <c r="J480" s="849">
        <v>3</v>
      </c>
      <c r="K480" s="849">
        <v>33687</v>
      </c>
      <c r="L480" s="849">
        <v>1</v>
      </c>
      <c r="M480" s="849">
        <v>11229</v>
      </c>
      <c r="N480" s="849">
        <v>10</v>
      </c>
      <c r="O480" s="849">
        <v>112290</v>
      </c>
      <c r="P480" s="837">
        <v>3.3333333333333335</v>
      </c>
      <c r="Q480" s="850">
        <v>11229</v>
      </c>
    </row>
    <row r="481" spans="1:17" ht="14.4" customHeight="1" x14ac:dyDescent="0.3">
      <c r="A481" s="831" t="s">
        <v>588</v>
      </c>
      <c r="B481" s="832" t="s">
        <v>6785</v>
      </c>
      <c r="C481" s="832" t="s">
        <v>6925</v>
      </c>
      <c r="D481" s="832" t="s">
        <v>7664</v>
      </c>
      <c r="E481" s="832" t="s">
        <v>7660</v>
      </c>
      <c r="F481" s="849"/>
      <c r="G481" s="849"/>
      <c r="H481" s="849"/>
      <c r="I481" s="849"/>
      <c r="J481" s="849">
        <v>3</v>
      </c>
      <c r="K481" s="849">
        <v>33687</v>
      </c>
      <c r="L481" s="849">
        <v>1</v>
      </c>
      <c r="M481" s="849">
        <v>11229</v>
      </c>
      <c r="N481" s="849">
        <v>2</v>
      </c>
      <c r="O481" s="849">
        <v>22458</v>
      </c>
      <c r="P481" s="837">
        <v>0.66666666666666663</v>
      </c>
      <c r="Q481" s="850">
        <v>11229</v>
      </c>
    </row>
    <row r="482" spans="1:17" ht="14.4" customHeight="1" x14ac:dyDescent="0.3">
      <c r="A482" s="831" t="s">
        <v>588</v>
      </c>
      <c r="B482" s="832" t="s">
        <v>6785</v>
      </c>
      <c r="C482" s="832" t="s">
        <v>6925</v>
      </c>
      <c r="D482" s="832" t="s">
        <v>7665</v>
      </c>
      <c r="E482" s="832" t="s">
        <v>7666</v>
      </c>
      <c r="F482" s="849">
        <v>3</v>
      </c>
      <c r="G482" s="849">
        <v>60408</v>
      </c>
      <c r="H482" s="849">
        <v>1</v>
      </c>
      <c r="I482" s="849">
        <v>20136</v>
      </c>
      <c r="J482" s="849">
        <v>3</v>
      </c>
      <c r="K482" s="849">
        <v>60408</v>
      </c>
      <c r="L482" s="849">
        <v>1</v>
      </c>
      <c r="M482" s="849">
        <v>20136</v>
      </c>
      <c r="N482" s="849"/>
      <c r="O482" s="849"/>
      <c r="P482" s="837"/>
      <c r="Q482" s="850"/>
    </row>
    <row r="483" spans="1:17" ht="14.4" customHeight="1" x14ac:dyDescent="0.3">
      <c r="A483" s="831" t="s">
        <v>588</v>
      </c>
      <c r="B483" s="832" t="s">
        <v>6785</v>
      </c>
      <c r="C483" s="832" t="s">
        <v>6925</v>
      </c>
      <c r="D483" s="832" t="s">
        <v>7667</v>
      </c>
      <c r="E483" s="832" t="s">
        <v>7668</v>
      </c>
      <c r="F483" s="849">
        <v>2</v>
      </c>
      <c r="G483" s="849">
        <v>12793.08</v>
      </c>
      <c r="H483" s="849"/>
      <c r="I483" s="849">
        <v>6396.54</v>
      </c>
      <c r="J483" s="849"/>
      <c r="K483" s="849"/>
      <c r="L483" s="849"/>
      <c r="M483" s="849"/>
      <c r="N483" s="849">
        <v>1</v>
      </c>
      <c r="O483" s="849">
        <v>6396.54</v>
      </c>
      <c r="P483" s="837"/>
      <c r="Q483" s="850">
        <v>6396.54</v>
      </c>
    </row>
    <row r="484" spans="1:17" ht="14.4" customHeight="1" x14ac:dyDescent="0.3">
      <c r="A484" s="831" t="s">
        <v>588</v>
      </c>
      <c r="B484" s="832" t="s">
        <v>6785</v>
      </c>
      <c r="C484" s="832" t="s">
        <v>6925</v>
      </c>
      <c r="D484" s="832" t="s">
        <v>7669</v>
      </c>
      <c r="E484" s="832" t="s">
        <v>7488</v>
      </c>
      <c r="F484" s="849">
        <v>3</v>
      </c>
      <c r="G484" s="849">
        <v>41232.75</v>
      </c>
      <c r="H484" s="849">
        <v>0.6</v>
      </c>
      <c r="I484" s="849">
        <v>13744.25</v>
      </c>
      <c r="J484" s="849">
        <v>5</v>
      </c>
      <c r="K484" s="849">
        <v>68721.25</v>
      </c>
      <c r="L484" s="849">
        <v>1</v>
      </c>
      <c r="M484" s="849">
        <v>13744.25</v>
      </c>
      <c r="N484" s="849">
        <v>5</v>
      </c>
      <c r="O484" s="849">
        <v>68721.25</v>
      </c>
      <c r="P484" s="837">
        <v>1</v>
      </c>
      <c r="Q484" s="850">
        <v>13744.25</v>
      </c>
    </row>
    <row r="485" spans="1:17" ht="14.4" customHeight="1" x14ac:dyDescent="0.3">
      <c r="A485" s="831" t="s">
        <v>588</v>
      </c>
      <c r="B485" s="832" t="s">
        <v>6785</v>
      </c>
      <c r="C485" s="832" t="s">
        <v>6925</v>
      </c>
      <c r="D485" s="832" t="s">
        <v>7670</v>
      </c>
      <c r="E485" s="832" t="s">
        <v>7668</v>
      </c>
      <c r="F485" s="849">
        <v>1</v>
      </c>
      <c r="G485" s="849">
        <v>6396.54</v>
      </c>
      <c r="H485" s="849"/>
      <c r="I485" s="849">
        <v>6396.54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" customHeight="1" x14ac:dyDescent="0.3">
      <c r="A486" s="831" t="s">
        <v>588</v>
      </c>
      <c r="B486" s="832" t="s">
        <v>6785</v>
      </c>
      <c r="C486" s="832" t="s">
        <v>6925</v>
      </c>
      <c r="D486" s="832" t="s">
        <v>7671</v>
      </c>
      <c r="E486" s="832" t="s">
        <v>7668</v>
      </c>
      <c r="F486" s="849">
        <v>1</v>
      </c>
      <c r="G486" s="849">
        <v>6396.54</v>
      </c>
      <c r="H486" s="849">
        <v>1</v>
      </c>
      <c r="I486" s="849">
        <v>6396.54</v>
      </c>
      <c r="J486" s="849">
        <v>1</v>
      </c>
      <c r="K486" s="849">
        <v>6396.54</v>
      </c>
      <c r="L486" s="849">
        <v>1</v>
      </c>
      <c r="M486" s="849">
        <v>6396.54</v>
      </c>
      <c r="N486" s="849">
        <v>1</v>
      </c>
      <c r="O486" s="849">
        <v>6396.54</v>
      </c>
      <c r="P486" s="837">
        <v>1</v>
      </c>
      <c r="Q486" s="850">
        <v>6396.54</v>
      </c>
    </row>
    <row r="487" spans="1:17" ht="14.4" customHeight="1" x14ac:dyDescent="0.3">
      <c r="A487" s="831" t="s">
        <v>588</v>
      </c>
      <c r="B487" s="832" t="s">
        <v>6785</v>
      </c>
      <c r="C487" s="832" t="s">
        <v>6925</v>
      </c>
      <c r="D487" s="832" t="s">
        <v>7672</v>
      </c>
      <c r="E487" s="832" t="s">
        <v>7659</v>
      </c>
      <c r="F487" s="849">
        <v>2</v>
      </c>
      <c r="G487" s="849">
        <v>63167.4</v>
      </c>
      <c r="H487" s="849">
        <v>2</v>
      </c>
      <c r="I487" s="849">
        <v>31583.7</v>
      </c>
      <c r="J487" s="849">
        <v>1</v>
      </c>
      <c r="K487" s="849">
        <v>31583.7</v>
      </c>
      <c r="L487" s="849">
        <v>1</v>
      </c>
      <c r="M487" s="849">
        <v>31583.7</v>
      </c>
      <c r="N487" s="849">
        <v>1</v>
      </c>
      <c r="O487" s="849">
        <v>31583.7</v>
      </c>
      <c r="P487" s="837">
        <v>1</v>
      </c>
      <c r="Q487" s="850">
        <v>31583.7</v>
      </c>
    </row>
    <row r="488" spans="1:17" ht="14.4" customHeight="1" x14ac:dyDescent="0.3">
      <c r="A488" s="831" t="s">
        <v>588</v>
      </c>
      <c r="B488" s="832" t="s">
        <v>6785</v>
      </c>
      <c r="C488" s="832" t="s">
        <v>6925</v>
      </c>
      <c r="D488" s="832" t="s">
        <v>7673</v>
      </c>
      <c r="E488" s="832" t="s">
        <v>7668</v>
      </c>
      <c r="F488" s="849">
        <v>1</v>
      </c>
      <c r="G488" s="849">
        <v>6396.54</v>
      </c>
      <c r="H488" s="849"/>
      <c r="I488" s="849">
        <v>6396.54</v>
      </c>
      <c r="J488" s="849"/>
      <c r="K488" s="849"/>
      <c r="L488" s="849"/>
      <c r="M488" s="849"/>
      <c r="N488" s="849">
        <v>1</v>
      </c>
      <c r="O488" s="849">
        <v>6396.54</v>
      </c>
      <c r="P488" s="837"/>
      <c r="Q488" s="850">
        <v>6396.54</v>
      </c>
    </row>
    <row r="489" spans="1:17" ht="14.4" customHeight="1" x14ac:dyDescent="0.3">
      <c r="A489" s="831" t="s">
        <v>588</v>
      </c>
      <c r="B489" s="832" t="s">
        <v>6785</v>
      </c>
      <c r="C489" s="832" t="s">
        <v>6925</v>
      </c>
      <c r="D489" s="832" t="s">
        <v>7674</v>
      </c>
      <c r="E489" s="832" t="s">
        <v>7675</v>
      </c>
      <c r="F489" s="849">
        <v>2</v>
      </c>
      <c r="G489" s="849">
        <v>8154.1</v>
      </c>
      <c r="H489" s="849"/>
      <c r="I489" s="849">
        <v>4077.05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588</v>
      </c>
      <c r="B490" s="832" t="s">
        <v>6785</v>
      </c>
      <c r="C490" s="832" t="s">
        <v>6925</v>
      </c>
      <c r="D490" s="832" t="s">
        <v>7676</v>
      </c>
      <c r="E490" s="832" t="s">
        <v>7677</v>
      </c>
      <c r="F490" s="849">
        <v>7</v>
      </c>
      <c r="G490" s="849">
        <v>215314.88999999998</v>
      </c>
      <c r="H490" s="849">
        <v>0.58333333333333326</v>
      </c>
      <c r="I490" s="849">
        <v>30759.269999999997</v>
      </c>
      <c r="J490" s="849">
        <v>12</v>
      </c>
      <c r="K490" s="849">
        <v>369111.24000000005</v>
      </c>
      <c r="L490" s="849">
        <v>1</v>
      </c>
      <c r="M490" s="849">
        <v>30759.270000000004</v>
      </c>
      <c r="N490" s="849">
        <v>8</v>
      </c>
      <c r="O490" s="849">
        <v>246074.16</v>
      </c>
      <c r="P490" s="837">
        <v>0.66666666666666663</v>
      </c>
      <c r="Q490" s="850">
        <v>30759.27</v>
      </c>
    </row>
    <row r="491" spans="1:17" ht="14.4" customHeight="1" x14ac:dyDescent="0.3">
      <c r="A491" s="831" t="s">
        <v>588</v>
      </c>
      <c r="B491" s="832" t="s">
        <v>6785</v>
      </c>
      <c r="C491" s="832" t="s">
        <v>6925</v>
      </c>
      <c r="D491" s="832" t="s">
        <v>7678</v>
      </c>
      <c r="E491" s="832" t="s">
        <v>7362</v>
      </c>
      <c r="F491" s="849">
        <v>2</v>
      </c>
      <c r="G491" s="849">
        <v>377.24</v>
      </c>
      <c r="H491" s="849"/>
      <c r="I491" s="849">
        <v>188.62</v>
      </c>
      <c r="J491" s="849"/>
      <c r="K491" s="849"/>
      <c r="L491" s="849"/>
      <c r="M491" s="849"/>
      <c r="N491" s="849">
        <v>1</v>
      </c>
      <c r="O491" s="849">
        <v>188.62</v>
      </c>
      <c r="P491" s="837"/>
      <c r="Q491" s="850">
        <v>188.62</v>
      </c>
    </row>
    <row r="492" spans="1:17" ht="14.4" customHeight="1" x14ac:dyDescent="0.3">
      <c r="A492" s="831" t="s">
        <v>588</v>
      </c>
      <c r="B492" s="832" t="s">
        <v>6785</v>
      </c>
      <c r="C492" s="832" t="s">
        <v>6925</v>
      </c>
      <c r="D492" s="832" t="s">
        <v>7679</v>
      </c>
      <c r="E492" s="832" t="s">
        <v>7680</v>
      </c>
      <c r="F492" s="849">
        <v>1</v>
      </c>
      <c r="G492" s="849">
        <v>12882</v>
      </c>
      <c r="H492" s="849"/>
      <c r="I492" s="849">
        <v>12882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588</v>
      </c>
      <c r="B493" s="832" t="s">
        <v>6785</v>
      </c>
      <c r="C493" s="832" t="s">
        <v>6925</v>
      </c>
      <c r="D493" s="832" t="s">
        <v>7681</v>
      </c>
      <c r="E493" s="832" t="s">
        <v>7682</v>
      </c>
      <c r="F493" s="849">
        <v>24</v>
      </c>
      <c r="G493" s="849">
        <v>46338</v>
      </c>
      <c r="H493" s="849">
        <v>0.3</v>
      </c>
      <c r="I493" s="849">
        <v>1930.75</v>
      </c>
      <c r="J493" s="849">
        <v>80</v>
      </c>
      <c r="K493" s="849">
        <v>154460</v>
      </c>
      <c r="L493" s="849">
        <v>1</v>
      </c>
      <c r="M493" s="849">
        <v>1930.75</v>
      </c>
      <c r="N493" s="849">
        <v>39</v>
      </c>
      <c r="O493" s="849">
        <v>75299.25</v>
      </c>
      <c r="P493" s="837">
        <v>0.48749999999999999</v>
      </c>
      <c r="Q493" s="850">
        <v>1930.75</v>
      </c>
    </row>
    <row r="494" spans="1:17" ht="14.4" customHeight="1" x14ac:dyDescent="0.3">
      <c r="A494" s="831" t="s">
        <v>588</v>
      </c>
      <c r="B494" s="832" t="s">
        <v>6785</v>
      </c>
      <c r="C494" s="832" t="s">
        <v>6925</v>
      </c>
      <c r="D494" s="832" t="s">
        <v>7683</v>
      </c>
      <c r="E494" s="832" t="s">
        <v>7684</v>
      </c>
      <c r="F494" s="849">
        <v>1</v>
      </c>
      <c r="G494" s="849">
        <v>4153.54</v>
      </c>
      <c r="H494" s="849"/>
      <c r="I494" s="849">
        <v>4153.54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588</v>
      </c>
      <c r="B495" s="832" t="s">
        <v>6785</v>
      </c>
      <c r="C495" s="832" t="s">
        <v>6925</v>
      </c>
      <c r="D495" s="832" t="s">
        <v>7685</v>
      </c>
      <c r="E495" s="832" t="s">
        <v>7686</v>
      </c>
      <c r="F495" s="849">
        <v>1</v>
      </c>
      <c r="G495" s="849">
        <v>4266</v>
      </c>
      <c r="H495" s="849"/>
      <c r="I495" s="849">
        <v>4266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588</v>
      </c>
      <c r="B496" s="832" t="s">
        <v>6785</v>
      </c>
      <c r="C496" s="832" t="s">
        <v>6925</v>
      </c>
      <c r="D496" s="832" t="s">
        <v>7687</v>
      </c>
      <c r="E496" s="832" t="s">
        <v>7688</v>
      </c>
      <c r="F496" s="849"/>
      <c r="G496" s="849"/>
      <c r="H496" s="849"/>
      <c r="I496" s="849"/>
      <c r="J496" s="849"/>
      <c r="K496" s="849"/>
      <c r="L496" s="849"/>
      <c r="M496" s="849"/>
      <c r="N496" s="849">
        <v>4</v>
      </c>
      <c r="O496" s="849">
        <v>21851.919999999998</v>
      </c>
      <c r="P496" s="837"/>
      <c r="Q496" s="850">
        <v>5462.98</v>
      </c>
    </row>
    <row r="497" spans="1:17" ht="14.4" customHeight="1" x14ac:dyDescent="0.3">
      <c r="A497" s="831" t="s">
        <v>588</v>
      </c>
      <c r="B497" s="832" t="s">
        <v>6785</v>
      </c>
      <c r="C497" s="832" t="s">
        <v>6925</v>
      </c>
      <c r="D497" s="832" t="s">
        <v>7689</v>
      </c>
      <c r="E497" s="832" t="s">
        <v>7314</v>
      </c>
      <c r="F497" s="849">
        <v>2</v>
      </c>
      <c r="G497" s="849">
        <v>39231.800000000003</v>
      </c>
      <c r="H497" s="849">
        <v>2</v>
      </c>
      <c r="I497" s="849">
        <v>19615.900000000001</v>
      </c>
      <c r="J497" s="849">
        <v>1</v>
      </c>
      <c r="K497" s="849">
        <v>19615.900000000001</v>
      </c>
      <c r="L497" s="849">
        <v>1</v>
      </c>
      <c r="M497" s="849">
        <v>19615.900000000001</v>
      </c>
      <c r="N497" s="849"/>
      <c r="O497" s="849"/>
      <c r="P497" s="837"/>
      <c r="Q497" s="850"/>
    </row>
    <row r="498" spans="1:17" ht="14.4" customHeight="1" x14ac:dyDescent="0.3">
      <c r="A498" s="831" t="s">
        <v>588</v>
      </c>
      <c r="B498" s="832" t="s">
        <v>6785</v>
      </c>
      <c r="C498" s="832" t="s">
        <v>6925</v>
      </c>
      <c r="D498" s="832" t="s">
        <v>7690</v>
      </c>
      <c r="E498" s="832" t="s">
        <v>7265</v>
      </c>
      <c r="F498" s="849"/>
      <c r="G498" s="849"/>
      <c r="H498" s="849"/>
      <c r="I498" s="849"/>
      <c r="J498" s="849"/>
      <c r="K498" s="849"/>
      <c r="L498" s="849"/>
      <c r="M498" s="849"/>
      <c r="N498" s="849">
        <v>3</v>
      </c>
      <c r="O498" s="849">
        <v>5204.6099999999997</v>
      </c>
      <c r="P498" s="837"/>
      <c r="Q498" s="850">
        <v>1734.87</v>
      </c>
    </row>
    <row r="499" spans="1:17" ht="14.4" customHeight="1" x14ac:dyDescent="0.3">
      <c r="A499" s="831" t="s">
        <v>588</v>
      </c>
      <c r="B499" s="832" t="s">
        <v>6785</v>
      </c>
      <c r="C499" s="832" t="s">
        <v>6925</v>
      </c>
      <c r="D499" s="832" t="s">
        <v>7691</v>
      </c>
      <c r="E499" s="832" t="s">
        <v>7692</v>
      </c>
      <c r="F499" s="849">
        <v>2</v>
      </c>
      <c r="G499" s="849">
        <v>90704.62</v>
      </c>
      <c r="H499" s="849">
        <v>1</v>
      </c>
      <c r="I499" s="849">
        <v>45352.31</v>
      </c>
      <c r="J499" s="849">
        <v>2</v>
      </c>
      <c r="K499" s="849">
        <v>90704.62</v>
      </c>
      <c r="L499" s="849">
        <v>1</v>
      </c>
      <c r="M499" s="849">
        <v>45352.31</v>
      </c>
      <c r="N499" s="849">
        <v>1</v>
      </c>
      <c r="O499" s="849">
        <v>45352.31</v>
      </c>
      <c r="P499" s="837">
        <v>0.5</v>
      </c>
      <c r="Q499" s="850">
        <v>45352.31</v>
      </c>
    </row>
    <row r="500" spans="1:17" ht="14.4" customHeight="1" x14ac:dyDescent="0.3">
      <c r="A500" s="831" t="s">
        <v>588</v>
      </c>
      <c r="B500" s="832" t="s">
        <v>6785</v>
      </c>
      <c r="C500" s="832" t="s">
        <v>6925</v>
      </c>
      <c r="D500" s="832" t="s">
        <v>7693</v>
      </c>
      <c r="E500" s="832" t="s">
        <v>7694</v>
      </c>
      <c r="F500" s="849"/>
      <c r="G500" s="849"/>
      <c r="H500" s="849"/>
      <c r="I500" s="849"/>
      <c r="J500" s="849">
        <v>2</v>
      </c>
      <c r="K500" s="849">
        <v>80859.58</v>
      </c>
      <c r="L500" s="849">
        <v>1</v>
      </c>
      <c r="M500" s="849">
        <v>40429.79</v>
      </c>
      <c r="N500" s="849"/>
      <c r="O500" s="849"/>
      <c r="P500" s="837"/>
      <c r="Q500" s="850"/>
    </row>
    <row r="501" spans="1:17" ht="14.4" customHeight="1" x14ac:dyDescent="0.3">
      <c r="A501" s="831" t="s">
        <v>588</v>
      </c>
      <c r="B501" s="832" t="s">
        <v>6785</v>
      </c>
      <c r="C501" s="832" t="s">
        <v>6925</v>
      </c>
      <c r="D501" s="832" t="s">
        <v>7695</v>
      </c>
      <c r="E501" s="832" t="s">
        <v>7696</v>
      </c>
      <c r="F501" s="849">
        <v>1</v>
      </c>
      <c r="G501" s="849">
        <v>3759</v>
      </c>
      <c r="H501" s="849"/>
      <c r="I501" s="849">
        <v>3759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588</v>
      </c>
      <c r="B502" s="832" t="s">
        <v>6785</v>
      </c>
      <c r="C502" s="832" t="s">
        <v>6925</v>
      </c>
      <c r="D502" s="832" t="s">
        <v>7697</v>
      </c>
      <c r="E502" s="832" t="s">
        <v>7698</v>
      </c>
      <c r="F502" s="849">
        <v>1</v>
      </c>
      <c r="G502" s="849">
        <v>4292</v>
      </c>
      <c r="H502" s="849"/>
      <c r="I502" s="849">
        <v>4292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588</v>
      </c>
      <c r="B503" s="832" t="s">
        <v>6785</v>
      </c>
      <c r="C503" s="832" t="s">
        <v>6925</v>
      </c>
      <c r="D503" s="832" t="s">
        <v>7699</v>
      </c>
      <c r="E503" s="832" t="s">
        <v>7700</v>
      </c>
      <c r="F503" s="849">
        <v>1</v>
      </c>
      <c r="G503" s="849">
        <v>6426</v>
      </c>
      <c r="H503" s="849"/>
      <c r="I503" s="849">
        <v>6426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588</v>
      </c>
      <c r="B504" s="832" t="s">
        <v>6785</v>
      </c>
      <c r="C504" s="832" t="s">
        <v>6925</v>
      </c>
      <c r="D504" s="832" t="s">
        <v>7701</v>
      </c>
      <c r="E504" s="832" t="s">
        <v>7702</v>
      </c>
      <c r="F504" s="849"/>
      <c r="G504" s="849"/>
      <c r="H504" s="849"/>
      <c r="I504" s="849"/>
      <c r="J504" s="849"/>
      <c r="K504" s="849"/>
      <c r="L504" s="849"/>
      <c r="M504" s="849"/>
      <c r="N504" s="849">
        <v>6</v>
      </c>
      <c r="O504" s="849">
        <v>13041.42</v>
      </c>
      <c r="P504" s="837"/>
      <c r="Q504" s="850">
        <v>2173.5700000000002</v>
      </c>
    </row>
    <row r="505" spans="1:17" ht="14.4" customHeight="1" x14ac:dyDescent="0.3">
      <c r="A505" s="831" t="s">
        <v>588</v>
      </c>
      <c r="B505" s="832" t="s">
        <v>6785</v>
      </c>
      <c r="C505" s="832" t="s">
        <v>6925</v>
      </c>
      <c r="D505" s="832" t="s">
        <v>7703</v>
      </c>
      <c r="E505" s="832" t="s">
        <v>7425</v>
      </c>
      <c r="F505" s="849"/>
      <c r="G505" s="849"/>
      <c r="H505" s="849"/>
      <c r="I505" s="849"/>
      <c r="J505" s="849">
        <v>3</v>
      </c>
      <c r="K505" s="849">
        <v>35325</v>
      </c>
      <c r="L505" s="849">
        <v>1</v>
      </c>
      <c r="M505" s="849">
        <v>11775</v>
      </c>
      <c r="N505" s="849">
        <v>1</v>
      </c>
      <c r="O505" s="849">
        <v>11775</v>
      </c>
      <c r="P505" s="837">
        <v>0.33333333333333331</v>
      </c>
      <c r="Q505" s="850">
        <v>11775</v>
      </c>
    </row>
    <row r="506" spans="1:17" ht="14.4" customHeight="1" x14ac:dyDescent="0.3">
      <c r="A506" s="831" t="s">
        <v>588</v>
      </c>
      <c r="B506" s="832" t="s">
        <v>6785</v>
      </c>
      <c r="C506" s="832" t="s">
        <v>6925</v>
      </c>
      <c r="D506" s="832" t="s">
        <v>7704</v>
      </c>
      <c r="E506" s="832" t="s">
        <v>7705</v>
      </c>
      <c r="F506" s="849"/>
      <c r="G506" s="849"/>
      <c r="H506" s="849"/>
      <c r="I506" s="849"/>
      <c r="J506" s="849">
        <v>1</v>
      </c>
      <c r="K506" s="849">
        <v>10826</v>
      </c>
      <c r="L506" s="849">
        <v>1</v>
      </c>
      <c r="M506" s="849">
        <v>10826</v>
      </c>
      <c r="N506" s="849"/>
      <c r="O506" s="849"/>
      <c r="P506" s="837"/>
      <c r="Q506" s="850"/>
    </row>
    <row r="507" spans="1:17" ht="14.4" customHeight="1" x14ac:dyDescent="0.3">
      <c r="A507" s="831" t="s">
        <v>588</v>
      </c>
      <c r="B507" s="832" t="s">
        <v>6785</v>
      </c>
      <c r="C507" s="832" t="s">
        <v>6925</v>
      </c>
      <c r="D507" s="832" t="s">
        <v>7706</v>
      </c>
      <c r="E507" s="832" t="s">
        <v>7707</v>
      </c>
      <c r="F507" s="849"/>
      <c r="G507" s="849"/>
      <c r="H507" s="849"/>
      <c r="I507" s="849"/>
      <c r="J507" s="849">
        <v>1</v>
      </c>
      <c r="K507" s="849">
        <v>625</v>
      </c>
      <c r="L507" s="849">
        <v>1</v>
      </c>
      <c r="M507" s="849">
        <v>625</v>
      </c>
      <c r="N507" s="849"/>
      <c r="O507" s="849"/>
      <c r="P507" s="837"/>
      <c r="Q507" s="850"/>
    </row>
    <row r="508" spans="1:17" ht="14.4" customHeight="1" x14ac:dyDescent="0.3">
      <c r="A508" s="831" t="s">
        <v>588</v>
      </c>
      <c r="B508" s="832" t="s">
        <v>6785</v>
      </c>
      <c r="C508" s="832" t="s">
        <v>6925</v>
      </c>
      <c r="D508" s="832" t="s">
        <v>7708</v>
      </c>
      <c r="E508" s="832" t="s">
        <v>7709</v>
      </c>
      <c r="F508" s="849"/>
      <c r="G508" s="849"/>
      <c r="H508" s="849"/>
      <c r="I508" s="849"/>
      <c r="J508" s="849">
        <v>1</v>
      </c>
      <c r="K508" s="849">
        <v>13274.47</v>
      </c>
      <c r="L508" s="849">
        <v>1</v>
      </c>
      <c r="M508" s="849">
        <v>13274.47</v>
      </c>
      <c r="N508" s="849"/>
      <c r="O508" s="849"/>
      <c r="P508" s="837"/>
      <c r="Q508" s="850"/>
    </row>
    <row r="509" spans="1:17" ht="14.4" customHeight="1" x14ac:dyDescent="0.3">
      <c r="A509" s="831" t="s">
        <v>588</v>
      </c>
      <c r="B509" s="832" t="s">
        <v>6785</v>
      </c>
      <c r="C509" s="832" t="s">
        <v>6925</v>
      </c>
      <c r="D509" s="832" t="s">
        <v>7710</v>
      </c>
      <c r="E509" s="832" t="s">
        <v>7711</v>
      </c>
      <c r="F509" s="849"/>
      <c r="G509" s="849"/>
      <c r="H509" s="849"/>
      <c r="I509" s="849"/>
      <c r="J509" s="849">
        <v>1</v>
      </c>
      <c r="K509" s="849">
        <v>2798.69</v>
      </c>
      <c r="L509" s="849">
        <v>1</v>
      </c>
      <c r="M509" s="849">
        <v>2798.69</v>
      </c>
      <c r="N509" s="849"/>
      <c r="O509" s="849"/>
      <c r="P509" s="837"/>
      <c r="Q509" s="850"/>
    </row>
    <row r="510" spans="1:17" ht="14.4" customHeight="1" x14ac:dyDescent="0.3">
      <c r="A510" s="831" t="s">
        <v>588</v>
      </c>
      <c r="B510" s="832" t="s">
        <v>6785</v>
      </c>
      <c r="C510" s="832" t="s">
        <v>6925</v>
      </c>
      <c r="D510" s="832" t="s">
        <v>7712</v>
      </c>
      <c r="E510" s="832" t="s">
        <v>7713</v>
      </c>
      <c r="F510" s="849"/>
      <c r="G510" s="849"/>
      <c r="H510" s="849"/>
      <c r="I510" s="849"/>
      <c r="J510" s="849">
        <v>1</v>
      </c>
      <c r="K510" s="849">
        <v>1519.31</v>
      </c>
      <c r="L510" s="849">
        <v>1</v>
      </c>
      <c r="M510" s="849">
        <v>1519.31</v>
      </c>
      <c r="N510" s="849"/>
      <c r="O510" s="849"/>
      <c r="P510" s="837"/>
      <c r="Q510" s="850"/>
    </row>
    <row r="511" spans="1:17" ht="14.4" customHeight="1" x14ac:dyDescent="0.3">
      <c r="A511" s="831" t="s">
        <v>588</v>
      </c>
      <c r="B511" s="832" t="s">
        <v>6785</v>
      </c>
      <c r="C511" s="832" t="s">
        <v>6925</v>
      </c>
      <c r="D511" s="832" t="s">
        <v>7714</v>
      </c>
      <c r="E511" s="832" t="s">
        <v>7715</v>
      </c>
      <c r="F511" s="849"/>
      <c r="G511" s="849"/>
      <c r="H511" s="849"/>
      <c r="I511" s="849"/>
      <c r="J511" s="849">
        <v>12</v>
      </c>
      <c r="K511" s="849">
        <v>29230.44</v>
      </c>
      <c r="L511" s="849">
        <v>1</v>
      </c>
      <c r="M511" s="849">
        <v>2435.87</v>
      </c>
      <c r="N511" s="849"/>
      <c r="O511" s="849"/>
      <c r="P511" s="837"/>
      <c r="Q511" s="850"/>
    </row>
    <row r="512" spans="1:17" ht="14.4" customHeight="1" x14ac:dyDescent="0.3">
      <c r="A512" s="831" t="s">
        <v>588</v>
      </c>
      <c r="B512" s="832" t="s">
        <v>6785</v>
      </c>
      <c r="C512" s="832" t="s">
        <v>6925</v>
      </c>
      <c r="D512" s="832" t="s">
        <v>7716</v>
      </c>
      <c r="E512" s="832" t="s">
        <v>7717</v>
      </c>
      <c r="F512" s="849"/>
      <c r="G512" s="849"/>
      <c r="H512" s="849"/>
      <c r="I512" s="849"/>
      <c r="J512" s="849">
        <v>1</v>
      </c>
      <c r="K512" s="849">
        <v>1560.76</v>
      </c>
      <c r="L512" s="849">
        <v>1</v>
      </c>
      <c r="M512" s="849">
        <v>1560.76</v>
      </c>
      <c r="N512" s="849"/>
      <c r="O512" s="849"/>
      <c r="P512" s="837"/>
      <c r="Q512" s="850"/>
    </row>
    <row r="513" spans="1:17" ht="14.4" customHeight="1" x14ac:dyDescent="0.3">
      <c r="A513" s="831" t="s">
        <v>588</v>
      </c>
      <c r="B513" s="832" t="s">
        <v>6785</v>
      </c>
      <c r="C513" s="832" t="s">
        <v>6925</v>
      </c>
      <c r="D513" s="832" t="s">
        <v>7718</v>
      </c>
      <c r="E513" s="832" t="s">
        <v>7719</v>
      </c>
      <c r="F513" s="849"/>
      <c r="G513" s="849"/>
      <c r="H513" s="849"/>
      <c r="I513" s="849"/>
      <c r="J513" s="849">
        <v>1</v>
      </c>
      <c r="K513" s="849">
        <v>20953</v>
      </c>
      <c r="L513" s="849">
        <v>1</v>
      </c>
      <c r="M513" s="849">
        <v>20953</v>
      </c>
      <c r="N513" s="849"/>
      <c r="O513" s="849"/>
      <c r="P513" s="837"/>
      <c r="Q513" s="850"/>
    </row>
    <row r="514" spans="1:17" ht="14.4" customHeight="1" x14ac:dyDescent="0.3">
      <c r="A514" s="831" t="s">
        <v>588</v>
      </c>
      <c r="B514" s="832" t="s">
        <v>6785</v>
      </c>
      <c r="C514" s="832" t="s">
        <v>6925</v>
      </c>
      <c r="D514" s="832" t="s">
        <v>7720</v>
      </c>
      <c r="E514" s="832" t="s">
        <v>7721</v>
      </c>
      <c r="F514" s="849"/>
      <c r="G514" s="849"/>
      <c r="H514" s="849"/>
      <c r="I514" s="849"/>
      <c r="J514" s="849">
        <v>2</v>
      </c>
      <c r="K514" s="849">
        <v>5882.4</v>
      </c>
      <c r="L514" s="849">
        <v>1</v>
      </c>
      <c r="M514" s="849">
        <v>2941.2</v>
      </c>
      <c r="N514" s="849">
        <v>2</v>
      </c>
      <c r="O514" s="849">
        <v>5882.4</v>
      </c>
      <c r="P514" s="837">
        <v>1</v>
      </c>
      <c r="Q514" s="850">
        <v>2941.2</v>
      </c>
    </row>
    <row r="515" spans="1:17" ht="14.4" customHeight="1" x14ac:dyDescent="0.3">
      <c r="A515" s="831" t="s">
        <v>588</v>
      </c>
      <c r="B515" s="832" t="s">
        <v>6785</v>
      </c>
      <c r="C515" s="832" t="s">
        <v>6925</v>
      </c>
      <c r="D515" s="832" t="s">
        <v>7722</v>
      </c>
      <c r="E515" s="832" t="s">
        <v>7723</v>
      </c>
      <c r="F515" s="849"/>
      <c r="G515" s="849"/>
      <c r="H515" s="849"/>
      <c r="I515" s="849"/>
      <c r="J515" s="849">
        <v>11</v>
      </c>
      <c r="K515" s="849">
        <v>98021</v>
      </c>
      <c r="L515" s="849">
        <v>1</v>
      </c>
      <c r="M515" s="849">
        <v>8911</v>
      </c>
      <c r="N515" s="849"/>
      <c r="O515" s="849"/>
      <c r="P515" s="837"/>
      <c r="Q515" s="850"/>
    </row>
    <row r="516" spans="1:17" ht="14.4" customHeight="1" x14ac:dyDescent="0.3">
      <c r="A516" s="831" t="s">
        <v>588</v>
      </c>
      <c r="B516" s="832" t="s">
        <v>6785</v>
      </c>
      <c r="C516" s="832" t="s">
        <v>6925</v>
      </c>
      <c r="D516" s="832" t="s">
        <v>7724</v>
      </c>
      <c r="E516" s="832" t="s">
        <v>7725</v>
      </c>
      <c r="F516" s="849"/>
      <c r="G516" s="849"/>
      <c r="H516" s="849"/>
      <c r="I516" s="849"/>
      <c r="J516" s="849">
        <v>1</v>
      </c>
      <c r="K516" s="849">
        <v>9252</v>
      </c>
      <c r="L516" s="849">
        <v>1</v>
      </c>
      <c r="M516" s="849">
        <v>9252</v>
      </c>
      <c r="N516" s="849">
        <v>1</v>
      </c>
      <c r="O516" s="849">
        <v>9252</v>
      </c>
      <c r="P516" s="837">
        <v>1</v>
      </c>
      <c r="Q516" s="850">
        <v>9252</v>
      </c>
    </row>
    <row r="517" spans="1:17" ht="14.4" customHeight="1" x14ac:dyDescent="0.3">
      <c r="A517" s="831" t="s">
        <v>588</v>
      </c>
      <c r="B517" s="832" t="s">
        <v>6785</v>
      </c>
      <c r="C517" s="832" t="s">
        <v>6925</v>
      </c>
      <c r="D517" s="832" t="s">
        <v>7726</v>
      </c>
      <c r="E517" s="832" t="s">
        <v>7260</v>
      </c>
      <c r="F517" s="849"/>
      <c r="G517" s="849"/>
      <c r="H517" s="849"/>
      <c r="I517" s="849"/>
      <c r="J517" s="849"/>
      <c r="K517" s="849"/>
      <c r="L517" s="849"/>
      <c r="M517" s="849"/>
      <c r="N517" s="849">
        <v>1</v>
      </c>
      <c r="O517" s="849">
        <v>1916.24</v>
      </c>
      <c r="P517" s="837"/>
      <c r="Q517" s="850">
        <v>1916.24</v>
      </c>
    </row>
    <row r="518" spans="1:17" ht="14.4" customHeight="1" x14ac:dyDescent="0.3">
      <c r="A518" s="831" t="s">
        <v>588</v>
      </c>
      <c r="B518" s="832" t="s">
        <v>6785</v>
      </c>
      <c r="C518" s="832" t="s">
        <v>6925</v>
      </c>
      <c r="D518" s="832" t="s">
        <v>7727</v>
      </c>
      <c r="E518" s="832" t="s">
        <v>7728</v>
      </c>
      <c r="F518" s="849"/>
      <c r="G518" s="849"/>
      <c r="H518" s="849"/>
      <c r="I518" s="849"/>
      <c r="J518" s="849">
        <v>17</v>
      </c>
      <c r="K518" s="849">
        <v>64341.600000000006</v>
      </c>
      <c r="L518" s="849">
        <v>1</v>
      </c>
      <c r="M518" s="849">
        <v>3784.8</v>
      </c>
      <c r="N518" s="849">
        <v>45</v>
      </c>
      <c r="O518" s="849">
        <v>170316.00000000003</v>
      </c>
      <c r="P518" s="837">
        <v>2.6470588235294121</v>
      </c>
      <c r="Q518" s="850">
        <v>3784.8000000000006</v>
      </c>
    </row>
    <row r="519" spans="1:17" ht="14.4" customHeight="1" x14ac:dyDescent="0.3">
      <c r="A519" s="831" t="s">
        <v>588</v>
      </c>
      <c r="B519" s="832" t="s">
        <v>6785</v>
      </c>
      <c r="C519" s="832" t="s">
        <v>6925</v>
      </c>
      <c r="D519" s="832" t="s">
        <v>7729</v>
      </c>
      <c r="E519" s="832" t="s">
        <v>7730</v>
      </c>
      <c r="F519" s="849"/>
      <c r="G519" s="849"/>
      <c r="H519" s="849"/>
      <c r="I519" s="849"/>
      <c r="J519" s="849">
        <v>161</v>
      </c>
      <c r="K519" s="849">
        <v>487620.58000000007</v>
      </c>
      <c r="L519" s="849">
        <v>1</v>
      </c>
      <c r="M519" s="849">
        <v>3028.6992546583856</v>
      </c>
      <c r="N519" s="849">
        <v>55</v>
      </c>
      <c r="O519" s="849">
        <v>167259.94999999998</v>
      </c>
      <c r="P519" s="837">
        <v>0.34301249139238538</v>
      </c>
      <c r="Q519" s="850">
        <v>3041.0899999999997</v>
      </c>
    </row>
    <row r="520" spans="1:17" ht="14.4" customHeight="1" x14ac:dyDescent="0.3">
      <c r="A520" s="831" t="s">
        <v>588</v>
      </c>
      <c r="B520" s="832" t="s">
        <v>6785</v>
      </c>
      <c r="C520" s="832" t="s">
        <v>6925</v>
      </c>
      <c r="D520" s="832" t="s">
        <v>7731</v>
      </c>
      <c r="E520" s="832" t="s">
        <v>7732</v>
      </c>
      <c r="F520" s="849"/>
      <c r="G520" s="849"/>
      <c r="H520" s="849"/>
      <c r="I520" s="849"/>
      <c r="J520" s="849">
        <v>68</v>
      </c>
      <c r="K520" s="849">
        <v>1197824.76</v>
      </c>
      <c r="L520" s="849">
        <v>1</v>
      </c>
      <c r="M520" s="849">
        <v>17615.07</v>
      </c>
      <c r="N520" s="849">
        <v>91</v>
      </c>
      <c r="O520" s="849">
        <v>1602971.3699999999</v>
      </c>
      <c r="P520" s="837">
        <v>1.338235294117647</v>
      </c>
      <c r="Q520" s="850">
        <v>17615.07</v>
      </c>
    </row>
    <row r="521" spans="1:17" ht="14.4" customHeight="1" x14ac:dyDescent="0.3">
      <c r="A521" s="831" t="s">
        <v>588</v>
      </c>
      <c r="B521" s="832" t="s">
        <v>6785</v>
      </c>
      <c r="C521" s="832" t="s">
        <v>6925</v>
      </c>
      <c r="D521" s="832" t="s">
        <v>7733</v>
      </c>
      <c r="E521" s="832" t="s">
        <v>7734</v>
      </c>
      <c r="F521" s="849"/>
      <c r="G521" s="849"/>
      <c r="H521" s="849"/>
      <c r="I521" s="849"/>
      <c r="J521" s="849">
        <v>1</v>
      </c>
      <c r="K521" s="849">
        <v>37305</v>
      </c>
      <c r="L521" s="849">
        <v>1</v>
      </c>
      <c r="M521" s="849">
        <v>37305</v>
      </c>
      <c r="N521" s="849"/>
      <c r="O521" s="849"/>
      <c r="P521" s="837"/>
      <c r="Q521" s="850"/>
    </row>
    <row r="522" spans="1:17" ht="14.4" customHeight="1" x14ac:dyDescent="0.3">
      <c r="A522" s="831" t="s">
        <v>588</v>
      </c>
      <c r="B522" s="832" t="s">
        <v>6785</v>
      </c>
      <c r="C522" s="832" t="s">
        <v>6925</v>
      </c>
      <c r="D522" s="832" t="s">
        <v>7735</v>
      </c>
      <c r="E522" s="832" t="s">
        <v>7734</v>
      </c>
      <c r="F522" s="849"/>
      <c r="G522" s="849"/>
      <c r="H522" s="849"/>
      <c r="I522" s="849"/>
      <c r="J522" s="849">
        <v>1</v>
      </c>
      <c r="K522" s="849">
        <v>122110</v>
      </c>
      <c r="L522" s="849">
        <v>1</v>
      </c>
      <c r="M522" s="849">
        <v>122110</v>
      </c>
      <c r="N522" s="849"/>
      <c r="O522" s="849"/>
      <c r="P522" s="837"/>
      <c r="Q522" s="850"/>
    </row>
    <row r="523" spans="1:17" ht="14.4" customHeight="1" x14ac:dyDescent="0.3">
      <c r="A523" s="831" t="s">
        <v>588</v>
      </c>
      <c r="B523" s="832" t="s">
        <v>6785</v>
      </c>
      <c r="C523" s="832" t="s">
        <v>6925</v>
      </c>
      <c r="D523" s="832" t="s">
        <v>7736</v>
      </c>
      <c r="E523" s="832" t="s">
        <v>7737</v>
      </c>
      <c r="F523" s="849"/>
      <c r="G523" s="849"/>
      <c r="H523" s="849"/>
      <c r="I523" s="849"/>
      <c r="J523" s="849">
        <v>10</v>
      </c>
      <c r="K523" s="849">
        <v>77520</v>
      </c>
      <c r="L523" s="849">
        <v>1</v>
      </c>
      <c r="M523" s="849">
        <v>7752</v>
      </c>
      <c r="N523" s="849">
        <v>28</v>
      </c>
      <c r="O523" s="849">
        <v>217056</v>
      </c>
      <c r="P523" s="837">
        <v>2.8</v>
      </c>
      <c r="Q523" s="850">
        <v>7752</v>
      </c>
    </row>
    <row r="524" spans="1:17" ht="14.4" customHeight="1" x14ac:dyDescent="0.3">
      <c r="A524" s="831" t="s">
        <v>588</v>
      </c>
      <c r="B524" s="832" t="s">
        <v>6785</v>
      </c>
      <c r="C524" s="832" t="s">
        <v>6925</v>
      </c>
      <c r="D524" s="832" t="s">
        <v>7738</v>
      </c>
      <c r="E524" s="832" t="s">
        <v>7739</v>
      </c>
      <c r="F524" s="849"/>
      <c r="G524" s="849"/>
      <c r="H524" s="849"/>
      <c r="I524" s="849"/>
      <c r="J524" s="849">
        <v>92</v>
      </c>
      <c r="K524" s="849">
        <v>172472.4</v>
      </c>
      <c r="L524" s="849">
        <v>1</v>
      </c>
      <c r="M524" s="849">
        <v>1874.7</v>
      </c>
      <c r="N524" s="849">
        <v>136</v>
      </c>
      <c r="O524" s="849">
        <v>254959.19999999998</v>
      </c>
      <c r="P524" s="837">
        <v>1.4782608695652173</v>
      </c>
      <c r="Q524" s="850">
        <v>1874.6999999999998</v>
      </c>
    </row>
    <row r="525" spans="1:17" ht="14.4" customHeight="1" x14ac:dyDescent="0.3">
      <c r="A525" s="831" t="s">
        <v>588</v>
      </c>
      <c r="B525" s="832" t="s">
        <v>6785</v>
      </c>
      <c r="C525" s="832" t="s">
        <v>6925</v>
      </c>
      <c r="D525" s="832" t="s">
        <v>7740</v>
      </c>
      <c r="E525" s="832" t="s">
        <v>7741</v>
      </c>
      <c r="F525" s="849"/>
      <c r="G525" s="849"/>
      <c r="H525" s="849"/>
      <c r="I525" s="849"/>
      <c r="J525" s="849">
        <v>1</v>
      </c>
      <c r="K525" s="849">
        <v>5413.65</v>
      </c>
      <c r="L525" s="849">
        <v>1</v>
      </c>
      <c r="M525" s="849">
        <v>5413.65</v>
      </c>
      <c r="N525" s="849"/>
      <c r="O525" s="849"/>
      <c r="P525" s="837"/>
      <c r="Q525" s="850"/>
    </row>
    <row r="526" spans="1:17" ht="14.4" customHeight="1" x14ac:dyDescent="0.3">
      <c r="A526" s="831" t="s">
        <v>588</v>
      </c>
      <c r="B526" s="832" t="s">
        <v>6785</v>
      </c>
      <c r="C526" s="832" t="s">
        <v>6925</v>
      </c>
      <c r="D526" s="832" t="s">
        <v>7742</v>
      </c>
      <c r="E526" s="832" t="s">
        <v>7391</v>
      </c>
      <c r="F526" s="849"/>
      <c r="G526" s="849"/>
      <c r="H526" s="849"/>
      <c r="I526" s="849"/>
      <c r="J526" s="849">
        <v>2</v>
      </c>
      <c r="K526" s="849">
        <v>294</v>
      </c>
      <c r="L526" s="849">
        <v>1</v>
      </c>
      <c r="M526" s="849">
        <v>147</v>
      </c>
      <c r="N526" s="849"/>
      <c r="O526" s="849"/>
      <c r="P526" s="837"/>
      <c r="Q526" s="850"/>
    </row>
    <row r="527" spans="1:17" ht="14.4" customHeight="1" x14ac:dyDescent="0.3">
      <c r="A527" s="831" t="s">
        <v>588</v>
      </c>
      <c r="B527" s="832" t="s">
        <v>6785</v>
      </c>
      <c r="C527" s="832" t="s">
        <v>6925</v>
      </c>
      <c r="D527" s="832" t="s">
        <v>7743</v>
      </c>
      <c r="E527" s="832" t="s">
        <v>7744</v>
      </c>
      <c r="F527" s="849"/>
      <c r="G527" s="849"/>
      <c r="H527" s="849"/>
      <c r="I527" s="849"/>
      <c r="J527" s="849">
        <v>1</v>
      </c>
      <c r="K527" s="849">
        <v>3621.05</v>
      </c>
      <c r="L527" s="849">
        <v>1</v>
      </c>
      <c r="M527" s="849">
        <v>3621.05</v>
      </c>
      <c r="N527" s="849"/>
      <c r="O527" s="849"/>
      <c r="P527" s="837"/>
      <c r="Q527" s="850"/>
    </row>
    <row r="528" spans="1:17" ht="14.4" customHeight="1" x14ac:dyDescent="0.3">
      <c r="A528" s="831" t="s">
        <v>588</v>
      </c>
      <c r="B528" s="832" t="s">
        <v>6785</v>
      </c>
      <c r="C528" s="832" t="s">
        <v>6925</v>
      </c>
      <c r="D528" s="832" t="s">
        <v>7745</v>
      </c>
      <c r="E528" s="832" t="s">
        <v>7746</v>
      </c>
      <c r="F528" s="849"/>
      <c r="G528" s="849"/>
      <c r="H528" s="849"/>
      <c r="I528" s="849"/>
      <c r="J528" s="849">
        <v>2</v>
      </c>
      <c r="K528" s="849">
        <v>16780.8</v>
      </c>
      <c r="L528" s="849">
        <v>1</v>
      </c>
      <c r="M528" s="849">
        <v>8390.4</v>
      </c>
      <c r="N528" s="849">
        <v>5</v>
      </c>
      <c r="O528" s="849">
        <v>41952</v>
      </c>
      <c r="P528" s="837">
        <v>2.5</v>
      </c>
      <c r="Q528" s="850">
        <v>8390.4</v>
      </c>
    </row>
    <row r="529" spans="1:17" ht="14.4" customHeight="1" x14ac:dyDescent="0.3">
      <c r="A529" s="831" t="s">
        <v>588</v>
      </c>
      <c r="B529" s="832" t="s">
        <v>6785</v>
      </c>
      <c r="C529" s="832" t="s">
        <v>6925</v>
      </c>
      <c r="D529" s="832" t="s">
        <v>7747</v>
      </c>
      <c r="E529" s="832" t="s">
        <v>7748</v>
      </c>
      <c r="F529" s="849"/>
      <c r="G529" s="849"/>
      <c r="H529" s="849"/>
      <c r="I529" s="849"/>
      <c r="J529" s="849">
        <v>1</v>
      </c>
      <c r="K529" s="849">
        <v>43500</v>
      </c>
      <c r="L529" s="849">
        <v>1</v>
      </c>
      <c r="M529" s="849">
        <v>43500</v>
      </c>
      <c r="N529" s="849"/>
      <c r="O529" s="849"/>
      <c r="P529" s="837"/>
      <c r="Q529" s="850"/>
    </row>
    <row r="530" spans="1:17" ht="14.4" customHeight="1" x14ac:dyDescent="0.3">
      <c r="A530" s="831" t="s">
        <v>588</v>
      </c>
      <c r="B530" s="832" t="s">
        <v>6785</v>
      </c>
      <c r="C530" s="832" t="s">
        <v>6925</v>
      </c>
      <c r="D530" s="832" t="s">
        <v>7749</v>
      </c>
      <c r="E530" s="832" t="s">
        <v>7750</v>
      </c>
      <c r="F530" s="849"/>
      <c r="G530" s="849"/>
      <c r="H530" s="849"/>
      <c r="I530" s="849"/>
      <c r="J530" s="849">
        <v>15</v>
      </c>
      <c r="K530" s="849">
        <v>59696.099999999991</v>
      </c>
      <c r="L530" s="849">
        <v>1</v>
      </c>
      <c r="M530" s="849">
        <v>3979.7399999999993</v>
      </c>
      <c r="N530" s="849">
        <v>40</v>
      </c>
      <c r="O530" s="849">
        <v>159189.6</v>
      </c>
      <c r="P530" s="837">
        <v>2.666666666666667</v>
      </c>
      <c r="Q530" s="850">
        <v>3979.7400000000002</v>
      </c>
    </row>
    <row r="531" spans="1:17" ht="14.4" customHeight="1" x14ac:dyDescent="0.3">
      <c r="A531" s="831" t="s">
        <v>588</v>
      </c>
      <c r="B531" s="832" t="s">
        <v>6785</v>
      </c>
      <c r="C531" s="832" t="s">
        <v>6925</v>
      </c>
      <c r="D531" s="832" t="s">
        <v>7751</v>
      </c>
      <c r="E531" s="832" t="s">
        <v>7752</v>
      </c>
      <c r="F531" s="849"/>
      <c r="G531" s="849"/>
      <c r="H531" s="849"/>
      <c r="I531" s="849"/>
      <c r="J531" s="849">
        <v>7</v>
      </c>
      <c r="K531" s="849">
        <v>211056.51</v>
      </c>
      <c r="L531" s="849">
        <v>1</v>
      </c>
      <c r="M531" s="849">
        <v>30150.93</v>
      </c>
      <c r="N531" s="849">
        <v>7</v>
      </c>
      <c r="O531" s="849">
        <v>211056.51</v>
      </c>
      <c r="P531" s="837">
        <v>1</v>
      </c>
      <c r="Q531" s="850">
        <v>30150.93</v>
      </c>
    </row>
    <row r="532" spans="1:17" ht="14.4" customHeight="1" x14ac:dyDescent="0.3">
      <c r="A532" s="831" t="s">
        <v>588</v>
      </c>
      <c r="B532" s="832" t="s">
        <v>6785</v>
      </c>
      <c r="C532" s="832" t="s">
        <v>6925</v>
      </c>
      <c r="D532" s="832" t="s">
        <v>7753</v>
      </c>
      <c r="E532" s="832" t="s">
        <v>7281</v>
      </c>
      <c r="F532" s="849"/>
      <c r="G532" s="849"/>
      <c r="H532" s="849"/>
      <c r="I532" s="849"/>
      <c r="J532" s="849">
        <v>7</v>
      </c>
      <c r="K532" s="849">
        <v>49816.97</v>
      </c>
      <c r="L532" s="849">
        <v>1</v>
      </c>
      <c r="M532" s="849">
        <v>7116.71</v>
      </c>
      <c r="N532" s="849">
        <v>10</v>
      </c>
      <c r="O532" s="849">
        <v>71167.100000000006</v>
      </c>
      <c r="P532" s="837">
        <v>1.4285714285714286</v>
      </c>
      <c r="Q532" s="850">
        <v>7116.7100000000009</v>
      </c>
    </row>
    <row r="533" spans="1:17" ht="14.4" customHeight="1" x14ac:dyDescent="0.3">
      <c r="A533" s="831" t="s">
        <v>588</v>
      </c>
      <c r="B533" s="832" t="s">
        <v>6785</v>
      </c>
      <c r="C533" s="832" t="s">
        <v>6925</v>
      </c>
      <c r="D533" s="832" t="s">
        <v>7754</v>
      </c>
      <c r="E533" s="832" t="s">
        <v>7755</v>
      </c>
      <c r="F533" s="849"/>
      <c r="G533" s="849"/>
      <c r="H533" s="849"/>
      <c r="I533" s="849"/>
      <c r="J533" s="849">
        <v>1</v>
      </c>
      <c r="K533" s="849">
        <v>3150</v>
      </c>
      <c r="L533" s="849">
        <v>1</v>
      </c>
      <c r="M533" s="849">
        <v>3150</v>
      </c>
      <c r="N533" s="849"/>
      <c r="O533" s="849"/>
      <c r="P533" s="837"/>
      <c r="Q533" s="850"/>
    </row>
    <row r="534" spans="1:17" ht="14.4" customHeight="1" x14ac:dyDescent="0.3">
      <c r="A534" s="831" t="s">
        <v>588</v>
      </c>
      <c r="B534" s="832" t="s">
        <v>6785</v>
      </c>
      <c r="C534" s="832" t="s">
        <v>6925</v>
      </c>
      <c r="D534" s="832" t="s">
        <v>7756</v>
      </c>
      <c r="E534" s="832" t="s">
        <v>7757</v>
      </c>
      <c r="F534" s="849"/>
      <c r="G534" s="849"/>
      <c r="H534" s="849"/>
      <c r="I534" s="849"/>
      <c r="J534" s="849">
        <v>104</v>
      </c>
      <c r="K534" s="849">
        <v>171080</v>
      </c>
      <c r="L534" s="849">
        <v>1</v>
      </c>
      <c r="M534" s="849">
        <v>1645</v>
      </c>
      <c r="N534" s="849">
        <v>173</v>
      </c>
      <c r="O534" s="849">
        <v>284585</v>
      </c>
      <c r="P534" s="837">
        <v>1.6634615384615385</v>
      </c>
      <c r="Q534" s="850">
        <v>1645</v>
      </c>
    </row>
    <row r="535" spans="1:17" ht="14.4" customHeight="1" x14ac:dyDescent="0.3">
      <c r="A535" s="831" t="s">
        <v>588</v>
      </c>
      <c r="B535" s="832" t="s">
        <v>6785</v>
      </c>
      <c r="C535" s="832" t="s">
        <v>6925</v>
      </c>
      <c r="D535" s="832" t="s">
        <v>7758</v>
      </c>
      <c r="E535" s="832" t="s">
        <v>7750</v>
      </c>
      <c r="F535" s="849">
        <v>1</v>
      </c>
      <c r="G535" s="849">
        <v>2811.15</v>
      </c>
      <c r="H535" s="849">
        <v>1</v>
      </c>
      <c r="I535" s="849">
        <v>2811.15</v>
      </c>
      <c r="J535" s="849">
        <v>1</v>
      </c>
      <c r="K535" s="849">
        <v>2811.15</v>
      </c>
      <c r="L535" s="849">
        <v>1</v>
      </c>
      <c r="M535" s="849">
        <v>2811.15</v>
      </c>
      <c r="N535" s="849">
        <v>8</v>
      </c>
      <c r="O535" s="849">
        <v>22489.200000000001</v>
      </c>
      <c r="P535" s="837">
        <v>8</v>
      </c>
      <c r="Q535" s="850">
        <v>2811.15</v>
      </c>
    </row>
    <row r="536" spans="1:17" ht="14.4" customHeight="1" x14ac:dyDescent="0.3">
      <c r="A536" s="831" t="s">
        <v>588</v>
      </c>
      <c r="B536" s="832" t="s">
        <v>6785</v>
      </c>
      <c r="C536" s="832" t="s">
        <v>6925</v>
      </c>
      <c r="D536" s="832" t="s">
        <v>7759</v>
      </c>
      <c r="E536" s="832" t="s">
        <v>7760</v>
      </c>
      <c r="F536" s="849"/>
      <c r="G536" s="849"/>
      <c r="H536" s="849"/>
      <c r="I536" s="849"/>
      <c r="J536" s="849">
        <v>1</v>
      </c>
      <c r="K536" s="849">
        <v>12509.14</v>
      </c>
      <c r="L536" s="849">
        <v>1</v>
      </c>
      <c r="M536" s="849">
        <v>12509.14</v>
      </c>
      <c r="N536" s="849">
        <v>6</v>
      </c>
      <c r="O536" s="849">
        <v>75054.84</v>
      </c>
      <c r="P536" s="837">
        <v>6</v>
      </c>
      <c r="Q536" s="850">
        <v>12509.14</v>
      </c>
    </row>
    <row r="537" spans="1:17" ht="14.4" customHeight="1" x14ac:dyDescent="0.3">
      <c r="A537" s="831" t="s">
        <v>588</v>
      </c>
      <c r="B537" s="832" t="s">
        <v>6785</v>
      </c>
      <c r="C537" s="832" t="s">
        <v>6925</v>
      </c>
      <c r="D537" s="832" t="s">
        <v>7761</v>
      </c>
      <c r="E537" s="832" t="s">
        <v>7762</v>
      </c>
      <c r="F537" s="849"/>
      <c r="G537" s="849"/>
      <c r="H537" s="849"/>
      <c r="I537" s="849"/>
      <c r="J537" s="849">
        <v>1</v>
      </c>
      <c r="K537" s="849">
        <v>5800.12</v>
      </c>
      <c r="L537" s="849">
        <v>1</v>
      </c>
      <c r="M537" s="849">
        <v>5800.12</v>
      </c>
      <c r="N537" s="849">
        <v>4</v>
      </c>
      <c r="O537" s="849">
        <v>23200.48</v>
      </c>
      <c r="P537" s="837">
        <v>4</v>
      </c>
      <c r="Q537" s="850">
        <v>5800.12</v>
      </c>
    </row>
    <row r="538" spans="1:17" ht="14.4" customHeight="1" x14ac:dyDescent="0.3">
      <c r="A538" s="831" t="s">
        <v>588</v>
      </c>
      <c r="B538" s="832" t="s">
        <v>6785</v>
      </c>
      <c r="C538" s="832" t="s">
        <v>6925</v>
      </c>
      <c r="D538" s="832" t="s">
        <v>7763</v>
      </c>
      <c r="E538" s="832" t="s">
        <v>7764</v>
      </c>
      <c r="F538" s="849"/>
      <c r="G538" s="849"/>
      <c r="H538" s="849"/>
      <c r="I538" s="849"/>
      <c r="J538" s="849">
        <v>3</v>
      </c>
      <c r="K538" s="849">
        <v>14700</v>
      </c>
      <c r="L538" s="849">
        <v>1</v>
      </c>
      <c r="M538" s="849">
        <v>4900</v>
      </c>
      <c r="N538" s="849"/>
      <c r="O538" s="849"/>
      <c r="P538" s="837"/>
      <c r="Q538" s="850"/>
    </row>
    <row r="539" spans="1:17" ht="14.4" customHeight="1" x14ac:dyDescent="0.3">
      <c r="A539" s="831" t="s">
        <v>588</v>
      </c>
      <c r="B539" s="832" t="s">
        <v>6785</v>
      </c>
      <c r="C539" s="832" t="s">
        <v>6925</v>
      </c>
      <c r="D539" s="832" t="s">
        <v>7765</v>
      </c>
      <c r="E539" s="832" t="s">
        <v>7764</v>
      </c>
      <c r="F539" s="849"/>
      <c r="G539" s="849"/>
      <c r="H539" s="849"/>
      <c r="I539" s="849"/>
      <c r="J539" s="849">
        <v>1</v>
      </c>
      <c r="K539" s="849">
        <v>49000</v>
      </c>
      <c r="L539" s="849">
        <v>1</v>
      </c>
      <c r="M539" s="849">
        <v>49000</v>
      </c>
      <c r="N539" s="849"/>
      <c r="O539" s="849"/>
      <c r="P539" s="837"/>
      <c r="Q539" s="850"/>
    </row>
    <row r="540" spans="1:17" ht="14.4" customHeight="1" x14ac:dyDescent="0.3">
      <c r="A540" s="831" t="s">
        <v>588</v>
      </c>
      <c r="B540" s="832" t="s">
        <v>6785</v>
      </c>
      <c r="C540" s="832" t="s">
        <v>6925</v>
      </c>
      <c r="D540" s="832" t="s">
        <v>7766</v>
      </c>
      <c r="E540" s="832" t="s">
        <v>7767</v>
      </c>
      <c r="F540" s="849"/>
      <c r="G540" s="849"/>
      <c r="H540" s="849"/>
      <c r="I540" s="849"/>
      <c r="J540" s="849">
        <v>7</v>
      </c>
      <c r="K540" s="849">
        <v>6279</v>
      </c>
      <c r="L540" s="849">
        <v>1</v>
      </c>
      <c r="M540" s="849">
        <v>897</v>
      </c>
      <c r="N540" s="849">
        <v>6</v>
      </c>
      <c r="O540" s="849">
        <v>5382</v>
      </c>
      <c r="P540" s="837">
        <v>0.8571428571428571</v>
      </c>
      <c r="Q540" s="850">
        <v>897</v>
      </c>
    </row>
    <row r="541" spans="1:17" ht="14.4" customHeight="1" x14ac:dyDescent="0.3">
      <c r="A541" s="831" t="s">
        <v>588</v>
      </c>
      <c r="B541" s="832" t="s">
        <v>6785</v>
      </c>
      <c r="C541" s="832" t="s">
        <v>6925</v>
      </c>
      <c r="D541" s="832" t="s">
        <v>7768</v>
      </c>
      <c r="E541" s="832" t="s">
        <v>7769</v>
      </c>
      <c r="F541" s="849"/>
      <c r="G541" s="849"/>
      <c r="H541" s="849"/>
      <c r="I541" s="849"/>
      <c r="J541" s="849">
        <v>1</v>
      </c>
      <c r="K541" s="849">
        <v>1530.29</v>
      </c>
      <c r="L541" s="849">
        <v>1</v>
      </c>
      <c r="M541" s="849">
        <v>1530.29</v>
      </c>
      <c r="N541" s="849"/>
      <c r="O541" s="849"/>
      <c r="P541" s="837"/>
      <c r="Q541" s="850"/>
    </row>
    <row r="542" spans="1:17" ht="14.4" customHeight="1" x14ac:dyDescent="0.3">
      <c r="A542" s="831" t="s">
        <v>588</v>
      </c>
      <c r="B542" s="832" t="s">
        <v>6785</v>
      </c>
      <c r="C542" s="832" t="s">
        <v>6925</v>
      </c>
      <c r="D542" s="832" t="s">
        <v>7770</v>
      </c>
      <c r="E542" s="832" t="s">
        <v>7771</v>
      </c>
      <c r="F542" s="849"/>
      <c r="G542" s="849"/>
      <c r="H542" s="849"/>
      <c r="I542" s="849"/>
      <c r="J542" s="849">
        <v>1</v>
      </c>
      <c r="K542" s="849">
        <v>3636.76</v>
      </c>
      <c r="L542" s="849">
        <v>1</v>
      </c>
      <c r="M542" s="849">
        <v>3636.76</v>
      </c>
      <c r="N542" s="849"/>
      <c r="O542" s="849"/>
      <c r="P542" s="837"/>
      <c r="Q542" s="850"/>
    </row>
    <row r="543" spans="1:17" ht="14.4" customHeight="1" x14ac:dyDescent="0.3">
      <c r="A543" s="831" t="s">
        <v>588</v>
      </c>
      <c r="B543" s="832" t="s">
        <v>6785</v>
      </c>
      <c r="C543" s="832" t="s">
        <v>6925</v>
      </c>
      <c r="D543" s="832" t="s">
        <v>7772</v>
      </c>
      <c r="E543" s="832" t="s">
        <v>7773</v>
      </c>
      <c r="F543" s="849"/>
      <c r="G543" s="849"/>
      <c r="H543" s="849"/>
      <c r="I543" s="849"/>
      <c r="J543" s="849">
        <v>1</v>
      </c>
      <c r="K543" s="849">
        <v>6426</v>
      </c>
      <c r="L543" s="849">
        <v>1</v>
      </c>
      <c r="M543" s="849">
        <v>6426</v>
      </c>
      <c r="N543" s="849"/>
      <c r="O543" s="849"/>
      <c r="P543" s="837"/>
      <c r="Q543" s="850"/>
    </row>
    <row r="544" spans="1:17" ht="14.4" customHeight="1" x14ac:dyDescent="0.3">
      <c r="A544" s="831" t="s">
        <v>588</v>
      </c>
      <c r="B544" s="832" t="s">
        <v>6785</v>
      </c>
      <c r="C544" s="832" t="s">
        <v>6925</v>
      </c>
      <c r="D544" s="832" t="s">
        <v>7774</v>
      </c>
      <c r="E544" s="832" t="s">
        <v>7775</v>
      </c>
      <c r="F544" s="849"/>
      <c r="G544" s="849"/>
      <c r="H544" s="849"/>
      <c r="I544" s="849"/>
      <c r="J544" s="849">
        <v>1</v>
      </c>
      <c r="K544" s="849">
        <v>14081.9</v>
      </c>
      <c r="L544" s="849">
        <v>1</v>
      </c>
      <c r="M544" s="849">
        <v>14081.9</v>
      </c>
      <c r="N544" s="849"/>
      <c r="O544" s="849"/>
      <c r="P544" s="837"/>
      <c r="Q544" s="850"/>
    </row>
    <row r="545" spans="1:17" ht="14.4" customHeight="1" x14ac:dyDescent="0.3">
      <c r="A545" s="831" t="s">
        <v>588</v>
      </c>
      <c r="B545" s="832" t="s">
        <v>6785</v>
      </c>
      <c r="C545" s="832" t="s">
        <v>6925</v>
      </c>
      <c r="D545" s="832" t="s">
        <v>7776</v>
      </c>
      <c r="E545" s="832" t="s">
        <v>7777</v>
      </c>
      <c r="F545" s="849"/>
      <c r="G545" s="849"/>
      <c r="H545" s="849"/>
      <c r="I545" s="849"/>
      <c r="J545" s="849">
        <v>1</v>
      </c>
      <c r="K545" s="849">
        <v>7631</v>
      </c>
      <c r="L545" s="849">
        <v>1</v>
      </c>
      <c r="M545" s="849">
        <v>7631</v>
      </c>
      <c r="N545" s="849"/>
      <c r="O545" s="849"/>
      <c r="P545" s="837"/>
      <c r="Q545" s="850"/>
    </row>
    <row r="546" spans="1:17" ht="14.4" customHeight="1" x14ac:dyDescent="0.3">
      <c r="A546" s="831" t="s">
        <v>588</v>
      </c>
      <c r="B546" s="832" t="s">
        <v>6785</v>
      </c>
      <c r="C546" s="832" t="s">
        <v>6925</v>
      </c>
      <c r="D546" s="832" t="s">
        <v>7778</v>
      </c>
      <c r="E546" s="832" t="s">
        <v>7779</v>
      </c>
      <c r="F546" s="849"/>
      <c r="G546" s="849"/>
      <c r="H546" s="849"/>
      <c r="I546" s="849"/>
      <c r="J546" s="849">
        <v>1</v>
      </c>
      <c r="K546" s="849">
        <v>7203.76</v>
      </c>
      <c r="L546" s="849">
        <v>1</v>
      </c>
      <c r="M546" s="849">
        <v>7203.76</v>
      </c>
      <c r="N546" s="849">
        <v>2</v>
      </c>
      <c r="O546" s="849">
        <v>14407.52</v>
      </c>
      <c r="P546" s="837">
        <v>2</v>
      </c>
      <c r="Q546" s="850">
        <v>7203.76</v>
      </c>
    </row>
    <row r="547" spans="1:17" ht="14.4" customHeight="1" x14ac:dyDescent="0.3">
      <c r="A547" s="831" t="s">
        <v>588</v>
      </c>
      <c r="B547" s="832" t="s">
        <v>6785</v>
      </c>
      <c r="C547" s="832" t="s">
        <v>6925</v>
      </c>
      <c r="D547" s="832" t="s">
        <v>7780</v>
      </c>
      <c r="E547" s="832" t="s">
        <v>7659</v>
      </c>
      <c r="F547" s="849"/>
      <c r="G547" s="849"/>
      <c r="H547" s="849"/>
      <c r="I547" s="849"/>
      <c r="J547" s="849">
        <v>1</v>
      </c>
      <c r="K547" s="849">
        <v>31583.7</v>
      </c>
      <c r="L547" s="849">
        <v>1</v>
      </c>
      <c r="M547" s="849">
        <v>31583.7</v>
      </c>
      <c r="N547" s="849"/>
      <c r="O547" s="849"/>
      <c r="P547" s="837"/>
      <c r="Q547" s="850"/>
    </row>
    <row r="548" spans="1:17" ht="14.4" customHeight="1" x14ac:dyDescent="0.3">
      <c r="A548" s="831" t="s">
        <v>588</v>
      </c>
      <c r="B548" s="832" t="s">
        <v>6785</v>
      </c>
      <c r="C548" s="832" t="s">
        <v>6925</v>
      </c>
      <c r="D548" s="832" t="s">
        <v>7781</v>
      </c>
      <c r="E548" s="832" t="s">
        <v>7668</v>
      </c>
      <c r="F548" s="849"/>
      <c r="G548" s="849"/>
      <c r="H548" s="849"/>
      <c r="I548" s="849"/>
      <c r="J548" s="849">
        <v>1</v>
      </c>
      <c r="K548" s="849">
        <v>6396.54</v>
      </c>
      <c r="L548" s="849">
        <v>1</v>
      </c>
      <c r="M548" s="849">
        <v>6396.54</v>
      </c>
      <c r="N548" s="849"/>
      <c r="O548" s="849"/>
      <c r="P548" s="837"/>
      <c r="Q548" s="850"/>
    </row>
    <row r="549" spans="1:17" ht="14.4" customHeight="1" x14ac:dyDescent="0.3">
      <c r="A549" s="831" t="s">
        <v>588</v>
      </c>
      <c r="B549" s="832" t="s">
        <v>6785</v>
      </c>
      <c r="C549" s="832" t="s">
        <v>6925</v>
      </c>
      <c r="D549" s="832" t="s">
        <v>7781</v>
      </c>
      <c r="E549" s="832" t="s">
        <v>7782</v>
      </c>
      <c r="F549" s="849"/>
      <c r="G549" s="849"/>
      <c r="H549" s="849"/>
      <c r="I549" s="849"/>
      <c r="J549" s="849">
        <v>1</v>
      </c>
      <c r="K549" s="849">
        <v>6396.54</v>
      </c>
      <c r="L549" s="849">
        <v>1</v>
      </c>
      <c r="M549" s="849">
        <v>6396.54</v>
      </c>
      <c r="N549" s="849"/>
      <c r="O549" s="849"/>
      <c r="P549" s="837"/>
      <c r="Q549" s="850"/>
    </row>
    <row r="550" spans="1:17" ht="14.4" customHeight="1" x14ac:dyDescent="0.3">
      <c r="A550" s="831" t="s">
        <v>588</v>
      </c>
      <c r="B550" s="832" t="s">
        <v>6785</v>
      </c>
      <c r="C550" s="832" t="s">
        <v>6925</v>
      </c>
      <c r="D550" s="832" t="s">
        <v>7783</v>
      </c>
      <c r="E550" s="832" t="s">
        <v>7668</v>
      </c>
      <c r="F550" s="849"/>
      <c r="G550" s="849"/>
      <c r="H550" s="849"/>
      <c r="I550" s="849"/>
      <c r="J550" s="849">
        <v>1</v>
      </c>
      <c r="K550" s="849">
        <v>6396.54</v>
      </c>
      <c r="L550" s="849">
        <v>1</v>
      </c>
      <c r="M550" s="849">
        <v>6396.54</v>
      </c>
      <c r="N550" s="849"/>
      <c r="O550" s="849"/>
      <c r="P550" s="837"/>
      <c r="Q550" s="850"/>
    </row>
    <row r="551" spans="1:17" ht="14.4" customHeight="1" x14ac:dyDescent="0.3">
      <c r="A551" s="831" t="s">
        <v>588</v>
      </c>
      <c r="B551" s="832" t="s">
        <v>6785</v>
      </c>
      <c r="C551" s="832" t="s">
        <v>6925</v>
      </c>
      <c r="D551" s="832" t="s">
        <v>7784</v>
      </c>
      <c r="E551" s="832" t="s">
        <v>7668</v>
      </c>
      <c r="F551" s="849"/>
      <c r="G551" s="849"/>
      <c r="H551" s="849"/>
      <c r="I551" s="849"/>
      <c r="J551" s="849">
        <v>1</v>
      </c>
      <c r="K551" s="849">
        <v>6396.54</v>
      </c>
      <c r="L551" s="849">
        <v>1</v>
      </c>
      <c r="M551" s="849">
        <v>6396.54</v>
      </c>
      <c r="N551" s="849">
        <v>3</v>
      </c>
      <c r="O551" s="849">
        <v>19189.62</v>
      </c>
      <c r="P551" s="837">
        <v>3</v>
      </c>
      <c r="Q551" s="850">
        <v>6396.54</v>
      </c>
    </row>
    <row r="552" spans="1:17" ht="14.4" customHeight="1" x14ac:dyDescent="0.3">
      <c r="A552" s="831" t="s">
        <v>588</v>
      </c>
      <c r="B552" s="832" t="s">
        <v>6785</v>
      </c>
      <c r="C552" s="832" t="s">
        <v>6925</v>
      </c>
      <c r="D552" s="832" t="s">
        <v>7784</v>
      </c>
      <c r="E552" s="832" t="s">
        <v>7782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6396.54</v>
      </c>
      <c r="P552" s="837"/>
      <c r="Q552" s="850">
        <v>6396.54</v>
      </c>
    </row>
    <row r="553" spans="1:17" ht="14.4" customHeight="1" x14ac:dyDescent="0.3">
      <c r="A553" s="831" t="s">
        <v>588</v>
      </c>
      <c r="B553" s="832" t="s">
        <v>6785</v>
      </c>
      <c r="C553" s="832" t="s">
        <v>6925</v>
      </c>
      <c r="D553" s="832" t="s">
        <v>7785</v>
      </c>
      <c r="E553" s="832" t="s">
        <v>7235</v>
      </c>
      <c r="F553" s="849"/>
      <c r="G553" s="849"/>
      <c r="H553" s="849"/>
      <c r="I553" s="849"/>
      <c r="J553" s="849">
        <v>2</v>
      </c>
      <c r="K553" s="849">
        <v>362.4</v>
      </c>
      <c r="L553" s="849">
        <v>1</v>
      </c>
      <c r="M553" s="849">
        <v>181.2</v>
      </c>
      <c r="N553" s="849">
        <v>3</v>
      </c>
      <c r="O553" s="849">
        <v>543.59999999999991</v>
      </c>
      <c r="P553" s="837">
        <v>1.4999999999999998</v>
      </c>
      <c r="Q553" s="850">
        <v>181.19999999999996</v>
      </c>
    </row>
    <row r="554" spans="1:17" ht="14.4" customHeight="1" x14ac:dyDescent="0.3">
      <c r="A554" s="831" t="s">
        <v>588</v>
      </c>
      <c r="B554" s="832" t="s">
        <v>6785</v>
      </c>
      <c r="C554" s="832" t="s">
        <v>6925</v>
      </c>
      <c r="D554" s="832" t="s">
        <v>7786</v>
      </c>
      <c r="E554" s="832" t="s">
        <v>7787</v>
      </c>
      <c r="F554" s="849"/>
      <c r="G554" s="849"/>
      <c r="H554" s="849"/>
      <c r="I554" s="849"/>
      <c r="J554" s="849"/>
      <c r="K554" s="849"/>
      <c r="L554" s="849"/>
      <c r="M554" s="849"/>
      <c r="N554" s="849">
        <v>35</v>
      </c>
      <c r="O554" s="849">
        <v>16518.599999999999</v>
      </c>
      <c r="P554" s="837"/>
      <c r="Q554" s="850">
        <v>471.96</v>
      </c>
    </row>
    <row r="555" spans="1:17" ht="14.4" customHeight="1" x14ac:dyDescent="0.3">
      <c r="A555" s="831" t="s">
        <v>588</v>
      </c>
      <c r="B555" s="832" t="s">
        <v>6785</v>
      </c>
      <c r="C555" s="832" t="s">
        <v>6925</v>
      </c>
      <c r="D555" s="832" t="s">
        <v>7788</v>
      </c>
      <c r="E555" s="832" t="s">
        <v>7789</v>
      </c>
      <c r="F555" s="849"/>
      <c r="G555" s="849"/>
      <c r="H555" s="849"/>
      <c r="I555" s="849"/>
      <c r="J555" s="849">
        <v>1</v>
      </c>
      <c r="K555" s="849">
        <v>3064</v>
      </c>
      <c r="L555" s="849">
        <v>1</v>
      </c>
      <c r="M555" s="849">
        <v>3064</v>
      </c>
      <c r="N555" s="849"/>
      <c r="O555" s="849"/>
      <c r="P555" s="837"/>
      <c r="Q555" s="850"/>
    </row>
    <row r="556" spans="1:17" ht="14.4" customHeight="1" x14ac:dyDescent="0.3">
      <c r="A556" s="831" t="s">
        <v>588</v>
      </c>
      <c r="B556" s="832" t="s">
        <v>6785</v>
      </c>
      <c r="C556" s="832" t="s">
        <v>6925</v>
      </c>
      <c r="D556" s="832" t="s">
        <v>7790</v>
      </c>
      <c r="E556" s="832" t="s">
        <v>7782</v>
      </c>
      <c r="F556" s="849"/>
      <c r="G556" s="849"/>
      <c r="H556" s="849"/>
      <c r="I556" s="849"/>
      <c r="J556" s="849">
        <v>1</v>
      </c>
      <c r="K556" s="849">
        <v>6396.54</v>
      </c>
      <c r="L556" s="849">
        <v>1</v>
      </c>
      <c r="M556" s="849">
        <v>6396.54</v>
      </c>
      <c r="N556" s="849"/>
      <c r="O556" s="849"/>
      <c r="P556" s="837"/>
      <c r="Q556" s="850"/>
    </row>
    <row r="557" spans="1:17" ht="14.4" customHeight="1" x14ac:dyDescent="0.3">
      <c r="A557" s="831" t="s">
        <v>588</v>
      </c>
      <c r="B557" s="832" t="s">
        <v>6785</v>
      </c>
      <c r="C557" s="832" t="s">
        <v>6925</v>
      </c>
      <c r="D557" s="832" t="s">
        <v>7791</v>
      </c>
      <c r="E557" s="832" t="s">
        <v>7668</v>
      </c>
      <c r="F557" s="849"/>
      <c r="G557" s="849"/>
      <c r="H557" s="849"/>
      <c r="I557" s="849"/>
      <c r="J557" s="849"/>
      <c r="K557" s="849"/>
      <c r="L557" s="849"/>
      <c r="M557" s="849"/>
      <c r="N557" s="849">
        <v>3</v>
      </c>
      <c r="O557" s="849">
        <v>19189.62</v>
      </c>
      <c r="P557" s="837"/>
      <c r="Q557" s="850">
        <v>6396.54</v>
      </c>
    </row>
    <row r="558" spans="1:17" ht="14.4" customHeight="1" x14ac:dyDescent="0.3">
      <c r="A558" s="831" t="s">
        <v>588</v>
      </c>
      <c r="B558" s="832" t="s">
        <v>6785</v>
      </c>
      <c r="C558" s="832" t="s">
        <v>6925</v>
      </c>
      <c r="D558" s="832" t="s">
        <v>7791</v>
      </c>
      <c r="E558" s="832" t="s">
        <v>7782</v>
      </c>
      <c r="F558" s="849"/>
      <c r="G558" s="849"/>
      <c r="H558" s="849"/>
      <c r="I558" s="849"/>
      <c r="J558" s="849">
        <v>1</v>
      </c>
      <c r="K558" s="849">
        <v>6396.54</v>
      </c>
      <c r="L558" s="849">
        <v>1</v>
      </c>
      <c r="M558" s="849">
        <v>6396.54</v>
      </c>
      <c r="N558" s="849"/>
      <c r="O558" s="849"/>
      <c r="P558" s="837"/>
      <c r="Q558" s="850"/>
    </row>
    <row r="559" spans="1:17" ht="14.4" customHeight="1" x14ac:dyDescent="0.3">
      <c r="A559" s="831" t="s">
        <v>588</v>
      </c>
      <c r="B559" s="832" t="s">
        <v>6785</v>
      </c>
      <c r="C559" s="832" t="s">
        <v>6925</v>
      </c>
      <c r="D559" s="832" t="s">
        <v>7792</v>
      </c>
      <c r="E559" s="832" t="s">
        <v>7793</v>
      </c>
      <c r="F559" s="849"/>
      <c r="G559" s="849"/>
      <c r="H559" s="849"/>
      <c r="I559" s="849"/>
      <c r="J559" s="849">
        <v>2</v>
      </c>
      <c r="K559" s="849">
        <v>6657.6</v>
      </c>
      <c r="L559" s="849">
        <v>1</v>
      </c>
      <c r="M559" s="849">
        <v>3328.8</v>
      </c>
      <c r="N559" s="849">
        <v>6</v>
      </c>
      <c r="O559" s="849">
        <v>19972.800000000003</v>
      </c>
      <c r="P559" s="837">
        <v>3.0000000000000004</v>
      </c>
      <c r="Q559" s="850">
        <v>3328.8000000000006</v>
      </c>
    </row>
    <row r="560" spans="1:17" ht="14.4" customHeight="1" x14ac:dyDescent="0.3">
      <c r="A560" s="831" t="s">
        <v>588</v>
      </c>
      <c r="B560" s="832" t="s">
        <v>6785</v>
      </c>
      <c r="C560" s="832" t="s">
        <v>6925</v>
      </c>
      <c r="D560" s="832" t="s">
        <v>7794</v>
      </c>
      <c r="E560" s="832" t="s">
        <v>7795</v>
      </c>
      <c r="F560" s="849"/>
      <c r="G560" s="849"/>
      <c r="H560" s="849"/>
      <c r="I560" s="849"/>
      <c r="J560" s="849">
        <v>1</v>
      </c>
      <c r="K560" s="849">
        <v>2755.24</v>
      </c>
      <c r="L560" s="849">
        <v>1</v>
      </c>
      <c r="M560" s="849">
        <v>2755.24</v>
      </c>
      <c r="N560" s="849">
        <v>159</v>
      </c>
      <c r="O560" s="849">
        <v>438083.16000000003</v>
      </c>
      <c r="P560" s="837">
        <v>159.00000000000003</v>
      </c>
      <c r="Q560" s="850">
        <v>2755.2400000000002</v>
      </c>
    </row>
    <row r="561" spans="1:17" ht="14.4" customHeight="1" x14ac:dyDescent="0.3">
      <c r="A561" s="831" t="s">
        <v>588</v>
      </c>
      <c r="B561" s="832" t="s">
        <v>6785</v>
      </c>
      <c r="C561" s="832" t="s">
        <v>6925</v>
      </c>
      <c r="D561" s="832" t="s">
        <v>7796</v>
      </c>
      <c r="E561" s="832" t="s">
        <v>7233</v>
      </c>
      <c r="F561" s="849"/>
      <c r="G561" s="849"/>
      <c r="H561" s="849"/>
      <c r="I561" s="849"/>
      <c r="J561" s="849">
        <v>4</v>
      </c>
      <c r="K561" s="849">
        <v>428.4</v>
      </c>
      <c r="L561" s="849">
        <v>1</v>
      </c>
      <c r="M561" s="849">
        <v>107.1</v>
      </c>
      <c r="N561" s="849">
        <v>9</v>
      </c>
      <c r="O561" s="849">
        <v>963.90000000000009</v>
      </c>
      <c r="P561" s="837">
        <v>2.2500000000000004</v>
      </c>
      <c r="Q561" s="850">
        <v>107.10000000000001</v>
      </c>
    </row>
    <row r="562" spans="1:17" ht="14.4" customHeight="1" x14ac:dyDescent="0.3">
      <c r="A562" s="831" t="s">
        <v>588</v>
      </c>
      <c r="B562" s="832" t="s">
        <v>6785</v>
      </c>
      <c r="C562" s="832" t="s">
        <v>6925</v>
      </c>
      <c r="D562" s="832" t="s">
        <v>7797</v>
      </c>
      <c r="E562" s="832" t="s">
        <v>7798</v>
      </c>
      <c r="F562" s="849"/>
      <c r="G562" s="849"/>
      <c r="H562" s="849"/>
      <c r="I562" s="849"/>
      <c r="J562" s="849">
        <v>3</v>
      </c>
      <c r="K562" s="849">
        <v>4101</v>
      </c>
      <c r="L562" s="849">
        <v>1</v>
      </c>
      <c r="M562" s="849">
        <v>1367</v>
      </c>
      <c r="N562" s="849">
        <v>5</v>
      </c>
      <c r="O562" s="849">
        <v>6835</v>
      </c>
      <c r="P562" s="837">
        <v>1.6666666666666667</v>
      </c>
      <c r="Q562" s="850">
        <v>1367</v>
      </c>
    </row>
    <row r="563" spans="1:17" ht="14.4" customHeight="1" x14ac:dyDescent="0.3">
      <c r="A563" s="831" t="s">
        <v>588</v>
      </c>
      <c r="B563" s="832" t="s">
        <v>6785</v>
      </c>
      <c r="C563" s="832" t="s">
        <v>6925</v>
      </c>
      <c r="D563" s="832" t="s">
        <v>7799</v>
      </c>
      <c r="E563" s="832" t="s">
        <v>7800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42542</v>
      </c>
      <c r="P563" s="837"/>
      <c r="Q563" s="850">
        <v>42542</v>
      </c>
    </row>
    <row r="564" spans="1:17" ht="14.4" customHeight="1" x14ac:dyDescent="0.3">
      <c r="A564" s="831" t="s">
        <v>588</v>
      </c>
      <c r="B564" s="832" t="s">
        <v>6785</v>
      </c>
      <c r="C564" s="832" t="s">
        <v>6925</v>
      </c>
      <c r="D564" s="832" t="s">
        <v>7799</v>
      </c>
      <c r="E564" s="832" t="s">
        <v>7801</v>
      </c>
      <c r="F564" s="849"/>
      <c r="G564" s="849"/>
      <c r="H564" s="849"/>
      <c r="I564" s="849"/>
      <c r="J564" s="849"/>
      <c r="K564" s="849"/>
      <c r="L564" s="849"/>
      <c r="M564" s="849"/>
      <c r="N564" s="849">
        <v>1</v>
      </c>
      <c r="O564" s="849">
        <v>42542</v>
      </c>
      <c r="P564" s="837"/>
      <c r="Q564" s="850">
        <v>42542</v>
      </c>
    </row>
    <row r="565" spans="1:17" ht="14.4" customHeight="1" x14ac:dyDescent="0.3">
      <c r="A565" s="831" t="s">
        <v>588</v>
      </c>
      <c r="B565" s="832" t="s">
        <v>6785</v>
      </c>
      <c r="C565" s="832" t="s">
        <v>6925</v>
      </c>
      <c r="D565" s="832" t="s">
        <v>7802</v>
      </c>
      <c r="E565" s="832" t="s">
        <v>7803</v>
      </c>
      <c r="F565" s="849"/>
      <c r="G565" s="849"/>
      <c r="H565" s="849"/>
      <c r="I565" s="849"/>
      <c r="J565" s="849"/>
      <c r="K565" s="849"/>
      <c r="L565" s="849"/>
      <c r="M565" s="849"/>
      <c r="N565" s="849">
        <v>1</v>
      </c>
      <c r="O565" s="849">
        <v>3898.38</v>
      </c>
      <c r="P565" s="837"/>
      <c r="Q565" s="850">
        <v>3898.38</v>
      </c>
    </row>
    <row r="566" spans="1:17" ht="14.4" customHeight="1" x14ac:dyDescent="0.3">
      <c r="A566" s="831" t="s">
        <v>588</v>
      </c>
      <c r="B566" s="832" t="s">
        <v>6785</v>
      </c>
      <c r="C566" s="832" t="s">
        <v>6925</v>
      </c>
      <c r="D566" s="832" t="s">
        <v>7804</v>
      </c>
      <c r="E566" s="832" t="s">
        <v>7800</v>
      </c>
      <c r="F566" s="849"/>
      <c r="G566" s="849"/>
      <c r="H566" s="849"/>
      <c r="I566" s="849"/>
      <c r="J566" s="849"/>
      <c r="K566" s="849"/>
      <c r="L566" s="849"/>
      <c r="M566" s="849"/>
      <c r="N566" s="849">
        <v>2</v>
      </c>
      <c r="O566" s="849">
        <v>47890</v>
      </c>
      <c r="P566" s="837"/>
      <c r="Q566" s="850">
        <v>23945</v>
      </c>
    </row>
    <row r="567" spans="1:17" ht="14.4" customHeight="1" x14ac:dyDescent="0.3">
      <c r="A567" s="831" t="s">
        <v>588</v>
      </c>
      <c r="B567" s="832" t="s">
        <v>6785</v>
      </c>
      <c r="C567" s="832" t="s">
        <v>6925</v>
      </c>
      <c r="D567" s="832" t="s">
        <v>7805</v>
      </c>
      <c r="E567" s="832" t="s">
        <v>7806</v>
      </c>
      <c r="F567" s="849"/>
      <c r="G567" s="849"/>
      <c r="H567" s="849"/>
      <c r="I567" s="849"/>
      <c r="J567" s="849"/>
      <c r="K567" s="849"/>
      <c r="L567" s="849"/>
      <c r="M567" s="849"/>
      <c r="N567" s="849">
        <v>2</v>
      </c>
      <c r="O567" s="849">
        <v>99676</v>
      </c>
      <c r="P567" s="837"/>
      <c r="Q567" s="850">
        <v>49838</v>
      </c>
    </row>
    <row r="568" spans="1:17" ht="14.4" customHeight="1" x14ac:dyDescent="0.3">
      <c r="A568" s="831" t="s">
        <v>588</v>
      </c>
      <c r="B568" s="832" t="s">
        <v>6785</v>
      </c>
      <c r="C568" s="832" t="s">
        <v>6925</v>
      </c>
      <c r="D568" s="832" t="s">
        <v>7805</v>
      </c>
      <c r="E568" s="832" t="s">
        <v>7807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49838</v>
      </c>
      <c r="P568" s="837"/>
      <c r="Q568" s="850">
        <v>49838</v>
      </c>
    </row>
    <row r="569" spans="1:17" ht="14.4" customHeight="1" x14ac:dyDescent="0.3">
      <c r="A569" s="831" t="s">
        <v>588</v>
      </c>
      <c r="B569" s="832" t="s">
        <v>6785</v>
      </c>
      <c r="C569" s="832" t="s">
        <v>6925</v>
      </c>
      <c r="D569" s="832" t="s">
        <v>7808</v>
      </c>
      <c r="E569" s="832" t="s">
        <v>7800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50817</v>
      </c>
      <c r="P569" s="837"/>
      <c r="Q569" s="850">
        <v>50817</v>
      </c>
    </row>
    <row r="570" spans="1:17" ht="14.4" customHeight="1" x14ac:dyDescent="0.3">
      <c r="A570" s="831" t="s">
        <v>588</v>
      </c>
      <c r="B570" s="832" t="s">
        <v>6785</v>
      </c>
      <c r="C570" s="832" t="s">
        <v>6925</v>
      </c>
      <c r="D570" s="832" t="s">
        <v>7808</v>
      </c>
      <c r="E570" s="832" t="s">
        <v>7801</v>
      </c>
      <c r="F570" s="849"/>
      <c r="G570" s="849"/>
      <c r="H570" s="849"/>
      <c r="I570" s="849"/>
      <c r="J570" s="849"/>
      <c r="K570" s="849"/>
      <c r="L570" s="849"/>
      <c r="M570" s="849"/>
      <c r="N570" s="849">
        <v>1</v>
      </c>
      <c r="O570" s="849">
        <v>50817</v>
      </c>
      <c r="P570" s="837"/>
      <c r="Q570" s="850">
        <v>50817</v>
      </c>
    </row>
    <row r="571" spans="1:17" ht="14.4" customHeight="1" x14ac:dyDescent="0.3">
      <c r="A571" s="831" t="s">
        <v>588</v>
      </c>
      <c r="B571" s="832" t="s">
        <v>6785</v>
      </c>
      <c r="C571" s="832" t="s">
        <v>6925</v>
      </c>
      <c r="D571" s="832" t="s">
        <v>7809</v>
      </c>
      <c r="E571" s="832" t="s">
        <v>7810</v>
      </c>
      <c r="F571" s="849"/>
      <c r="G571" s="849"/>
      <c r="H571" s="849"/>
      <c r="I571" s="849"/>
      <c r="J571" s="849"/>
      <c r="K571" s="849"/>
      <c r="L571" s="849"/>
      <c r="M571" s="849"/>
      <c r="N571" s="849">
        <v>2</v>
      </c>
      <c r="O571" s="849">
        <v>5506.2</v>
      </c>
      <c r="P571" s="837"/>
      <c r="Q571" s="850">
        <v>2753.1</v>
      </c>
    </row>
    <row r="572" spans="1:17" ht="14.4" customHeight="1" x14ac:dyDescent="0.3">
      <c r="A572" s="831" t="s">
        <v>588</v>
      </c>
      <c r="B572" s="832" t="s">
        <v>6785</v>
      </c>
      <c r="C572" s="832" t="s">
        <v>6925</v>
      </c>
      <c r="D572" s="832" t="s">
        <v>7811</v>
      </c>
      <c r="E572" s="832" t="s">
        <v>7812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68528</v>
      </c>
      <c r="P572" s="837"/>
      <c r="Q572" s="850">
        <v>68528</v>
      </c>
    </row>
    <row r="573" spans="1:17" ht="14.4" customHeight="1" x14ac:dyDescent="0.3">
      <c r="A573" s="831" t="s">
        <v>588</v>
      </c>
      <c r="B573" s="832" t="s">
        <v>6785</v>
      </c>
      <c r="C573" s="832" t="s">
        <v>6925</v>
      </c>
      <c r="D573" s="832" t="s">
        <v>7811</v>
      </c>
      <c r="E573" s="832" t="s">
        <v>7807</v>
      </c>
      <c r="F573" s="849"/>
      <c r="G573" s="849"/>
      <c r="H573" s="849"/>
      <c r="I573" s="849"/>
      <c r="J573" s="849"/>
      <c r="K573" s="849"/>
      <c r="L573" s="849"/>
      <c r="M573" s="849"/>
      <c r="N573" s="849">
        <v>1</v>
      </c>
      <c r="O573" s="849">
        <v>68528</v>
      </c>
      <c r="P573" s="837"/>
      <c r="Q573" s="850">
        <v>68528</v>
      </c>
    </row>
    <row r="574" spans="1:17" ht="14.4" customHeight="1" x14ac:dyDescent="0.3">
      <c r="A574" s="831" t="s">
        <v>588</v>
      </c>
      <c r="B574" s="832" t="s">
        <v>6785</v>
      </c>
      <c r="C574" s="832" t="s">
        <v>6925</v>
      </c>
      <c r="D574" s="832" t="s">
        <v>7813</v>
      </c>
      <c r="E574" s="832" t="s">
        <v>7814</v>
      </c>
      <c r="F574" s="849"/>
      <c r="G574" s="849"/>
      <c r="H574" s="849"/>
      <c r="I574" s="849"/>
      <c r="J574" s="849"/>
      <c r="K574" s="849"/>
      <c r="L574" s="849"/>
      <c r="M574" s="849"/>
      <c r="N574" s="849">
        <v>4</v>
      </c>
      <c r="O574" s="849">
        <v>5248</v>
      </c>
      <c r="P574" s="837"/>
      <c r="Q574" s="850">
        <v>1312</v>
      </c>
    </row>
    <row r="575" spans="1:17" ht="14.4" customHeight="1" x14ac:dyDescent="0.3">
      <c r="A575" s="831" t="s">
        <v>588</v>
      </c>
      <c r="B575" s="832" t="s">
        <v>6785</v>
      </c>
      <c r="C575" s="832" t="s">
        <v>6925</v>
      </c>
      <c r="D575" s="832" t="s">
        <v>7815</v>
      </c>
      <c r="E575" s="832" t="s">
        <v>7816</v>
      </c>
      <c r="F575" s="849"/>
      <c r="G575" s="849"/>
      <c r="H575" s="849"/>
      <c r="I575" s="849"/>
      <c r="J575" s="849"/>
      <c r="K575" s="849"/>
      <c r="L575" s="849"/>
      <c r="M575" s="849"/>
      <c r="N575" s="849">
        <v>2</v>
      </c>
      <c r="O575" s="849">
        <v>38625.279999999999</v>
      </c>
      <c r="P575" s="837"/>
      <c r="Q575" s="850">
        <v>19312.64</v>
      </c>
    </row>
    <row r="576" spans="1:17" ht="14.4" customHeight="1" x14ac:dyDescent="0.3">
      <c r="A576" s="831" t="s">
        <v>588</v>
      </c>
      <c r="B576" s="832" t="s">
        <v>6785</v>
      </c>
      <c r="C576" s="832" t="s">
        <v>6925</v>
      </c>
      <c r="D576" s="832" t="s">
        <v>7817</v>
      </c>
      <c r="E576" s="832" t="s">
        <v>7818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3702.9</v>
      </c>
      <c r="P576" s="837"/>
      <c r="Q576" s="850">
        <v>3702.9</v>
      </c>
    </row>
    <row r="577" spans="1:17" ht="14.4" customHeight="1" x14ac:dyDescent="0.3">
      <c r="A577" s="831" t="s">
        <v>588</v>
      </c>
      <c r="B577" s="832" t="s">
        <v>6785</v>
      </c>
      <c r="C577" s="832" t="s">
        <v>6925</v>
      </c>
      <c r="D577" s="832" t="s">
        <v>7819</v>
      </c>
      <c r="E577" s="832" t="s">
        <v>7820</v>
      </c>
      <c r="F577" s="849"/>
      <c r="G577" s="849"/>
      <c r="H577" s="849"/>
      <c r="I577" s="849"/>
      <c r="J577" s="849"/>
      <c r="K577" s="849"/>
      <c r="L577" s="849"/>
      <c r="M577" s="849"/>
      <c r="N577" s="849">
        <v>1</v>
      </c>
      <c r="O577" s="849">
        <v>214.53</v>
      </c>
      <c r="P577" s="837"/>
      <c r="Q577" s="850">
        <v>214.53</v>
      </c>
    </row>
    <row r="578" spans="1:17" ht="14.4" customHeight="1" x14ac:dyDescent="0.3">
      <c r="A578" s="831" t="s">
        <v>588</v>
      </c>
      <c r="B578" s="832" t="s">
        <v>6785</v>
      </c>
      <c r="C578" s="832" t="s">
        <v>6925</v>
      </c>
      <c r="D578" s="832" t="s">
        <v>7821</v>
      </c>
      <c r="E578" s="832" t="s">
        <v>7822</v>
      </c>
      <c r="F578" s="849"/>
      <c r="G578" s="849"/>
      <c r="H578" s="849"/>
      <c r="I578" s="849"/>
      <c r="J578" s="849"/>
      <c r="K578" s="849"/>
      <c r="L578" s="849"/>
      <c r="M578" s="849"/>
      <c r="N578" s="849">
        <v>1</v>
      </c>
      <c r="O578" s="849">
        <v>24314</v>
      </c>
      <c r="P578" s="837"/>
      <c r="Q578" s="850">
        <v>24314</v>
      </c>
    </row>
    <row r="579" spans="1:17" ht="14.4" customHeight="1" x14ac:dyDescent="0.3">
      <c r="A579" s="831" t="s">
        <v>588</v>
      </c>
      <c r="B579" s="832" t="s">
        <v>6785</v>
      </c>
      <c r="C579" s="832" t="s">
        <v>6925</v>
      </c>
      <c r="D579" s="832" t="s">
        <v>7823</v>
      </c>
      <c r="E579" s="832" t="s">
        <v>7824</v>
      </c>
      <c r="F579" s="849"/>
      <c r="G579" s="849"/>
      <c r="H579" s="849"/>
      <c r="I579" s="849"/>
      <c r="J579" s="849"/>
      <c r="K579" s="849"/>
      <c r="L579" s="849"/>
      <c r="M579" s="849"/>
      <c r="N579" s="849">
        <v>2</v>
      </c>
      <c r="O579" s="849">
        <v>17601.599999999999</v>
      </c>
      <c r="P579" s="837"/>
      <c r="Q579" s="850">
        <v>8800.7999999999993</v>
      </c>
    </row>
    <row r="580" spans="1:17" ht="14.4" customHeight="1" x14ac:dyDescent="0.3">
      <c r="A580" s="831" t="s">
        <v>588</v>
      </c>
      <c r="B580" s="832" t="s">
        <v>6785</v>
      </c>
      <c r="C580" s="832" t="s">
        <v>6925</v>
      </c>
      <c r="D580" s="832" t="s">
        <v>7825</v>
      </c>
      <c r="E580" s="832" t="s">
        <v>7826</v>
      </c>
      <c r="F580" s="849"/>
      <c r="G580" s="849"/>
      <c r="H580" s="849"/>
      <c r="I580" s="849"/>
      <c r="J580" s="849"/>
      <c r="K580" s="849"/>
      <c r="L580" s="849"/>
      <c r="M580" s="849"/>
      <c r="N580" s="849">
        <v>6</v>
      </c>
      <c r="O580" s="849">
        <v>828</v>
      </c>
      <c r="P580" s="837"/>
      <c r="Q580" s="850">
        <v>138</v>
      </c>
    </row>
    <row r="581" spans="1:17" ht="14.4" customHeight="1" x14ac:dyDescent="0.3">
      <c r="A581" s="831" t="s">
        <v>588</v>
      </c>
      <c r="B581" s="832" t="s">
        <v>6785</v>
      </c>
      <c r="C581" s="832" t="s">
        <v>6925</v>
      </c>
      <c r="D581" s="832" t="s">
        <v>7827</v>
      </c>
      <c r="E581" s="832" t="s">
        <v>7828</v>
      </c>
      <c r="F581" s="849"/>
      <c r="G581" s="849"/>
      <c r="H581" s="849"/>
      <c r="I581" s="849"/>
      <c r="J581" s="849"/>
      <c r="K581" s="849"/>
      <c r="L581" s="849"/>
      <c r="M581" s="849"/>
      <c r="N581" s="849">
        <v>25</v>
      </c>
      <c r="O581" s="849">
        <v>95521.5</v>
      </c>
      <c r="P581" s="837"/>
      <c r="Q581" s="850">
        <v>3820.86</v>
      </c>
    </row>
    <row r="582" spans="1:17" ht="14.4" customHeight="1" x14ac:dyDescent="0.3">
      <c r="A582" s="831" t="s">
        <v>588</v>
      </c>
      <c r="B582" s="832" t="s">
        <v>6785</v>
      </c>
      <c r="C582" s="832" t="s">
        <v>6925</v>
      </c>
      <c r="D582" s="832" t="s">
        <v>7829</v>
      </c>
      <c r="E582" s="832" t="s">
        <v>7800</v>
      </c>
      <c r="F582" s="849"/>
      <c r="G582" s="849"/>
      <c r="H582" s="849"/>
      <c r="I582" s="849"/>
      <c r="J582" s="849"/>
      <c r="K582" s="849"/>
      <c r="L582" s="849"/>
      <c r="M582" s="849"/>
      <c r="N582" s="849">
        <v>3</v>
      </c>
      <c r="O582" s="849">
        <v>65973</v>
      </c>
      <c r="P582" s="837"/>
      <c r="Q582" s="850">
        <v>21991</v>
      </c>
    </row>
    <row r="583" spans="1:17" ht="14.4" customHeight="1" x14ac:dyDescent="0.3">
      <c r="A583" s="831" t="s">
        <v>588</v>
      </c>
      <c r="B583" s="832" t="s">
        <v>6785</v>
      </c>
      <c r="C583" s="832" t="s">
        <v>6925</v>
      </c>
      <c r="D583" s="832" t="s">
        <v>7829</v>
      </c>
      <c r="E583" s="832" t="s">
        <v>7801</v>
      </c>
      <c r="F583" s="849"/>
      <c r="G583" s="849"/>
      <c r="H583" s="849"/>
      <c r="I583" s="849"/>
      <c r="J583" s="849"/>
      <c r="K583" s="849"/>
      <c r="L583" s="849"/>
      <c r="M583" s="849"/>
      <c r="N583" s="849">
        <v>1</v>
      </c>
      <c r="O583" s="849">
        <v>21991</v>
      </c>
      <c r="P583" s="837"/>
      <c r="Q583" s="850">
        <v>21991</v>
      </c>
    </row>
    <row r="584" spans="1:17" ht="14.4" customHeight="1" x14ac:dyDescent="0.3">
      <c r="A584" s="831" t="s">
        <v>588</v>
      </c>
      <c r="B584" s="832" t="s">
        <v>6785</v>
      </c>
      <c r="C584" s="832" t="s">
        <v>6925</v>
      </c>
      <c r="D584" s="832" t="s">
        <v>7830</v>
      </c>
      <c r="E584" s="832" t="s">
        <v>7831</v>
      </c>
      <c r="F584" s="849"/>
      <c r="G584" s="849"/>
      <c r="H584" s="849"/>
      <c r="I584" s="849"/>
      <c r="J584" s="849"/>
      <c r="K584" s="849"/>
      <c r="L584" s="849"/>
      <c r="M584" s="849"/>
      <c r="N584" s="849">
        <v>1</v>
      </c>
      <c r="O584" s="849">
        <v>88</v>
      </c>
      <c r="P584" s="837"/>
      <c r="Q584" s="850">
        <v>88</v>
      </c>
    </row>
    <row r="585" spans="1:17" ht="14.4" customHeight="1" x14ac:dyDescent="0.3">
      <c r="A585" s="831" t="s">
        <v>588</v>
      </c>
      <c r="B585" s="832" t="s">
        <v>6785</v>
      </c>
      <c r="C585" s="832" t="s">
        <v>6925</v>
      </c>
      <c r="D585" s="832" t="s">
        <v>7832</v>
      </c>
      <c r="E585" s="832" t="s">
        <v>7668</v>
      </c>
      <c r="F585" s="849"/>
      <c r="G585" s="849"/>
      <c r="H585" s="849"/>
      <c r="I585" s="849"/>
      <c r="J585" s="849"/>
      <c r="K585" s="849"/>
      <c r="L585" s="849"/>
      <c r="M585" s="849"/>
      <c r="N585" s="849">
        <v>2</v>
      </c>
      <c r="O585" s="849">
        <v>12793.08</v>
      </c>
      <c r="P585" s="837"/>
      <c r="Q585" s="850">
        <v>6396.54</v>
      </c>
    </row>
    <row r="586" spans="1:17" ht="14.4" customHeight="1" x14ac:dyDescent="0.3">
      <c r="A586" s="831" t="s">
        <v>588</v>
      </c>
      <c r="B586" s="832" t="s">
        <v>6785</v>
      </c>
      <c r="C586" s="832" t="s">
        <v>6925</v>
      </c>
      <c r="D586" s="832" t="s">
        <v>7833</v>
      </c>
      <c r="E586" s="832" t="s">
        <v>7834</v>
      </c>
      <c r="F586" s="849"/>
      <c r="G586" s="849"/>
      <c r="H586" s="849"/>
      <c r="I586" s="849"/>
      <c r="J586" s="849"/>
      <c r="K586" s="849"/>
      <c r="L586" s="849"/>
      <c r="M586" s="849"/>
      <c r="N586" s="849">
        <v>292</v>
      </c>
      <c r="O586" s="849">
        <v>2861892</v>
      </c>
      <c r="P586" s="837"/>
      <c r="Q586" s="850">
        <v>9801</v>
      </c>
    </row>
    <row r="587" spans="1:17" ht="14.4" customHeight="1" x14ac:dyDescent="0.3">
      <c r="A587" s="831" t="s">
        <v>588</v>
      </c>
      <c r="B587" s="832" t="s">
        <v>6785</v>
      </c>
      <c r="C587" s="832" t="s">
        <v>6925</v>
      </c>
      <c r="D587" s="832" t="s">
        <v>7835</v>
      </c>
      <c r="E587" s="832" t="s">
        <v>7836</v>
      </c>
      <c r="F587" s="849"/>
      <c r="G587" s="849"/>
      <c r="H587" s="849"/>
      <c r="I587" s="849"/>
      <c r="J587" s="849"/>
      <c r="K587" s="849"/>
      <c r="L587" s="849"/>
      <c r="M587" s="849"/>
      <c r="N587" s="849">
        <v>1</v>
      </c>
      <c r="O587" s="849">
        <v>277.43</v>
      </c>
      <c r="P587" s="837"/>
      <c r="Q587" s="850">
        <v>277.43</v>
      </c>
    </row>
    <row r="588" spans="1:17" ht="14.4" customHeight="1" x14ac:dyDescent="0.3">
      <c r="A588" s="831" t="s">
        <v>588</v>
      </c>
      <c r="B588" s="832" t="s">
        <v>6785</v>
      </c>
      <c r="C588" s="832" t="s">
        <v>6925</v>
      </c>
      <c r="D588" s="832" t="s">
        <v>7837</v>
      </c>
      <c r="E588" s="832" t="s">
        <v>7762</v>
      </c>
      <c r="F588" s="849"/>
      <c r="G588" s="849"/>
      <c r="H588" s="849"/>
      <c r="I588" s="849"/>
      <c r="J588" s="849"/>
      <c r="K588" s="849"/>
      <c r="L588" s="849"/>
      <c r="M588" s="849"/>
      <c r="N588" s="849">
        <v>2</v>
      </c>
      <c r="O588" s="849">
        <v>28592.02</v>
      </c>
      <c r="P588" s="837"/>
      <c r="Q588" s="850">
        <v>14296.01</v>
      </c>
    </row>
    <row r="589" spans="1:17" ht="14.4" customHeight="1" x14ac:dyDescent="0.3">
      <c r="A589" s="831" t="s">
        <v>588</v>
      </c>
      <c r="B589" s="832" t="s">
        <v>6785</v>
      </c>
      <c r="C589" s="832" t="s">
        <v>6925</v>
      </c>
      <c r="D589" s="832" t="s">
        <v>7838</v>
      </c>
      <c r="E589" s="832" t="s">
        <v>7839</v>
      </c>
      <c r="F589" s="849"/>
      <c r="G589" s="849"/>
      <c r="H589" s="849"/>
      <c r="I589" s="849"/>
      <c r="J589" s="849"/>
      <c r="K589" s="849"/>
      <c r="L589" s="849"/>
      <c r="M589" s="849"/>
      <c r="N589" s="849">
        <v>1</v>
      </c>
      <c r="O589" s="849">
        <v>4785.45</v>
      </c>
      <c r="P589" s="837"/>
      <c r="Q589" s="850">
        <v>4785.45</v>
      </c>
    </row>
    <row r="590" spans="1:17" ht="14.4" customHeight="1" x14ac:dyDescent="0.3">
      <c r="A590" s="831" t="s">
        <v>588</v>
      </c>
      <c r="B590" s="832" t="s">
        <v>6785</v>
      </c>
      <c r="C590" s="832" t="s">
        <v>6925</v>
      </c>
      <c r="D590" s="832" t="s">
        <v>7840</v>
      </c>
      <c r="E590" s="832" t="s">
        <v>7841</v>
      </c>
      <c r="F590" s="849"/>
      <c r="G590" s="849"/>
      <c r="H590" s="849"/>
      <c r="I590" s="849"/>
      <c r="J590" s="849"/>
      <c r="K590" s="849"/>
      <c r="L590" s="849"/>
      <c r="M590" s="849"/>
      <c r="N590" s="849">
        <v>1</v>
      </c>
      <c r="O590" s="849">
        <v>9120</v>
      </c>
      <c r="P590" s="837"/>
      <c r="Q590" s="850">
        <v>9120</v>
      </c>
    </row>
    <row r="591" spans="1:17" ht="14.4" customHeight="1" x14ac:dyDescent="0.3">
      <c r="A591" s="831" t="s">
        <v>588</v>
      </c>
      <c r="B591" s="832" t="s">
        <v>6785</v>
      </c>
      <c r="C591" s="832" t="s">
        <v>6925</v>
      </c>
      <c r="D591" s="832" t="s">
        <v>7842</v>
      </c>
      <c r="E591" s="832" t="s">
        <v>7843</v>
      </c>
      <c r="F591" s="849"/>
      <c r="G591" s="849"/>
      <c r="H591" s="849"/>
      <c r="I591" s="849"/>
      <c r="J591" s="849"/>
      <c r="K591" s="849"/>
      <c r="L591" s="849"/>
      <c r="M591" s="849"/>
      <c r="N591" s="849">
        <v>1</v>
      </c>
      <c r="O591" s="849">
        <v>302.39999999999998</v>
      </c>
      <c r="P591" s="837"/>
      <c r="Q591" s="850">
        <v>302.39999999999998</v>
      </c>
    </row>
    <row r="592" spans="1:17" ht="14.4" customHeight="1" x14ac:dyDescent="0.3">
      <c r="A592" s="831" t="s">
        <v>588</v>
      </c>
      <c r="B592" s="832" t="s">
        <v>6785</v>
      </c>
      <c r="C592" s="832" t="s">
        <v>6925</v>
      </c>
      <c r="D592" s="832" t="s">
        <v>7844</v>
      </c>
      <c r="E592" s="832" t="s">
        <v>7423</v>
      </c>
      <c r="F592" s="849"/>
      <c r="G592" s="849"/>
      <c r="H592" s="849"/>
      <c r="I592" s="849"/>
      <c r="J592" s="849"/>
      <c r="K592" s="849"/>
      <c r="L592" s="849"/>
      <c r="M592" s="849"/>
      <c r="N592" s="849">
        <v>1</v>
      </c>
      <c r="O592" s="849">
        <v>11405</v>
      </c>
      <c r="P592" s="837"/>
      <c r="Q592" s="850">
        <v>11405</v>
      </c>
    </row>
    <row r="593" spans="1:17" ht="14.4" customHeight="1" x14ac:dyDescent="0.3">
      <c r="A593" s="831" t="s">
        <v>588</v>
      </c>
      <c r="B593" s="832" t="s">
        <v>6785</v>
      </c>
      <c r="C593" s="832" t="s">
        <v>6925</v>
      </c>
      <c r="D593" s="832" t="s">
        <v>7845</v>
      </c>
      <c r="E593" s="832" t="s">
        <v>7846</v>
      </c>
      <c r="F593" s="849">
        <v>4</v>
      </c>
      <c r="G593" s="849">
        <v>9368.7199999999993</v>
      </c>
      <c r="H593" s="849">
        <v>0.5</v>
      </c>
      <c r="I593" s="849">
        <v>2342.1799999999998</v>
      </c>
      <c r="J593" s="849">
        <v>8</v>
      </c>
      <c r="K593" s="849">
        <v>18737.439999999999</v>
      </c>
      <c r="L593" s="849">
        <v>1</v>
      </c>
      <c r="M593" s="849">
        <v>2342.1799999999998</v>
      </c>
      <c r="N593" s="849">
        <v>3</v>
      </c>
      <c r="O593" s="849">
        <v>7026.54</v>
      </c>
      <c r="P593" s="837">
        <v>0.375</v>
      </c>
      <c r="Q593" s="850">
        <v>2342.1799999999998</v>
      </c>
    </row>
    <row r="594" spans="1:17" ht="14.4" customHeight="1" x14ac:dyDescent="0.3">
      <c r="A594" s="831" t="s">
        <v>588</v>
      </c>
      <c r="B594" s="832" t="s">
        <v>6785</v>
      </c>
      <c r="C594" s="832" t="s">
        <v>6925</v>
      </c>
      <c r="D594" s="832" t="s">
        <v>7847</v>
      </c>
      <c r="E594" s="832" t="s">
        <v>7732</v>
      </c>
      <c r="F594" s="849"/>
      <c r="G594" s="849"/>
      <c r="H594" s="849"/>
      <c r="I594" s="849"/>
      <c r="J594" s="849"/>
      <c r="K594" s="849"/>
      <c r="L594" s="849"/>
      <c r="M594" s="849"/>
      <c r="N594" s="849">
        <v>2</v>
      </c>
      <c r="O594" s="849">
        <v>60301.86</v>
      </c>
      <c r="P594" s="837"/>
      <c r="Q594" s="850">
        <v>30150.93</v>
      </c>
    </row>
    <row r="595" spans="1:17" ht="14.4" customHeight="1" x14ac:dyDescent="0.3">
      <c r="A595" s="831" t="s">
        <v>588</v>
      </c>
      <c r="B595" s="832" t="s">
        <v>6785</v>
      </c>
      <c r="C595" s="832" t="s">
        <v>6925</v>
      </c>
      <c r="D595" s="832" t="s">
        <v>7848</v>
      </c>
      <c r="E595" s="832" t="s">
        <v>7849</v>
      </c>
      <c r="F595" s="849"/>
      <c r="G595" s="849"/>
      <c r="H595" s="849"/>
      <c r="I595" s="849"/>
      <c r="J595" s="849"/>
      <c r="K595" s="849"/>
      <c r="L595" s="849"/>
      <c r="M595" s="849"/>
      <c r="N595" s="849">
        <v>1</v>
      </c>
      <c r="O595" s="849">
        <v>10730.1</v>
      </c>
      <c r="P595" s="837"/>
      <c r="Q595" s="850">
        <v>10730.1</v>
      </c>
    </row>
    <row r="596" spans="1:17" ht="14.4" customHeight="1" x14ac:dyDescent="0.3">
      <c r="A596" s="831" t="s">
        <v>588</v>
      </c>
      <c r="B596" s="832" t="s">
        <v>6785</v>
      </c>
      <c r="C596" s="832" t="s">
        <v>6925</v>
      </c>
      <c r="D596" s="832" t="s">
        <v>7850</v>
      </c>
      <c r="E596" s="832" t="s">
        <v>7221</v>
      </c>
      <c r="F596" s="849"/>
      <c r="G596" s="849"/>
      <c r="H596" s="849"/>
      <c r="I596" s="849"/>
      <c r="J596" s="849"/>
      <c r="K596" s="849"/>
      <c r="L596" s="849"/>
      <c r="M596" s="849"/>
      <c r="N596" s="849">
        <v>6</v>
      </c>
      <c r="O596" s="849">
        <v>2701.8</v>
      </c>
      <c r="P596" s="837"/>
      <c r="Q596" s="850">
        <v>450.3</v>
      </c>
    </row>
    <row r="597" spans="1:17" ht="14.4" customHeight="1" x14ac:dyDescent="0.3">
      <c r="A597" s="831" t="s">
        <v>588</v>
      </c>
      <c r="B597" s="832" t="s">
        <v>6785</v>
      </c>
      <c r="C597" s="832" t="s">
        <v>6925</v>
      </c>
      <c r="D597" s="832" t="s">
        <v>7851</v>
      </c>
      <c r="E597" s="832" t="s">
        <v>7852</v>
      </c>
      <c r="F597" s="849">
        <v>1</v>
      </c>
      <c r="G597" s="849">
        <v>14900</v>
      </c>
      <c r="H597" s="849"/>
      <c r="I597" s="849">
        <v>14900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" customHeight="1" x14ac:dyDescent="0.3">
      <c r="A598" s="831" t="s">
        <v>588</v>
      </c>
      <c r="B598" s="832" t="s">
        <v>6785</v>
      </c>
      <c r="C598" s="832" t="s">
        <v>6925</v>
      </c>
      <c r="D598" s="832" t="s">
        <v>7853</v>
      </c>
      <c r="E598" s="832" t="s">
        <v>7854</v>
      </c>
      <c r="F598" s="849">
        <v>4</v>
      </c>
      <c r="G598" s="849">
        <v>2381.56</v>
      </c>
      <c r="H598" s="849"/>
      <c r="I598" s="849">
        <v>595.39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588</v>
      </c>
      <c r="B599" s="832" t="s">
        <v>6785</v>
      </c>
      <c r="C599" s="832" t="s">
        <v>6925</v>
      </c>
      <c r="D599" s="832" t="s">
        <v>7855</v>
      </c>
      <c r="E599" s="832" t="s">
        <v>7856</v>
      </c>
      <c r="F599" s="849"/>
      <c r="G599" s="849"/>
      <c r="H599" s="849"/>
      <c r="I599" s="849"/>
      <c r="J599" s="849"/>
      <c r="K599" s="849"/>
      <c r="L599" s="849"/>
      <c r="M599" s="849"/>
      <c r="N599" s="849">
        <v>4</v>
      </c>
      <c r="O599" s="849">
        <v>95305.12</v>
      </c>
      <c r="P599" s="837"/>
      <c r="Q599" s="850">
        <v>23826.28</v>
      </c>
    </row>
    <row r="600" spans="1:17" ht="14.4" customHeight="1" x14ac:dyDescent="0.3">
      <c r="A600" s="831" t="s">
        <v>588</v>
      </c>
      <c r="B600" s="832" t="s">
        <v>6785</v>
      </c>
      <c r="C600" s="832" t="s">
        <v>6925</v>
      </c>
      <c r="D600" s="832" t="s">
        <v>7857</v>
      </c>
      <c r="E600" s="832" t="s">
        <v>7858</v>
      </c>
      <c r="F600" s="849">
        <v>6</v>
      </c>
      <c r="G600" s="849">
        <v>3356.58</v>
      </c>
      <c r="H600" s="849"/>
      <c r="I600" s="849">
        <v>559.42999999999995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588</v>
      </c>
      <c r="B601" s="832" t="s">
        <v>6785</v>
      </c>
      <c r="C601" s="832" t="s">
        <v>6925</v>
      </c>
      <c r="D601" s="832" t="s">
        <v>7859</v>
      </c>
      <c r="E601" s="832" t="s">
        <v>7522</v>
      </c>
      <c r="F601" s="849"/>
      <c r="G601" s="849"/>
      <c r="H601" s="849"/>
      <c r="I601" s="849"/>
      <c r="J601" s="849"/>
      <c r="K601" s="849"/>
      <c r="L601" s="849"/>
      <c r="M601" s="849"/>
      <c r="N601" s="849">
        <v>1</v>
      </c>
      <c r="O601" s="849">
        <v>6499.48</v>
      </c>
      <c r="P601" s="837"/>
      <c r="Q601" s="850">
        <v>6499.48</v>
      </c>
    </row>
    <row r="602" spans="1:17" ht="14.4" customHeight="1" x14ac:dyDescent="0.3">
      <c r="A602" s="831" t="s">
        <v>588</v>
      </c>
      <c r="B602" s="832" t="s">
        <v>6785</v>
      </c>
      <c r="C602" s="832" t="s">
        <v>6925</v>
      </c>
      <c r="D602" s="832" t="s">
        <v>7860</v>
      </c>
      <c r="E602" s="832" t="s">
        <v>7861</v>
      </c>
      <c r="F602" s="849">
        <v>1</v>
      </c>
      <c r="G602" s="849">
        <v>26480</v>
      </c>
      <c r="H602" s="849"/>
      <c r="I602" s="849">
        <v>26480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" customHeight="1" x14ac:dyDescent="0.3">
      <c r="A603" s="831" t="s">
        <v>588</v>
      </c>
      <c r="B603" s="832" t="s">
        <v>6785</v>
      </c>
      <c r="C603" s="832" t="s">
        <v>6925</v>
      </c>
      <c r="D603" s="832" t="s">
        <v>7862</v>
      </c>
      <c r="E603" s="832" t="s">
        <v>7863</v>
      </c>
      <c r="F603" s="849"/>
      <c r="G603" s="849"/>
      <c r="H603" s="849"/>
      <c r="I603" s="849"/>
      <c r="J603" s="849"/>
      <c r="K603" s="849"/>
      <c r="L603" s="849"/>
      <c r="M603" s="849"/>
      <c r="N603" s="849">
        <v>3</v>
      </c>
      <c r="O603" s="849">
        <v>121773.75</v>
      </c>
      <c r="P603" s="837"/>
      <c r="Q603" s="850">
        <v>40591.25</v>
      </c>
    </row>
    <row r="604" spans="1:17" ht="14.4" customHeight="1" x14ac:dyDescent="0.3">
      <c r="A604" s="831" t="s">
        <v>588</v>
      </c>
      <c r="B604" s="832" t="s">
        <v>6785</v>
      </c>
      <c r="C604" s="832" t="s">
        <v>6925</v>
      </c>
      <c r="D604" s="832" t="s">
        <v>7864</v>
      </c>
      <c r="E604" s="832" t="s">
        <v>7865</v>
      </c>
      <c r="F604" s="849"/>
      <c r="G604" s="849"/>
      <c r="H604" s="849"/>
      <c r="I604" s="849"/>
      <c r="J604" s="849"/>
      <c r="K604" s="849"/>
      <c r="L604" s="849"/>
      <c r="M604" s="849"/>
      <c r="N604" s="849">
        <v>1</v>
      </c>
      <c r="O604" s="849">
        <v>15989.14</v>
      </c>
      <c r="P604" s="837"/>
      <c r="Q604" s="850">
        <v>15989.14</v>
      </c>
    </row>
    <row r="605" spans="1:17" ht="14.4" customHeight="1" x14ac:dyDescent="0.3">
      <c r="A605" s="831" t="s">
        <v>588</v>
      </c>
      <c r="B605" s="832" t="s">
        <v>6785</v>
      </c>
      <c r="C605" s="832" t="s">
        <v>6925</v>
      </c>
      <c r="D605" s="832" t="s">
        <v>7866</v>
      </c>
      <c r="E605" s="832" t="s">
        <v>7867</v>
      </c>
      <c r="F605" s="849"/>
      <c r="G605" s="849"/>
      <c r="H605" s="849"/>
      <c r="I605" s="849"/>
      <c r="J605" s="849"/>
      <c r="K605" s="849"/>
      <c r="L605" s="849"/>
      <c r="M605" s="849"/>
      <c r="N605" s="849">
        <v>2</v>
      </c>
      <c r="O605" s="849">
        <v>35501.519999999997</v>
      </c>
      <c r="P605" s="837"/>
      <c r="Q605" s="850">
        <v>17750.759999999998</v>
      </c>
    </row>
    <row r="606" spans="1:17" ht="14.4" customHeight="1" x14ac:dyDescent="0.3">
      <c r="A606" s="831" t="s">
        <v>588</v>
      </c>
      <c r="B606" s="832" t="s">
        <v>6785</v>
      </c>
      <c r="C606" s="832" t="s">
        <v>6925</v>
      </c>
      <c r="D606" s="832" t="s">
        <v>7868</v>
      </c>
      <c r="E606" s="832" t="s">
        <v>7869</v>
      </c>
      <c r="F606" s="849"/>
      <c r="G606" s="849"/>
      <c r="H606" s="849"/>
      <c r="I606" s="849"/>
      <c r="J606" s="849"/>
      <c r="K606" s="849"/>
      <c r="L606" s="849"/>
      <c r="M606" s="849"/>
      <c r="N606" s="849">
        <v>2</v>
      </c>
      <c r="O606" s="849">
        <v>18000</v>
      </c>
      <c r="P606" s="837"/>
      <c r="Q606" s="850">
        <v>9000</v>
      </c>
    </row>
    <row r="607" spans="1:17" ht="14.4" customHeight="1" x14ac:dyDescent="0.3">
      <c r="A607" s="831" t="s">
        <v>588</v>
      </c>
      <c r="B607" s="832" t="s">
        <v>6785</v>
      </c>
      <c r="C607" s="832" t="s">
        <v>6925</v>
      </c>
      <c r="D607" s="832" t="s">
        <v>7870</v>
      </c>
      <c r="E607" s="832" t="s">
        <v>7871</v>
      </c>
      <c r="F607" s="849"/>
      <c r="G607" s="849"/>
      <c r="H607" s="849"/>
      <c r="I607" s="849"/>
      <c r="J607" s="849"/>
      <c r="K607" s="849"/>
      <c r="L607" s="849"/>
      <c r="M607" s="849"/>
      <c r="N607" s="849">
        <v>1</v>
      </c>
      <c r="O607" s="849">
        <v>1435.4</v>
      </c>
      <c r="P607" s="837"/>
      <c r="Q607" s="850">
        <v>1435.4</v>
      </c>
    </row>
    <row r="608" spans="1:17" ht="14.4" customHeight="1" x14ac:dyDescent="0.3">
      <c r="A608" s="831" t="s">
        <v>588</v>
      </c>
      <c r="B608" s="832" t="s">
        <v>6785</v>
      </c>
      <c r="C608" s="832" t="s">
        <v>6925</v>
      </c>
      <c r="D608" s="832" t="s">
        <v>7872</v>
      </c>
      <c r="E608" s="832" t="s">
        <v>7873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10711.85</v>
      </c>
      <c r="P608" s="837"/>
      <c r="Q608" s="850">
        <v>10711.85</v>
      </c>
    </row>
    <row r="609" spans="1:17" ht="14.4" customHeight="1" x14ac:dyDescent="0.3">
      <c r="A609" s="831" t="s">
        <v>588</v>
      </c>
      <c r="B609" s="832" t="s">
        <v>6785</v>
      </c>
      <c r="C609" s="832" t="s">
        <v>6925</v>
      </c>
      <c r="D609" s="832" t="s">
        <v>7874</v>
      </c>
      <c r="E609" s="832" t="s">
        <v>7875</v>
      </c>
      <c r="F609" s="849"/>
      <c r="G609" s="849"/>
      <c r="H609" s="849"/>
      <c r="I609" s="849"/>
      <c r="J609" s="849"/>
      <c r="K609" s="849"/>
      <c r="L609" s="849"/>
      <c r="M609" s="849"/>
      <c r="N609" s="849">
        <v>7</v>
      </c>
      <c r="O609" s="849">
        <v>11819.43</v>
      </c>
      <c r="P609" s="837"/>
      <c r="Q609" s="850">
        <v>1688.49</v>
      </c>
    </row>
    <row r="610" spans="1:17" ht="14.4" customHeight="1" x14ac:dyDescent="0.3">
      <c r="A610" s="831" t="s">
        <v>588</v>
      </c>
      <c r="B610" s="832" t="s">
        <v>6785</v>
      </c>
      <c r="C610" s="832" t="s">
        <v>6925</v>
      </c>
      <c r="D610" s="832" t="s">
        <v>7876</v>
      </c>
      <c r="E610" s="832" t="s">
        <v>7856</v>
      </c>
      <c r="F610" s="849"/>
      <c r="G610" s="849"/>
      <c r="H610" s="849"/>
      <c r="I610" s="849"/>
      <c r="J610" s="849"/>
      <c r="K610" s="849"/>
      <c r="L610" s="849"/>
      <c r="M610" s="849"/>
      <c r="N610" s="849">
        <v>10</v>
      </c>
      <c r="O610" s="849">
        <v>214771.69999999998</v>
      </c>
      <c r="P610" s="837"/>
      <c r="Q610" s="850">
        <v>21477.17</v>
      </c>
    </row>
    <row r="611" spans="1:17" ht="14.4" customHeight="1" x14ac:dyDescent="0.3">
      <c r="A611" s="831" t="s">
        <v>588</v>
      </c>
      <c r="B611" s="832" t="s">
        <v>6785</v>
      </c>
      <c r="C611" s="832" t="s">
        <v>6925</v>
      </c>
      <c r="D611" s="832" t="s">
        <v>7877</v>
      </c>
      <c r="E611" s="832" t="s">
        <v>7878</v>
      </c>
      <c r="F611" s="849"/>
      <c r="G611" s="849"/>
      <c r="H611" s="849"/>
      <c r="I611" s="849"/>
      <c r="J611" s="849"/>
      <c r="K611" s="849"/>
      <c r="L611" s="849"/>
      <c r="M611" s="849"/>
      <c r="N611" s="849">
        <v>1</v>
      </c>
      <c r="O611" s="849">
        <v>4998.8999999999996</v>
      </c>
      <c r="P611" s="837"/>
      <c r="Q611" s="850">
        <v>4998.8999999999996</v>
      </c>
    </row>
    <row r="612" spans="1:17" ht="14.4" customHeight="1" x14ac:dyDescent="0.3">
      <c r="A612" s="831" t="s">
        <v>588</v>
      </c>
      <c r="B612" s="832" t="s">
        <v>6785</v>
      </c>
      <c r="C612" s="832" t="s">
        <v>6925</v>
      </c>
      <c r="D612" s="832" t="s">
        <v>7879</v>
      </c>
      <c r="E612" s="832" t="s">
        <v>7849</v>
      </c>
      <c r="F612" s="849"/>
      <c r="G612" s="849"/>
      <c r="H612" s="849"/>
      <c r="I612" s="849"/>
      <c r="J612" s="849"/>
      <c r="K612" s="849"/>
      <c r="L612" s="849"/>
      <c r="M612" s="849"/>
      <c r="N612" s="849">
        <v>1</v>
      </c>
      <c r="O612" s="849">
        <v>35144.97</v>
      </c>
      <c r="P612" s="837"/>
      <c r="Q612" s="850">
        <v>35144.97</v>
      </c>
    </row>
    <row r="613" spans="1:17" ht="14.4" customHeight="1" x14ac:dyDescent="0.3">
      <c r="A613" s="831" t="s">
        <v>588</v>
      </c>
      <c r="B613" s="832" t="s">
        <v>6785</v>
      </c>
      <c r="C613" s="832" t="s">
        <v>6925</v>
      </c>
      <c r="D613" s="832" t="s">
        <v>7880</v>
      </c>
      <c r="E613" s="832" t="s">
        <v>7863</v>
      </c>
      <c r="F613" s="849"/>
      <c r="G613" s="849"/>
      <c r="H613" s="849"/>
      <c r="I613" s="849"/>
      <c r="J613" s="849"/>
      <c r="K613" s="849"/>
      <c r="L613" s="849"/>
      <c r="M613" s="849"/>
      <c r="N613" s="849">
        <v>3</v>
      </c>
      <c r="O613" s="849">
        <v>53678.46</v>
      </c>
      <c r="P613" s="837"/>
      <c r="Q613" s="850">
        <v>17892.82</v>
      </c>
    </row>
    <row r="614" spans="1:17" ht="14.4" customHeight="1" x14ac:dyDescent="0.3">
      <c r="A614" s="831" t="s">
        <v>588</v>
      </c>
      <c r="B614" s="832" t="s">
        <v>6785</v>
      </c>
      <c r="C614" s="832" t="s">
        <v>6925</v>
      </c>
      <c r="D614" s="832" t="s">
        <v>7881</v>
      </c>
      <c r="E614" s="832" t="s">
        <v>7882</v>
      </c>
      <c r="F614" s="849"/>
      <c r="G614" s="849"/>
      <c r="H614" s="849"/>
      <c r="I614" s="849"/>
      <c r="J614" s="849"/>
      <c r="K614" s="849"/>
      <c r="L614" s="849"/>
      <c r="M614" s="849"/>
      <c r="N614" s="849">
        <v>1</v>
      </c>
      <c r="O614" s="849">
        <v>4820</v>
      </c>
      <c r="P614" s="837"/>
      <c r="Q614" s="850">
        <v>4820</v>
      </c>
    </row>
    <row r="615" spans="1:17" ht="14.4" customHeight="1" x14ac:dyDescent="0.3">
      <c r="A615" s="831" t="s">
        <v>588</v>
      </c>
      <c r="B615" s="832" t="s">
        <v>6785</v>
      </c>
      <c r="C615" s="832" t="s">
        <v>6925</v>
      </c>
      <c r="D615" s="832" t="s">
        <v>7883</v>
      </c>
      <c r="E615" s="832" t="s">
        <v>7884</v>
      </c>
      <c r="F615" s="849"/>
      <c r="G615" s="849"/>
      <c r="H615" s="849"/>
      <c r="I615" s="849"/>
      <c r="J615" s="849">
        <v>1</v>
      </c>
      <c r="K615" s="849">
        <v>5157.8100000000004</v>
      </c>
      <c r="L615" s="849">
        <v>1</v>
      </c>
      <c r="M615" s="849">
        <v>5157.8100000000004</v>
      </c>
      <c r="N615" s="849"/>
      <c r="O615" s="849"/>
      <c r="P615" s="837"/>
      <c r="Q615" s="850"/>
    </row>
    <row r="616" spans="1:17" ht="14.4" customHeight="1" x14ac:dyDescent="0.3">
      <c r="A616" s="831" t="s">
        <v>588</v>
      </c>
      <c r="B616" s="832" t="s">
        <v>6785</v>
      </c>
      <c r="C616" s="832" t="s">
        <v>6925</v>
      </c>
      <c r="D616" s="832" t="s">
        <v>7885</v>
      </c>
      <c r="E616" s="832" t="s">
        <v>7886</v>
      </c>
      <c r="F616" s="849"/>
      <c r="G616" s="849"/>
      <c r="H616" s="849"/>
      <c r="I616" s="849"/>
      <c r="J616" s="849">
        <v>4</v>
      </c>
      <c r="K616" s="849">
        <v>126500</v>
      </c>
      <c r="L616" s="849">
        <v>1</v>
      </c>
      <c r="M616" s="849">
        <v>31625</v>
      </c>
      <c r="N616" s="849"/>
      <c r="O616" s="849"/>
      <c r="P616" s="837"/>
      <c r="Q616" s="850"/>
    </row>
    <row r="617" spans="1:17" ht="14.4" customHeight="1" x14ac:dyDescent="0.3">
      <c r="A617" s="831" t="s">
        <v>588</v>
      </c>
      <c r="B617" s="832" t="s">
        <v>6785</v>
      </c>
      <c r="C617" s="832" t="s">
        <v>6925</v>
      </c>
      <c r="D617" s="832" t="s">
        <v>7887</v>
      </c>
      <c r="E617" s="832" t="s">
        <v>7888</v>
      </c>
      <c r="F617" s="849"/>
      <c r="G617" s="849"/>
      <c r="H617" s="849"/>
      <c r="I617" s="849"/>
      <c r="J617" s="849"/>
      <c r="K617" s="849"/>
      <c r="L617" s="849"/>
      <c r="M617" s="849"/>
      <c r="N617" s="849">
        <v>1</v>
      </c>
      <c r="O617" s="849">
        <v>17500</v>
      </c>
      <c r="P617" s="837"/>
      <c r="Q617" s="850">
        <v>17500</v>
      </c>
    </row>
    <row r="618" spans="1:17" ht="14.4" customHeight="1" x14ac:dyDescent="0.3">
      <c r="A618" s="831" t="s">
        <v>588</v>
      </c>
      <c r="B618" s="832" t="s">
        <v>6785</v>
      </c>
      <c r="C618" s="832" t="s">
        <v>6925</v>
      </c>
      <c r="D618" s="832" t="s">
        <v>7889</v>
      </c>
      <c r="E618" s="832" t="s">
        <v>7890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7631</v>
      </c>
      <c r="P618" s="837"/>
      <c r="Q618" s="850">
        <v>7631</v>
      </c>
    </row>
    <row r="619" spans="1:17" ht="14.4" customHeight="1" x14ac:dyDescent="0.3">
      <c r="A619" s="831" t="s">
        <v>588</v>
      </c>
      <c r="B619" s="832" t="s">
        <v>6785</v>
      </c>
      <c r="C619" s="832" t="s">
        <v>6925</v>
      </c>
      <c r="D619" s="832" t="s">
        <v>7891</v>
      </c>
      <c r="E619" s="832" t="s">
        <v>7892</v>
      </c>
      <c r="F619" s="849"/>
      <c r="G619" s="849"/>
      <c r="H619" s="849"/>
      <c r="I619" s="849"/>
      <c r="J619" s="849">
        <v>1</v>
      </c>
      <c r="K619" s="849">
        <v>28130.02</v>
      </c>
      <c r="L619" s="849">
        <v>1</v>
      </c>
      <c r="M619" s="849">
        <v>28130.02</v>
      </c>
      <c r="N619" s="849"/>
      <c r="O619" s="849"/>
      <c r="P619" s="837"/>
      <c r="Q619" s="850"/>
    </row>
    <row r="620" spans="1:17" ht="14.4" customHeight="1" x14ac:dyDescent="0.3">
      <c r="A620" s="831" t="s">
        <v>588</v>
      </c>
      <c r="B620" s="832" t="s">
        <v>6785</v>
      </c>
      <c r="C620" s="832" t="s">
        <v>6925</v>
      </c>
      <c r="D620" s="832" t="s">
        <v>7893</v>
      </c>
      <c r="E620" s="832"/>
      <c r="F620" s="849"/>
      <c r="G620" s="849"/>
      <c r="H620" s="849"/>
      <c r="I620" s="849"/>
      <c r="J620" s="849"/>
      <c r="K620" s="849"/>
      <c r="L620" s="849"/>
      <c r="M620" s="849"/>
      <c r="N620" s="849">
        <v>4</v>
      </c>
      <c r="O620" s="849">
        <v>38617.72</v>
      </c>
      <c r="P620" s="837"/>
      <c r="Q620" s="850">
        <v>9654.43</v>
      </c>
    </row>
    <row r="621" spans="1:17" ht="14.4" customHeight="1" x14ac:dyDescent="0.3">
      <c r="A621" s="831" t="s">
        <v>588</v>
      </c>
      <c r="B621" s="832" t="s">
        <v>6785</v>
      </c>
      <c r="C621" s="832" t="s">
        <v>6925</v>
      </c>
      <c r="D621" s="832" t="s">
        <v>7893</v>
      </c>
      <c r="E621" s="832" t="s">
        <v>7894</v>
      </c>
      <c r="F621" s="849"/>
      <c r="G621" s="849"/>
      <c r="H621" s="849"/>
      <c r="I621" s="849"/>
      <c r="J621" s="849"/>
      <c r="K621" s="849"/>
      <c r="L621" s="849"/>
      <c r="M621" s="849"/>
      <c r="N621" s="849">
        <v>3</v>
      </c>
      <c r="O621" s="849">
        <v>28963.29</v>
      </c>
      <c r="P621" s="837"/>
      <c r="Q621" s="850">
        <v>9654.43</v>
      </c>
    </row>
    <row r="622" spans="1:17" ht="14.4" customHeight="1" x14ac:dyDescent="0.3">
      <c r="A622" s="831" t="s">
        <v>588</v>
      </c>
      <c r="B622" s="832" t="s">
        <v>6785</v>
      </c>
      <c r="C622" s="832" t="s">
        <v>6925</v>
      </c>
      <c r="D622" s="832" t="s">
        <v>7895</v>
      </c>
      <c r="E622" s="832" t="s">
        <v>7896</v>
      </c>
      <c r="F622" s="849"/>
      <c r="G622" s="849"/>
      <c r="H622" s="849"/>
      <c r="I622" s="849"/>
      <c r="J622" s="849"/>
      <c r="K622" s="849"/>
      <c r="L622" s="849"/>
      <c r="M622" s="849"/>
      <c r="N622" s="849">
        <v>1</v>
      </c>
      <c r="O622" s="849">
        <v>643.58000000000004</v>
      </c>
      <c r="P622" s="837"/>
      <c r="Q622" s="850">
        <v>643.58000000000004</v>
      </c>
    </row>
    <row r="623" spans="1:17" ht="14.4" customHeight="1" x14ac:dyDescent="0.3">
      <c r="A623" s="831" t="s">
        <v>588</v>
      </c>
      <c r="B623" s="832" t="s">
        <v>6785</v>
      </c>
      <c r="C623" s="832" t="s">
        <v>6925</v>
      </c>
      <c r="D623" s="832" t="s">
        <v>7897</v>
      </c>
      <c r="E623" s="832" t="s">
        <v>7898</v>
      </c>
      <c r="F623" s="849"/>
      <c r="G623" s="849"/>
      <c r="H623" s="849"/>
      <c r="I623" s="849"/>
      <c r="J623" s="849"/>
      <c r="K623" s="849"/>
      <c r="L623" s="849"/>
      <c r="M623" s="849"/>
      <c r="N623" s="849">
        <v>1</v>
      </c>
      <c r="O623" s="849">
        <v>4343.3999999999996</v>
      </c>
      <c r="P623" s="837"/>
      <c r="Q623" s="850">
        <v>4343.3999999999996</v>
      </c>
    </row>
    <row r="624" spans="1:17" ht="14.4" customHeight="1" x14ac:dyDescent="0.3">
      <c r="A624" s="831" t="s">
        <v>588</v>
      </c>
      <c r="B624" s="832" t="s">
        <v>6785</v>
      </c>
      <c r="C624" s="832" t="s">
        <v>6925</v>
      </c>
      <c r="D624" s="832" t="s">
        <v>7899</v>
      </c>
      <c r="E624" s="832" t="s">
        <v>7900</v>
      </c>
      <c r="F624" s="849"/>
      <c r="G624" s="849"/>
      <c r="H624" s="849"/>
      <c r="I624" s="849"/>
      <c r="J624" s="849"/>
      <c r="K624" s="849"/>
      <c r="L624" s="849"/>
      <c r="M624" s="849"/>
      <c r="N624" s="849">
        <v>4</v>
      </c>
      <c r="O624" s="849">
        <v>22557.08</v>
      </c>
      <c r="P624" s="837"/>
      <c r="Q624" s="850">
        <v>5639.27</v>
      </c>
    </row>
    <row r="625" spans="1:17" ht="14.4" customHeight="1" x14ac:dyDescent="0.3">
      <c r="A625" s="831" t="s">
        <v>588</v>
      </c>
      <c r="B625" s="832" t="s">
        <v>6785</v>
      </c>
      <c r="C625" s="832" t="s">
        <v>6925</v>
      </c>
      <c r="D625" s="832" t="s">
        <v>7901</v>
      </c>
      <c r="E625" s="832" t="s">
        <v>7779</v>
      </c>
      <c r="F625" s="849"/>
      <c r="G625" s="849"/>
      <c r="H625" s="849"/>
      <c r="I625" s="849"/>
      <c r="J625" s="849"/>
      <c r="K625" s="849"/>
      <c r="L625" s="849"/>
      <c r="M625" s="849"/>
      <c r="N625" s="849">
        <v>5</v>
      </c>
      <c r="O625" s="849">
        <v>39293.75</v>
      </c>
      <c r="P625" s="837"/>
      <c r="Q625" s="850">
        <v>7858.75</v>
      </c>
    </row>
    <row r="626" spans="1:17" ht="14.4" customHeight="1" x14ac:dyDescent="0.3">
      <c r="A626" s="831" t="s">
        <v>588</v>
      </c>
      <c r="B626" s="832" t="s">
        <v>6785</v>
      </c>
      <c r="C626" s="832" t="s">
        <v>6925</v>
      </c>
      <c r="D626" s="832" t="s">
        <v>7902</v>
      </c>
      <c r="E626" s="832" t="s">
        <v>7903</v>
      </c>
      <c r="F626" s="849"/>
      <c r="G626" s="849"/>
      <c r="H626" s="849"/>
      <c r="I626" s="849"/>
      <c r="J626" s="849"/>
      <c r="K626" s="849"/>
      <c r="L626" s="849"/>
      <c r="M626" s="849"/>
      <c r="N626" s="849">
        <v>1</v>
      </c>
      <c r="O626" s="849">
        <v>6796</v>
      </c>
      <c r="P626" s="837"/>
      <c r="Q626" s="850">
        <v>6796</v>
      </c>
    </row>
    <row r="627" spans="1:17" ht="14.4" customHeight="1" x14ac:dyDescent="0.3">
      <c r="A627" s="831" t="s">
        <v>588</v>
      </c>
      <c r="B627" s="832" t="s">
        <v>6785</v>
      </c>
      <c r="C627" s="832" t="s">
        <v>6925</v>
      </c>
      <c r="D627" s="832" t="s">
        <v>7904</v>
      </c>
      <c r="E627" s="832" t="s">
        <v>7905</v>
      </c>
      <c r="F627" s="849">
        <v>1</v>
      </c>
      <c r="G627" s="849">
        <v>1551.44</v>
      </c>
      <c r="H627" s="849"/>
      <c r="I627" s="849">
        <v>1551.44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588</v>
      </c>
      <c r="B628" s="832" t="s">
        <v>6785</v>
      </c>
      <c r="C628" s="832" t="s">
        <v>6925</v>
      </c>
      <c r="D628" s="832" t="s">
        <v>7906</v>
      </c>
      <c r="E628" s="832" t="s">
        <v>7907</v>
      </c>
      <c r="F628" s="849"/>
      <c r="G628" s="849"/>
      <c r="H628" s="849"/>
      <c r="I628" s="849"/>
      <c r="J628" s="849">
        <v>1</v>
      </c>
      <c r="K628" s="849">
        <v>379.6</v>
      </c>
      <c r="L628" s="849">
        <v>1</v>
      </c>
      <c r="M628" s="849">
        <v>379.6</v>
      </c>
      <c r="N628" s="849"/>
      <c r="O628" s="849"/>
      <c r="P628" s="837"/>
      <c r="Q628" s="850"/>
    </row>
    <row r="629" spans="1:17" ht="14.4" customHeight="1" x14ac:dyDescent="0.3">
      <c r="A629" s="831" t="s">
        <v>588</v>
      </c>
      <c r="B629" s="832" t="s">
        <v>6785</v>
      </c>
      <c r="C629" s="832" t="s">
        <v>6925</v>
      </c>
      <c r="D629" s="832" t="s">
        <v>7908</v>
      </c>
      <c r="E629" s="832" t="s">
        <v>7869</v>
      </c>
      <c r="F629" s="849"/>
      <c r="G629" s="849"/>
      <c r="H629" s="849"/>
      <c r="I629" s="849"/>
      <c r="J629" s="849"/>
      <c r="K629" s="849"/>
      <c r="L629" s="849"/>
      <c r="M629" s="849"/>
      <c r="N629" s="849">
        <v>1</v>
      </c>
      <c r="O629" s="849">
        <v>25000</v>
      </c>
      <c r="P629" s="837"/>
      <c r="Q629" s="850">
        <v>25000</v>
      </c>
    </row>
    <row r="630" spans="1:17" ht="14.4" customHeight="1" x14ac:dyDescent="0.3">
      <c r="A630" s="831" t="s">
        <v>588</v>
      </c>
      <c r="B630" s="832" t="s">
        <v>6785</v>
      </c>
      <c r="C630" s="832" t="s">
        <v>6925</v>
      </c>
      <c r="D630" s="832" t="s">
        <v>7909</v>
      </c>
      <c r="E630" s="832" t="s">
        <v>7894</v>
      </c>
      <c r="F630" s="849"/>
      <c r="G630" s="849"/>
      <c r="H630" s="849"/>
      <c r="I630" s="849"/>
      <c r="J630" s="849"/>
      <c r="K630" s="849"/>
      <c r="L630" s="849"/>
      <c r="M630" s="849"/>
      <c r="N630" s="849">
        <v>1</v>
      </c>
      <c r="O630" s="849">
        <v>8187.11</v>
      </c>
      <c r="P630" s="837"/>
      <c r="Q630" s="850">
        <v>8187.11</v>
      </c>
    </row>
    <row r="631" spans="1:17" ht="14.4" customHeight="1" x14ac:dyDescent="0.3">
      <c r="A631" s="831" t="s">
        <v>588</v>
      </c>
      <c r="B631" s="832" t="s">
        <v>6785</v>
      </c>
      <c r="C631" s="832" t="s">
        <v>6925</v>
      </c>
      <c r="D631" s="832" t="s">
        <v>7910</v>
      </c>
      <c r="E631" s="832" t="s">
        <v>7911</v>
      </c>
      <c r="F631" s="849"/>
      <c r="G631" s="849"/>
      <c r="H631" s="849"/>
      <c r="I631" s="849"/>
      <c r="J631" s="849"/>
      <c r="K631" s="849"/>
      <c r="L631" s="849"/>
      <c r="M631" s="849"/>
      <c r="N631" s="849">
        <v>1</v>
      </c>
      <c r="O631" s="849">
        <v>7787</v>
      </c>
      <c r="P631" s="837"/>
      <c r="Q631" s="850">
        <v>7787</v>
      </c>
    </row>
    <row r="632" spans="1:17" ht="14.4" customHeight="1" x14ac:dyDescent="0.3">
      <c r="A632" s="831" t="s">
        <v>588</v>
      </c>
      <c r="B632" s="832" t="s">
        <v>6785</v>
      </c>
      <c r="C632" s="832" t="s">
        <v>6925</v>
      </c>
      <c r="D632" s="832" t="s">
        <v>7912</v>
      </c>
      <c r="E632" s="832" t="s">
        <v>7732</v>
      </c>
      <c r="F632" s="849"/>
      <c r="G632" s="849"/>
      <c r="H632" s="849"/>
      <c r="I632" s="849"/>
      <c r="J632" s="849">
        <v>1</v>
      </c>
      <c r="K632" s="849">
        <v>30150.93</v>
      </c>
      <c r="L632" s="849">
        <v>1</v>
      </c>
      <c r="M632" s="849">
        <v>30150.93</v>
      </c>
      <c r="N632" s="849"/>
      <c r="O632" s="849"/>
      <c r="P632" s="837"/>
      <c r="Q632" s="850"/>
    </row>
    <row r="633" spans="1:17" ht="14.4" customHeight="1" x14ac:dyDescent="0.3">
      <c r="A633" s="831" t="s">
        <v>588</v>
      </c>
      <c r="B633" s="832" t="s">
        <v>6785</v>
      </c>
      <c r="C633" s="832" t="s">
        <v>6925</v>
      </c>
      <c r="D633" s="832" t="s">
        <v>7913</v>
      </c>
      <c r="E633" s="832" t="s">
        <v>7235</v>
      </c>
      <c r="F633" s="849">
        <v>1</v>
      </c>
      <c r="G633" s="849">
        <v>226.8</v>
      </c>
      <c r="H633" s="849">
        <v>1</v>
      </c>
      <c r="I633" s="849">
        <v>226.8</v>
      </c>
      <c r="J633" s="849">
        <v>1</v>
      </c>
      <c r="K633" s="849">
        <v>226.8</v>
      </c>
      <c r="L633" s="849">
        <v>1</v>
      </c>
      <c r="M633" s="849">
        <v>226.8</v>
      </c>
      <c r="N633" s="849">
        <v>1</v>
      </c>
      <c r="O633" s="849">
        <v>226.8</v>
      </c>
      <c r="P633" s="837">
        <v>1</v>
      </c>
      <c r="Q633" s="850">
        <v>226.8</v>
      </c>
    </row>
    <row r="634" spans="1:17" ht="14.4" customHeight="1" x14ac:dyDescent="0.3">
      <c r="A634" s="831" t="s">
        <v>588</v>
      </c>
      <c r="B634" s="832" t="s">
        <v>6785</v>
      </c>
      <c r="C634" s="832" t="s">
        <v>6925</v>
      </c>
      <c r="D634" s="832" t="s">
        <v>7914</v>
      </c>
      <c r="E634" s="832" t="s">
        <v>7782</v>
      </c>
      <c r="F634" s="849"/>
      <c r="G634" s="849"/>
      <c r="H634" s="849"/>
      <c r="I634" s="849"/>
      <c r="J634" s="849"/>
      <c r="K634" s="849"/>
      <c r="L634" s="849"/>
      <c r="M634" s="849"/>
      <c r="N634" s="849">
        <v>1</v>
      </c>
      <c r="O634" s="849">
        <v>6396.54</v>
      </c>
      <c r="P634" s="837"/>
      <c r="Q634" s="850">
        <v>6396.54</v>
      </c>
    </row>
    <row r="635" spans="1:17" ht="14.4" customHeight="1" x14ac:dyDescent="0.3">
      <c r="A635" s="831" t="s">
        <v>588</v>
      </c>
      <c r="B635" s="832" t="s">
        <v>6785</v>
      </c>
      <c r="C635" s="832" t="s">
        <v>6925</v>
      </c>
      <c r="D635" s="832" t="s">
        <v>7915</v>
      </c>
      <c r="E635" s="832" t="s">
        <v>7916</v>
      </c>
      <c r="F635" s="849"/>
      <c r="G635" s="849"/>
      <c r="H635" s="849"/>
      <c r="I635" s="849"/>
      <c r="J635" s="849"/>
      <c r="K635" s="849"/>
      <c r="L635" s="849"/>
      <c r="M635" s="849"/>
      <c r="N635" s="849">
        <v>1</v>
      </c>
      <c r="O635" s="849">
        <v>6500.2</v>
      </c>
      <c r="P635" s="837"/>
      <c r="Q635" s="850">
        <v>6500.2</v>
      </c>
    </row>
    <row r="636" spans="1:17" ht="14.4" customHeight="1" x14ac:dyDescent="0.3">
      <c r="A636" s="831" t="s">
        <v>588</v>
      </c>
      <c r="B636" s="832" t="s">
        <v>6785</v>
      </c>
      <c r="C636" s="832" t="s">
        <v>6925</v>
      </c>
      <c r="D636" s="832" t="s">
        <v>7917</v>
      </c>
      <c r="E636" s="832" t="s">
        <v>7918</v>
      </c>
      <c r="F636" s="849">
        <v>1</v>
      </c>
      <c r="G636" s="849">
        <v>9000.82</v>
      </c>
      <c r="H636" s="849"/>
      <c r="I636" s="849">
        <v>9000.82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" customHeight="1" x14ac:dyDescent="0.3">
      <c r="A637" s="831" t="s">
        <v>588</v>
      </c>
      <c r="B637" s="832" t="s">
        <v>6785</v>
      </c>
      <c r="C637" s="832" t="s">
        <v>6925</v>
      </c>
      <c r="D637" s="832" t="s">
        <v>7919</v>
      </c>
      <c r="E637" s="832" t="s">
        <v>7920</v>
      </c>
      <c r="F637" s="849"/>
      <c r="G637" s="849"/>
      <c r="H637" s="849"/>
      <c r="I637" s="849"/>
      <c r="J637" s="849"/>
      <c r="K637" s="849"/>
      <c r="L637" s="849"/>
      <c r="M637" s="849"/>
      <c r="N637" s="849">
        <v>1</v>
      </c>
      <c r="O637" s="849">
        <v>9063</v>
      </c>
      <c r="P637" s="837"/>
      <c r="Q637" s="850">
        <v>9063</v>
      </c>
    </row>
    <row r="638" spans="1:17" ht="14.4" customHeight="1" x14ac:dyDescent="0.3">
      <c r="A638" s="831" t="s">
        <v>588</v>
      </c>
      <c r="B638" s="832" t="s">
        <v>6785</v>
      </c>
      <c r="C638" s="832" t="s">
        <v>6925</v>
      </c>
      <c r="D638" s="832" t="s">
        <v>7921</v>
      </c>
      <c r="E638" s="832" t="s">
        <v>7922</v>
      </c>
      <c r="F638" s="849"/>
      <c r="G638" s="849"/>
      <c r="H638" s="849"/>
      <c r="I638" s="849"/>
      <c r="J638" s="849"/>
      <c r="K638" s="849"/>
      <c r="L638" s="849"/>
      <c r="M638" s="849"/>
      <c r="N638" s="849">
        <v>1</v>
      </c>
      <c r="O638" s="849">
        <v>4475</v>
      </c>
      <c r="P638" s="837"/>
      <c r="Q638" s="850">
        <v>4475</v>
      </c>
    </row>
    <row r="639" spans="1:17" ht="14.4" customHeight="1" x14ac:dyDescent="0.3">
      <c r="A639" s="831" t="s">
        <v>588</v>
      </c>
      <c r="B639" s="832" t="s">
        <v>6785</v>
      </c>
      <c r="C639" s="832" t="s">
        <v>6925</v>
      </c>
      <c r="D639" s="832" t="s">
        <v>7923</v>
      </c>
      <c r="E639" s="832" t="s">
        <v>7246</v>
      </c>
      <c r="F639" s="849"/>
      <c r="G639" s="849"/>
      <c r="H639" s="849"/>
      <c r="I639" s="849"/>
      <c r="J639" s="849"/>
      <c r="K639" s="849"/>
      <c r="L639" s="849"/>
      <c r="M639" s="849"/>
      <c r="N639" s="849">
        <v>1</v>
      </c>
      <c r="O639" s="849">
        <v>5327.95</v>
      </c>
      <c r="P639" s="837"/>
      <c r="Q639" s="850">
        <v>5327.95</v>
      </c>
    </row>
    <row r="640" spans="1:17" ht="14.4" customHeight="1" x14ac:dyDescent="0.3">
      <c r="A640" s="831" t="s">
        <v>588</v>
      </c>
      <c r="B640" s="832" t="s">
        <v>6785</v>
      </c>
      <c r="C640" s="832" t="s">
        <v>6925</v>
      </c>
      <c r="D640" s="832" t="s">
        <v>7924</v>
      </c>
      <c r="E640" s="832" t="s">
        <v>7925</v>
      </c>
      <c r="F640" s="849"/>
      <c r="G640" s="849"/>
      <c r="H640" s="849"/>
      <c r="I640" s="849"/>
      <c r="J640" s="849">
        <v>1</v>
      </c>
      <c r="K640" s="849">
        <v>2321</v>
      </c>
      <c r="L640" s="849">
        <v>1</v>
      </c>
      <c r="M640" s="849">
        <v>2321</v>
      </c>
      <c r="N640" s="849"/>
      <c r="O640" s="849"/>
      <c r="P640" s="837"/>
      <c r="Q640" s="850"/>
    </row>
    <row r="641" spans="1:17" ht="14.4" customHeight="1" x14ac:dyDescent="0.3">
      <c r="A641" s="831" t="s">
        <v>588</v>
      </c>
      <c r="B641" s="832" t="s">
        <v>6785</v>
      </c>
      <c r="C641" s="832" t="s">
        <v>6925</v>
      </c>
      <c r="D641" s="832" t="s">
        <v>7926</v>
      </c>
      <c r="E641" s="832" t="s">
        <v>7927</v>
      </c>
      <c r="F641" s="849"/>
      <c r="G641" s="849"/>
      <c r="H641" s="849"/>
      <c r="I641" s="849"/>
      <c r="J641" s="849"/>
      <c r="K641" s="849"/>
      <c r="L641" s="849"/>
      <c r="M641" s="849"/>
      <c r="N641" s="849">
        <v>2</v>
      </c>
      <c r="O641" s="849">
        <v>2968.04</v>
      </c>
      <c r="P641" s="837"/>
      <c r="Q641" s="850">
        <v>1484.02</v>
      </c>
    </row>
    <row r="642" spans="1:17" ht="14.4" customHeight="1" x14ac:dyDescent="0.3">
      <c r="A642" s="831" t="s">
        <v>588</v>
      </c>
      <c r="B642" s="832" t="s">
        <v>6785</v>
      </c>
      <c r="C642" s="832" t="s">
        <v>6925</v>
      </c>
      <c r="D642" s="832" t="s">
        <v>7928</v>
      </c>
      <c r="E642" s="832" t="s">
        <v>7929</v>
      </c>
      <c r="F642" s="849"/>
      <c r="G642" s="849"/>
      <c r="H642" s="849"/>
      <c r="I642" s="849"/>
      <c r="J642" s="849"/>
      <c r="K642" s="849"/>
      <c r="L642" s="849"/>
      <c r="M642" s="849"/>
      <c r="N642" s="849">
        <v>1</v>
      </c>
      <c r="O642" s="849">
        <v>1379</v>
      </c>
      <c r="P642" s="837"/>
      <c r="Q642" s="850">
        <v>1379</v>
      </c>
    </row>
    <row r="643" spans="1:17" ht="14.4" customHeight="1" x14ac:dyDescent="0.3">
      <c r="A643" s="831" t="s">
        <v>588</v>
      </c>
      <c r="B643" s="832" t="s">
        <v>6785</v>
      </c>
      <c r="C643" s="832" t="s">
        <v>6925</v>
      </c>
      <c r="D643" s="832" t="s">
        <v>7930</v>
      </c>
      <c r="E643" s="832" t="s">
        <v>7931</v>
      </c>
      <c r="F643" s="849"/>
      <c r="G643" s="849"/>
      <c r="H643" s="849"/>
      <c r="I643" s="849"/>
      <c r="J643" s="849"/>
      <c r="K643" s="849"/>
      <c r="L643" s="849"/>
      <c r="M643" s="849"/>
      <c r="N643" s="849">
        <v>1</v>
      </c>
      <c r="O643" s="849">
        <v>11774.13</v>
      </c>
      <c r="P643" s="837"/>
      <c r="Q643" s="850">
        <v>11774.13</v>
      </c>
    </row>
    <row r="644" spans="1:17" ht="14.4" customHeight="1" x14ac:dyDescent="0.3">
      <c r="A644" s="831" t="s">
        <v>588</v>
      </c>
      <c r="B644" s="832" t="s">
        <v>6785</v>
      </c>
      <c r="C644" s="832" t="s">
        <v>6925</v>
      </c>
      <c r="D644" s="832" t="s">
        <v>7932</v>
      </c>
      <c r="E644" s="832" t="s">
        <v>7933</v>
      </c>
      <c r="F644" s="849"/>
      <c r="G644" s="849"/>
      <c r="H644" s="849"/>
      <c r="I644" s="849"/>
      <c r="J644" s="849">
        <v>1</v>
      </c>
      <c r="K644" s="849">
        <v>8294.4</v>
      </c>
      <c r="L644" s="849">
        <v>1</v>
      </c>
      <c r="M644" s="849">
        <v>8294.4</v>
      </c>
      <c r="N644" s="849"/>
      <c r="O644" s="849"/>
      <c r="P644" s="837"/>
      <c r="Q644" s="850"/>
    </row>
    <row r="645" spans="1:17" ht="14.4" customHeight="1" x14ac:dyDescent="0.3">
      <c r="A645" s="831" t="s">
        <v>588</v>
      </c>
      <c r="B645" s="832" t="s">
        <v>6785</v>
      </c>
      <c r="C645" s="832" t="s">
        <v>6925</v>
      </c>
      <c r="D645" s="832" t="s">
        <v>7934</v>
      </c>
      <c r="E645" s="832" t="s">
        <v>7935</v>
      </c>
      <c r="F645" s="849"/>
      <c r="G645" s="849"/>
      <c r="H645" s="849"/>
      <c r="I645" s="849"/>
      <c r="J645" s="849"/>
      <c r="K645" s="849"/>
      <c r="L645" s="849"/>
      <c r="M645" s="849"/>
      <c r="N645" s="849">
        <v>2</v>
      </c>
      <c r="O645" s="849">
        <v>23038.36</v>
      </c>
      <c r="P645" s="837"/>
      <c r="Q645" s="850">
        <v>11519.18</v>
      </c>
    </row>
    <row r="646" spans="1:17" ht="14.4" customHeight="1" x14ac:dyDescent="0.3">
      <c r="A646" s="831" t="s">
        <v>588</v>
      </c>
      <c r="B646" s="832" t="s">
        <v>6785</v>
      </c>
      <c r="C646" s="832" t="s">
        <v>6925</v>
      </c>
      <c r="D646" s="832" t="s">
        <v>7936</v>
      </c>
      <c r="E646" s="832" t="s">
        <v>7937</v>
      </c>
      <c r="F646" s="849"/>
      <c r="G646" s="849"/>
      <c r="H646" s="849"/>
      <c r="I646" s="849"/>
      <c r="J646" s="849">
        <v>1</v>
      </c>
      <c r="K646" s="849">
        <v>717.4</v>
      </c>
      <c r="L646" s="849">
        <v>1</v>
      </c>
      <c r="M646" s="849">
        <v>717.4</v>
      </c>
      <c r="N646" s="849"/>
      <c r="O646" s="849"/>
      <c r="P646" s="837"/>
      <c r="Q646" s="850"/>
    </row>
    <row r="647" spans="1:17" ht="14.4" customHeight="1" x14ac:dyDescent="0.3">
      <c r="A647" s="831" t="s">
        <v>588</v>
      </c>
      <c r="B647" s="832" t="s">
        <v>6785</v>
      </c>
      <c r="C647" s="832" t="s">
        <v>6925</v>
      </c>
      <c r="D647" s="832" t="s">
        <v>7938</v>
      </c>
      <c r="E647" s="832" t="s">
        <v>7732</v>
      </c>
      <c r="F647" s="849"/>
      <c r="G647" s="849"/>
      <c r="H647" s="849"/>
      <c r="I647" s="849"/>
      <c r="J647" s="849">
        <v>1</v>
      </c>
      <c r="K647" s="849">
        <v>52244.95</v>
      </c>
      <c r="L647" s="849">
        <v>1</v>
      </c>
      <c r="M647" s="849">
        <v>52244.95</v>
      </c>
      <c r="N647" s="849"/>
      <c r="O647" s="849"/>
      <c r="P647" s="837"/>
      <c r="Q647" s="850"/>
    </row>
    <row r="648" spans="1:17" ht="14.4" customHeight="1" x14ac:dyDescent="0.3">
      <c r="A648" s="831" t="s">
        <v>588</v>
      </c>
      <c r="B648" s="832" t="s">
        <v>6785</v>
      </c>
      <c r="C648" s="832" t="s">
        <v>6925</v>
      </c>
      <c r="D648" s="832" t="s">
        <v>7939</v>
      </c>
      <c r="E648" s="832" t="s">
        <v>7940</v>
      </c>
      <c r="F648" s="849"/>
      <c r="G648" s="849"/>
      <c r="H648" s="849"/>
      <c r="I648" s="849"/>
      <c r="J648" s="849">
        <v>1</v>
      </c>
      <c r="K648" s="849">
        <v>305.5</v>
      </c>
      <c r="L648" s="849">
        <v>1</v>
      </c>
      <c r="M648" s="849">
        <v>305.5</v>
      </c>
      <c r="N648" s="849"/>
      <c r="O648" s="849"/>
      <c r="P648" s="837"/>
      <c r="Q648" s="850"/>
    </row>
    <row r="649" spans="1:17" ht="14.4" customHeight="1" x14ac:dyDescent="0.3">
      <c r="A649" s="831" t="s">
        <v>588</v>
      </c>
      <c r="B649" s="832" t="s">
        <v>6785</v>
      </c>
      <c r="C649" s="832" t="s">
        <v>6925</v>
      </c>
      <c r="D649" s="832" t="s">
        <v>7941</v>
      </c>
      <c r="E649" s="832" t="s">
        <v>7942</v>
      </c>
      <c r="F649" s="849">
        <v>1</v>
      </c>
      <c r="G649" s="849">
        <v>4827</v>
      </c>
      <c r="H649" s="849"/>
      <c r="I649" s="849">
        <v>4827</v>
      </c>
      <c r="J649" s="849"/>
      <c r="K649" s="849"/>
      <c r="L649" s="849"/>
      <c r="M649" s="849"/>
      <c r="N649" s="849">
        <v>1</v>
      </c>
      <c r="O649" s="849">
        <v>4827</v>
      </c>
      <c r="P649" s="837"/>
      <c r="Q649" s="850">
        <v>4827</v>
      </c>
    </row>
    <row r="650" spans="1:17" ht="14.4" customHeight="1" x14ac:dyDescent="0.3">
      <c r="A650" s="831" t="s">
        <v>588</v>
      </c>
      <c r="B650" s="832" t="s">
        <v>6785</v>
      </c>
      <c r="C650" s="832" t="s">
        <v>6925</v>
      </c>
      <c r="D650" s="832" t="s">
        <v>7943</v>
      </c>
      <c r="E650" s="832" t="s">
        <v>7944</v>
      </c>
      <c r="F650" s="849"/>
      <c r="G650" s="849"/>
      <c r="H650" s="849"/>
      <c r="I650" s="849"/>
      <c r="J650" s="849">
        <v>1</v>
      </c>
      <c r="K650" s="849">
        <v>197.2</v>
      </c>
      <c r="L650" s="849">
        <v>1</v>
      </c>
      <c r="M650" s="849">
        <v>197.2</v>
      </c>
      <c r="N650" s="849"/>
      <c r="O650" s="849"/>
      <c r="P650" s="837"/>
      <c r="Q650" s="850"/>
    </row>
    <row r="651" spans="1:17" ht="14.4" customHeight="1" x14ac:dyDescent="0.3">
      <c r="A651" s="831" t="s">
        <v>588</v>
      </c>
      <c r="B651" s="832" t="s">
        <v>6785</v>
      </c>
      <c r="C651" s="832" t="s">
        <v>6925</v>
      </c>
      <c r="D651" s="832" t="s">
        <v>7945</v>
      </c>
      <c r="E651" s="832" t="s">
        <v>7946</v>
      </c>
      <c r="F651" s="849"/>
      <c r="G651" s="849"/>
      <c r="H651" s="849"/>
      <c r="I651" s="849"/>
      <c r="J651" s="849"/>
      <c r="K651" s="849"/>
      <c r="L651" s="849"/>
      <c r="M651" s="849"/>
      <c r="N651" s="849">
        <v>1</v>
      </c>
      <c r="O651" s="849">
        <v>8413.1299999999992</v>
      </c>
      <c r="P651" s="837"/>
      <c r="Q651" s="850">
        <v>8413.1299999999992</v>
      </c>
    </row>
    <row r="652" spans="1:17" ht="14.4" customHeight="1" x14ac:dyDescent="0.3">
      <c r="A652" s="831" t="s">
        <v>588</v>
      </c>
      <c r="B652" s="832" t="s">
        <v>6785</v>
      </c>
      <c r="C652" s="832" t="s">
        <v>6925</v>
      </c>
      <c r="D652" s="832" t="s">
        <v>7947</v>
      </c>
      <c r="E652" s="832" t="s">
        <v>7948</v>
      </c>
      <c r="F652" s="849"/>
      <c r="G652" s="849"/>
      <c r="H652" s="849"/>
      <c r="I652" s="849"/>
      <c r="J652" s="849"/>
      <c r="K652" s="849"/>
      <c r="L652" s="849"/>
      <c r="M652" s="849"/>
      <c r="N652" s="849">
        <v>1</v>
      </c>
      <c r="O652" s="849">
        <v>12800</v>
      </c>
      <c r="P652" s="837"/>
      <c r="Q652" s="850">
        <v>12800</v>
      </c>
    </row>
    <row r="653" spans="1:17" ht="14.4" customHeight="1" x14ac:dyDescent="0.3">
      <c r="A653" s="831" t="s">
        <v>588</v>
      </c>
      <c r="B653" s="832" t="s">
        <v>6785</v>
      </c>
      <c r="C653" s="832" t="s">
        <v>6788</v>
      </c>
      <c r="D653" s="832" t="s">
        <v>7949</v>
      </c>
      <c r="E653" s="832" t="s">
        <v>7950</v>
      </c>
      <c r="F653" s="849">
        <v>171</v>
      </c>
      <c r="G653" s="849">
        <v>32319</v>
      </c>
      <c r="H653" s="849">
        <v>1.3811538461538462</v>
      </c>
      <c r="I653" s="849">
        <v>189</v>
      </c>
      <c r="J653" s="849">
        <v>120</v>
      </c>
      <c r="K653" s="849">
        <v>23400</v>
      </c>
      <c r="L653" s="849">
        <v>1</v>
      </c>
      <c r="M653" s="849">
        <v>195</v>
      </c>
      <c r="N653" s="849">
        <v>186</v>
      </c>
      <c r="O653" s="849">
        <v>36456</v>
      </c>
      <c r="P653" s="837">
        <v>1.5579487179487179</v>
      </c>
      <c r="Q653" s="850">
        <v>196</v>
      </c>
    </row>
    <row r="654" spans="1:17" ht="14.4" customHeight="1" x14ac:dyDescent="0.3">
      <c r="A654" s="831" t="s">
        <v>588</v>
      </c>
      <c r="B654" s="832" t="s">
        <v>6785</v>
      </c>
      <c r="C654" s="832" t="s">
        <v>6788</v>
      </c>
      <c r="D654" s="832" t="s">
        <v>7010</v>
      </c>
      <c r="E654" s="832" t="s">
        <v>7011</v>
      </c>
      <c r="F654" s="849">
        <v>2</v>
      </c>
      <c r="G654" s="849">
        <v>1392</v>
      </c>
      <c r="H654" s="849">
        <v>0.32722143864598024</v>
      </c>
      <c r="I654" s="849">
        <v>696</v>
      </c>
      <c r="J654" s="849">
        <v>6</v>
      </c>
      <c r="K654" s="849">
        <v>4254</v>
      </c>
      <c r="L654" s="849">
        <v>1</v>
      </c>
      <c r="M654" s="849">
        <v>709</v>
      </c>
      <c r="N654" s="849">
        <v>2</v>
      </c>
      <c r="O654" s="849">
        <v>1420</v>
      </c>
      <c r="P654" s="837">
        <v>0.33380347907851432</v>
      </c>
      <c r="Q654" s="850">
        <v>710</v>
      </c>
    </row>
    <row r="655" spans="1:17" ht="14.4" customHeight="1" x14ac:dyDescent="0.3">
      <c r="A655" s="831" t="s">
        <v>588</v>
      </c>
      <c r="B655" s="832" t="s">
        <v>6785</v>
      </c>
      <c r="C655" s="832" t="s">
        <v>6788</v>
      </c>
      <c r="D655" s="832" t="s">
        <v>6839</v>
      </c>
      <c r="E655" s="832" t="s">
        <v>6840</v>
      </c>
      <c r="F655" s="849"/>
      <c r="G655" s="849"/>
      <c r="H655" s="849"/>
      <c r="I655" s="849"/>
      <c r="J655" s="849">
        <v>1</v>
      </c>
      <c r="K655" s="849">
        <v>207</v>
      </c>
      <c r="L655" s="849">
        <v>1</v>
      </c>
      <c r="M655" s="849">
        <v>207</v>
      </c>
      <c r="N655" s="849"/>
      <c r="O655" s="849"/>
      <c r="P655" s="837"/>
      <c r="Q655" s="850"/>
    </row>
    <row r="656" spans="1:17" ht="14.4" customHeight="1" x14ac:dyDescent="0.3">
      <c r="A656" s="831" t="s">
        <v>588</v>
      </c>
      <c r="B656" s="832" t="s">
        <v>6785</v>
      </c>
      <c r="C656" s="832" t="s">
        <v>6788</v>
      </c>
      <c r="D656" s="832" t="s">
        <v>6841</v>
      </c>
      <c r="E656" s="832" t="s">
        <v>6842</v>
      </c>
      <c r="F656" s="849">
        <v>110</v>
      </c>
      <c r="G656" s="849">
        <v>33110</v>
      </c>
      <c r="H656" s="849">
        <v>1.2909891995165126</v>
      </c>
      <c r="I656" s="849">
        <v>301</v>
      </c>
      <c r="J656" s="849">
        <v>83</v>
      </c>
      <c r="K656" s="849">
        <v>25647</v>
      </c>
      <c r="L656" s="849">
        <v>1</v>
      </c>
      <c r="M656" s="849">
        <v>309</v>
      </c>
      <c r="N656" s="849">
        <v>68</v>
      </c>
      <c r="O656" s="849">
        <v>21012</v>
      </c>
      <c r="P656" s="837">
        <v>0.81927710843373491</v>
      </c>
      <c r="Q656" s="850">
        <v>309</v>
      </c>
    </row>
    <row r="657" spans="1:17" ht="14.4" customHeight="1" x14ac:dyDescent="0.3">
      <c r="A657" s="831" t="s">
        <v>588</v>
      </c>
      <c r="B657" s="832" t="s">
        <v>6785</v>
      </c>
      <c r="C657" s="832" t="s">
        <v>6788</v>
      </c>
      <c r="D657" s="832" t="s">
        <v>6843</v>
      </c>
      <c r="E657" s="832" t="s">
        <v>6844</v>
      </c>
      <c r="F657" s="849">
        <v>5</v>
      </c>
      <c r="G657" s="849">
        <v>2380</v>
      </c>
      <c r="H657" s="849">
        <v>1.2192622950819672</v>
      </c>
      <c r="I657" s="849">
        <v>476</v>
      </c>
      <c r="J657" s="849">
        <v>4</v>
      </c>
      <c r="K657" s="849">
        <v>1952</v>
      </c>
      <c r="L657" s="849">
        <v>1</v>
      </c>
      <c r="M657" s="849">
        <v>488</v>
      </c>
      <c r="N657" s="849">
        <v>1</v>
      </c>
      <c r="O657" s="849">
        <v>489</v>
      </c>
      <c r="P657" s="837">
        <v>0.25051229508196721</v>
      </c>
      <c r="Q657" s="850">
        <v>489</v>
      </c>
    </row>
    <row r="658" spans="1:17" ht="14.4" customHeight="1" x14ac:dyDescent="0.3">
      <c r="A658" s="831" t="s">
        <v>588</v>
      </c>
      <c r="B658" s="832" t="s">
        <v>6785</v>
      </c>
      <c r="C658" s="832" t="s">
        <v>6788</v>
      </c>
      <c r="D658" s="832" t="s">
        <v>6847</v>
      </c>
      <c r="E658" s="832" t="s">
        <v>6848</v>
      </c>
      <c r="F658" s="849">
        <v>4</v>
      </c>
      <c r="G658" s="849">
        <v>1296</v>
      </c>
      <c r="H658" s="849"/>
      <c r="I658" s="849">
        <v>324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" customHeight="1" x14ac:dyDescent="0.3">
      <c r="A659" s="831" t="s">
        <v>588</v>
      </c>
      <c r="B659" s="832" t="s">
        <v>6785</v>
      </c>
      <c r="C659" s="832" t="s">
        <v>6788</v>
      </c>
      <c r="D659" s="832" t="s">
        <v>6849</v>
      </c>
      <c r="E659" s="832" t="s">
        <v>6850</v>
      </c>
      <c r="F659" s="849">
        <v>291</v>
      </c>
      <c r="G659" s="849">
        <v>27063</v>
      </c>
      <c r="H659" s="849">
        <v>1.139158984720293</v>
      </c>
      <c r="I659" s="849">
        <v>93</v>
      </c>
      <c r="J659" s="849">
        <v>245</v>
      </c>
      <c r="K659" s="849">
        <v>23757</v>
      </c>
      <c r="L659" s="849">
        <v>1</v>
      </c>
      <c r="M659" s="849">
        <v>96.967346938775506</v>
      </c>
      <c r="N659" s="849">
        <v>307</v>
      </c>
      <c r="O659" s="849">
        <v>29779</v>
      </c>
      <c r="P659" s="837">
        <v>1.2534831839036915</v>
      </c>
      <c r="Q659" s="850">
        <v>97</v>
      </c>
    </row>
    <row r="660" spans="1:17" ht="14.4" customHeight="1" x14ac:dyDescent="0.3">
      <c r="A660" s="831" t="s">
        <v>588</v>
      </c>
      <c r="B660" s="832" t="s">
        <v>6785</v>
      </c>
      <c r="C660" s="832" t="s">
        <v>6788</v>
      </c>
      <c r="D660" s="832" t="s">
        <v>7951</v>
      </c>
      <c r="E660" s="832" t="s">
        <v>7952</v>
      </c>
      <c r="F660" s="849">
        <v>1</v>
      </c>
      <c r="G660" s="849">
        <v>382</v>
      </c>
      <c r="H660" s="849">
        <v>0.95739348370927313</v>
      </c>
      <c r="I660" s="849">
        <v>382</v>
      </c>
      <c r="J660" s="849">
        <v>1</v>
      </c>
      <c r="K660" s="849">
        <v>399</v>
      </c>
      <c r="L660" s="849">
        <v>1</v>
      </c>
      <c r="M660" s="849">
        <v>399</v>
      </c>
      <c r="N660" s="849"/>
      <c r="O660" s="849"/>
      <c r="P660" s="837"/>
      <c r="Q660" s="850"/>
    </row>
    <row r="661" spans="1:17" ht="14.4" customHeight="1" x14ac:dyDescent="0.3">
      <c r="A661" s="831" t="s">
        <v>588</v>
      </c>
      <c r="B661" s="832" t="s">
        <v>6785</v>
      </c>
      <c r="C661" s="832" t="s">
        <v>6788</v>
      </c>
      <c r="D661" s="832" t="s">
        <v>7953</v>
      </c>
      <c r="E661" s="832" t="s">
        <v>7954</v>
      </c>
      <c r="F661" s="849">
        <v>2</v>
      </c>
      <c r="G661" s="849">
        <v>8318</v>
      </c>
      <c r="H661" s="849">
        <v>0.95829493087557605</v>
      </c>
      <c r="I661" s="849">
        <v>4159</v>
      </c>
      <c r="J661" s="849">
        <v>2</v>
      </c>
      <c r="K661" s="849">
        <v>8680</v>
      </c>
      <c r="L661" s="849">
        <v>1</v>
      </c>
      <c r="M661" s="849">
        <v>4340</v>
      </c>
      <c r="N661" s="849"/>
      <c r="O661" s="849"/>
      <c r="P661" s="837"/>
      <c r="Q661" s="850"/>
    </row>
    <row r="662" spans="1:17" ht="14.4" customHeight="1" x14ac:dyDescent="0.3">
      <c r="A662" s="831" t="s">
        <v>588</v>
      </c>
      <c r="B662" s="832" t="s">
        <v>6785</v>
      </c>
      <c r="C662" s="832" t="s">
        <v>6788</v>
      </c>
      <c r="D662" s="832" t="s">
        <v>7955</v>
      </c>
      <c r="E662" s="832" t="s">
        <v>7956</v>
      </c>
      <c r="F662" s="849">
        <v>1</v>
      </c>
      <c r="G662" s="849">
        <v>4323</v>
      </c>
      <c r="H662" s="849"/>
      <c r="I662" s="849">
        <v>4323</v>
      </c>
      <c r="J662" s="849"/>
      <c r="K662" s="849"/>
      <c r="L662" s="849"/>
      <c r="M662" s="849"/>
      <c r="N662" s="849">
        <v>1</v>
      </c>
      <c r="O662" s="849">
        <v>4470</v>
      </c>
      <c r="P662" s="837"/>
      <c r="Q662" s="850">
        <v>4470</v>
      </c>
    </row>
    <row r="663" spans="1:17" ht="14.4" customHeight="1" x14ac:dyDescent="0.3">
      <c r="A663" s="831" t="s">
        <v>588</v>
      </c>
      <c r="B663" s="832" t="s">
        <v>6785</v>
      </c>
      <c r="C663" s="832" t="s">
        <v>6788</v>
      </c>
      <c r="D663" s="832" t="s">
        <v>7957</v>
      </c>
      <c r="E663" s="832" t="s">
        <v>7958</v>
      </c>
      <c r="F663" s="849">
        <v>2</v>
      </c>
      <c r="G663" s="849">
        <v>4714</v>
      </c>
      <c r="H663" s="849">
        <v>0.95579886455798868</v>
      </c>
      <c r="I663" s="849">
        <v>2357</v>
      </c>
      <c r="J663" s="849">
        <v>2</v>
      </c>
      <c r="K663" s="849">
        <v>4932</v>
      </c>
      <c r="L663" s="849">
        <v>1</v>
      </c>
      <c r="M663" s="849">
        <v>2466</v>
      </c>
      <c r="N663" s="849">
        <v>1</v>
      </c>
      <c r="O663" s="849">
        <v>2467</v>
      </c>
      <c r="P663" s="837">
        <v>0.50020275750202758</v>
      </c>
      <c r="Q663" s="850">
        <v>2467</v>
      </c>
    </row>
    <row r="664" spans="1:17" ht="14.4" customHeight="1" x14ac:dyDescent="0.3">
      <c r="A664" s="831" t="s">
        <v>588</v>
      </c>
      <c r="B664" s="832" t="s">
        <v>6785</v>
      </c>
      <c r="C664" s="832" t="s">
        <v>6788</v>
      </c>
      <c r="D664" s="832" t="s">
        <v>7959</v>
      </c>
      <c r="E664" s="832" t="s">
        <v>7960</v>
      </c>
      <c r="F664" s="849">
        <v>9</v>
      </c>
      <c r="G664" s="849">
        <v>48258</v>
      </c>
      <c r="H664" s="849">
        <v>1.2518612674777556</v>
      </c>
      <c r="I664" s="849">
        <v>5362</v>
      </c>
      <c r="J664" s="849">
        <v>7</v>
      </c>
      <c r="K664" s="849">
        <v>38549</v>
      </c>
      <c r="L664" s="849">
        <v>1</v>
      </c>
      <c r="M664" s="849">
        <v>5507</v>
      </c>
      <c r="N664" s="849">
        <v>8</v>
      </c>
      <c r="O664" s="849">
        <v>44072</v>
      </c>
      <c r="P664" s="837">
        <v>1.1432721990194299</v>
      </c>
      <c r="Q664" s="850">
        <v>5509</v>
      </c>
    </row>
    <row r="665" spans="1:17" ht="14.4" customHeight="1" x14ac:dyDescent="0.3">
      <c r="A665" s="831" t="s">
        <v>588</v>
      </c>
      <c r="B665" s="832" t="s">
        <v>6785</v>
      </c>
      <c r="C665" s="832" t="s">
        <v>6788</v>
      </c>
      <c r="D665" s="832" t="s">
        <v>7961</v>
      </c>
      <c r="E665" s="832" t="s">
        <v>7962</v>
      </c>
      <c r="F665" s="849"/>
      <c r="G665" s="849"/>
      <c r="H665" s="849"/>
      <c r="I665" s="849"/>
      <c r="J665" s="849">
        <v>1</v>
      </c>
      <c r="K665" s="849">
        <v>1596</v>
      </c>
      <c r="L665" s="849">
        <v>1</v>
      </c>
      <c r="M665" s="849">
        <v>1596</v>
      </c>
      <c r="N665" s="849"/>
      <c r="O665" s="849"/>
      <c r="P665" s="837"/>
      <c r="Q665" s="850"/>
    </row>
    <row r="666" spans="1:17" ht="14.4" customHeight="1" x14ac:dyDescent="0.3">
      <c r="A666" s="831" t="s">
        <v>588</v>
      </c>
      <c r="B666" s="832" t="s">
        <v>6785</v>
      </c>
      <c r="C666" s="832" t="s">
        <v>6788</v>
      </c>
      <c r="D666" s="832" t="s">
        <v>7963</v>
      </c>
      <c r="E666" s="832" t="s">
        <v>7964</v>
      </c>
      <c r="F666" s="849"/>
      <c r="G666" s="849"/>
      <c r="H666" s="849"/>
      <c r="I666" s="849"/>
      <c r="J666" s="849"/>
      <c r="K666" s="849"/>
      <c r="L666" s="849"/>
      <c r="M666" s="849"/>
      <c r="N666" s="849">
        <v>1</v>
      </c>
      <c r="O666" s="849">
        <v>3169</v>
      </c>
      <c r="P666" s="837"/>
      <c r="Q666" s="850">
        <v>3169</v>
      </c>
    </row>
    <row r="667" spans="1:17" ht="14.4" customHeight="1" x14ac:dyDescent="0.3">
      <c r="A667" s="831" t="s">
        <v>588</v>
      </c>
      <c r="B667" s="832" t="s">
        <v>6785</v>
      </c>
      <c r="C667" s="832" t="s">
        <v>6788</v>
      </c>
      <c r="D667" s="832" t="s">
        <v>7965</v>
      </c>
      <c r="E667" s="832" t="s">
        <v>7966</v>
      </c>
      <c r="F667" s="849">
        <v>1</v>
      </c>
      <c r="G667" s="849">
        <v>532</v>
      </c>
      <c r="H667" s="849"/>
      <c r="I667" s="849">
        <v>532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588</v>
      </c>
      <c r="B668" s="832" t="s">
        <v>6785</v>
      </c>
      <c r="C668" s="832" t="s">
        <v>6788</v>
      </c>
      <c r="D668" s="832" t="s">
        <v>7967</v>
      </c>
      <c r="E668" s="832" t="s">
        <v>7968</v>
      </c>
      <c r="F668" s="849">
        <v>70</v>
      </c>
      <c r="G668" s="849">
        <v>64750</v>
      </c>
      <c r="H668" s="849">
        <v>0.99093997734994332</v>
      </c>
      <c r="I668" s="849">
        <v>925</v>
      </c>
      <c r="J668" s="849">
        <v>68</v>
      </c>
      <c r="K668" s="849">
        <v>65342</v>
      </c>
      <c r="L668" s="849">
        <v>1</v>
      </c>
      <c r="M668" s="849">
        <v>960.91176470588232</v>
      </c>
      <c r="N668" s="849">
        <v>34</v>
      </c>
      <c r="O668" s="849">
        <v>32742</v>
      </c>
      <c r="P668" s="837">
        <v>0.50108659055431426</v>
      </c>
      <c r="Q668" s="850">
        <v>963</v>
      </c>
    </row>
    <row r="669" spans="1:17" ht="14.4" customHeight="1" x14ac:dyDescent="0.3">
      <c r="A669" s="831" t="s">
        <v>588</v>
      </c>
      <c r="B669" s="832" t="s">
        <v>6785</v>
      </c>
      <c r="C669" s="832" t="s">
        <v>6788</v>
      </c>
      <c r="D669" s="832" t="s">
        <v>6928</v>
      </c>
      <c r="E669" s="832" t="s">
        <v>6929</v>
      </c>
      <c r="F669" s="849">
        <v>2</v>
      </c>
      <c r="G669" s="849">
        <v>3274</v>
      </c>
      <c r="H669" s="849"/>
      <c r="I669" s="849">
        <v>1637</v>
      </c>
      <c r="J669" s="849"/>
      <c r="K669" s="849"/>
      <c r="L669" s="849"/>
      <c r="M669" s="849"/>
      <c r="N669" s="849">
        <v>1</v>
      </c>
      <c r="O669" s="849">
        <v>1678</v>
      </c>
      <c r="P669" s="837"/>
      <c r="Q669" s="850">
        <v>1678</v>
      </c>
    </row>
    <row r="670" spans="1:17" ht="14.4" customHeight="1" x14ac:dyDescent="0.3">
      <c r="A670" s="831" t="s">
        <v>588</v>
      </c>
      <c r="B670" s="832" t="s">
        <v>6785</v>
      </c>
      <c r="C670" s="832" t="s">
        <v>6788</v>
      </c>
      <c r="D670" s="832" t="s">
        <v>6789</v>
      </c>
      <c r="E670" s="832" t="s">
        <v>6790</v>
      </c>
      <c r="F670" s="849">
        <v>2126</v>
      </c>
      <c r="G670" s="849">
        <v>499608</v>
      </c>
      <c r="H670" s="849">
        <v>0.90980077940051718</v>
      </c>
      <c r="I670" s="849">
        <v>234.99905926622765</v>
      </c>
      <c r="J670" s="849">
        <v>2188</v>
      </c>
      <c r="K670" s="849">
        <v>549140</v>
      </c>
      <c r="L670" s="849">
        <v>1</v>
      </c>
      <c r="M670" s="849">
        <v>250.97806215722122</v>
      </c>
      <c r="N670" s="849">
        <v>2302</v>
      </c>
      <c r="O670" s="849">
        <v>577802</v>
      </c>
      <c r="P670" s="837">
        <v>1.0521943402411043</v>
      </c>
      <c r="Q670" s="850">
        <v>251</v>
      </c>
    </row>
    <row r="671" spans="1:17" ht="14.4" customHeight="1" x14ac:dyDescent="0.3">
      <c r="A671" s="831" t="s">
        <v>588</v>
      </c>
      <c r="B671" s="832" t="s">
        <v>6785</v>
      </c>
      <c r="C671" s="832" t="s">
        <v>6788</v>
      </c>
      <c r="D671" s="832" t="s">
        <v>6997</v>
      </c>
      <c r="E671" s="832" t="s">
        <v>6998</v>
      </c>
      <c r="F671" s="849">
        <v>535</v>
      </c>
      <c r="G671" s="849">
        <v>2680350</v>
      </c>
      <c r="H671" s="849">
        <v>0.95725486582682096</v>
      </c>
      <c r="I671" s="849">
        <v>5010</v>
      </c>
      <c r="J671" s="849">
        <v>551</v>
      </c>
      <c r="K671" s="849">
        <v>2800038</v>
      </c>
      <c r="L671" s="849">
        <v>1</v>
      </c>
      <c r="M671" s="849">
        <v>5081.7386569872961</v>
      </c>
      <c r="N671" s="849">
        <v>600</v>
      </c>
      <c r="O671" s="849">
        <v>3050398</v>
      </c>
      <c r="P671" s="837">
        <v>1.0894130722511624</v>
      </c>
      <c r="Q671" s="850">
        <v>5083.9966666666669</v>
      </c>
    </row>
    <row r="672" spans="1:17" ht="14.4" customHeight="1" x14ac:dyDescent="0.3">
      <c r="A672" s="831" t="s">
        <v>588</v>
      </c>
      <c r="B672" s="832" t="s">
        <v>6785</v>
      </c>
      <c r="C672" s="832" t="s">
        <v>6788</v>
      </c>
      <c r="D672" s="832" t="s">
        <v>7969</v>
      </c>
      <c r="E672" s="832" t="s">
        <v>7970</v>
      </c>
      <c r="F672" s="849">
        <v>1</v>
      </c>
      <c r="G672" s="849">
        <v>423</v>
      </c>
      <c r="H672" s="849"/>
      <c r="I672" s="849">
        <v>423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588</v>
      </c>
      <c r="B673" s="832" t="s">
        <v>6785</v>
      </c>
      <c r="C673" s="832" t="s">
        <v>6788</v>
      </c>
      <c r="D673" s="832" t="s">
        <v>7971</v>
      </c>
      <c r="E673" s="832" t="s">
        <v>7972</v>
      </c>
      <c r="F673" s="849">
        <v>10</v>
      </c>
      <c r="G673" s="849">
        <v>48750</v>
      </c>
      <c r="H673" s="849">
        <v>1.5959536436849342</v>
      </c>
      <c r="I673" s="849">
        <v>4875</v>
      </c>
      <c r="J673" s="849">
        <v>6</v>
      </c>
      <c r="K673" s="849">
        <v>30546</v>
      </c>
      <c r="L673" s="849">
        <v>1</v>
      </c>
      <c r="M673" s="849">
        <v>5091</v>
      </c>
      <c r="N673" s="849">
        <v>15</v>
      </c>
      <c r="O673" s="849">
        <v>76425</v>
      </c>
      <c r="P673" s="837">
        <v>2.5019642506383812</v>
      </c>
      <c r="Q673" s="850">
        <v>5095</v>
      </c>
    </row>
    <row r="674" spans="1:17" ht="14.4" customHeight="1" x14ac:dyDescent="0.3">
      <c r="A674" s="831" t="s">
        <v>588</v>
      </c>
      <c r="B674" s="832" t="s">
        <v>6785</v>
      </c>
      <c r="C674" s="832" t="s">
        <v>6788</v>
      </c>
      <c r="D674" s="832" t="s">
        <v>7973</v>
      </c>
      <c r="E674" s="832" t="s">
        <v>7974</v>
      </c>
      <c r="F674" s="849">
        <v>1</v>
      </c>
      <c r="G674" s="849">
        <v>3079</v>
      </c>
      <c r="H674" s="849"/>
      <c r="I674" s="849">
        <v>3079</v>
      </c>
      <c r="J674" s="849"/>
      <c r="K674" s="849"/>
      <c r="L674" s="849"/>
      <c r="M674" s="849"/>
      <c r="N674" s="849">
        <v>2</v>
      </c>
      <c r="O674" s="849">
        <v>6378</v>
      </c>
      <c r="P674" s="837"/>
      <c r="Q674" s="850">
        <v>3189</v>
      </c>
    </row>
    <row r="675" spans="1:17" ht="14.4" customHeight="1" x14ac:dyDescent="0.3">
      <c r="A675" s="831" t="s">
        <v>588</v>
      </c>
      <c r="B675" s="832" t="s">
        <v>6785</v>
      </c>
      <c r="C675" s="832" t="s">
        <v>6788</v>
      </c>
      <c r="D675" s="832" t="s">
        <v>7975</v>
      </c>
      <c r="E675" s="832" t="s">
        <v>7976</v>
      </c>
      <c r="F675" s="849">
        <v>10</v>
      </c>
      <c r="G675" s="849">
        <v>27240</v>
      </c>
      <c r="H675" s="849">
        <v>1.373606978972316</v>
      </c>
      <c r="I675" s="849">
        <v>2724</v>
      </c>
      <c r="J675" s="849">
        <v>7</v>
      </c>
      <c r="K675" s="849">
        <v>19831</v>
      </c>
      <c r="L675" s="849">
        <v>1</v>
      </c>
      <c r="M675" s="849">
        <v>2833</v>
      </c>
      <c r="N675" s="849">
        <v>13</v>
      </c>
      <c r="O675" s="849">
        <v>36842</v>
      </c>
      <c r="P675" s="837">
        <v>1.8577983964500024</v>
      </c>
      <c r="Q675" s="850">
        <v>2834</v>
      </c>
    </row>
    <row r="676" spans="1:17" ht="14.4" customHeight="1" x14ac:dyDescent="0.3">
      <c r="A676" s="831" t="s">
        <v>588</v>
      </c>
      <c r="B676" s="832" t="s">
        <v>6785</v>
      </c>
      <c r="C676" s="832" t="s">
        <v>6788</v>
      </c>
      <c r="D676" s="832" t="s">
        <v>7977</v>
      </c>
      <c r="E676" s="832" t="s">
        <v>7978</v>
      </c>
      <c r="F676" s="849">
        <v>9</v>
      </c>
      <c r="G676" s="849">
        <v>55629</v>
      </c>
      <c r="H676" s="849">
        <v>0.87923186344238979</v>
      </c>
      <c r="I676" s="849">
        <v>6181</v>
      </c>
      <c r="J676" s="849">
        <v>10</v>
      </c>
      <c r="K676" s="849">
        <v>63270</v>
      </c>
      <c r="L676" s="849">
        <v>1</v>
      </c>
      <c r="M676" s="849">
        <v>6327</v>
      </c>
      <c r="N676" s="849">
        <v>13</v>
      </c>
      <c r="O676" s="849">
        <v>82303</v>
      </c>
      <c r="P676" s="837">
        <v>1.3008218745060851</v>
      </c>
      <c r="Q676" s="850">
        <v>6331</v>
      </c>
    </row>
    <row r="677" spans="1:17" ht="14.4" customHeight="1" x14ac:dyDescent="0.3">
      <c r="A677" s="831" t="s">
        <v>588</v>
      </c>
      <c r="B677" s="832" t="s">
        <v>6785</v>
      </c>
      <c r="C677" s="832" t="s">
        <v>6788</v>
      </c>
      <c r="D677" s="832" t="s">
        <v>7979</v>
      </c>
      <c r="E677" s="832" t="s">
        <v>7980</v>
      </c>
      <c r="F677" s="849">
        <v>2</v>
      </c>
      <c r="G677" s="849">
        <v>3002</v>
      </c>
      <c r="H677" s="849">
        <v>1.9096692111959288</v>
      </c>
      <c r="I677" s="849">
        <v>1501</v>
      </c>
      <c r="J677" s="849">
        <v>1</v>
      </c>
      <c r="K677" s="849">
        <v>1572</v>
      </c>
      <c r="L677" s="849">
        <v>1</v>
      </c>
      <c r="M677" s="849">
        <v>1572</v>
      </c>
      <c r="N677" s="849">
        <v>1</v>
      </c>
      <c r="O677" s="849">
        <v>1573</v>
      </c>
      <c r="P677" s="837">
        <v>1.0006361323155217</v>
      </c>
      <c r="Q677" s="850">
        <v>1573</v>
      </c>
    </row>
    <row r="678" spans="1:17" ht="14.4" customHeight="1" x14ac:dyDescent="0.3">
      <c r="A678" s="831" t="s">
        <v>588</v>
      </c>
      <c r="B678" s="832" t="s">
        <v>6785</v>
      </c>
      <c r="C678" s="832" t="s">
        <v>6788</v>
      </c>
      <c r="D678" s="832" t="s">
        <v>7981</v>
      </c>
      <c r="E678" s="832" t="s">
        <v>7982</v>
      </c>
      <c r="F678" s="849">
        <v>2</v>
      </c>
      <c r="G678" s="849">
        <v>5590</v>
      </c>
      <c r="H678" s="849">
        <v>0.32082185491276399</v>
      </c>
      <c r="I678" s="849">
        <v>2795</v>
      </c>
      <c r="J678" s="849">
        <v>6</v>
      </c>
      <c r="K678" s="849">
        <v>17424</v>
      </c>
      <c r="L678" s="849">
        <v>1</v>
      </c>
      <c r="M678" s="849">
        <v>2904</v>
      </c>
      <c r="N678" s="849"/>
      <c r="O678" s="849"/>
      <c r="P678" s="837"/>
      <c r="Q678" s="850"/>
    </row>
    <row r="679" spans="1:17" ht="14.4" customHeight="1" x14ac:dyDescent="0.3">
      <c r="A679" s="831" t="s">
        <v>588</v>
      </c>
      <c r="B679" s="832" t="s">
        <v>6785</v>
      </c>
      <c r="C679" s="832" t="s">
        <v>6788</v>
      </c>
      <c r="D679" s="832" t="s">
        <v>7983</v>
      </c>
      <c r="E679" s="832" t="s">
        <v>7984</v>
      </c>
      <c r="F679" s="849">
        <v>6</v>
      </c>
      <c r="G679" s="849">
        <v>18906</v>
      </c>
      <c r="H679" s="849">
        <v>2.8996932515337424</v>
      </c>
      <c r="I679" s="849">
        <v>3151</v>
      </c>
      <c r="J679" s="849">
        <v>2</v>
      </c>
      <c r="K679" s="849">
        <v>6520</v>
      </c>
      <c r="L679" s="849">
        <v>1</v>
      </c>
      <c r="M679" s="849">
        <v>3260</v>
      </c>
      <c r="N679" s="849">
        <v>1</v>
      </c>
      <c r="O679" s="849">
        <v>3261</v>
      </c>
      <c r="P679" s="837">
        <v>0.50015337423312889</v>
      </c>
      <c r="Q679" s="850">
        <v>3261</v>
      </c>
    </row>
    <row r="680" spans="1:17" ht="14.4" customHeight="1" x14ac:dyDescent="0.3">
      <c r="A680" s="831" t="s">
        <v>588</v>
      </c>
      <c r="B680" s="832" t="s">
        <v>6785</v>
      </c>
      <c r="C680" s="832" t="s">
        <v>6788</v>
      </c>
      <c r="D680" s="832" t="s">
        <v>6999</v>
      </c>
      <c r="E680" s="832" t="s">
        <v>7000</v>
      </c>
      <c r="F680" s="849">
        <v>325</v>
      </c>
      <c r="G680" s="849">
        <v>2091032</v>
      </c>
      <c r="H680" s="849">
        <v>0.98691310011516165</v>
      </c>
      <c r="I680" s="849">
        <v>6433.9446153846156</v>
      </c>
      <c r="J680" s="849">
        <v>322</v>
      </c>
      <c r="K680" s="849">
        <v>2118760</v>
      </c>
      <c r="L680" s="849">
        <v>1</v>
      </c>
      <c r="M680" s="849">
        <v>6580</v>
      </c>
      <c r="N680" s="849">
        <v>322</v>
      </c>
      <c r="O680" s="849">
        <v>2120048</v>
      </c>
      <c r="P680" s="837">
        <v>1.0006079027355623</v>
      </c>
      <c r="Q680" s="850">
        <v>6584</v>
      </c>
    </row>
    <row r="681" spans="1:17" ht="14.4" customHeight="1" x14ac:dyDescent="0.3">
      <c r="A681" s="831" t="s">
        <v>588</v>
      </c>
      <c r="B681" s="832" t="s">
        <v>6785</v>
      </c>
      <c r="C681" s="832" t="s">
        <v>6788</v>
      </c>
      <c r="D681" s="832" t="s">
        <v>7985</v>
      </c>
      <c r="E681" s="832" t="s">
        <v>7986</v>
      </c>
      <c r="F681" s="849">
        <v>3</v>
      </c>
      <c r="G681" s="849">
        <v>2031</v>
      </c>
      <c r="H681" s="849">
        <v>0.17803295932678823</v>
      </c>
      <c r="I681" s="849">
        <v>677</v>
      </c>
      <c r="J681" s="849">
        <v>16</v>
      </c>
      <c r="K681" s="849">
        <v>11408</v>
      </c>
      <c r="L681" s="849">
        <v>1</v>
      </c>
      <c r="M681" s="849">
        <v>713</v>
      </c>
      <c r="N681" s="849">
        <v>46</v>
      </c>
      <c r="O681" s="849">
        <v>32844</v>
      </c>
      <c r="P681" s="837">
        <v>2.879032258064516</v>
      </c>
      <c r="Q681" s="850">
        <v>714</v>
      </c>
    </row>
    <row r="682" spans="1:17" ht="14.4" customHeight="1" x14ac:dyDescent="0.3">
      <c r="A682" s="831" t="s">
        <v>588</v>
      </c>
      <c r="B682" s="832" t="s">
        <v>6785</v>
      </c>
      <c r="C682" s="832" t="s">
        <v>6788</v>
      </c>
      <c r="D682" s="832" t="s">
        <v>7987</v>
      </c>
      <c r="E682" s="832" t="s">
        <v>7988</v>
      </c>
      <c r="F682" s="849">
        <v>10</v>
      </c>
      <c r="G682" s="849">
        <v>51920</v>
      </c>
      <c r="H682" s="849">
        <v>0.60394565419691049</v>
      </c>
      <c r="I682" s="849">
        <v>5192</v>
      </c>
      <c r="J682" s="849">
        <v>16</v>
      </c>
      <c r="K682" s="849">
        <v>85968</v>
      </c>
      <c r="L682" s="849">
        <v>1</v>
      </c>
      <c r="M682" s="849">
        <v>5373</v>
      </c>
      <c r="N682" s="849">
        <v>9</v>
      </c>
      <c r="O682" s="849">
        <v>48384</v>
      </c>
      <c r="P682" s="837">
        <v>0.56281407035175879</v>
      </c>
      <c r="Q682" s="850">
        <v>5376</v>
      </c>
    </row>
    <row r="683" spans="1:17" ht="14.4" customHeight="1" x14ac:dyDescent="0.3">
      <c r="A683" s="831" t="s">
        <v>588</v>
      </c>
      <c r="B683" s="832" t="s">
        <v>6785</v>
      </c>
      <c r="C683" s="832" t="s">
        <v>6788</v>
      </c>
      <c r="D683" s="832" t="s">
        <v>7989</v>
      </c>
      <c r="E683" s="832" t="s">
        <v>7990</v>
      </c>
      <c r="F683" s="849"/>
      <c r="G683" s="849"/>
      <c r="H683" s="849"/>
      <c r="I683" s="849"/>
      <c r="J683" s="849"/>
      <c r="K683" s="849"/>
      <c r="L683" s="849"/>
      <c r="M683" s="849"/>
      <c r="N683" s="849">
        <v>3</v>
      </c>
      <c r="O683" s="849">
        <v>7620</v>
      </c>
      <c r="P683" s="837"/>
      <c r="Q683" s="850">
        <v>2540</v>
      </c>
    </row>
    <row r="684" spans="1:17" ht="14.4" customHeight="1" x14ac:dyDescent="0.3">
      <c r="A684" s="831" t="s">
        <v>588</v>
      </c>
      <c r="B684" s="832" t="s">
        <v>6785</v>
      </c>
      <c r="C684" s="832" t="s">
        <v>6788</v>
      </c>
      <c r="D684" s="832" t="s">
        <v>7991</v>
      </c>
      <c r="E684" s="832" t="s">
        <v>7992</v>
      </c>
      <c r="F684" s="849">
        <v>21</v>
      </c>
      <c r="G684" s="849">
        <v>99015</v>
      </c>
      <c r="H684" s="849">
        <v>0.72227328431372551</v>
      </c>
      <c r="I684" s="849">
        <v>4715</v>
      </c>
      <c r="J684" s="849">
        <v>28</v>
      </c>
      <c r="K684" s="849">
        <v>137088</v>
      </c>
      <c r="L684" s="849">
        <v>1</v>
      </c>
      <c r="M684" s="849">
        <v>4896</v>
      </c>
      <c r="N684" s="849">
        <v>19</v>
      </c>
      <c r="O684" s="849">
        <v>93081</v>
      </c>
      <c r="P684" s="837">
        <v>0.67898721988795518</v>
      </c>
      <c r="Q684" s="850">
        <v>4899</v>
      </c>
    </row>
    <row r="685" spans="1:17" ht="14.4" customHeight="1" x14ac:dyDescent="0.3">
      <c r="A685" s="831" t="s">
        <v>588</v>
      </c>
      <c r="B685" s="832" t="s">
        <v>6785</v>
      </c>
      <c r="C685" s="832" t="s">
        <v>6788</v>
      </c>
      <c r="D685" s="832" t="s">
        <v>7993</v>
      </c>
      <c r="E685" s="832" t="s">
        <v>7994</v>
      </c>
      <c r="F685" s="849">
        <v>1</v>
      </c>
      <c r="G685" s="849">
        <v>5205</v>
      </c>
      <c r="H685" s="849">
        <v>0.97271538030274718</v>
      </c>
      <c r="I685" s="849">
        <v>5205</v>
      </c>
      <c r="J685" s="849">
        <v>1</v>
      </c>
      <c r="K685" s="849">
        <v>5351</v>
      </c>
      <c r="L685" s="849">
        <v>1</v>
      </c>
      <c r="M685" s="849">
        <v>5351</v>
      </c>
      <c r="N685" s="849">
        <v>6</v>
      </c>
      <c r="O685" s="849">
        <v>32130</v>
      </c>
      <c r="P685" s="837">
        <v>6.0044851429639321</v>
      </c>
      <c r="Q685" s="850">
        <v>5355</v>
      </c>
    </row>
    <row r="686" spans="1:17" ht="14.4" customHeight="1" x14ac:dyDescent="0.3">
      <c r="A686" s="831" t="s">
        <v>588</v>
      </c>
      <c r="B686" s="832" t="s">
        <v>6785</v>
      </c>
      <c r="C686" s="832" t="s">
        <v>6788</v>
      </c>
      <c r="D686" s="832" t="s">
        <v>7995</v>
      </c>
      <c r="E686" s="832" t="s">
        <v>7996</v>
      </c>
      <c r="F686" s="849">
        <v>7</v>
      </c>
      <c r="G686" s="849">
        <v>25095</v>
      </c>
      <c r="H686" s="849">
        <v>2.2426273458445039</v>
      </c>
      <c r="I686" s="849">
        <v>3585</v>
      </c>
      <c r="J686" s="849">
        <v>3</v>
      </c>
      <c r="K686" s="849">
        <v>11190</v>
      </c>
      <c r="L686" s="849">
        <v>1</v>
      </c>
      <c r="M686" s="849">
        <v>3730</v>
      </c>
      <c r="N686" s="849">
        <v>8</v>
      </c>
      <c r="O686" s="849">
        <v>29856</v>
      </c>
      <c r="P686" s="837">
        <v>2.6680965147453084</v>
      </c>
      <c r="Q686" s="850">
        <v>3732</v>
      </c>
    </row>
    <row r="687" spans="1:17" ht="14.4" customHeight="1" x14ac:dyDescent="0.3">
      <c r="A687" s="831" t="s">
        <v>588</v>
      </c>
      <c r="B687" s="832" t="s">
        <v>6785</v>
      </c>
      <c r="C687" s="832" t="s">
        <v>6788</v>
      </c>
      <c r="D687" s="832" t="s">
        <v>7997</v>
      </c>
      <c r="E687" s="832" t="s">
        <v>7998</v>
      </c>
      <c r="F687" s="849"/>
      <c r="G687" s="849"/>
      <c r="H687" s="849"/>
      <c r="I687" s="849"/>
      <c r="J687" s="849"/>
      <c r="K687" s="849"/>
      <c r="L687" s="849"/>
      <c r="M687" s="849"/>
      <c r="N687" s="849">
        <v>2</v>
      </c>
      <c r="O687" s="849">
        <v>5974</v>
      </c>
      <c r="P687" s="837"/>
      <c r="Q687" s="850">
        <v>2987</v>
      </c>
    </row>
    <row r="688" spans="1:17" ht="14.4" customHeight="1" x14ac:dyDescent="0.3">
      <c r="A688" s="831" t="s">
        <v>588</v>
      </c>
      <c r="B688" s="832" t="s">
        <v>6785</v>
      </c>
      <c r="C688" s="832" t="s">
        <v>6788</v>
      </c>
      <c r="D688" s="832" t="s">
        <v>7999</v>
      </c>
      <c r="E688" s="832" t="s">
        <v>8000</v>
      </c>
      <c r="F688" s="849">
        <v>1</v>
      </c>
      <c r="G688" s="849">
        <v>1588</v>
      </c>
      <c r="H688" s="849">
        <v>0.47860156720916214</v>
      </c>
      <c r="I688" s="849">
        <v>1588</v>
      </c>
      <c r="J688" s="849">
        <v>2</v>
      </c>
      <c r="K688" s="849">
        <v>3318</v>
      </c>
      <c r="L688" s="849">
        <v>1</v>
      </c>
      <c r="M688" s="849">
        <v>1659</v>
      </c>
      <c r="N688" s="849">
        <v>7</v>
      </c>
      <c r="O688" s="849">
        <v>11620</v>
      </c>
      <c r="P688" s="837">
        <v>3.5021097046413501</v>
      </c>
      <c r="Q688" s="850">
        <v>1660</v>
      </c>
    </row>
    <row r="689" spans="1:17" ht="14.4" customHeight="1" x14ac:dyDescent="0.3">
      <c r="A689" s="831" t="s">
        <v>588</v>
      </c>
      <c r="B689" s="832" t="s">
        <v>6785</v>
      </c>
      <c r="C689" s="832" t="s">
        <v>6788</v>
      </c>
      <c r="D689" s="832" t="s">
        <v>8001</v>
      </c>
      <c r="E689" s="832" t="s">
        <v>8002</v>
      </c>
      <c r="F689" s="849">
        <v>20</v>
      </c>
      <c r="G689" s="849">
        <v>15860</v>
      </c>
      <c r="H689" s="849">
        <v>1.5024630541871922</v>
      </c>
      <c r="I689" s="849">
        <v>793</v>
      </c>
      <c r="J689" s="849">
        <v>13</v>
      </c>
      <c r="K689" s="849">
        <v>10556</v>
      </c>
      <c r="L689" s="849">
        <v>1</v>
      </c>
      <c r="M689" s="849">
        <v>812</v>
      </c>
      <c r="N689" s="849">
        <v>29</v>
      </c>
      <c r="O689" s="849">
        <v>23577</v>
      </c>
      <c r="P689" s="837">
        <v>2.2335164835164836</v>
      </c>
      <c r="Q689" s="850">
        <v>813</v>
      </c>
    </row>
    <row r="690" spans="1:17" ht="14.4" customHeight="1" x14ac:dyDescent="0.3">
      <c r="A690" s="831" t="s">
        <v>588</v>
      </c>
      <c r="B690" s="832" t="s">
        <v>6785</v>
      </c>
      <c r="C690" s="832" t="s">
        <v>6788</v>
      </c>
      <c r="D690" s="832" t="s">
        <v>8003</v>
      </c>
      <c r="E690" s="832" t="s">
        <v>8004</v>
      </c>
      <c r="F690" s="849"/>
      <c r="G690" s="849"/>
      <c r="H690" s="849"/>
      <c r="I690" s="849"/>
      <c r="J690" s="849">
        <v>3</v>
      </c>
      <c r="K690" s="849">
        <v>12822</v>
      </c>
      <c r="L690" s="849">
        <v>1</v>
      </c>
      <c r="M690" s="849">
        <v>4274</v>
      </c>
      <c r="N690" s="849">
        <v>3</v>
      </c>
      <c r="O690" s="849">
        <v>12831</v>
      </c>
      <c r="P690" s="837">
        <v>1.0007019185774451</v>
      </c>
      <c r="Q690" s="850">
        <v>4277</v>
      </c>
    </row>
    <row r="691" spans="1:17" ht="14.4" customHeight="1" x14ac:dyDescent="0.3">
      <c r="A691" s="831" t="s">
        <v>588</v>
      </c>
      <c r="B691" s="832" t="s">
        <v>6785</v>
      </c>
      <c r="C691" s="832" t="s">
        <v>6788</v>
      </c>
      <c r="D691" s="832" t="s">
        <v>8005</v>
      </c>
      <c r="E691" s="832" t="s">
        <v>8006</v>
      </c>
      <c r="F691" s="849">
        <v>1</v>
      </c>
      <c r="G691" s="849">
        <v>3711</v>
      </c>
      <c r="H691" s="849">
        <v>0.962396265560166</v>
      </c>
      <c r="I691" s="849">
        <v>3711</v>
      </c>
      <c r="J691" s="849">
        <v>1</v>
      </c>
      <c r="K691" s="849">
        <v>3856</v>
      </c>
      <c r="L691" s="849">
        <v>1</v>
      </c>
      <c r="M691" s="849">
        <v>3856</v>
      </c>
      <c r="N691" s="849"/>
      <c r="O691" s="849"/>
      <c r="P691" s="837"/>
      <c r="Q691" s="850"/>
    </row>
    <row r="692" spans="1:17" ht="14.4" customHeight="1" x14ac:dyDescent="0.3">
      <c r="A692" s="831" t="s">
        <v>588</v>
      </c>
      <c r="B692" s="832" t="s">
        <v>6785</v>
      </c>
      <c r="C692" s="832" t="s">
        <v>6788</v>
      </c>
      <c r="D692" s="832" t="s">
        <v>6934</v>
      </c>
      <c r="E692" s="832" t="s">
        <v>6935</v>
      </c>
      <c r="F692" s="849"/>
      <c r="G692" s="849"/>
      <c r="H692" s="849"/>
      <c r="I692" s="849"/>
      <c r="J692" s="849">
        <v>2</v>
      </c>
      <c r="K692" s="849">
        <v>392</v>
      </c>
      <c r="L692" s="849">
        <v>1</v>
      </c>
      <c r="M692" s="849">
        <v>196</v>
      </c>
      <c r="N692" s="849"/>
      <c r="O692" s="849"/>
      <c r="P692" s="837"/>
      <c r="Q692" s="850"/>
    </row>
    <row r="693" spans="1:17" ht="14.4" customHeight="1" x14ac:dyDescent="0.3">
      <c r="A693" s="831" t="s">
        <v>588</v>
      </c>
      <c r="B693" s="832" t="s">
        <v>6785</v>
      </c>
      <c r="C693" s="832" t="s">
        <v>6788</v>
      </c>
      <c r="D693" s="832" t="s">
        <v>7001</v>
      </c>
      <c r="E693" s="832" t="s">
        <v>7002</v>
      </c>
      <c r="F693" s="849">
        <v>93</v>
      </c>
      <c r="G693" s="849">
        <v>514941</v>
      </c>
      <c r="H693" s="849">
        <v>1.193443420823918</v>
      </c>
      <c r="I693" s="849">
        <v>5537</v>
      </c>
      <c r="J693" s="849">
        <v>75</v>
      </c>
      <c r="K693" s="849">
        <v>431475</v>
      </c>
      <c r="L693" s="849">
        <v>1</v>
      </c>
      <c r="M693" s="849">
        <v>5753</v>
      </c>
      <c r="N693" s="849">
        <v>67</v>
      </c>
      <c r="O693" s="849">
        <v>385719</v>
      </c>
      <c r="P693" s="837">
        <v>0.89395445854336864</v>
      </c>
      <c r="Q693" s="850">
        <v>5757</v>
      </c>
    </row>
    <row r="694" spans="1:17" ht="14.4" customHeight="1" x14ac:dyDescent="0.3">
      <c r="A694" s="831" t="s">
        <v>588</v>
      </c>
      <c r="B694" s="832" t="s">
        <v>6785</v>
      </c>
      <c r="C694" s="832" t="s">
        <v>6788</v>
      </c>
      <c r="D694" s="832" t="s">
        <v>8007</v>
      </c>
      <c r="E694" s="832" t="s">
        <v>8008</v>
      </c>
      <c r="F694" s="849">
        <v>3</v>
      </c>
      <c r="G694" s="849">
        <v>7260</v>
      </c>
      <c r="H694" s="849">
        <v>0.728330658105939</v>
      </c>
      <c r="I694" s="849">
        <v>2420</v>
      </c>
      <c r="J694" s="849">
        <v>4</v>
      </c>
      <c r="K694" s="849">
        <v>9968</v>
      </c>
      <c r="L694" s="849">
        <v>1</v>
      </c>
      <c r="M694" s="849">
        <v>2492</v>
      </c>
      <c r="N694" s="849">
        <v>8</v>
      </c>
      <c r="O694" s="849">
        <v>19944</v>
      </c>
      <c r="P694" s="837">
        <v>2.0008025682182984</v>
      </c>
      <c r="Q694" s="850">
        <v>2493</v>
      </c>
    </row>
    <row r="695" spans="1:17" ht="14.4" customHeight="1" x14ac:dyDescent="0.3">
      <c r="A695" s="831" t="s">
        <v>588</v>
      </c>
      <c r="B695" s="832" t="s">
        <v>6785</v>
      </c>
      <c r="C695" s="832" t="s">
        <v>6788</v>
      </c>
      <c r="D695" s="832" t="s">
        <v>8009</v>
      </c>
      <c r="E695" s="832" t="s">
        <v>8010</v>
      </c>
      <c r="F695" s="849">
        <v>5</v>
      </c>
      <c r="G695" s="849">
        <v>13035</v>
      </c>
      <c r="H695" s="849">
        <v>4.887514060742407</v>
      </c>
      <c r="I695" s="849">
        <v>2607</v>
      </c>
      <c r="J695" s="849">
        <v>1</v>
      </c>
      <c r="K695" s="849">
        <v>2667</v>
      </c>
      <c r="L695" s="849">
        <v>1</v>
      </c>
      <c r="M695" s="849">
        <v>2667</v>
      </c>
      <c r="N695" s="849">
        <v>3</v>
      </c>
      <c r="O695" s="849">
        <v>8004</v>
      </c>
      <c r="P695" s="837">
        <v>3.0011248593925761</v>
      </c>
      <c r="Q695" s="850">
        <v>2668</v>
      </c>
    </row>
    <row r="696" spans="1:17" ht="14.4" customHeight="1" x14ac:dyDescent="0.3">
      <c r="A696" s="831" t="s">
        <v>588</v>
      </c>
      <c r="B696" s="832" t="s">
        <v>6785</v>
      </c>
      <c r="C696" s="832" t="s">
        <v>6788</v>
      </c>
      <c r="D696" s="832" t="s">
        <v>6791</v>
      </c>
      <c r="E696" s="832" t="s">
        <v>6792</v>
      </c>
      <c r="F696" s="849">
        <v>52</v>
      </c>
      <c r="G696" s="849">
        <v>66768</v>
      </c>
      <c r="H696" s="849">
        <v>0.76129664891736881</v>
      </c>
      <c r="I696" s="849">
        <v>1284</v>
      </c>
      <c r="J696" s="849">
        <v>67</v>
      </c>
      <c r="K696" s="849">
        <v>87703</v>
      </c>
      <c r="L696" s="849">
        <v>1</v>
      </c>
      <c r="M696" s="849">
        <v>1309</v>
      </c>
      <c r="N696" s="849">
        <v>57</v>
      </c>
      <c r="O696" s="849">
        <v>74670</v>
      </c>
      <c r="P696" s="837">
        <v>0.8513961894119928</v>
      </c>
      <c r="Q696" s="850">
        <v>1310</v>
      </c>
    </row>
    <row r="697" spans="1:17" ht="14.4" customHeight="1" x14ac:dyDescent="0.3">
      <c r="A697" s="831" t="s">
        <v>588</v>
      </c>
      <c r="B697" s="832" t="s">
        <v>6785</v>
      </c>
      <c r="C697" s="832" t="s">
        <v>6788</v>
      </c>
      <c r="D697" s="832" t="s">
        <v>8011</v>
      </c>
      <c r="E697" s="832" t="s">
        <v>8012</v>
      </c>
      <c r="F697" s="849">
        <v>1</v>
      </c>
      <c r="G697" s="849">
        <v>4082</v>
      </c>
      <c r="H697" s="849"/>
      <c r="I697" s="849">
        <v>4082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588</v>
      </c>
      <c r="B698" s="832" t="s">
        <v>6785</v>
      </c>
      <c r="C698" s="832" t="s">
        <v>6788</v>
      </c>
      <c r="D698" s="832" t="s">
        <v>6855</v>
      </c>
      <c r="E698" s="832" t="s">
        <v>6856</v>
      </c>
      <c r="F698" s="849">
        <v>2</v>
      </c>
      <c r="G698" s="849">
        <v>1892</v>
      </c>
      <c r="H698" s="849">
        <v>0.64950223137658769</v>
      </c>
      <c r="I698" s="849">
        <v>946</v>
      </c>
      <c r="J698" s="849">
        <v>3</v>
      </c>
      <c r="K698" s="849">
        <v>2913</v>
      </c>
      <c r="L698" s="849">
        <v>1</v>
      </c>
      <c r="M698" s="849">
        <v>971</v>
      </c>
      <c r="N698" s="849">
        <v>1</v>
      </c>
      <c r="O698" s="849">
        <v>972</v>
      </c>
      <c r="P698" s="837">
        <v>0.3336766220391349</v>
      </c>
      <c r="Q698" s="850">
        <v>972</v>
      </c>
    </row>
    <row r="699" spans="1:17" ht="14.4" customHeight="1" x14ac:dyDescent="0.3">
      <c r="A699" s="831" t="s">
        <v>588</v>
      </c>
      <c r="B699" s="832" t="s">
        <v>6785</v>
      </c>
      <c r="C699" s="832" t="s">
        <v>6788</v>
      </c>
      <c r="D699" s="832" t="s">
        <v>8013</v>
      </c>
      <c r="E699" s="832" t="s">
        <v>8014</v>
      </c>
      <c r="F699" s="849">
        <v>10</v>
      </c>
      <c r="G699" s="849">
        <v>9170</v>
      </c>
      <c r="H699" s="849">
        <v>1.9720430107526881</v>
      </c>
      <c r="I699" s="849">
        <v>917</v>
      </c>
      <c r="J699" s="849">
        <v>5</v>
      </c>
      <c r="K699" s="849">
        <v>4650</v>
      </c>
      <c r="L699" s="849">
        <v>1</v>
      </c>
      <c r="M699" s="849">
        <v>930</v>
      </c>
      <c r="N699" s="849">
        <v>13</v>
      </c>
      <c r="O699" s="849">
        <v>12090</v>
      </c>
      <c r="P699" s="837">
        <v>2.6</v>
      </c>
      <c r="Q699" s="850">
        <v>930</v>
      </c>
    </row>
    <row r="700" spans="1:17" ht="14.4" customHeight="1" x14ac:dyDescent="0.3">
      <c r="A700" s="831" t="s">
        <v>588</v>
      </c>
      <c r="B700" s="832" t="s">
        <v>6785</v>
      </c>
      <c r="C700" s="832" t="s">
        <v>6788</v>
      </c>
      <c r="D700" s="832" t="s">
        <v>6857</v>
      </c>
      <c r="E700" s="832" t="s">
        <v>6858</v>
      </c>
      <c r="F700" s="849"/>
      <c r="G700" s="849"/>
      <c r="H700" s="849"/>
      <c r="I700" s="849"/>
      <c r="J700" s="849">
        <v>1</v>
      </c>
      <c r="K700" s="849">
        <v>985</v>
      </c>
      <c r="L700" s="849">
        <v>1</v>
      </c>
      <c r="M700" s="849">
        <v>985</v>
      </c>
      <c r="N700" s="849">
        <v>1</v>
      </c>
      <c r="O700" s="849">
        <v>986</v>
      </c>
      <c r="P700" s="837">
        <v>1.001015228426396</v>
      </c>
      <c r="Q700" s="850">
        <v>986</v>
      </c>
    </row>
    <row r="701" spans="1:17" ht="14.4" customHeight="1" x14ac:dyDescent="0.3">
      <c r="A701" s="831" t="s">
        <v>588</v>
      </c>
      <c r="B701" s="832" t="s">
        <v>6785</v>
      </c>
      <c r="C701" s="832" t="s">
        <v>6788</v>
      </c>
      <c r="D701" s="832" t="s">
        <v>6793</v>
      </c>
      <c r="E701" s="832" t="s">
        <v>6794</v>
      </c>
      <c r="F701" s="849">
        <v>7</v>
      </c>
      <c r="G701" s="849">
        <v>7014</v>
      </c>
      <c r="H701" s="849">
        <v>2.2765335929892894</v>
      </c>
      <c r="I701" s="849">
        <v>1002</v>
      </c>
      <c r="J701" s="849">
        <v>3</v>
      </c>
      <c r="K701" s="849">
        <v>3081</v>
      </c>
      <c r="L701" s="849">
        <v>1</v>
      </c>
      <c r="M701" s="849">
        <v>1027</v>
      </c>
      <c r="N701" s="849">
        <v>5</v>
      </c>
      <c r="O701" s="849">
        <v>5140</v>
      </c>
      <c r="P701" s="837">
        <v>1.6682895163907823</v>
      </c>
      <c r="Q701" s="850">
        <v>1028</v>
      </c>
    </row>
    <row r="702" spans="1:17" ht="14.4" customHeight="1" x14ac:dyDescent="0.3">
      <c r="A702" s="831" t="s">
        <v>588</v>
      </c>
      <c r="B702" s="832" t="s">
        <v>6785</v>
      </c>
      <c r="C702" s="832" t="s">
        <v>6788</v>
      </c>
      <c r="D702" s="832" t="s">
        <v>8015</v>
      </c>
      <c r="E702" s="832" t="s">
        <v>8016</v>
      </c>
      <c r="F702" s="849">
        <v>14</v>
      </c>
      <c r="G702" s="849">
        <v>10136</v>
      </c>
      <c r="H702" s="849">
        <v>1.3641991924629879</v>
      </c>
      <c r="I702" s="849">
        <v>724</v>
      </c>
      <c r="J702" s="849">
        <v>10</v>
      </c>
      <c r="K702" s="849">
        <v>7430</v>
      </c>
      <c r="L702" s="849">
        <v>1</v>
      </c>
      <c r="M702" s="849">
        <v>743</v>
      </c>
      <c r="N702" s="849">
        <v>17</v>
      </c>
      <c r="O702" s="849">
        <v>12648</v>
      </c>
      <c r="P702" s="837">
        <v>1.7022880215343204</v>
      </c>
      <c r="Q702" s="850">
        <v>744</v>
      </c>
    </row>
    <row r="703" spans="1:17" ht="14.4" customHeight="1" x14ac:dyDescent="0.3">
      <c r="A703" s="831" t="s">
        <v>588</v>
      </c>
      <c r="B703" s="832" t="s">
        <v>6785</v>
      </c>
      <c r="C703" s="832" t="s">
        <v>6788</v>
      </c>
      <c r="D703" s="832" t="s">
        <v>6859</v>
      </c>
      <c r="E703" s="832" t="s">
        <v>6860</v>
      </c>
      <c r="F703" s="849"/>
      <c r="G703" s="849"/>
      <c r="H703" s="849"/>
      <c r="I703" s="849"/>
      <c r="J703" s="849">
        <v>1</v>
      </c>
      <c r="K703" s="849">
        <v>770</v>
      </c>
      <c r="L703" s="849">
        <v>1</v>
      </c>
      <c r="M703" s="849">
        <v>770</v>
      </c>
      <c r="N703" s="849">
        <v>1</v>
      </c>
      <c r="O703" s="849">
        <v>771</v>
      </c>
      <c r="P703" s="837">
        <v>1.0012987012987014</v>
      </c>
      <c r="Q703" s="850">
        <v>771</v>
      </c>
    </row>
    <row r="704" spans="1:17" ht="14.4" customHeight="1" x14ac:dyDescent="0.3">
      <c r="A704" s="831" t="s">
        <v>588</v>
      </c>
      <c r="B704" s="832" t="s">
        <v>6785</v>
      </c>
      <c r="C704" s="832" t="s">
        <v>6788</v>
      </c>
      <c r="D704" s="832" t="s">
        <v>8017</v>
      </c>
      <c r="E704" s="832" t="s">
        <v>8018</v>
      </c>
      <c r="F704" s="849">
        <v>1</v>
      </c>
      <c r="G704" s="849">
        <v>2337</v>
      </c>
      <c r="H704" s="849"/>
      <c r="I704" s="849">
        <v>2337</v>
      </c>
      <c r="J704" s="849"/>
      <c r="K704" s="849"/>
      <c r="L704" s="849"/>
      <c r="M704" s="849"/>
      <c r="N704" s="849">
        <v>4</v>
      </c>
      <c r="O704" s="849">
        <v>9640</v>
      </c>
      <c r="P704" s="837"/>
      <c r="Q704" s="850">
        <v>2410</v>
      </c>
    </row>
    <row r="705" spans="1:17" ht="14.4" customHeight="1" x14ac:dyDescent="0.3">
      <c r="A705" s="831" t="s">
        <v>588</v>
      </c>
      <c r="B705" s="832" t="s">
        <v>6785</v>
      </c>
      <c r="C705" s="832" t="s">
        <v>6788</v>
      </c>
      <c r="D705" s="832" t="s">
        <v>8019</v>
      </c>
      <c r="E705" s="832" t="s">
        <v>8020</v>
      </c>
      <c r="F705" s="849">
        <v>1</v>
      </c>
      <c r="G705" s="849">
        <v>399</v>
      </c>
      <c r="H705" s="849"/>
      <c r="I705" s="849">
        <v>399</v>
      </c>
      <c r="J705" s="849"/>
      <c r="K705" s="849"/>
      <c r="L705" s="849"/>
      <c r="M705" s="849"/>
      <c r="N705" s="849">
        <v>1</v>
      </c>
      <c r="O705" s="849">
        <v>412</v>
      </c>
      <c r="P705" s="837"/>
      <c r="Q705" s="850">
        <v>412</v>
      </c>
    </row>
    <row r="706" spans="1:17" ht="14.4" customHeight="1" x14ac:dyDescent="0.3">
      <c r="A706" s="831" t="s">
        <v>588</v>
      </c>
      <c r="B706" s="832" t="s">
        <v>6785</v>
      </c>
      <c r="C706" s="832" t="s">
        <v>6788</v>
      </c>
      <c r="D706" s="832" t="s">
        <v>8021</v>
      </c>
      <c r="E706" s="832" t="s">
        <v>8022</v>
      </c>
      <c r="F706" s="849">
        <v>42</v>
      </c>
      <c r="G706" s="849">
        <v>125160</v>
      </c>
      <c r="H706" s="849">
        <v>0.90039926621344557</v>
      </c>
      <c r="I706" s="849">
        <v>2980</v>
      </c>
      <c r="J706" s="849">
        <v>45</v>
      </c>
      <c r="K706" s="849">
        <v>139005</v>
      </c>
      <c r="L706" s="849">
        <v>1</v>
      </c>
      <c r="M706" s="849">
        <v>3089</v>
      </c>
      <c r="N706" s="849">
        <v>46</v>
      </c>
      <c r="O706" s="849">
        <v>142232</v>
      </c>
      <c r="P706" s="837">
        <v>1.0232149922664653</v>
      </c>
      <c r="Q706" s="850">
        <v>3092</v>
      </c>
    </row>
    <row r="707" spans="1:17" ht="14.4" customHeight="1" x14ac:dyDescent="0.3">
      <c r="A707" s="831" t="s">
        <v>588</v>
      </c>
      <c r="B707" s="832" t="s">
        <v>6785</v>
      </c>
      <c r="C707" s="832" t="s">
        <v>6788</v>
      </c>
      <c r="D707" s="832" t="s">
        <v>8023</v>
      </c>
      <c r="E707" s="832" t="s">
        <v>8024</v>
      </c>
      <c r="F707" s="849">
        <v>11</v>
      </c>
      <c r="G707" s="849">
        <v>29007</v>
      </c>
      <c r="H707" s="849">
        <v>0.50988767600063278</v>
      </c>
      <c r="I707" s="849">
        <v>2637</v>
      </c>
      <c r="J707" s="849">
        <v>21</v>
      </c>
      <c r="K707" s="849">
        <v>56889</v>
      </c>
      <c r="L707" s="849">
        <v>1</v>
      </c>
      <c r="M707" s="849">
        <v>2709</v>
      </c>
      <c r="N707" s="849">
        <v>10</v>
      </c>
      <c r="O707" s="849">
        <v>27100</v>
      </c>
      <c r="P707" s="837">
        <v>0.47636625709715413</v>
      </c>
      <c r="Q707" s="850">
        <v>2710</v>
      </c>
    </row>
    <row r="708" spans="1:17" ht="14.4" customHeight="1" x14ac:dyDescent="0.3">
      <c r="A708" s="831" t="s">
        <v>588</v>
      </c>
      <c r="B708" s="832" t="s">
        <v>6785</v>
      </c>
      <c r="C708" s="832" t="s">
        <v>6788</v>
      </c>
      <c r="D708" s="832" t="s">
        <v>8025</v>
      </c>
      <c r="E708" s="832" t="s">
        <v>8026</v>
      </c>
      <c r="F708" s="849">
        <v>5</v>
      </c>
      <c r="G708" s="849">
        <v>13320</v>
      </c>
      <c r="H708" s="849">
        <v>0.81140350877192979</v>
      </c>
      <c r="I708" s="849">
        <v>2664</v>
      </c>
      <c r="J708" s="849">
        <v>6</v>
      </c>
      <c r="K708" s="849">
        <v>16416</v>
      </c>
      <c r="L708" s="849">
        <v>1</v>
      </c>
      <c r="M708" s="849">
        <v>2736</v>
      </c>
      <c r="N708" s="849">
        <v>2</v>
      </c>
      <c r="O708" s="849">
        <v>5474</v>
      </c>
      <c r="P708" s="837">
        <v>0.33345516569200778</v>
      </c>
      <c r="Q708" s="850">
        <v>2737</v>
      </c>
    </row>
    <row r="709" spans="1:17" ht="14.4" customHeight="1" x14ac:dyDescent="0.3">
      <c r="A709" s="831" t="s">
        <v>588</v>
      </c>
      <c r="B709" s="832" t="s">
        <v>6785</v>
      </c>
      <c r="C709" s="832" t="s">
        <v>6788</v>
      </c>
      <c r="D709" s="832" t="s">
        <v>6936</v>
      </c>
      <c r="E709" s="832" t="s">
        <v>6937</v>
      </c>
      <c r="F709" s="849">
        <v>7</v>
      </c>
      <c r="G709" s="849">
        <v>3143</v>
      </c>
      <c r="H709" s="849">
        <v>2.2676767676767677</v>
      </c>
      <c r="I709" s="849">
        <v>449</v>
      </c>
      <c r="J709" s="849">
        <v>3</v>
      </c>
      <c r="K709" s="849">
        <v>1386</v>
      </c>
      <c r="L709" s="849">
        <v>1</v>
      </c>
      <c r="M709" s="849">
        <v>462</v>
      </c>
      <c r="N709" s="849">
        <v>3</v>
      </c>
      <c r="O709" s="849">
        <v>1386</v>
      </c>
      <c r="P709" s="837">
        <v>1</v>
      </c>
      <c r="Q709" s="850">
        <v>462</v>
      </c>
    </row>
    <row r="710" spans="1:17" ht="14.4" customHeight="1" x14ac:dyDescent="0.3">
      <c r="A710" s="831" t="s">
        <v>588</v>
      </c>
      <c r="B710" s="832" t="s">
        <v>6785</v>
      </c>
      <c r="C710" s="832" t="s">
        <v>6788</v>
      </c>
      <c r="D710" s="832" t="s">
        <v>8027</v>
      </c>
      <c r="E710" s="832" t="s">
        <v>8028</v>
      </c>
      <c r="F710" s="849">
        <v>24</v>
      </c>
      <c r="G710" s="849">
        <v>52224</v>
      </c>
      <c r="H710" s="849">
        <v>1.3098570353649361</v>
      </c>
      <c r="I710" s="849">
        <v>2176</v>
      </c>
      <c r="J710" s="849">
        <v>18</v>
      </c>
      <c r="K710" s="849">
        <v>39870</v>
      </c>
      <c r="L710" s="849">
        <v>1</v>
      </c>
      <c r="M710" s="849">
        <v>2215</v>
      </c>
      <c r="N710" s="849">
        <v>24</v>
      </c>
      <c r="O710" s="849">
        <v>53184</v>
      </c>
      <c r="P710" s="837">
        <v>1.3339352896914973</v>
      </c>
      <c r="Q710" s="850">
        <v>2216</v>
      </c>
    </row>
    <row r="711" spans="1:17" ht="14.4" customHeight="1" x14ac:dyDescent="0.3">
      <c r="A711" s="831" t="s">
        <v>588</v>
      </c>
      <c r="B711" s="832" t="s">
        <v>6785</v>
      </c>
      <c r="C711" s="832" t="s">
        <v>6788</v>
      </c>
      <c r="D711" s="832" t="s">
        <v>8029</v>
      </c>
      <c r="E711" s="832" t="s">
        <v>8030</v>
      </c>
      <c r="F711" s="849"/>
      <c r="G711" s="849"/>
      <c r="H711" s="849"/>
      <c r="I711" s="849"/>
      <c r="J711" s="849">
        <v>1</v>
      </c>
      <c r="K711" s="849">
        <v>1689</v>
      </c>
      <c r="L711" s="849">
        <v>1</v>
      </c>
      <c r="M711" s="849">
        <v>1689</v>
      </c>
      <c r="N711" s="849"/>
      <c r="O711" s="849"/>
      <c r="P711" s="837"/>
      <c r="Q711" s="850"/>
    </row>
    <row r="712" spans="1:17" ht="14.4" customHeight="1" x14ac:dyDescent="0.3">
      <c r="A712" s="831" t="s">
        <v>588</v>
      </c>
      <c r="B712" s="832" t="s">
        <v>6785</v>
      </c>
      <c r="C712" s="832" t="s">
        <v>6788</v>
      </c>
      <c r="D712" s="832" t="s">
        <v>8031</v>
      </c>
      <c r="E712" s="832" t="s">
        <v>8032</v>
      </c>
      <c r="F712" s="849">
        <v>1</v>
      </c>
      <c r="G712" s="849">
        <v>2178</v>
      </c>
      <c r="H712" s="849"/>
      <c r="I712" s="849">
        <v>2178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588</v>
      </c>
      <c r="B713" s="832" t="s">
        <v>6785</v>
      </c>
      <c r="C713" s="832" t="s">
        <v>6788</v>
      </c>
      <c r="D713" s="832" t="s">
        <v>8033</v>
      </c>
      <c r="E713" s="832" t="s">
        <v>8034</v>
      </c>
      <c r="F713" s="849">
        <v>5</v>
      </c>
      <c r="G713" s="849">
        <v>10500</v>
      </c>
      <c r="H713" s="849">
        <v>0.69444444444444442</v>
      </c>
      <c r="I713" s="849">
        <v>2100</v>
      </c>
      <c r="J713" s="849">
        <v>7</v>
      </c>
      <c r="K713" s="849">
        <v>15120</v>
      </c>
      <c r="L713" s="849">
        <v>1</v>
      </c>
      <c r="M713" s="849">
        <v>2160</v>
      </c>
      <c r="N713" s="849">
        <v>1</v>
      </c>
      <c r="O713" s="849">
        <v>2161</v>
      </c>
      <c r="P713" s="837">
        <v>0.14292328042328042</v>
      </c>
      <c r="Q713" s="850">
        <v>2161</v>
      </c>
    </row>
    <row r="714" spans="1:17" ht="14.4" customHeight="1" x14ac:dyDescent="0.3">
      <c r="A714" s="831" t="s">
        <v>588</v>
      </c>
      <c r="B714" s="832" t="s">
        <v>6785</v>
      </c>
      <c r="C714" s="832" t="s">
        <v>6788</v>
      </c>
      <c r="D714" s="832" t="s">
        <v>6795</v>
      </c>
      <c r="E714" s="832" t="s">
        <v>6796</v>
      </c>
      <c r="F714" s="849">
        <v>14</v>
      </c>
      <c r="G714" s="849">
        <v>2198</v>
      </c>
      <c r="H714" s="849">
        <v>0.61293920803123259</v>
      </c>
      <c r="I714" s="849">
        <v>157</v>
      </c>
      <c r="J714" s="849">
        <v>22</v>
      </c>
      <c r="K714" s="849">
        <v>3586</v>
      </c>
      <c r="L714" s="849">
        <v>1</v>
      </c>
      <c r="M714" s="849">
        <v>163</v>
      </c>
      <c r="N714" s="849">
        <v>18</v>
      </c>
      <c r="O714" s="849">
        <v>2934</v>
      </c>
      <c r="P714" s="837">
        <v>0.81818181818181823</v>
      </c>
      <c r="Q714" s="850">
        <v>163</v>
      </c>
    </row>
    <row r="715" spans="1:17" ht="14.4" customHeight="1" x14ac:dyDescent="0.3">
      <c r="A715" s="831" t="s">
        <v>588</v>
      </c>
      <c r="B715" s="832" t="s">
        <v>6785</v>
      </c>
      <c r="C715" s="832" t="s">
        <v>6788</v>
      </c>
      <c r="D715" s="832" t="s">
        <v>8035</v>
      </c>
      <c r="E715" s="832" t="s">
        <v>8036</v>
      </c>
      <c r="F715" s="849">
        <v>7</v>
      </c>
      <c r="G715" s="849">
        <v>18417</v>
      </c>
      <c r="H715" s="849">
        <v>1.1109301483894318</v>
      </c>
      <c r="I715" s="849">
        <v>2631</v>
      </c>
      <c r="J715" s="849">
        <v>6</v>
      </c>
      <c r="K715" s="849">
        <v>16578</v>
      </c>
      <c r="L715" s="849">
        <v>1</v>
      </c>
      <c r="M715" s="849">
        <v>2763</v>
      </c>
      <c r="N715" s="849">
        <v>2</v>
      </c>
      <c r="O715" s="849">
        <v>5528</v>
      </c>
      <c r="P715" s="837">
        <v>0.33345397514778624</v>
      </c>
      <c r="Q715" s="850">
        <v>2764</v>
      </c>
    </row>
    <row r="716" spans="1:17" ht="14.4" customHeight="1" x14ac:dyDescent="0.3">
      <c r="A716" s="831" t="s">
        <v>588</v>
      </c>
      <c r="B716" s="832" t="s">
        <v>6785</v>
      </c>
      <c r="C716" s="832" t="s">
        <v>6788</v>
      </c>
      <c r="D716" s="832" t="s">
        <v>8037</v>
      </c>
      <c r="E716" s="832" t="s">
        <v>8038</v>
      </c>
      <c r="F716" s="849">
        <v>1</v>
      </c>
      <c r="G716" s="849">
        <v>1667</v>
      </c>
      <c r="H716" s="849"/>
      <c r="I716" s="849">
        <v>1667</v>
      </c>
      <c r="J716" s="849"/>
      <c r="K716" s="849"/>
      <c r="L716" s="849"/>
      <c r="M716" s="849"/>
      <c r="N716" s="849">
        <v>1</v>
      </c>
      <c r="O716" s="849">
        <v>1719</v>
      </c>
      <c r="P716" s="837"/>
      <c r="Q716" s="850">
        <v>1719</v>
      </c>
    </row>
    <row r="717" spans="1:17" ht="14.4" customHeight="1" x14ac:dyDescent="0.3">
      <c r="A717" s="831" t="s">
        <v>588</v>
      </c>
      <c r="B717" s="832" t="s">
        <v>6785</v>
      </c>
      <c r="C717" s="832" t="s">
        <v>6788</v>
      </c>
      <c r="D717" s="832" t="s">
        <v>8039</v>
      </c>
      <c r="E717" s="832" t="s">
        <v>8040</v>
      </c>
      <c r="F717" s="849">
        <v>1</v>
      </c>
      <c r="G717" s="849">
        <v>2204</v>
      </c>
      <c r="H717" s="849"/>
      <c r="I717" s="849">
        <v>2204</v>
      </c>
      <c r="J717" s="849"/>
      <c r="K717" s="849"/>
      <c r="L717" s="849"/>
      <c r="M717" s="849"/>
      <c r="N717" s="849"/>
      <c r="O717" s="849"/>
      <c r="P717" s="837"/>
      <c r="Q717" s="850"/>
    </row>
    <row r="718" spans="1:17" ht="14.4" customHeight="1" x14ac:dyDescent="0.3">
      <c r="A718" s="831" t="s">
        <v>588</v>
      </c>
      <c r="B718" s="832" t="s">
        <v>6785</v>
      </c>
      <c r="C718" s="832" t="s">
        <v>6788</v>
      </c>
      <c r="D718" s="832" t="s">
        <v>8041</v>
      </c>
      <c r="E718" s="832" t="s">
        <v>8042</v>
      </c>
      <c r="F718" s="849">
        <v>0</v>
      </c>
      <c r="G718" s="849">
        <v>0</v>
      </c>
      <c r="H718" s="849"/>
      <c r="I718" s="849"/>
      <c r="J718" s="849">
        <v>0</v>
      </c>
      <c r="K718" s="849">
        <v>0</v>
      </c>
      <c r="L718" s="849"/>
      <c r="M718" s="849"/>
      <c r="N718" s="849">
        <v>0</v>
      </c>
      <c r="O718" s="849">
        <v>0</v>
      </c>
      <c r="P718" s="837"/>
      <c r="Q718" s="850"/>
    </row>
    <row r="719" spans="1:17" ht="14.4" customHeight="1" x14ac:dyDescent="0.3">
      <c r="A719" s="831" t="s">
        <v>588</v>
      </c>
      <c r="B719" s="832" t="s">
        <v>6785</v>
      </c>
      <c r="C719" s="832" t="s">
        <v>6788</v>
      </c>
      <c r="D719" s="832" t="s">
        <v>8043</v>
      </c>
      <c r="E719" s="832" t="s">
        <v>8044</v>
      </c>
      <c r="F719" s="849">
        <v>2738</v>
      </c>
      <c r="G719" s="849">
        <v>0</v>
      </c>
      <c r="H719" s="849"/>
      <c r="I719" s="849">
        <v>0</v>
      </c>
      <c r="J719" s="849">
        <v>2887</v>
      </c>
      <c r="K719" s="849">
        <v>0</v>
      </c>
      <c r="L719" s="849"/>
      <c r="M719" s="849">
        <v>0</v>
      </c>
      <c r="N719" s="849">
        <v>2609</v>
      </c>
      <c r="O719" s="849">
        <v>0</v>
      </c>
      <c r="P719" s="837"/>
      <c r="Q719" s="850">
        <v>0</v>
      </c>
    </row>
    <row r="720" spans="1:17" ht="14.4" customHeight="1" x14ac:dyDescent="0.3">
      <c r="A720" s="831" t="s">
        <v>588</v>
      </c>
      <c r="B720" s="832" t="s">
        <v>6785</v>
      </c>
      <c r="C720" s="832" t="s">
        <v>6788</v>
      </c>
      <c r="D720" s="832" t="s">
        <v>8045</v>
      </c>
      <c r="E720" s="832" t="s">
        <v>8046</v>
      </c>
      <c r="F720" s="849">
        <v>55</v>
      </c>
      <c r="G720" s="849">
        <v>0</v>
      </c>
      <c r="H720" s="849"/>
      <c r="I720" s="849">
        <v>0</v>
      </c>
      <c r="J720" s="849">
        <v>41</v>
      </c>
      <c r="K720" s="849">
        <v>0</v>
      </c>
      <c r="L720" s="849"/>
      <c r="M720" s="849">
        <v>0</v>
      </c>
      <c r="N720" s="849">
        <v>53</v>
      </c>
      <c r="O720" s="849">
        <v>0</v>
      </c>
      <c r="P720" s="837"/>
      <c r="Q720" s="850">
        <v>0</v>
      </c>
    </row>
    <row r="721" spans="1:17" ht="14.4" customHeight="1" x14ac:dyDescent="0.3">
      <c r="A721" s="831" t="s">
        <v>588</v>
      </c>
      <c r="B721" s="832" t="s">
        <v>6785</v>
      </c>
      <c r="C721" s="832" t="s">
        <v>6788</v>
      </c>
      <c r="D721" s="832" t="s">
        <v>8047</v>
      </c>
      <c r="E721" s="832" t="s">
        <v>8048</v>
      </c>
      <c r="F721" s="849">
        <v>60</v>
      </c>
      <c r="G721" s="849">
        <v>0</v>
      </c>
      <c r="H721" s="849"/>
      <c r="I721" s="849">
        <v>0</v>
      </c>
      <c r="J721" s="849">
        <v>47</v>
      </c>
      <c r="K721" s="849">
        <v>0</v>
      </c>
      <c r="L721" s="849"/>
      <c r="M721" s="849">
        <v>0</v>
      </c>
      <c r="N721" s="849">
        <v>37</v>
      </c>
      <c r="O721" s="849">
        <v>0</v>
      </c>
      <c r="P721" s="837"/>
      <c r="Q721" s="850">
        <v>0</v>
      </c>
    </row>
    <row r="722" spans="1:17" ht="14.4" customHeight="1" x14ac:dyDescent="0.3">
      <c r="A722" s="831" t="s">
        <v>588</v>
      </c>
      <c r="B722" s="832" t="s">
        <v>6785</v>
      </c>
      <c r="C722" s="832" t="s">
        <v>6788</v>
      </c>
      <c r="D722" s="832" t="s">
        <v>8049</v>
      </c>
      <c r="E722" s="832" t="s">
        <v>8050</v>
      </c>
      <c r="F722" s="849">
        <v>202</v>
      </c>
      <c r="G722" s="849">
        <v>0</v>
      </c>
      <c r="H722" s="849"/>
      <c r="I722" s="849">
        <v>0</v>
      </c>
      <c r="J722" s="849">
        <v>210</v>
      </c>
      <c r="K722" s="849">
        <v>0</v>
      </c>
      <c r="L722" s="849"/>
      <c r="M722" s="849">
        <v>0</v>
      </c>
      <c r="N722" s="849">
        <v>428</v>
      </c>
      <c r="O722" s="849">
        <v>0</v>
      </c>
      <c r="P722" s="837"/>
      <c r="Q722" s="850">
        <v>0</v>
      </c>
    </row>
    <row r="723" spans="1:17" ht="14.4" customHeight="1" x14ac:dyDescent="0.3">
      <c r="A723" s="831" t="s">
        <v>588</v>
      </c>
      <c r="B723" s="832" t="s">
        <v>6785</v>
      </c>
      <c r="C723" s="832" t="s">
        <v>6788</v>
      </c>
      <c r="D723" s="832" t="s">
        <v>6863</v>
      </c>
      <c r="E723" s="832" t="s">
        <v>6864</v>
      </c>
      <c r="F723" s="849">
        <v>286</v>
      </c>
      <c r="G723" s="849">
        <v>0</v>
      </c>
      <c r="H723" s="849"/>
      <c r="I723" s="849">
        <v>0</v>
      </c>
      <c r="J723" s="849">
        <v>366</v>
      </c>
      <c r="K723" s="849">
        <v>0</v>
      </c>
      <c r="L723" s="849"/>
      <c r="M723" s="849">
        <v>0</v>
      </c>
      <c r="N723" s="849">
        <v>362</v>
      </c>
      <c r="O723" s="849">
        <v>0</v>
      </c>
      <c r="P723" s="837"/>
      <c r="Q723" s="850">
        <v>0</v>
      </c>
    </row>
    <row r="724" spans="1:17" ht="14.4" customHeight="1" x14ac:dyDescent="0.3">
      <c r="A724" s="831" t="s">
        <v>588</v>
      </c>
      <c r="B724" s="832" t="s">
        <v>6785</v>
      </c>
      <c r="C724" s="832" t="s">
        <v>6788</v>
      </c>
      <c r="D724" s="832" t="s">
        <v>7003</v>
      </c>
      <c r="E724" s="832" t="s">
        <v>7004</v>
      </c>
      <c r="F724" s="849">
        <v>91</v>
      </c>
      <c r="G724" s="849">
        <v>100100</v>
      </c>
      <c r="H724" s="849">
        <v>1.0984910836762689</v>
      </c>
      <c r="I724" s="849">
        <v>1100</v>
      </c>
      <c r="J724" s="849">
        <v>81</v>
      </c>
      <c r="K724" s="849">
        <v>91125</v>
      </c>
      <c r="L724" s="849">
        <v>1</v>
      </c>
      <c r="M724" s="849">
        <v>1125</v>
      </c>
      <c r="N724" s="849">
        <v>57</v>
      </c>
      <c r="O724" s="849">
        <v>64182</v>
      </c>
      <c r="P724" s="837">
        <v>0.70432921810699589</v>
      </c>
      <c r="Q724" s="850">
        <v>1126</v>
      </c>
    </row>
    <row r="725" spans="1:17" ht="14.4" customHeight="1" x14ac:dyDescent="0.3">
      <c r="A725" s="831" t="s">
        <v>588</v>
      </c>
      <c r="B725" s="832" t="s">
        <v>6785</v>
      </c>
      <c r="C725" s="832" t="s">
        <v>6788</v>
      </c>
      <c r="D725" s="832" t="s">
        <v>8051</v>
      </c>
      <c r="E725" s="832" t="s">
        <v>8052</v>
      </c>
      <c r="F725" s="849">
        <v>293</v>
      </c>
      <c r="G725" s="849">
        <v>1669505</v>
      </c>
      <c r="H725" s="849">
        <v>0.91194300359641489</v>
      </c>
      <c r="I725" s="849">
        <v>5697.9692832764504</v>
      </c>
      <c r="J725" s="849">
        <v>316</v>
      </c>
      <c r="K725" s="849">
        <v>1830712</v>
      </c>
      <c r="L725" s="849">
        <v>1</v>
      </c>
      <c r="M725" s="849">
        <v>5793.3924050632913</v>
      </c>
      <c r="N725" s="849">
        <v>383</v>
      </c>
      <c r="O725" s="849">
        <v>2219866</v>
      </c>
      <c r="P725" s="837">
        <v>1.2125697542813942</v>
      </c>
      <c r="Q725" s="850">
        <v>5795.9947780678849</v>
      </c>
    </row>
    <row r="726" spans="1:17" ht="14.4" customHeight="1" x14ac:dyDescent="0.3">
      <c r="A726" s="831" t="s">
        <v>588</v>
      </c>
      <c r="B726" s="832" t="s">
        <v>6785</v>
      </c>
      <c r="C726" s="832" t="s">
        <v>6788</v>
      </c>
      <c r="D726" s="832" t="s">
        <v>6799</v>
      </c>
      <c r="E726" s="832" t="s">
        <v>6800</v>
      </c>
      <c r="F726" s="849">
        <v>2</v>
      </c>
      <c r="G726" s="849">
        <v>164</v>
      </c>
      <c r="H726" s="849">
        <v>1.9069767441860466</v>
      </c>
      <c r="I726" s="849">
        <v>82</v>
      </c>
      <c r="J726" s="849">
        <v>1</v>
      </c>
      <c r="K726" s="849">
        <v>86</v>
      </c>
      <c r="L726" s="849">
        <v>1</v>
      </c>
      <c r="M726" s="849">
        <v>86</v>
      </c>
      <c r="N726" s="849">
        <v>4</v>
      </c>
      <c r="O726" s="849">
        <v>344</v>
      </c>
      <c r="P726" s="837">
        <v>4</v>
      </c>
      <c r="Q726" s="850">
        <v>86</v>
      </c>
    </row>
    <row r="727" spans="1:17" ht="14.4" customHeight="1" x14ac:dyDescent="0.3">
      <c r="A727" s="831" t="s">
        <v>588</v>
      </c>
      <c r="B727" s="832" t="s">
        <v>6785</v>
      </c>
      <c r="C727" s="832" t="s">
        <v>6788</v>
      </c>
      <c r="D727" s="832" t="s">
        <v>8053</v>
      </c>
      <c r="E727" s="832" t="s">
        <v>8054</v>
      </c>
      <c r="F727" s="849">
        <v>1</v>
      </c>
      <c r="G727" s="849">
        <v>3958</v>
      </c>
      <c r="H727" s="849">
        <v>0.95626963034549406</v>
      </c>
      <c r="I727" s="849">
        <v>3958</v>
      </c>
      <c r="J727" s="849">
        <v>1</v>
      </c>
      <c r="K727" s="849">
        <v>4139</v>
      </c>
      <c r="L727" s="849">
        <v>1</v>
      </c>
      <c r="M727" s="849">
        <v>4139</v>
      </c>
      <c r="N727" s="849">
        <v>1</v>
      </c>
      <c r="O727" s="849">
        <v>4142</v>
      </c>
      <c r="P727" s="837">
        <v>1.0007248127567046</v>
      </c>
      <c r="Q727" s="850">
        <v>4142</v>
      </c>
    </row>
    <row r="728" spans="1:17" ht="14.4" customHeight="1" x14ac:dyDescent="0.3">
      <c r="A728" s="831" t="s">
        <v>588</v>
      </c>
      <c r="B728" s="832" t="s">
        <v>6785</v>
      </c>
      <c r="C728" s="832" t="s">
        <v>6788</v>
      </c>
      <c r="D728" s="832" t="s">
        <v>8055</v>
      </c>
      <c r="E728" s="832" t="s">
        <v>8056</v>
      </c>
      <c r="F728" s="849">
        <v>10163</v>
      </c>
      <c r="G728" s="849">
        <v>10979801</v>
      </c>
      <c r="H728" s="849">
        <v>0.98662151129073095</v>
      </c>
      <c r="I728" s="849">
        <v>1080.3700678933385</v>
      </c>
      <c r="J728" s="849">
        <v>10406</v>
      </c>
      <c r="K728" s="849">
        <v>11128686</v>
      </c>
      <c r="L728" s="849">
        <v>1</v>
      </c>
      <c r="M728" s="849">
        <v>1069.448971747069</v>
      </c>
      <c r="N728" s="849">
        <v>9721</v>
      </c>
      <c r="O728" s="849">
        <v>10553723</v>
      </c>
      <c r="P728" s="837">
        <v>0.94833505051719491</v>
      </c>
      <c r="Q728" s="850">
        <v>1085.6622775434626</v>
      </c>
    </row>
    <row r="729" spans="1:17" ht="14.4" customHeight="1" x14ac:dyDescent="0.3">
      <c r="A729" s="831" t="s">
        <v>588</v>
      </c>
      <c r="B729" s="832" t="s">
        <v>6785</v>
      </c>
      <c r="C729" s="832" t="s">
        <v>6788</v>
      </c>
      <c r="D729" s="832" t="s">
        <v>8057</v>
      </c>
      <c r="E729" s="832" t="s">
        <v>8058</v>
      </c>
      <c r="F729" s="849">
        <v>15</v>
      </c>
      <c r="G729" s="849">
        <v>53175</v>
      </c>
      <c r="H729" s="849">
        <v>0.75845100556268719</v>
      </c>
      <c r="I729" s="849">
        <v>3545</v>
      </c>
      <c r="J729" s="849">
        <v>19</v>
      </c>
      <c r="K729" s="849">
        <v>70110</v>
      </c>
      <c r="L729" s="849">
        <v>1</v>
      </c>
      <c r="M729" s="849">
        <v>3690</v>
      </c>
      <c r="N729" s="849">
        <v>16</v>
      </c>
      <c r="O729" s="849">
        <v>59072</v>
      </c>
      <c r="P729" s="837">
        <v>0.84256168877478244</v>
      </c>
      <c r="Q729" s="850">
        <v>3692</v>
      </c>
    </row>
    <row r="730" spans="1:17" ht="14.4" customHeight="1" x14ac:dyDescent="0.3">
      <c r="A730" s="831" t="s">
        <v>588</v>
      </c>
      <c r="B730" s="832" t="s">
        <v>6785</v>
      </c>
      <c r="C730" s="832" t="s">
        <v>6788</v>
      </c>
      <c r="D730" s="832" t="s">
        <v>6881</v>
      </c>
      <c r="E730" s="832" t="s">
        <v>6882</v>
      </c>
      <c r="F730" s="849">
        <v>1</v>
      </c>
      <c r="G730" s="849">
        <v>384</v>
      </c>
      <c r="H730" s="849">
        <v>0.13923132704858593</v>
      </c>
      <c r="I730" s="849">
        <v>384</v>
      </c>
      <c r="J730" s="849">
        <v>7</v>
      </c>
      <c r="K730" s="849">
        <v>2758</v>
      </c>
      <c r="L730" s="849">
        <v>1</v>
      </c>
      <c r="M730" s="849">
        <v>394</v>
      </c>
      <c r="N730" s="849"/>
      <c r="O730" s="849"/>
      <c r="P730" s="837"/>
      <c r="Q730" s="850"/>
    </row>
    <row r="731" spans="1:17" ht="14.4" customHeight="1" x14ac:dyDescent="0.3">
      <c r="A731" s="831" t="s">
        <v>588</v>
      </c>
      <c r="B731" s="832" t="s">
        <v>6785</v>
      </c>
      <c r="C731" s="832" t="s">
        <v>6788</v>
      </c>
      <c r="D731" s="832" t="s">
        <v>7005</v>
      </c>
      <c r="E731" s="832" t="s">
        <v>7006</v>
      </c>
      <c r="F731" s="849">
        <v>17</v>
      </c>
      <c r="G731" s="849">
        <v>0</v>
      </c>
      <c r="H731" s="849"/>
      <c r="I731" s="849">
        <v>0</v>
      </c>
      <c r="J731" s="849">
        <v>42</v>
      </c>
      <c r="K731" s="849">
        <v>0</v>
      </c>
      <c r="L731" s="849"/>
      <c r="M731" s="849">
        <v>0</v>
      </c>
      <c r="N731" s="849">
        <v>19</v>
      </c>
      <c r="O731" s="849">
        <v>0</v>
      </c>
      <c r="P731" s="837"/>
      <c r="Q731" s="850">
        <v>0</v>
      </c>
    </row>
    <row r="732" spans="1:17" ht="14.4" customHeight="1" x14ac:dyDescent="0.3">
      <c r="A732" s="831" t="s">
        <v>588</v>
      </c>
      <c r="B732" s="832" t="s">
        <v>6785</v>
      </c>
      <c r="C732" s="832" t="s">
        <v>6788</v>
      </c>
      <c r="D732" s="832" t="s">
        <v>8059</v>
      </c>
      <c r="E732" s="832" t="s">
        <v>8060</v>
      </c>
      <c r="F732" s="849">
        <v>5</v>
      </c>
      <c r="G732" s="849">
        <v>13880</v>
      </c>
      <c r="H732" s="849">
        <v>1.6036972848064703</v>
      </c>
      <c r="I732" s="849">
        <v>2776</v>
      </c>
      <c r="J732" s="849">
        <v>3</v>
      </c>
      <c r="K732" s="849">
        <v>8655</v>
      </c>
      <c r="L732" s="849">
        <v>1</v>
      </c>
      <c r="M732" s="849">
        <v>2885</v>
      </c>
      <c r="N732" s="849">
        <v>1</v>
      </c>
      <c r="O732" s="849">
        <v>2886</v>
      </c>
      <c r="P732" s="837">
        <v>0.33344887348353552</v>
      </c>
      <c r="Q732" s="850">
        <v>2886</v>
      </c>
    </row>
    <row r="733" spans="1:17" ht="14.4" customHeight="1" x14ac:dyDescent="0.3">
      <c r="A733" s="831" t="s">
        <v>588</v>
      </c>
      <c r="B733" s="832" t="s">
        <v>6785</v>
      </c>
      <c r="C733" s="832" t="s">
        <v>6788</v>
      </c>
      <c r="D733" s="832" t="s">
        <v>6887</v>
      </c>
      <c r="E733" s="832" t="s">
        <v>6888</v>
      </c>
      <c r="F733" s="849">
        <v>1947</v>
      </c>
      <c r="G733" s="849">
        <v>679501</v>
      </c>
      <c r="H733" s="849">
        <v>0.91208065492529544</v>
      </c>
      <c r="I733" s="849">
        <v>348.9989727786338</v>
      </c>
      <c r="J733" s="849">
        <v>2003</v>
      </c>
      <c r="K733" s="849">
        <v>745001</v>
      </c>
      <c r="L733" s="849">
        <v>1</v>
      </c>
      <c r="M733" s="849">
        <v>371.94258612081876</v>
      </c>
      <c r="N733" s="849">
        <v>2029</v>
      </c>
      <c r="O733" s="849">
        <v>756814</v>
      </c>
      <c r="P733" s="837">
        <v>1.0158563545552288</v>
      </c>
      <c r="Q733" s="850">
        <v>372.99852143913256</v>
      </c>
    </row>
    <row r="734" spans="1:17" ht="14.4" customHeight="1" x14ac:dyDescent="0.3">
      <c r="A734" s="831" t="s">
        <v>588</v>
      </c>
      <c r="B734" s="832" t="s">
        <v>6785</v>
      </c>
      <c r="C734" s="832" t="s">
        <v>6788</v>
      </c>
      <c r="D734" s="832" t="s">
        <v>8061</v>
      </c>
      <c r="E734" s="832" t="s">
        <v>8062</v>
      </c>
      <c r="F734" s="849">
        <v>1</v>
      </c>
      <c r="G734" s="849">
        <v>1922</v>
      </c>
      <c r="H734" s="849">
        <v>0.49005609382967874</v>
      </c>
      <c r="I734" s="849">
        <v>1922</v>
      </c>
      <c r="J734" s="849">
        <v>2</v>
      </c>
      <c r="K734" s="849">
        <v>3922</v>
      </c>
      <c r="L734" s="849">
        <v>1</v>
      </c>
      <c r="M734" s="849">
        <v>1961</v>
      </c>
      <c r="N734" s="849"/>
      <c r="O734" s="849"/>
      <c r="P734" s="837"/>
      <c r="Q734" s="850"/>
    </row>
    <row r="735" spans="1:17" ht="14.4" customHeight="1" x14ac:dyDescent="0.3">
      <c r="A735" s="831" t="s">
        <v>588</v>
      </c>
      <c r="B735" s="832" t="s">
        <v>6785</v>
      </c>
      <c r="C735" s="832" t="s">
        <v>6788</v>
      </c>
      <c r="D735" s="832" t="s">
        <v>6891</v>
      </c>
      <c r="E735" s="832" t="s">
        <v>6892</v>
      </c>
      <c r="F735" s="849">
        <v>6</v>
      </c>
      <c r="G735" s="849">
        <v>2616</v>
      </c>
      <c r="H735" s="849">
        <v>0.53562653562653562</v>
      </c>
      <c r="I735" s="849">
        <v>436</v>
      </c>
      <c r="J735" s="849">
        <v>11</v>
      </c>
      <c r="K735" s="849">
        <v>4884</v>
      </c>
      <c r="L735" s="849">
        <v>1</v>
      </c>
      <c r="M735" s="849">
        <v>444</v>
      </c>
      <c r="N735" s="849">
        <v>3</v>
      </c>
      <c r="O735" s="849">
        <v>1335</v>
      </c>
      <c r="P735" s="837">
        <v>0.27334152334152334</v>
      </c>
      <c r="Q735" s="850">
        <v>445</v>
      </c>
    </row>
    <row r="736" spans="1:17" ht="14.4" customHeight="1" x14ac:dyDescent="0.3">
      <c r="A736" s="831" t="s">
        <v>588</v>
      </c>
      <c r="B736" s="832" t="s">
        <v>6785</v>
      </c>
      <c r="C736" s="832" t="s">
        <v>6788</v>
      </c>
      <c r="D736" s="832" t="s">
        <v>8063</v>
      </c>
      <c r="E736" s="832" t="s">
        <v>8064</v>
      </c>
      <c r="F736" s="849">
        <v>34</v>
      </c>
      <c r="G736" s="849">
        <v>135626</v>
      </c>
      <c r="H736" s="849">
        <v>0.76296396305172087</v>
      </c>
      <c r="I736" s="849">
        <v>3989</v>
      </c>
      <c r="J736" s="849">
        <v>43</v>
      </c>
      <c r="K736" s="849">
        <v>177762</v>
      </c>
      <c r="L736" s="849">
        <v>1</v>
      </c>
      <c r="M736" s="849">
        <v>4134</v>
      </c>
      <c r="N736" s="849">
        <v>47</v>
      </c>
      <c r="O736" s="849">
        <v>194392</v>
      </c>
      <c r="P736" s="837">
        <v>1.0935520527446811</v>
      </c>
      <c r="Q736" s="850">
        <v>4136</v>
      </c>
    </row>
    <row r="737" spans="1:17" ht="14.4" customHeight="1" x14ac:dyDescent="0.3">
      <c r="A737" s="831" t="s">
        <v>588</v>
      </c>
      <c r="B737" s="832" t="s">
        <v>6785</v>
      </c>
      <c r="C737" s="832" t="s">
        <v>6788</v>
      </c>
      <c r="D737" s="832" t="s">
        <v>8065</v>
      </c>
      <c r="E737" s="832"/>
      <c r="F737" s="849">
        <v>229</v>
      </c>
      <c r="G737" s="849">
        <v>0</v>
      </c>
      <c r="H737" s="849"/>
      <c r="I737" s="849">
        <v>0</v>
      </c>
      <c r="J737" s="849"/>
      <c r="K737" s="849"/>
      <c r="L737" s="849"/>
      <c r="M737" s="849"/>
      <c r="N737" s="849"/>
      <c r="O737" s="849"/>
      <c r="P737" s="837"/>
      <c r="Q737" s="850"/>
    </row>
    <row r="738" spans="1:17" ht="14.4" customHeight="1" x14ac:dyDescent="0.3">
      <c r="A738" s="831" t="s">
        <v>588</v>
      </c>
      <c r="B738" s="832" t="s">
        <v>6785</v>
      </c>
      <c r="C738" s="832" t="s">
        <v>6788</v>
      </c>
      <c r="D738" s="832" t="s">
        <v>6801</v>
      </c>
      <c r="E738" s="832" t="s">
        <v>6802</v>
      </c>
      <c r="F738" s="849">
        <v>4</v>
      </c>
      <c r="G738" s="849">
        <v>2816</v>
      </c>
      <c r="H738" s="849">
        <v>1.9528432732316228</v>
      </c>
      <c r="I738" s="849">
        <v>704</v>
      </c>
      <c r="J738" s="849">
        <v>2</v>
      </c>
      <c r="K738" s="849">
        <v>1442</v>
      </c>
      <c r="L738" s="849">
        <v>1</v>
      </c>
      <c r="M738" s="849">
        <v>721</v>
      </c>
      <c r="N738" s="849"/>
      <c r="O738" s="849"/>
      <c r="P738" s="837"/>
      <c r="Q738" s="850"/>
    </row>
    <row r="739" spans="1:17" ht="14.4" customHeight="1" x14ac:dyDescent="0.3">
      <c r="A739" s="831" t="s">
        <v>588</v>
      </c>
      <c r="B739" s="832" t="s">
        <v>6785</v>
      </c>
      <c r="C739" s="832" t="s">
        <v>6788</v>
      </c>
      <c r="D739" s="832" t="s">
        <v>8066</v>
      </c>
      <c r="E739" s="832" t="s">
        <v>8067</v>
      </c>
      <c r="F739" s="849">
        <v>37</v>
      </c>
      <c r="G739" s="849">
        <v>173271</v>
      </c>
      <c r="H739" s="849">
        <v>0.95153655214831734</v>
      </c>
      <c r="I739" s="849">
        <v>4683</v>
      </c>
      <c r="J739" s="849">
        <v>38</v>
      </c>
      <c r="K739" s="849">
        <v>182096</v>
      </c>
      <c r="L739" s="849">
        <v>1</v>
      </c>
      <c r="M739" s="849">
        <v>4792</v>
      </c>
      <c r="N739" s="849">
        <v>44</v>
      </c>
      <c r="O739" s="849">
        <v>210892</v>
      </c>
      <c r="P739" s="837">
        <v>1.158136367630261</v>
      </c>
      <c r="Q739" s="850">
        <v>4793</v>
      </c>
    </row>
    <row r="740" spans="1:17" ht="14.4" customHeight="1" x14ac:dyDescent="0.3">
      <c r="A740" s="831" t="s">
        <v>588</v>
      </c>
      <c r="B740" s="832" t="s">
        <v>6785</v>
      </c>
      <c r="C740" s="832" t="s">
        <v>6788</v>
      </c>
      <c r="D740" s="832" t="s">
        <v>8068</v>
      </c>
      <c r="E740" s="832" t="s">
        <v>8069</v>
      </c>
      <c r="F740" s="849">
        <v>233</v>
      </c>
      <c r="G740" s="849">
        <v>1540829</v>
      </c>
      <c r="H740" s="849">
        <v>0.97007237001570801</v>
      </c>
      <c r="I740" s="849">
        <v>6613</v>
      </c>
      <c r="J740" s="849">
        <v>235</v>
      </c>
      <c r="K740" s="849">
        <v>1588365</v>
      </c>
      <c r="L740" s="849">
        <v>1</v>
      </c>
      <c r="M740" s="849">
        <v>6759</v>
      </c>
      <c r="N740" s="849">
        <v>224</v>
      </c>
      <c r="O740" s="849">
        <v>1514912</v>
      </c>
      <c r="P740" s="837">
        <v>0.95375559144151378</v>
      </c>
      <c r="Q740" s="850">
        <v>6763</v>
      </c>
    </row>
    <row r="741" spans="1:17" ht="14.4" customHeight="1" x14ac:dyDescent="0.3">
      <c r="A741" s="831" t="s">
        <v>588</v>
      </c>
      <c r="B741" s="832" t="s">
        <v>6785</v>
      </c>
      <c r="C741" s="832" t="s">
        <v>6788</v>
      </c>
      <c r="D741" s="832" t="s">
        <v>7028</v>
      </c>
      <c r="E741" s="832" t="s">
        <v>7029</v>
      </c>
      <c r="F741" s="849">
        <v>31</v>
      </c>
      <c r="G741" s="849">
        <v>26412</v>
      </c>
      <c r="H741" s="849">
        <v>0.78292574477545573</v>
      </c>
      <c r="I741" s="849">
        <v>852</v>
      </c>
      <c r="J741" s="849">
        <v>39</v>
      </c>
      <c r="K741" s="849">
        <v>33735</v>
      </c>
      <c r="L741" s="849">
        <v>1</v>
      </c>
      <c r="M741" s="849">
        <v>865</v>
      </c>
      <c r="N741" s="849">
        <v>28</v>
      </c>
      <c r="O741" s="849">
        <v>24220</v>
      </c>
      <c r="P741" s="837">
        <v>0.71794871794871795</v>
      </c>
      <c r="Q741" s="850">
        <v>865</v>
      </c>
    </row>
    <row r="742" spans="1:17" ht="14.4" customHeight="1" x14ac:dyDescent="0.3">
      <c r="A742" s="831" t="s">
        <v>588</v>
      </c>
      <c r="B742" s="832" t="s">
        <v>6785</v>
      </c>
      <c r="C742" s="832" t="s">
        <v>6788</v>
      </c>
      <c r="D742" s="832" t="s">
        <v>8070</v>
      </c>
      <c r="E742" s="832" t="s">
        <v>8071</v>
      </c>
      <c r="F742" s="849">
        <v>27</v>
      </c>
      <c r="G742" s="849">
        <v>3078</v>
      </c>
      <c r="H742" s="849">
        <v>0.8844827586206897</v>
      </c>
      <c r="I742" s="849">
        <v>114</v>
      </c>
      <c r="J742" s="849">
        <v>29</v>
      </c>
      <c r="K742" s="849">
        <v>3480</v>
      </c>
      <c r="L742" s="849">
        <v>1</v>
      </c>
      <c r="M742" s="849">
        <v>120</v>
      </c>
      <c r="N742" s="849">
        <v>20</v>
      </c>
      <c r="O742" s="849">
        <v>2400</v>
      </c>
      <c r="P742" s="837">
        <v>0.68965517241379315</v>
      </c>
      <c r="Q742" s="850">
        <v>120</v>
      </c>
    </row>
    <row r="743" spans="1:17" ht="14.4" customHeight="1" x14ac:dyDescent="0.3">
      <c r="A743" s="831" t="s">
        <v>588</v>
      </c>
      <c r="B743" s="832" t="s">
        <v>6785</v>
      </c>
      <c r="C743" s="832" t="s">
        <v>6788</v>
      </c>
      <c r="D743" s="832" t="s">
        <v>8072</v>
      </c>
      <c r="E743" s="832" t="s">
        <v>8073</v>
      </c>
      <c r="F743" s="849">
        <v>2</v>
      </c>
      <c r="G743" s="849">
        <v>8616</v>
      </c>
      <c r="H743" s="849">
        <v>1.9193584317219872</v>
      </c>
      <c r="I743" s="849">
        <v>4308</v>
      </c>
      <c r="J743" s="849">
        <v>1</v>
      </c>
      <c r="K743" s="849">
        <v>4489</v>
      </c>
      <c r="L743" s="849">
        <v>1</v>
      </c>
      <c r="M743" s="849">
        <v>4489</v>
      </c>
      <c r="N743" s="849">
        <v>1</v>
      </c>
      <c r="O743" s="849">
        <v>4492</v>
      </c>
      <c r="P743" s="837">
        <v>1.0006683002895969</v>
      </c>
      <c r="Q743" s="850">
        <v>4492</v>
      </c>
    </row>
    <row r="744" spans="1:17" ht="14.4" customHeight="1" x14ac:dyDescent="0.3">
      <c r="A744" s="831" t="s">
        <v>588</v>
      </c>
      <c r="B744" s="832" t="s">
        <v>6785</v>
      </c>
      <c r="C744" s="832" t="s">
        <v>6788</v>
      </c>
      <c r="D744" s="832" t="s">
        <v>8074</v>
      </c>
      <c r="E744" s="832" t="s">
        <v>8075</v>
      </c>
      <c r="F744" s="849">
        <v>2</v>
      </c>
      <c r="G744" s="849">
        <v>7308</v>
      </c>
      <c r="H744" s="849">
        <v>0.95280312907431552</v>
      </c>
      <c r="I744" s="849">
        <v>3654</v>
      </c>
      <c r="J744" s="849">
        <v>2</v>
      </c>
      <c r="K744" s="849">
        <v>7670</v>
      </c>
      <c r="L744" s="849">
        <v>1</v>
      </c>
      <c r="M744" s="849">
        <v>3835</v>
      </c>
      <c r="N744" s="849">
        <v>1</v>
      </c>
      <c r="O744" s="849">
        <v>3838</v>
      </c>
      <c r="P744" s="837">
        <v>0.50039113428943938</v>
      </c>
      <c r="Q744" s="850">
        <v>3838</v>
      </c>
    </row>
    <row r="745" spans="1:17" ht="14.4" customHeight="1" x14ac:dyDescent="0.3">
      <c r="A745" s="831" t="s">
        <v>588</v>
      </c>
      <c r="B745" s="832" t="s">
        <v>6785</v>
      </c>
      <c r="C745" s="832" t="s">
        <v>6788</v>
      </c>
      <c r="D745" s="832" t="s">
        <v>8076</v>
      </c>
      <c r="E745" s="832" t="s">
        <v>8077</v>
      </c>
      <c r="F745" s="849">
        <v>1</v>
      </c>
      <c r="G745" s="849">
        <v>872</v>
      </c>
      <c r="H745" s="849">
        <v>0.16421845574387947</v>
      </c>
      <c r="I745" s="849">
        <v>872</v>
      </c>
      <c r="J745" s="849">
        <v>6</v>
      </c>
      <c r="K745" s="849">
        <v>5310</v>
      </c>
      <c r="L745" s="849">
        <v>1</v>
      </c>
      <c r="M745" s="849">
        <v>885</v>
      </c>
      <c r="N745" s="849"/>
      <c r="O745" s="849"/>
      <c r="P745" s="837"/>
      <c r="Q745" s="850"/>
    </row>
    <row r="746" spans="1:17" ht="14.4" customHeight="1" x14ac:dyDescent="0.3">
      <c r="A746" s="831" t="s">
        <v>588</v>
      </c>
      <c r="B746" s="832" t="s">
        <v>6785</v>
      </c>
      <c r="C746" s="832" t="s">
        <v>6788</v>
      </c>
      <c r="D746" s="832" t="s">
        <v>6901</v>
      </c>
      <c r="E746" s="832" t="s">
        <v>6902</v>
      </c>
      <c r="F746" s="849"/>
      <c r="G746" s="849"/>
      <c r="H746" s="849"/>
      <c r="I746" s="849"/>
      <c r="J746" s="849"/>
      <c r="K746" s="849"/>
      <c r="L746" s="849"/>
      <c r="M746" s="849"/>
      <c r="N746" s="849">
        <v>1</v>
      </c>
      <c r="O746" s="849">
        <v>183</v>
      </c>
      <c r="P746" s="837"/>
      <c r="Q746" s="850">
        <v>183</v>
      </c>
    </row>
    <row r="747" spans="1:17" ht="14.4" customHeight="1" x14ac:dyDescent="0.3">
      <c r="A747" s="831" t="s">
        <v>588</v>
      </c>
      <c r="B747" s="832" t="s">
        <v>6785</v>
      </c>
      <c r="C747" s="832" t="s">
        <v>6788</v>
      </c>
      <c r="D747" s="832" t="s">
        <v>8078</v>
      </c>
      <c r="E747" s="832" t="s">
        <v>8079</v>
      </c>
      <c r="F747" s="849">
        <v>5</v>
      </c>
      <c r="G747" s="849">
        <v>8945</v>
      </c>
      <c r="H747" s="849">
        <v>0.96131112305212252</v>
      </c>
      <c r="I747" s="849">
        <v>1789</v>
      </c>
      <c r="J747" s="849">
        <v>5</v>
      </c>
      <c r="K747" s="849">
        <v>9305</v>
      </c>
      <c r="L747" s="849">
        <v>1</v>
      </c>
      <c r="M747" s="849">
        <v>1861</v>
      </c>
      <c r="N747" s="849"/>
      <c r="O747" s="849"/>
      <c r="P747" s="837"/>
      <c r="Q747" s="850"/>
    </row>
    <row r="748" spans="1:17" ht="14.4" customHeight="1" x14ac:dyDescent="0.3">
      <c r="A748" s="831" t="s">
        <v>588</v>
      </c>
      <c r="B748" s="832" t="s">
        <v>6785</v>
      </c>
      <c r="C748" s="832" t="s">
        <v>6788</v>
      </c>
      <c r="D748" s="832" t="s">
        <v>8080</v>
      </c>
      <c r="E748" s="832" t="s">
        <v>8081</v>
      </c>
      <c r="F748" s="849">
        <v>3</v>
      </c>
      <c r="G748" s="849">
        <v>336</v>
      </c>
      <c r="H748" s="849">
        <v>0.57435897435897432</v>
      </c>
      <c r="I748" s="849">
        <v>112</v>
      </c>
      <c r="J748" s="849">
        <v>5</v>
      </c>
      <c r="K748" s="849">
        <v>585</v>
      </c>
      <c r="L748" s="849">
        <v>1</v>
      </c>
      <c r="M748" s="849">
        <v>117</v>
      </c>
      <c r="N748" s="849">
        <v>4</v>
      </c>
      <c r="O748" s="849">
        <v>468</v>
      </c>
      <c r="P748" s="837">
        <v>0.8</v>
      </c>
      <c r="Q748" s="850">
        <v>117</v>
      </c>
    </row>
    <row r="749" spans="1:17" ht="14.4" customHeight="1" x14ac:dyDescent="0.3">
      <c r="A749" s="831" t="s">
        <v>588</v>
      </c>
      <c r="B749" s="832" t="s">
        <v>6785</v>
      </c>
      <c r="C749" s="832" t="s">
        <v>6788</v>
      </c>
      <c r="D749" s="832" t="s">
        <v>6903</v>
      </c>
      <c r="E749" s="832" t="s">
        <v>6904</v>
      </c>
      <c r="F749" s="849">
        <v>1</v>
      </c>
      <c r="G749" s="849">
        <v>1288</v>
      </c>
      <c r="H749" s="849"/>
      <c r="I749" s="849">
        <v>1288</v>
      </c>
      <c r="J749" s="849"/>
      <c r="K749" s="849"/>
      <c r="L749" s="849"/>
      <c r="M749" s="849"/>
      <c r="N749" s="849">
        <v>1</v>
      </c>
      <c r="O749" s="849">
        <v>1308</v>
      </c>
      <c r="P749" s="837"/>
      <c r="Q749" s="850">
        <v>1308</v>
      </c>
    </row>
    <row r="750" spans="1:17" ht="14.4" customHeight="1" x14ac:dyDescent="0.3">
      <c r="A750" s="831" t="s">
        <v>588</v>
      </c>
      <c r="B750" s="832" t="s">
        <v>6785</v>
      </c>
      <c r="C750" s="832" t="s">
        <v>6788</v>
      </c>
      <c r="D750" s="832" t="s">
        <v>6905</v>
      </c>
      <c r="E750" s="832" t="s">
        <v>6906</v>
      </c>
      <c r="F750" s="849">
        <v>20</v>
      </c>
      <c r="G750" s="849">
        <v>6220</v>
      </c>
      <c r="H750" s="849">
        <v>4.8746081504702197</v>
      </c>
      <c r="I750" s="849">
        <v>311</v>
      </c>
      <c r="J750" s="849">
        <v>4</v>
      </c>
      <c r="K750" s="849">
        <v>1276</v>
      </c>
      <c r="L750" s="849">
        <v>1</v>
      </c>
      <c r="M750" s="849">
        <v>319</v>
      </c>
      <c r="N750" s="849">
        <v>8</v>
      </c>
      <c r="O750" s="849">
        <v>2552</v>
      </c>
      <c r="P750" s="837">
        <v>2</v>
      </c>
      <c r="Q750" s="850">
        <v>319</v>
      </c>
    </row>
    <row r="751" spans="1:17" ht="14.4" customHeight="1" x14ac:dyDescent="0.3">
      <c r="A751" s="831" t="s">
        <v>588</v>
      </c>
      <c r="B751" s="832" t="s">
        <v>6785</v>
      </c>
      <c r="C751" s="832" t="s">
        <v>6788</v>
      </c>
      <c r="D751" s="832" t="s">
        <v>8082</v>
      </c>
      <c r="E751" s="832" t="s">
        <v>8083</v>
      </c>
      <c r="F751" s="849">
        <v>2</v>
      </c>
      <c r="G751" s="849">
        <v>296</v>
      </c>
      <c r="H751" s="849"/>
      <c r="I751" s="849">
        <v>148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" customHeight="1" x14ac:dyDescent="0.3">
      <c r="A752" s="831" t="s">
        <v>588</v>
      </c>
      <c r="B752" s="832" t="s">
        <v>6785</v>
      </c>
      <c r="C752" s="832" t="s">
        <v>6788</v>
      </c>
      <c r="D752" s="832" t="s">
        <v>6803</v>
      </c>
      <c r="E752" s="832" t="s">
        <v>6804</v>
      </c>
      <c r="F752" s="849">
        <v>17</v>
      </c>
      <c r="G752" s="849">
        <v>8279</v>
      </c>
      <c r="H752" s="849">
        <v>0.82789999999999997</v>
      </c>
      <c r="I752" s="849">
        <v>487</v>
      </c>
      <c r="J752" s="849">
        <v>20</v>
      </c>
      <c r="K752" s="849">
        <v>10000</v>
      </c>
      <c r="L752" s="849">
        <v>1</v>
      </c>
      <c r="M752" s="849">
        <v>500</v>
      </c>
      <c r="N752" s="849">
        <v>14</v>
      </c>
      <c r="O752" s="849">
        <v>7000</v>
      </c>
      <c r="P752" s="837">
        <v>0.7</v>
      </c>
      <c r="Q752" s="850">
        <v>500</v>
      </c>
    </row>
    <row r="753" spans="1:17" ht="14.4" customHeight="1" x14ac:dyDescent="0.3">
      <c r="A753" s="831" t="s">
        <v>588</v>
      </c>
      <c r="B753" s="832" t="s">
        <v>6785</v>
      </c>
      <c r="C753" s="832" t="s">
        <v>6788</v>
      </c>
      <c r="D753" s="832" t="s">
        <v>8084</v>
      </c>
      <c r="E753" s="832" t="s">
        <v>8085</v>
      </c>
      <c r="F753" s="849">
        <v>1</v>
      </c>
      <c r="G753" s="849">
        <v>2540</v>
      </c>
      <c r="H753" s="849"/>
      <c r="I753" s="849">
        <v>2540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588</v>
      </c>
      <c r="B754" s="832" t="s">
        <v>6785</v>
      </c>
      <c r="C754" s="832" t="s">
        <v>6788</v>
      </c>
      <c r="D754" s="832" t="s">
        <v>8086</v>
      </c>
      <c r="E754" s="832" t="s">
        <v>8087</v>
      </c>
      <c r="F754" s="849">
        <v>1</v>
      </c>
      <c r="G754" s="849">
        <v>4605</v>
      </c>
      <c r="H754" s="849">
        <v>0.19243627246134559</v>
      </c>
      <c r="I754" s="849">
        <v>4605</v>
      </c>
      <c r="J754" s="849">
        <v>5</v>
      </c>
      <c r="K754" s="849">
        <v>23930</v>
      </c>
      <c r="L754" s="849">
        <v>1</v>
      </c>
      <c r="M754" s="849">
        <v>4786</v>
      </c>
      <c r="N754" s="849">
        <v>2</v>
      </c>
      <c r="O754" s="849">
        <v>9578</v>
      </c>
      <c r="P754" s="837">
        <v>0.40025073129962391</v>
      </c>
      <c r="Q754" s="850">
        <v>4789</v>
      </c>
    </row>
    <row r="755" spans="1:17" ht="14.4" customHeight="1" x14ac:dyDescent="0.3">
      <c r="A755" s="831" t="s">
        <v>588</v>
      </c>
      <c r="B755" s="832" t="s">
        <v>6785</v>
      </c>
      <c r="C755" s="832" t="s">
        <v>6788</v>
      </c>
      <c r="D755" s="832" t="s">
        <v>8088</v>
      </c>
      <c r="E755" s="832" t="s">
        <v>8089</v>
      </c>
      <c r="F755" s="849">
        <v>1</v>
      </c>
      <c r="G755" s="849">
        <v>3956</v>
      </c>
      <c r="H755" s="849">
        <v>0.9646427700560839</v>
      </c>
      <c r="I755" s="849">
        <v>3956</v>
      </c>
      <c r="J755" s="849">
        <v>1</v>
      </c>
      <c r="K755" s="849">
        <v>4101</v>
      </c>
      <c r="L755" s="849">
        <v>1</v>
      </c>
      <c r="M755" s="849">
        <v>4101</v>
      </c>
      <c r="N755" s="849"/>
      <c r="O755" s="849"/>
      <c r="P755" s="837"/>
      <c r="Q755" s="850"/>
    </row>
    <row r="756" spans="1:17" ht="14.4" customHeight="1" x14ac:dyDescent="0.3">
      <c r="A756" s="831" t="s">
        <v>588</v>
      </c>
      <c r="B756" s="832" t="s">
        <v>6785</v>
      </c>
      <c r="C756" s="832" t="s">
        <v>6788</v>
      </c>
      <c r="D756" s="832" t="s">
        <v>8090</v>
      </c>
      <c r="E756" s="832" t="s">
        <v>8091</v>
      </c>
      <c r="F756" s="849">
        <v>5</v>
      </c>
      <c r="G756" s="849">
        <v>27440</v>
      </c>
      <c r="H756" s="849">
        <v>4.8089730108657553</v>
      </c>
      <c r="I756" s="849">
        <v>5488</v>
      </c>
      <c r="J756" s="849">
        <v>1</v>
      </c>
      <c r="K756" s="849">
        <v>5706</v>
      </c>
      <c r="L756" s="849">
        <v>1</v>
      </c>
      <c r="M756" s="849">
        <v>5706</v>
      </c>
      <c r="N756" s="849">
        <v>3</v>
      </c>
      <c r="O756" s="849">
        <v>17133</v>
      </c>
      <c r="P756" s="837">
        <v>3.0026288117770767</v>
      </c>
      <c r="Q756" s="850">
        <v>5711</v>
      </c>
    </row>
    <row r="757" spans="1:17" ht="14.4" customHeight="1" x14ac:dyDescent="0.3">
      <c r="A757" s="831" t="s">
        <v>588</v>
      </c>
      <c r="B757" s="832" t="s">
        <v>6785</v>
      </c>
      <c r="C757" s="832" t="s">
        <v>6788</v>
      </c>
      <c r="D757" s="832" t="s">
        <v>6909</v>
      </c>
      <c r="E757" s="832" t="s">
        <v>6910</v>
      </c>
      <c r="F757" s="849"/>
      <c r="G757" s="849"/>
      <c r="H757" s="849"/>
      <c r="I757" s="849"/>
      <c r="J757" s="849">
        <v>1</v>
      </c>
      <c r="K757" s="849">
        <v>115</v>
      </c>
      <c r="L757" s="849">
        <v>1</v>
      </c>
      <c r="M757" s="849">
        <v>115</v>
      </c>
      <c r="N757" s="849"/>
      <c r="O757" s="849"/>
      <c r="P757" s="837"/>
      <c r="Q757" s="850"/>
    </row>
    <row r="758" spans="1:17" ht="14.4" customHeight="1" x14ac:dyDescent="0.3">
      <c r="A758" s="831" t="s">
        <v>588</v>
      </c>
      <c r="B758" s="832" t="s">
        <v>6785</v>
      </c>
      <c r="C758" s="832" t="s">
        <v>6788</v>
      </c>
      <c r="D758" s="832" t="s">
        <v>8092</v>
      </c>
      <c r="E758" s="832" t="s">
        <v>8093</v>
      </c>
      <c r="F758" s="849"/>
      <c r="G758" s="849"/>
      <c r="H758" s="849"/>
      <c r="I758" s="849"/>
      <c r="J758" s="849"/>
      <c r="K758" s="849"/>
      <c r="L758" s="849"/>
      <c r="M758" s="849"/>
      <c r="N758" s="849">
        <v>1</v>
      </c>
      <c r="O758" s="849">
        <v>2549</v>
      </c>
      <c r="P758" s="837"/>
      <c r="Q758" s="850">
        <v>2549</v>
      </c>
    </row>
    <row r="759" spans="1:17" ht="14.4" customHeight="1" x14ac:dyDescent="0.3">
      <c r="A759" s="831" t="s">
        <v>588</v>
      </c>
      <c r="B759" s="832" t="s">
        <v>6785</v>
      </c>
      <c r="C759" s="832" t="s">
        <v>6788</v>
      </c>
      <c r="D759" s="832" t="s">
        <v>8094</v>
      </c>
      <c r="E759" s="832" t="s">
        <v>8095</v>
      </c>
      <c r="F759" s="849"/>
      <c r="G759" s="849"/>
      <c r="H759" s="849"/>
      <c r="I759" s="849"/>
      <c r="J759" s="849"/>
      <c r="K759" s="849"/>
      <c r="L759" s="849"/>
      <c r="M759" s="849"/>
      <c r="N759" s="849">
        <v>4</v>
      </c>
      <c r="O759" s="849">
        <v>0</v>
      </c>
      <c r="P759" s="837"/>
      <c r="Q759" s="850">
        <v>0</v>
      </c>
    </row>
    <row r="760" spans="1:17" ht="14.4" customHeight="1" x14ac:dyDescent="0.3">
      <c r="A760" s="831" t="s">
        <v>588</v>
      </c>
      <c r="B760" s="832" t="s">
        <v>6785</v>
      </c>
      <c r="C760" s="832" t="s">
        <v>6788</v>
      </c>
      <c r="D760" s="832" t="s">
        <v>6989</v>
      </c>
      <c r="E760" s="832" t="s">
        <v>6990</v>
      </c>
      <c r="F760" s="849"/>
      <c r="G760" s="849"/>
      <c r="H760" s="849"/>
      <c r="I760" s="849"/>
      <c r="J760" s="849"/>
      <c r="K760" s="849"/>
      <c r="L760" s="849"/>
      <c r="M760" s="849"/>
      <c r="N760" s="849">
        <v>4</v>
      </c>
      <c r="O760" s="849">
        <v>18292</v>
      </c>
      <c r="P760" s="837"/>
      <c r="Q760" s="850">
        <v>4573</v>
      </c>
    </row>
    <row r="761" spans="1:17" ht="14.4" customHeight="1" x14ac:dyDescent="0.3">
      <c r="A761" s="831" t="s">
        <v>588</v>
      </c>
      <c r="B761" s="832" t="s">
        <v>6785</v>
      </c>
      <c r="C761" s="832" t="s">
        <v>6788</v>
      </c>
      <c r="D761" s="832" t="s">
        <v>6911</v>
      </c>
      <c r="E761" s="832" t="s">
        <v>6912</v>
      </c>
      <c r="F761" s="849"/>
      <c r="G761" s="849"/>
      <c r="H761" s="849"/>
      <c r="I761" s="849"/>
      <c r="J761" s="849"/>
      <c r="K761" s="849"/>
      <c r="L761" s="849"/>
      <c r="M761" s="849"/>
      <c r="N761" s="849">
        <v>4</v>
      </c>
      <c r="O761" s="849">
        <v>14852</v>
      </c>
      <c r="P761" s="837"/>
      <c r="Q761" s="850">
        <v>3713</v>
      </c>
    </row>
    <row r="762" spans="1:17" ht="14.4" customHeight="1" x14ac:dyDescent="0.3">
      <c r="A762" s="831" t="s">
        <v>588</v>
      </c>
      <c r="B762" s="832" t="s">
        <v>6785</v>
      </c>
      <c r="C762" s="832" t="s">
        <v>6788</v>
      </c>
      <c r="D762" s="832" t="s">
        <v>8096</v>
      </c>
      <c r="E762" s="832" t="s">
        <v>8097</v>
      </c>
      <c r="F762" s="849">
        <v>138</v>
      </c>
      <c r="G762" s="849">
        <v>0</v>
      </c>
      <c r="H762" s="849"/>
      <c r="I762" s="849">
        <v>0</v>
      </c>
      <c r="J762" s="849">
        <v>137</v>
      </c>
      <c r="K762" s="849">
        <v>0</v>
      </c>
      <c r="L762" s="849"/>
      <c r="M762" s="849">
        <v>0</v>
      </c>
      <c r="N762" s="849">
        <v>141</v>
      </c>
      <c r="O762" s="849">
        <v>0</v>
      </c>
      <c r="P762" s="837"/>
      <c r="Q762" s="850">
        <v>0</v>
      </c>
    </row>
    <row r="763" spans="1:17" ht="14.4" customHeight="1" x14ac:dyDescent="0.3">
      <c r="A763" s="831" t="s">
        <v>588</v>
      </c>
      <c r="B763" s="832" t="s">
        <v>6785</v>
      </c>
      <c r="C763" s="832" t="s">
        <v>6788</v>
      </c>
      <c r="D763" s="832" t="s">
        <v>8098</v>
      </c>
      <c r="E763" s="832" t="s">
        <v>8099</v>
      </c>
      <c r="F763" s="849">
        <v>3</v>
      </c>
      <c r="G763" s="849">
        <v>8493</v>
      </c>
      <c r="H763" s="849">
        <v>0.96588195155237122</v>
      </c>
      <c r="I763" s="849">
        <v>2831</v>
      </c>
      <c r="J763" s="849">
        <v>3</v>
      </c>
      <c r="K763" s="849">
        <v>8793</v>
      </c>
      <c r="L763" s="849">
        <v>1</v>
      </c>
      <c r="M763" s="849">
        <v>2931</v>
      </c>
      <c r="N763" s="849">
        <v>4</v>
      </c>
      <c r="O763" s="849">
        <v>11732</v>
      </c>
      <c r="P763" s="837">
        <v>1.3342431479586034</v>
      </c>
      <c r="Q763" s="850">
        <v>2933</v>
      </c>
    </row>
    <row r="764" spans="1:17" ht="14.4" customHeight="1" x14ac:dyDescent="0.3">
      <c r="A764" s="831" t="s">
        <v>588</v>
      </c>
      <c r="B764" s="832" t="s">
        <v>6785</v>
      </c>
      <c r="C764" s="832" t="s">
        <v>6788</v>
      </c>
      <c r="D764" s="832" t="s">
        <v>8100</v>
      </c>
      <c r="E764" s="832" t="s">
        <v>8101</v>
      </c>
      <c r="F764" s="849">
        <v>1</v>
      </c>
      <c r="G764" s="849">
        <v>976</v>
      </c>
      <c r="H764" s="849"/>
      <c r="I764" s="849">
        <v>976</v>
      </c>
      <c r="J764" s="849"/>
      <c r="K764" s="849"/>
      <c r="L764" s="849"/>
      <c r="M764" s="849"/>
      <c r="N764" s="849"/>
      <c r="O764" s="849"/>
      <c r="P764" s="837"/>
      <c r="Q764" s="850"/>
    </row>
    <row r="765" spans="1:17" ht="14.4" customHeight="1" x14ac:dyDescent="0.3">
      <c r="A765" s="831" t="s">
        <v>588</v>
      </c>
      <c r="B765" s="832" t="s">
        <v>6785</v>
      </c>
      <c r="C765" s="832" t="s">
        <v>6788</v>
      </c>
      <c r="D765" s="832" t="s">
        <v>6913</v>
      </c>
      <c r="E765" s="832" t="s">
        <v>6914</v>
      </c>
      <c r="F765" s="849">
        <v>3</v>
      </c>
      <c r="G765" s="849">
        <v>1782</v>
      </c>
      <c r="H765" s="849">
        <v>0.13278688524590163</v>
      </c>
      <c r="I765" s="849">
        <v>594</v>
      </c>
      <c r="J765" s="849">
        <v>22</v>
      </c>
      <c r="K765" s="849">
        <v>13420</v>
      </c>
      <c r="L765" s="849">
        <v>1</v>
      </c>
      <c r="M765" s="849">
        <v>610</v>
      </c>
      <c r="N765" s="849">
        <v>20</v>
      </c>
      <c r="O765" s="849">
        <v>12220</v>
      </c>
      <c r="P765" s="837">
        <v>0.91058122205663194</v>
      </c>
      <c r="Q765" s="850">
        <v>611</v>
      </c>
    </row>
    <row r="766" spans="1:17" ht="14.4" customHeight="1" x14ac:dyDescent="0.3">
      <c r="A766" s="831" t="s">
        <v>588</v>
      </c>
      <c r="B766" s="832" t="s">
        <v>6785</v>
      </c>
      <c r="C766" s="832" t="s">
        <v>6788</v>
      </c>
      <c r="D766" s="832" t="s">
        <v>8102</v>
      </c>
      <c r="E766" s="832" t="s">
        <v>8103</v>
      </c>
      <c r="F766" s="849">
        <v>238</v>
      </c>
      <c r="G766" s="849">
        <v>161121</v>
      </c>
      <c r="H766" s="849">
        <v>1.2348423884303221</v>
      </c>
      <c r="I766" s="849">
        <v>676.97899159663871</v>
      </c>
      <c r="J766" s="849">
        <v>183</v>
      </c>
      <c r="K766" s="849">
        <v>130479</v>
      </c>
      <c r="L766" s="849">
        <v>1</v>
      </c>
      <c r="M766" s="849">
        <v>713</v>
      </c>
      <c r="N766" s="849">
        <v>144</v>
      </c>
      <c r="O766" s="849">
        <v>102816</v>
      </c>
      <c r="P766" s="837">
        <v>0.78798887177246912</v>
      </c>
      <c r="Q766" s="850">
        <v>714</v>
      </c>
    </row>
    <row r="767" spans="1:17" ht="14.4" customHeight="1" x14ac:dyDescent="0.3">
      <c r="A767" s="831" t="s">
        <v>588</v>
      </c>
      <c r="B767" s="832" t="s">
        <v>6785</v>
      </c>
      <c r="C767" s="832" t="s">
        <v>6788</v>
      </c>
      <c r="D767" s="832" t="s">
        <v>6940</v>
      </c>
      <c r="E767" s="832" t="s">
        <v>6941</v>
      </c>
      <c r="F767" s="849">
        <v>12</v>
      </c>
      <c r="G767" s="849">
        <v>5892</v>
      </c>
      <c r="H767" s="849">
        <v>1.6700680272108843</v>
      </c>
      <c r="I767" s="849">
        <v>491</v>
      </c>
      <c r="J767" s="849">
        <v>7</v>
      </c>
      <c r="K767" s="849">
        <v>3528</v>
      </c>
      <c r="L767" s="849">
        <v>1</v>
      </c>
      <c r="M767" s="849">
        <v>504</v>
      </c>
      <c r="N767" s="849">
        <v>8</v>
      </c>
      <c r="O767" s="849">
        <v>4032</v>
      </c>
      <c r="P767" s="837">
        <v>1.1428571428571428</v>
      </c>
      <c r="Q767" s="850">
        <v>504</v>
      </c>
    </row>
    <row r="768" spans="1:17" ht="14.4" customHeight="1" x14ac:dyDescent="0.3">
      <c r="A768" s="831" t="s">
        <v>588</v>
      </c>
      <c r="B768" s="832" t="s">
        <v>6785</v>
      </c>
      <c r="C768" s="832" t="s">
        <v>6788</v>
      </c>
      <c r="D768" s="832" t="s">
        <v>8104</v>
      </c>
      <c r="E768" s="832" t="s">
        <v>8105</v>
      </c>
      <c r="F768" s="849"/>
      <c r="G768" s="849"/>
      <c r="H768" s="849"/>
      <c r="I768" s="849"/>
      <c r="J768" s="849">
        <v>3</v>
      </c>
      <c r="K768" s="849">
        <v>18207</v>
      </c>
      <c r="L768" s="849">
        <v>1</v>
      </c>
      <c r="M768" s="849">
        <v>6069</v>
      </c>
      <c r="N768" s="849">
        <v>1</v>
      </c>
      <c r="O768" s="849">
        <v>6073</v>
      </c>
      <c r="P768" s="837">
        <v>0.33355302905475914</v>
      </c>
      <c r="Q768" s="850">
        <v>6073</v>
      </c>
    </row>
    <row r="769" spans="1:17" ht="14.4" customHeight="1" x14ac:dyDescent="0.3">
      <c r="A769" s="831" t="s">
        <v>588</v>
      </c>
      <c r="B769" s="832" t="s">
        <v>6785</v>
      </c>
      <c r="C769" s="832" t="s">
        <v>6788</v>
      </c>
      <c r="D769" s="832" t="s">
        <v>6915</v>
      </c>
      <c r="E769" s="832" t="s">
        <v>6916</v>
      </c>
      <c r="F769" s="849">
        <v>1</v>
      </c>
      <c r="G769" s="849">
        <v>82</v>
      </c>
      <c r="H769" s="849"/>
      <c r="I769" s="849">
        <v>82</v>
      </c>
      <c r="J769" s="849"/>
      <c r="K769" s="849"/>
      <c r="L769" s="849"/>
      <c r="M769" s="849"/>
      <c r="N769" s="849">
        <v>1</v>
      </c>
      <c r="O769" s="849">
        <v>86</v>
      </c>
      <c r="P769" s="837"/>
      <c r="Q769" s="850">
        <v>86</v>
      </c>
    </row>
    <row r="770" spans="1:17" ht="14.4" customHeight="1" x14ac:dyDescent="0.3">
      <c r="A770" s="831" t="s">
        <v>588</v>
      </c>
      <c r="B770" s="832" t="s">
        <v>6785</v>
      </c>
      <c r="C770" s="832" t="s">
        <v>6788</v>
      </c>
      <c r="D770" s="832" t="s">
        <v>8106</v>
      </c>
      <c r="E770" s="832" t="s">
        <v>8107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5361</v>
      </c>
      <c r="P770" s="837"/>
      <c r="Q770" s="850">
        <v>5361</v>
      </c>
    </row>
    <row r="771" spans="1:17" ht="14.4" customHeight="1" x14ac:dyDescent="0.3">
      <c r="A771" s="831" t="s">
        <v>588</v>
      </c>
      <c r="B771" s="832" t="s">
        <v>6785</v>
      </c>
      <c r="C771" s="832" t="s">
        <v>6788</v>
      </c>
      <c r="D771" s="832" t="s">
        <v>8108</v>
      </c>
      <c r="E771" s="832" t="s">
        <v>8109</v>
      </c>
      <c r="F771" s="849">
        <v>1</v>
      </c>
      <c r="G771" s="849">
        <v>1409</v>
      </c>
      <c r="H771" s="849">
        <v>0.97508650519031137</v>
      </c>
      <c r="I771" s="849">
        <v>1409</v>
      </c>
      <c r="J771" s="849">
        <v>1</v>
      </c>
      <c r="K771" s="849">
        <v>1445</v>
      </c>
      <c r="L771" s="849">
        <v>1</v>
      </c>
      <c r="M771" s="849">
        <v>1445</v>
      </c>
      <c r="N771" s="849"/>
      <c r="O771" s="849"/>
      <c r="P771" s="837"/>
      <c r="Q771" s="850"/>
    </row>
    <row r="772" spans="1:17" ht="14.4" customHeight="1" x14ac:dyDescent="0.3">
      <c r="A772" s="831" t="s">
        <v>588</v>
      </c>
      <c r="B772" s="832" t="s">
        <v>6785</v>
      </c>
      <c r="C772" s="832" t="s">
        <v>6788</v>
      </c>
      <c r="D772" s="832" t="s">
        <v>8110</v>
      </c>
      <c r="E772" s="832" t="s">
        <v>8111</v>
      </c>
      <c r="F772" s="849">
        <v>3</v>
      </c>
      <c r="G772" s="849">
        <v>6579</v>
      </c>
      <c r="H772" s="849"/>
      <c r="I772" s="849">
        <v>2193</v>
      </c>
      <c r="J772" s="849">
        <v>0</v>
      </c>
      <c r="K772" s="849">
        <v>0</v>
      </c>
      <c r="L772" s="849"/>
      <c r="M772" s="849"/>
      <c r="N772" s="849">
        <v>1</v>
      </c>
      <c r="O772" s="849">
        <v>2290</v>
      </c>
      <c r="P772" s="837"/>
      <c r="Q772" s="850">
        <v>2290</v>
      </c>
    </row>
    <row r="773" spans="1:17" ht="14.4" customHeight="1" x14ac:dyDescent="0.3">
      <c r="A773" s="831" t="s">
        <v>588</v>
      </c>
      <c r="B773" s="832" t="s">
        <v>6785</v>
      </c>
      <c r="C773" s="832" t="s">
        <v>6788</v>
      </c>
      <c r="D773" s="832" t="s">
        <v>6917</v>
      </c>
      <c r="E773" s="832" t="s">
        <v>6918</v>
      </c>
      <c r="F773" s="849">
        <v>2</v>
      </c>
      <c r="G773" s="849">
        <v>778</v>
      </c>
      <c r="H773" s="849">
        <v>0.487468671679198</v>
      </c>
      <c r="I773" s="849">
        <v>389</v>
      </c>
      <c r="J773" s="849">
        <v>4</v>
      </c>
      <c r="K773" s="849">
        <v>1596</v>
      </c>
      <c r="L773" s="849">
        <v>1</v>
      </c>
      <c r="M773" s="849">
        <v>399</v>
      </c>
      <c r="N773" s="849">
        <v>1</v>
      </c>
      <c r="O773" s="849">
        <v>400</v>
      </c>
      <c r="P773" s="837">
        <v>0.25062656641604009</v>
      </c>
      <c r="Q773" s="850">
        <v>400</v>
      </c>
    </row>
    <row r="774" spans="1:17" ht="14.4" customHeight="1" x14ac:dyDescent="0.3">
      <c r="A774" s="831" t="s">
        <v>588</v>
      </c>
      <c r="B774" s="832" t="s">
        <v>6785</v>
      </c>
      <c r="C774" s="832" t="s">
        <v>6788</v>
      </c>
      <c r="D774" s="832" t="s">
        <v>8112</v>
      </c>
      <c r="E774" s="832" t="s">
        <v>8113</v>
      </c>
      <c r="F774" s="849">
        <v>1</v>
      </c>
      <c r="G774" s="849">
        <v>318</v>
      </c>
      <c r="H774" s="849"/>
      <c r="I774" s="849">
        <v>318</v>
      </c>
      <c r="J774" s="849"/>
      <c r="K774" s="849"/>
      <c r="L774" s="849"/>
      <c r="M774" s="849"/>
      <c r="N774" s="849"/>
      <c r="O774" s="849"/>
      <c r="P774" s="837"/>
      <c r="Q774" s="850"/>
    </row>
    <row r="775" spans="1:17" ht="14.4" customHeight="1" x14ac:dyDescent="0.3">
      <c r="A775" s="831" t="s">
        <v>588</v>
      </c>
      <c r="B775" s="832" t="s">
        <v>6785</v>
      </c>
      <c r="C775" s="832" t="s">
        <v>6788</v>
      </c>
      <c r="D775" s="832" t="s">
        <v>6942</v>
      </c>
      <c r="E775" s="832" t="s">
        <v>6943</v>
      </c>
      <c r="F775" s="849">
        <v>2</v>
      </c>
      <c r="G775" s="849">
        <v>3336</v>
      </c>
      <c r="H775" s="849"/>
      <c r="I775" s="849">
        <v>1668</v>
      </c>
      <c r="J775" s="849"/>
      <c r="K775" s="849"/>
      <c r="L775" s="849"/>
      <c r="M775" s="849"/>
      <c r="N775" s="849">
        <v>3</v>
      </c>
      <c r="O775" s="849">
        <v>5226</v>
      </c>
      <c r="P775" s="837"/>
      <c r="Q775" s="850">
        <v>1742</v>
      </c>
    </row>
    <row r="776" spans="1:17" ht="14.4" customHeight="1" x14ac:dyDescent="0.3">
      <c r="A776" s="831" t="s">
        <v>588</v>
      </c>
      <c r="B776" s="832" t="s">
        <v>6785</v>
      </c>
      <c r="C776" s="832" t="s">
        <v>6788</v>
      </c>
      <c r="D776" s="832" t="s">
        <v>8114</v>
      </c>
      <c r="E776" s="832" t="s">
        <v>8115</v>
      </c>
      <c r="F776" s="849">
        <v>2</v>
      </c>
      <c r="G776" s="849">
        <v>1962</v>
      </c>
      <c r="H776" s="849">
        <v>1.9464285714285714</v>
      </c>
      <c r="I776" s="849">
        <v>981</v>
      </c>
      <c r="J776" s="849">
        <v>1</v>
      </c>
      <c r="K776" s="849">
        <v>1008</v>
      </c>
      <c r="L776" s="849">
        <v>1</v>
      </c>
      <c r="M776" s="849">
        <v>1008</v>
      </c>
      <c r="N776" s="849"/>
      <c r="O776" s="849"/>
      <c r="P776" s="837"/>
      <c r="Q776" s="850"/>
    </row>
    <row r="777" spans="1:17" ht="14.4" customHeight="1" x14ac:dyDescent="0.3">
      <c r="A777" s="831" t="s">
        <v>588</v>
      </c>
      <c r="B777" s="832" t="s">
        <v>6785</v>
      </c>
      <c r="C777" s="832" t="s">
        <v>6788</v>
      </c>
      <c r="D777" s="832" t="s">
        <v>8116</v>
      </c>
      <c r="E777" s="832" t="s">
        <v>8117</v>
      </c>
      <c r="F777" s="849">
        <v>3</v>
      </c>
      <c r="G777" s="849">
        <v>1011</v>
      </c>
      <c r="H777" s="849"/>
      <c r="I777" s="849">
        <v>337</v>
      </c>
      <c r="J777" s="849"/>
      <c r="K777" s="849"/>
      <c r="L777" s="849"/>
      <c r="M777" s="849"/>
      <c r="N777" s="849"/>
      <c r="O777" s="849"/>
      <c r="P777" s="837"/>
      <c r="Q777" s="850"/>
    </row>
    <row r="778" spans="1:17" ht="14.4" customHeight="1" x14ac:dyDescent="0.3">
      <c r="A778" s="831" t="s">
        <v>588</v>
      </c>
      <c r="B778" s="832" t="s">
        <v>6785</v>
      </c>
      <c r="C778" s="832" t="s">
        <v>6788</v>
      </c>
      <c r="D778" s="832" t="s">
        <v>8118</v>
      </c>
      <c r="E778" s="832" t="s">
        <v>8119</v>
      </c>
      <c r="F778" s="849">
        <v>5</v>
      </c>
      <c r="G778" s="849">
        <v>7460</v>
      </c>
      <c r="H778" s="849">
        <v>0.68933653668453154</v>
      </c>
      <c r="I778" s="849">
        <v>1492</v>
      </c>
      <c r="J778" s="849">
        <v>7</v>
      </c>
      <c r="K778" s="849">
        <v>10822</v>
      </c>
      <c r="L778" s="849">
        <v>1</v>
      </c>
      <c r="M778" s="849">
        <v>1546</v>
      </c>
      <c r="N778" s="849">
        <v>9</v>
      </c>
      <c r="O778" s="849">
        <v>13923</v>
      </c>
      <c r="P778" s="837">
        <v>1.2865459249676585</v>
      </c>
      <c r="Q778" s="850">
        <v>1547</v>
      </c>
    </row>
    <row r="779" spans="1:17" ht="14.4" customHeight="1" x14ac:dyDescent="0.3">
      <c r="A779" s="831" t="s">
        <v>588</v>
      </c>
      <c r="B779" s="832" t="s">
        <v>6785</v>
      </c>
      <c r="C779" s="832" t="s">
        <v>6788</v>
      </c>
      <c r="D779" s="832" t="s">
        <v>8120</v>
      </c>
      <c r="E779" s="832" t="s">
        <v>8121</v>
      </c>
      <c r="F779" s="849">
        <v>2</v>
      </c>
      <c r="G779" s="849">
        <v>9246</v>
      </c>
      <c r="H779" s="849">
        <v>0.64639261744966447</v>
      </c>
      <c r="I779" s="849">
        <v>4623</v>
      </c>
      <c r="J779" s="849">
        <v>3</v>
      </c>
      <c r="K779" s="849">
        <v>14304</v>
      </c>
      <c r="L779" s="849">
        <v>1</v>
      </c>
      <c r="M779" s="849">
        <v>4768</v>
      </c>
      <c r="N779" s="849">
        <v>3</v>
      </c>
      <c r="O779" s="849">
        <v>14310</v>
      </c>
      <c r="P779" s="837">
        <v>1.0004194630872483</v>
      </c>
      <c r="Q779" s="850">
        <v>4770</v>
      </c>
    </row>
    <row r="780" spans="1:17" ht="14.4" customHeight="1" x14ac:dyDescent="0.3">
      <c r="A780" s="831" t="s">
        <v>588</v>
      </c>
      <c r="B780" s="832" t="s">
        <v>6785</v>
      </c>
      <c r="C780" s="832" t="s">
        <v>6788</v>
      </c>
      <c r="D780" s="832" t="s">
        <v>8122</v>
      </c>
      <c r="E780" s="832" t="s">
        <v>8123</v>
      </c>
      <c r="F780" s="849">
        <v>2</v>
      </c>
      <c r="G780" s="849">
        <v>1634</v>
      </c>
      <c r="H780" s="849">
        <v>0.32811244979919679</v>
      </c>
      <c r="I780" s="849">
        <v>817</v>
      </c>
      <c r="J780" s="849">
        <v>6</v>
      </c>
      <c r="K780" s="849">
        <v>4980</v>
      </c>
      <c r="L780" s="849">
        <v>1</v>
      </c>
      <c r="M780" s="849">
        <v>830</v>
      </c>
      <c r="N780" s="849">
        <v>4</v>
      </c>
      <c r="O780" s="849">
        <v>3320</v>
      </c>
      <c r="P780" s="837">
        <v>0.66666666666666663</v>
      </c>
      <c r="Q780" s="850">
        <v>830</v>
      </c>
    </row>
    <row r="781" spans="1:17" ht="14.4" customHeight="1" x14ac:dyDescent="0.3">
      <c r="A781" s="831" t="s">
        <v>588</v>
      </c>
      <c r="B781" s="832" t="s">
        <v>6785</v>
      </c>
      <c r="C781" s="832" t="s">
        <v>6788</v>
      </c>
      <c r="D781" s="832" t="s">
        <v>8124</v>
      </c>
      <c r="E781" s="832" t="s">
        <v>8125</v>
      </c>
      <c r="F781" s="849">
        <v>4</v>
      </c>
      <c r="G781" s="849">
        <v>15728</v>
      </c>
      <c r="H781" s="849">
        <v>0.77154770664704442</v>
      </c>
      <c r="I781" s="849">
        <v>3932</v>
      </c>
      <c r="J781" s="849">
        <v>5</v>
      </c>
      <c r="K781" s="849">
        <v>20385</v>
      </c>
      <c r="L781" s="849">
        <v>1</v>
      </c>
      <c r="M781" s="849">
        <v>4077</v>
      </c>
      <c r="N781" s="849">
        <v>8</v>
      </c>
      <c r="O781" s="849">
        <v>32632</v>
      </c>
      <c r="P781" s="837">
        <v>1.600784890851116</v>
      </c>
      <c r="Q781" s="850">
        <v>4079</v>
      </c>
    </row>
    <row r="782" spans="1:17" ht="14.4" customHeight="1" x14ac:dyDescent="0.3">
      <c r="A782" s="831" t="s">
        <v>588</v>
      </c>
      <c r="B782" s="832" t="s">
        <v>6785</v>
      </c>
      <c r="C782" s="832" t="s">
        <v>6788</v>
      </c>
      <c r="D782" s="832" t="s">
        <v>8126</v>
      </c>
      <c r="E782" s="832" t="s">
        <v>8127</v>
      </c>
      <c r="F782" s="849">
        <v>1</v>
      </c>
      <c r="G782" s="849">
        <v>1330</v>
      </c>
      <c r="H782" s="849"/>
      <c r="I782" s="849">
        <v>1330</v>
      </c>
      <c r="J782" s="849"/>
      <c r="K782" s="849"/>
      <c r="L782" s="849"/>
      <c r="M782" s="849"/>
      <c r="N782" s="849"/>
      <c r="O782" s="849"/>
      <c r="P782" s="837"/>
      <c r="Q782" s="850"/>
    </row>
    <row r="783" spans="1:17" ht="14.4" customHeight="1" x14ac:dyDescent="0.3">
      <c r="A783" s="831" t="s">
        <v>588</v>
      </c>
      <c r="B783" s="832" t="s">
        <v>6785</v>
      </c>
      <c r="C783" s="832" t="s">
        <v>6788</v>
      </c>
      <c r="D783" s="832" t="s">
        <v>8128</v>
      </c>
      <c r="E783" s="832" t="s">
        <v>8129</v>
      </c>
      <c r="F783" s="849">
        <v>2</v>
      </c>
      <c r="G783" s="849">
        <v>2886</v>
      </c>
      <c r="H783" s="849">
        <v>0.48357908847184988</v>
      </c>
      <c r="I783" s="849">
        <v>1443</v>
      </c>
      <c r="J783" s="849">
        <v>4</v>
      </c>
      <c r="K783" s="849">
        <v>5968</v>
      </c>
      <c r="L783" s="849">
        <v>1</v>
      </c>
      <c r="M783" s="849">
        <v>1492</v>
      </c>
      <c r="N783" s="849">
        <v>7</v>
      </c>
      <c r="O783" s="849">
        <v>10451</v>
      </c>
      <c r="P783" s="837">
        <v>1.7511729222520107</v>
      </c>
      <c r="Q783" s="850">
        <v>1493</v>
      </c>
    </row>
    <row r="784" spans="1:17" ht="14.4" customHeight="1" x14ac:dyDescent="0.3">
      <c r="A784" s="831" t="s">
        <v>588</v>
      </c>
      <c r="B784" s="832" t="s">
        <v>6785</v>
      </c>
      <c r="C784" s="832" t="s">
        <v>6788</v>
      </c>
      <c r="D784" s="832" t="s">
        <v>8130</v>
      </c>
      <c r="E784" s="832" t="s">
        <v>8131</v>
      </c>
      <c r="F784" s="849">
        <v>14</v>
      </c>
      <c r="G784" s="849">
        <v>32382</v>
      </c>
      <c r="H784" s="849">
        <v>0.96940486169321038</v>
      </c>
      <c r="I784" s="849">
        <v>2313</v>
      </c>
      <c r="J784" s="849">
        <v>14</v>
      </c>
      <c r="K784" s="849">
        <v>33404</v>
      </c>
      <c r="L784" s="849">
        <v>1</v>
      </c>
      <c r="M784" s="849">
        <v>2386</v>
      </c>
      <c r="N784" s="849">
        <v>11</v>
      </c>
      <c r="O784" s="849">
        <v>26257</v>
      </c>
      <c r="P784" s="837">
        <v>0.78604358759430004</v>
      </c>
      <c r="Q784" s="850">
        <v>2387</v>
      </c>
    </row>
    <row r="785" spans="1:17" ht="14.4" customHeight="1" x14ac:dyDescent="0.3">
      <c r="A785" s="831" t="s">
        <v>588</v>
      </c>
      <c r="B785" s="832" t="s">
        <v>6785</v>
      </c>
      <c r="C785" s="832" t="s">
        <v>6788</v>
      </c>
      <c r="D785" s="832" t="s">
        <v>8132</v>
      </c>
      <c r="E785" s="832" t="s">
        <v>8133</v>
      </c>
      <c r="F785" s="849">
        <v>1</v>
      </c>
      <c r="G785" s="849">
        <v>1071</v>
      </c>
      <c r="H785" s="849"/>
      <c r="I785" s="849">
        <v>1071</v>
      </c>
      <c r="J785" s="849"/>
      <c r="K785" s="849"/>
      <c r="L785" s="849"/>
      <c r="M785" s="849"/>
      <c r="N785" s="849">
        <v>1</v>
      </c>
      <c r="O785" s="849">
        <v>1111</v>
      </c>
      <c r="P785" s="837"/>
      <c r="Q785" s="850">
        <v>1111</v>
      </c>
    </row>
    <row r="786" spans="1:17" ht="14.4" customHeight="1" x14ac:dyDescent="0.3">
      <c r="A786" s="831" t="s">
        <v>588</v>
      </c>
      <c r="B786" s="832" t="s">
        <v>6785</v>
      </c>
      <c r="C786" s="832" t="s">
        <v>6788</v>
      </c>
      <c r="D786" s="832" t="s">
        <v>8134</v>
      </c>
      <c r="E786" s="832" t="s">
        <v>8135</v>
      </c>
      <c r="F786" s="849">
        <v>3</v>
      </c>
      <c r="G786" s="849">
        <v>3636</v>
      </c>
      <c r="H786" s="849">
        <v>1.4684975767366721</v>
      </c>
      <c r="I786" s="849">
        <v>1212</v>
      </c>
      <c r="J786" s="849">
        <v>2</v>
      </c>
      <c r="K786" s="849">
        <v>2476</v>
      </c>
      <c r="L786" s="849">
        <v>1</v>
      </c>
      <c r="M786" s="849">
        <v>1238</v>
      </c>
      <c r="N786" s="849">
        <v>3</v>
      </c>
      <c r="O786" s="849">
        <v>3717</v>
      </c>
      <c r="P786" s="837">
        <v>1.5012116316639741</v>
      </c>
      <c r="Q786" s="850">
        <v>1239</v>
      </c>
    </row>
    <row r="787" spans="1:17" ht="14.4" customHeight="1" x14ac:dyDescent="0.3">
      <c r="A787" s="831" t="s">
        <v>588</v>
      </c>
      <c r="B787" s="832" t="s">
        <v>6785</v>
      </c>
      <c r="C787" s="832" t="s">
        <v>6788</v>
      </c>
      <c r="D787" s="832" t="s">
        <v>6944</v>
      </c>
      <c r="E787" s="832" t="s">
        <v>6945</v>
      </c>
      <c r="F787" s="849">
        <v>10</v>
      </c>
      <c r="G787" s="849">
        <v>25110</v>
      </c>
      <c r="H787" s="849">
        <v>0.87160262417994372</v>
      </c>
      <c r="I787" s="849">
        <v>2511</v>
      </c>
      <c r="J787" s="849">
        <v>11</v>
      </c>
      <c r="K787" s="849">
        <v>28809</v>
      </c>
      <c r="L787" s="849">
        <v>1</v>
      </c>
      <c r="M787" s="849">
        <v>2619</v>
      </c>
      <c r="N787" s="849">
        <v>7</v>
      </c>
      <c r="O787" s="849">
        <v>18347</v>
      </c>
      <c r="P787" s="837">
        <v>0.63684959561248222</v>
      </c>
      <c r="Q787" s="850">
        <v>2621</v>
      </c>
    </row>
    <row r="788" spans="1:17" ht="14.4" customHeight="1" x14ac:dyDescent="0.3">
      <c r="A788" s="831" t="s">
        <v>588</v>
      </c>
      <c r="B788" s="832" t="s">
        <v>6785</v>
      </c>
      <c r="C788" s="832" t="s">
        <v>6788</v>
      </c>
      <c r="D788" s="832" t="s">
        <v>8136</v>
      </c>
      <c r="E788" s="832" t="s">
        <v>8137</v>
      </c>
      <c r="F788" s="849"/>
      <c r="G788" s="849"/>
      <c r="H788" s="849"/>
      <c r="I788" s="849"/>
      <c r="J788" s="849"/>
      <c r="K788" s="849"/>
      <c r="L788" s="849"/>
      <c r="M788" s="849"/>
      <c r="N788" s="849">
        <v>1</v>
      </c>
      <c r="O788" s="849">
        <v>5212</v>
      </c>
      <c r="P788" s="837"/>
      <c r="Q788" s="850">
        <v>5212</v>
      </c>
    </row>
    <row r="789" spans="1:17" ht="14.4" customHeight="1" x14ac:dyDescent="0.3">
      <c r="A789" s="831" t="s">
        <v>588</v>
      </c>
      <c r="B789" s="832" t="s">
        <v>6785</v>
      </c>
      <c r="C789" s="832" t="s">
        <v>6788</v>
      </c>
      <c r="D789" s="832" t="s">
        <v>8138</v>
      </c>
      <c r="E789" s="832" t="s">
        <v>8139</v>
      </c>
      <c r="F789" s="849">
        <v>3</v>
      </c>
      <c r="G789" s="849">
        <v>6942</v>
      </c>
      <c r="H789" s="849">
        <v>0.73266490765171499</v>
      </c>
      <c r="I789" s="849">
        <v>2314</v>
      </c>
      <c r="J789" s="849">
        <v>4</v>
      </c>
      <c r="K789" s="849">
        <v>9475</v>
      </c>
      <c r="L789" s="849">
        <v>1</v>
      </c>
      <c r="M789" s="849">
        <v>2368.75</v>
      </c>
      <c r="N789" s="849">
        <v>5</v>
      </c>
      <c r="O789" s="849">
        <v>11940</v>
      </c>
      <c r="P789" s="837">
        <v>1.2601583113456465</v>
      </c>
      <c r="Q789" s="850">
        <v>2388</v>
      </c>
    </row>
    <row r="790" spans="1:17" ht="14.4" customHeight="1" x14ac:dyDescent="0.3">
      <c r="A790" s="831" t="s">
        <v>588</v>
      </c>
      <c r="B790" s="832" t="s">
        <v>6785</v>
      </c>
      <c r="C790" s="832" t="s">
        <v>6788</v>
      </c>
      <c r="D790" s="832" t="s">
        <v>7007</v>
      </c>
      <c r="E790" s="832" t="s">
        <v>7008</v>
      </c>
      <c r="F790" s="849">
        <v>6</v>
      </c>
      <c r="G790" s="849">
        <v>4980</v>
      </c>
      <c r="H790" s="849">
        <v>1.9691577698695137</v>
      </c>
      <c r="I790" s="849">
        <v>830</v>
      </c>
      <c r="J790" s="849">
        <v>3</v>
      </c>
      <c r="K790" s="849">
        <v>2529</v>
      </c>
      <c r="L790" s="849">
        <v>1</v>
      </c>
      <c r="M790" s="849">
        <v>843</v>
      </c>
      <c r="N790" s="849">
        <v>4</v>
      </c>
      <c r="O790" s="849">
        <v>3372</v>
      </c>
      <c r="P790" s="837">
        <v>1.3333333333333333</v>
      </c>
      <c r="Q790" s="850">
        <v>843</v>
      </c>
    </row>
    <row r="791" spans="1:17" ht="14.4" customHeight="1" x14ac:dyDescent="0.3">
      <c r="A791" s="831" t="s">
        <v>588</v>
      </c>
      <c r="B791" s="832" t="s">
        <v>6785</v>
      </c>
      <c r="C791" s="832" t="s">
        <v>6788</v>
      </c>
      <c r="D791" s="832" t="s">
        <v>8140</v>
      </c>
      <c r="E791" s="832" t="s">
        <v>8141</v>
      </c>
      <c r="F791" s="849">
        <v>1</v>
      </c>
      <c r="G791" s="849">
        <v>2191</v>
      </c>
      <c r="H791" s="849"/>
      <c r="I791" s="849">
        <v>2191</v>
      </c>
      <c r="J791" s="849"/>
      <c r="K791" s="849"/>
      <c r="L791" s="849"/>
      <c r="M791" s="849"/>
      <c r="N791" s="849"/>
      <c r="O791" s="849"/>
      <c r="P791" s="837"/>
      <c r="Q791" s="850"/>
    </row>
    <row r="792" spans="1:17" ht="14.4" customHeight="1" x14ac:dyDescent="0.3">
      <c r="A792" s="831" t="s">
        <v>588</v>
      </c>
      <c r="B792" s="832" t="s">
        <v>6785</v>
      </c>
      <c r="C792" s="832" t="s">
        <v>6788</v>
      </c>
      <c r="D792" s="832" t="s">
        <v>8142</v>
      </c>
      <c r="E792" s="832" t="s">
        <v>8143</v>
      </c>
      <c r="F792" s="849">
        <v>56</v>
      </c>
      <c r="G792" s="849">
        <v>829613</v>
      </c>
      <c r="H792" s="849">
        <v>0.90061672172399831</v>
      </c>
      <c r="I792" s="849">
        <v>14814.517857142857</v>
      </c>
      <c r="J792" s="849">
        <v>61</v>
      </c>
      <c r="K792" s="849">
        <v>921161</v>
      </c>
      <c r="L792" s="849">
        <v>1</v>
      </c>
      <c r="M792" s="849">
        <v>15101</v>
      </c>
      <c r="N792" s="849">
        <v>32</v>
      </c>
      <c r="O792" s="849">
        <v>483392</v>
      </c>
      <c r="P792" s="837">
        <v>0.52476385778381851</v>
      </c>
      <c r="Q792" s="850">
        <v>15106</v>
      </c>
    </row>
    <row r="793" spans="1:17" ht="14.4" customHeight="1" x14ac:dyDescent="0.3">
      <c r="A793" s="831" t="s">
        <v>588</v>
      </c>
      <c r="B793" s="832" t="s">
        <v>6785</v>
      </c>
      <c r="C793" s="832" t="s">
        <v>6788</v>
      </c>
      <c r="D793" s="832" t="s">
        <v>6805</v>
      </c>
      <c r="E793" s="832" t="s">
        <v>6806</v>
      </c>
      <c r="F793" s="849">
        <v>348</v>
      </c>
      <c r="G793" s="849">
        <v>0</v>
      </c>
      <c r="H793" s="849"/>
      <c r="I793" s="849">
        <v>0</v>
      </c>
      <c r="J793" s="849">
        <v>349</v>
      </c>
      <c r="K793" s="849">
        <v>0</v>
      </c>
      <c r="L793" s="849"/>
      <c r="M793" s="849">
        <v>0</v>
      </c>
      <c r="N793" s="849">
        <v>381</v>
      </c>
      <c r="O793" s="849">
        <v>0</v>
      </c>
      <c r="P793" s="837"/>
      <c r="Q793" s="850">
        <v>0</v>
      </c>
    </row>
    <row r="794" spans="1:17" ht="14.4" customHeight="1" x14ac:dyDescent="0.3">
      <c r="A794" s="831" t="s">
        <v>588</v>
      </c>
      <c r="B794" s="832" t="s">
        <v>6785</v>
      </c>
      <c r="C794" s="832" t="s">
        <v>6788</v>
      </c>
      <c r="D794" s="832" t="s">
        <v>8144</v>
      </c>
      <c r="E794" s="832" t="s">
        <v>8145</v>
      </c>
      <c r="F794" s="849"/>
      <c r="G794" s="849"/>
      <c r="H794" s="849"/>
      <c r="I794" s="849"/>
      <c r="J794" s="849"/>
      <c r="K794" s="849"/>
      <c r="L794" s="849"/>
      <c r="M794" s="849"/>
      <c r="N794" s="849">
        <v>1</v>
      </c>
      <c r="O794" s="849">
        <v>3620</v>
      </c>
      <c r="P794" s="837"/>
      <c r="Q794" s="850">
        <v>3620</v>
      </c>
    </row>
    <row r="795" spans="1:17" ht="14.4" customHeight="1" x14ac:dyDescent="0.3">
      <c r="A795" s="831" t="s">
        <v>588</v>
      </c>
      <c r="B795" s="832" t="s">
        <v>6785</v>
      </c>
      <c r="C795" s="832" t="s">
        <v>6788</v>
      </c>
      <c r="D795" s="832" t="s">
        <v>8146</v>
      </c>
      <c r="E795" s="832" t="s">
        <v>8147</v>
      </c>
      <c r="F795" s="849">
        <v>1</v>
      </c>
      <c r="G795" s="849">
        <v>464</v>
      </c>
      <c r="H795" s="849"/>
      <c r="I795" s="849">
        <v>464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588</v>
      </c>
      <c r="B796" s="832" t="s">
        <v>6785</v>
      </c>
      <c r="C796" s="832" t="s">
        <v>6788</v>
      </c>
      <c r="D796" s="832" t="s">
        <v>8148</v>
      </c>
      <c r="E796" s="832" t="s">
        <v>7960</v>
      </c>
      <c r="F796" s="849"/>
      <c r="G796" s="849"/>
      <c r="H796" s="849"/>
      <c r="I796" s="849"/>
      <c r="J796" s="849"/>
      <c r="K796" s="849"/>
      <c r="L796" s="849"/>
      <c r="M796" s="849"/>
      <c r="N796" s="849">
        <v>1</v>
      </c>
      <c r="O796" s="849">
        <v>593</v>
      </c>
      <c r="P796" s="837"/>
      <c r="Q796" s="850">
        <v>593</v>
      </c>
    </row>
    <row r="797" spans="1:17" ht="14.4" customHeight="1" x14ac:dyDescent="0.3">
      <c r="A797" s="831" t="s">
        <v>588</v>
      </c>
      <c r="B797" s="832" t="s">
        <v>6785</v>
      </c>
      <c r="C797" s="832" t="s">
        <v>6788</v>
      </c>
      <c r="D797" s="832" t="s">
        <v>8149</v>
      </c>
      <c r="E797" s="832" t="s">
        <v>8150</v>
      </c>
      <c r="F797" s="849"/>
      <c r="G797" s="849"/>
      <c r="H797" s="849"/>
      <c r="I797" s="849"/>
      <c r="J797" s="849">
        <v>2</v>
      </c>
      <c r="K797" s="849">
        <v>1584</v>
      </c>
      <c r="L797" s="849">
        <v>1</v>
      </c>
      <c r="M797" s="849">
        <v>792</v>
      </c>
      <c r="N797" s="849"/>
      <c r="O797" s="849"/>
      <c r="P797" s="837"/>
      <c r="Q797" s="850"/>
    </row>
    <row r="798" spans="1:17" ht="14.4" customHeight="1" x14ac:dyDescent="0.3">
      <c r="A798" s="831" t="s">
        <v>588</v>
      </c>
      <c r="B798" s="832" t="s">
        <v>6785</v>
      </c>
      <c r="C798" s="832" t="s">
        <v>6788</v>
      </c>
      <c r="D798" s="832" t="s">
        <v>8151</v>
      </c>
      <c r="E798" s="832" t="s">
        <v>8152</v>
      </c>
      <c r="F798" s="849">
        <v>3</v>
      </c>
      <c r="G798" s="849">
        <v>7734</v>
      </c>
      <c r="H798" s="849">
        <v>1.449400299850075</v>
      </c>
      <c r="I798" s="849">
        <v>2578</v>
      </c>
      <c r="J798" s="849">
        <v>2</v>
      </c>
      <c r="K798" s="849">
        <v>5336</v>
      </c>
      <c r="L798" s="849">
        <v>1</v>
      </c>
      <c r="M798" s="849">
        <v>2668</v>
      </c>
      <c r="N798" s="849">
        <v>1</v>
      </c>
      <c r="O798" s="849">
        <v>2669</v>
      </c>
      <c r="P798" s="837">
        <v>0.50018740629685154</v>
      </c>
      <c r="Q798" s="850">
        <v>2669</v>
      </c>
    </row>
    <row r="799" spans="1:17" ht="14.4" customHeight="1" x14ac:dyDescent="0.3">
      <c r="A799" s="831" t="s">
        <v>588</v>
      </c>
      <c r="B799" s="832" t="s">
        <v>6785</v>
      </c>
      <c r="C799" s="832" t="s">
        <v>6788</v>
      </c>
      <c r="D799" s="832" t="s">
        <v>8153</v>
      </c>
      <c r="E799" s="832" t="s">
        <v>8154</v>
      </c>
      <c r="F799" s="849">
        <v>3</v>
      </c>
      <c r="G799" s="849">
        <v>6813</v>
      </c>
      <c r="H799" s="849">
        <v>0.95782370307886966</v>
      </c>
      <c r="I799" s="849">
        <v>2271</v>
      </c>
      <c r="J799" s="849">
        <v>3</v>
      </c>
      <c r="K799" s="849">
        <v>7113</v>
      </c>
      <c r="L799" s="849">
        <v>1</v>
      </c>
      <c r="M799" s="849">
        <v>2371</v>
      </c>
      <c r="N799" s="849"/>
      <c r="O799" s="849"/>
      <c r="P799" s="837"/>
      <c r="Q799" s="850"/>
    </row>
    <row r="800" spans="1:17" ht="14.4" customHeight="1" x14ac:dyDescent="0.3">
      <c r="A800" s="831" t="s">
        <v>588</v>
      </c>
      <c r="B800" s="832" t="s">
        <v>6785</v>
      </c>
      <c r="C800" s="832" t="s">
        <v>6788</v>
      </c>
      <c r="D800" s="832" t="s">
        <v>8155</v>
      </c>
      <c r="E800" s="832" t="s">
        <v>8156</v>
      </c>
      <c r="F800" s="849"/>
      <c r="G800" s="849"/>
      <c r="H800" s="849"/>
      <c r="I800" s="849"/>
      <c r="J800" s="849"/>
      <c r="K800" s="849"/>
      <c r="L800" s="849"/>
      <c r="M800" s="849"/>
      <c r="N800" s="849">
        <v>1</v>
      </c>
      <c r="O800" s="849">
        <v>1300</v>
      </c>
      <c r="P800" s="837"/>
      <c r="Q800" s="850">
        <v>1300</v>
      </c>
    </row>
    <row r="801" spans="1:17" ht="14.4" customHeight="1" x14ac:dyDescent="0.3">
      <c r="A801" s="831" t="s">
        <v>588</v>
      </c>
      <c r="B801" s="832" t="s">
        <v>6785</v>
      </c>
      <c r="C801" s="832" t="s">
        <v>6788</v>
      </c>
      <c r="D801" s="832" t="s">
        <v>8157</v>
      </c>
      <c r="E801" s="832" t="s">
        <v>8158</v>
      </c>
      <c r="F801" s="849">
        <v>3</v>
      </c>
      <c r="G801" s="849">
        <v>7542</v>
      </c>
      <c r="H801" s="849"/>
      <c r="I801" s="849">
        <v>2514</v>
      </c>
      <c r="J801" s="849"/>
      <c r="K801" s="849"/>
      <c r="L801" s="849"/>
      <c r="M801" s="849"/>
      <c r="N801" s="849">
        <v>2</v>
      </c>
      <c r="O801" s="849">
        <v>5174</v>
      </c>
      <c r="P801" s="837"/>
      <c r="Q801" s="850">
        <v>2587</v>
      </c>
    </row>
    <row r="802" spans="1:17" ht="14.4" customHeight="1" x14ac:dyDescent="0.3">
      <c r="A802" s="831" t="s">
        <v>588</v>
      </c>
      <c r="B802" s="832" t="s">
        <v>6785</v>
      </c>
      <c r="C802" s="832" t="s">
        <v>6788</v>
      </c>
      <c r="D802" s="832" t="s">
        <v>8159</v>
      </c>
      <c r="E802" s="832" t="s">
        <v>8160</v>
      </c>
      <c r="F802" s="849">
        <v>1</v>
      </c>
      <c r="G802" s="849">
        <v>705</v>
      </c>
      <c r="H802" s="849"/>
      <c r="I802" s="849">
        <v>705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588</v>
      </c>
      <c r="B803" s="832" t="s">
        <v>6785</v>
      </c>
      <c r="C803" s="832" t="s">
        <v>6788</v>
      </c>
      <c r="D803" s="832" t="s">
        <v>8161</v>
      </c>
      <c r="E803" s="832" t="s">
        <v>8162</v>
      </c>
      <c r="F803" s="849">
        <v>1</v>
      </c>
      <c r="G803" s="849">
        <v>3601</v>
      </c>
      <c r="H803" s="849">
        <v>0.32353998203054807</v>
      </c>
      <c r="I803" s="849">
        <v>3601</v>
      </c>
      <c r="J803" s="849">
        <v>3</v>
      </c>
      <c r="K803" s="849">
        <v>11130</v>
      </c>
      <c r="L803" s="849">
        <v>1</v>
      </c>
      <c r="M803" s="849">
        <v>3710</v>
      </c>
      <c r="N803" s="849">
        <v>4</v>
      </c>
      <c r="O803" s="849">
        <v>14844</v>
      </c>
      <c r="P803" s="837">
        <v>1.3336927223719677</v>
      </c>
      <c r="Q803" s="850">
        <v>3711</v>
      </c>
    </row>
    <row r="804" spans="1:17" ht="14.4" customHeight="1" x14ac:dyDescent="0.3">
      <c r="A804" s="831" t="s">
        <v>588</v>
      </c>
      <c r="B804" s="832" t="s">
        <v>6785</v>
      </c>
      <c r="C804" s="832" t="s">
        <v>6788</v>
      </c>
      <c r="D804" s="832" t="s">
        <v>8163</v>
      </c>
      <c r="E804" s="832" t="s">
        <v>8164</v>
      </c>
      <c r="F804" s="849"/>
      <c r="G804" s="849"/>
      <c r="H804" s="849"/>
      <c r="I804" s="849"/>
      <c r="J804" s="849">
        <v>2</v>
      </c>
      <c r="K804" s="849">
        <v>6226</v>
      </c>
      <c r="L804" s="849">
        <v>1</v>
      </c>
      <c r="M804" s="849">
        <v>3113</v>
      </c>
      <c r="N804" s="849">
        <v>1</v>
      </c>
      <c r="O804" s="849">
        <v>3115</v>
      </c>
      <c r="P804" s="837">
        <v>0.50032123353678126</v>
      </c>
      <c r="Q804" s="850">
        <v>3115</v>
      </c>
    </row>
    <row r="805" spans="1:17" ht="14.4" customHeight="1" x14ac:dyDescent="0.3">
      <c r="A805" s="831" t="s">
        <v>588</v>
      </c>
      <c r="B805" s="832" t="s">
        <v>6785</v>
      </c>
      <c r="C805" s="832" t="s">
        <v>6788</v>
      </c>
      <c r="D805" s="832" t="s">
        <v>8165</v>
      </c>
      <c r="E805" s="832" t="s">
        <v>8166</v>
      </c>
      <c r="F805" s="849">
        <v>1</v>
      </c>
      <c r="G805" s="849">
        <v>1669</v>
      </c>
      <c r="H805" s="849">
        <v>0.98524203069657612</v>
      </c>
      <c r="I805" s="849">
        <v>1669</v>
      </c>
      <c r="J805" s="849">
        <v>1</v>
      </c>
      <c r="K805" s="849">
        <v>1694</v>
      </c>
      <c r="L805" s="849">
        <v>1</v>
      </c>
      <c r="M805" s="849">
        <v>1694</v>
      </c>
      <c r="N805" s="849">
        <v>1</v>
      </c>
      <c r="O805" s="849">
        <v>1695</v>
      </c>
      <c r="P805" s="837">
        <v>1.000590318772137</v>
      </c>
      <c r="Q805" s="850">
        <v>1695</v>
      </c>
    </row>
    <row r="806" spans="1:17" ht="14.4" customHeight="1" x14ac:dyDescent="0.3">
      <c r="A806" s="831" t="s">
        <v>588</v>
      </c>
      <c r="B806" s="832" t="s">
        <v>6785</v>
      </c>
      <c r="C806" s="832" t="s">
        <v>6788</v>
      </c>
      <c r="D806" s="832" t="s">
        <v>8167</v>
      </c>
      <c r="E806" s="832" t="s">
        <v>8168</v>
      </c>
      <c r="F806" s="849">
        <v>2</v>
      </c>
      <c r="G806" s="849">
        <v>8840</v>
      </c>
      <c r="H806" s="849"/>
      <c r="I806" s="849">
        <v>4420</v>
      </c>
      <c r="J806" s="849"/>
      <c r="K806" s="849"/>
      <c r="L806" s="849"/>
      <c r="M806" s="849"/>
      <c r="N806" s="849">
        <v>1</v>
      </c>
      <c r="O806" s="849">
        <v>4567</v>
      </c>
      <c r="P806" s="837"/>
      <c r="Q806" s="850">
        <v>4567</v>
      </c>
    </row>
    <row r="807" spans="1:17" ht="14.4" customHeight="1" x14ac:dyDescent="0.3">
      <c r="A807" s="831" t="s">
        <v>588</v>
      </c>
      <c r="B807" s="832" t="s">
        <v>6785</v>
      </c>
      <c r="C807" s="832" t="s">
        <v>6788</v>
      </c>
      <c r="D807" s="832" t="s">
        <v>8169</v>
      </c>
      <c r="E807" s="832" t="s">
        <v>8170</v>
      </c>
      <c r="F807" s="849">
        <v>1</v>
      </c>
      <c r="G807" s="849">
        <v>3844</v>
      </c>
      <c r="H807" s="849"/>
      <c r="I807" s="849">
        <v>3844</v>
      </c>
      <c r="J807" s="849"/>
      <c r="K807" s="849"/>
      <c r="L807" s="849"/>
      <c r="M807" s="849"/>
      <c r="N807" s="849">
        <v>2</v>
      </c>
      <c r="O807" s="849">
        <v>7974</v>
      </c>
      <c r="P807" s="837"/>
      <c r="Q807" s="850">
        <v>3987</v>
      </c>
    </row>
    <row r="808" spans="1:17" ht="14.4" customHeight="1" x14ac:dyDescent="0.3">
      <c r="A808" s="831" t="s">
        <v>588</v>
      </c>
      <c r="B808" s="832" t="s">
        <v>6785</v>
      </c>
      <c r="C808" s="832" t="s">
        <v>6788</v>
      </c>
      <c r="D808" s="832" t="s">
        <v>8171</v>
      </c>
      <c r="E808" s="832" t="s">
        <v>8172</v>
      </c>
      <c r="F808" s="849">
        <v>4</v>
      </c>
      <c r="G808" s="849">
        <v>4464</v>
      </c>
      <c r="H808" s="849">
        <v>1.9459459459459461</v>
      </c>
      <c r="I808" s="849">
        <v>1116</v>
      </c>
      <c r="J808" s="849">
        <v>2</v>
      </c>
      <c r="K808" s="849">
        <v>2294</v>
      </c>
      <c r="L808" s="849">
        <v>1</v>
      </c>
      <c r="M808" s="849">
        <v>1147</v>
      </c>
      <c r="N808" s="849">
        <v>1</v>
      </c>
      <c r="O808" s="849">
        <v>1148</v>
      </c>
      <c r="P808" s="837">
        <v>0.50043591979075852</v>
      </c>
      <c r="Q808" s="850">
        <v>1148</v>
      </c>
    </row>
    <row r="809" spans="1:17" ht="14.4" customHeight="1" x14ac:dyDescent="0.3">
      <c r="A809" s="831" t="s">
        <v>588</v>
      </c>
      <c r="B809" s="832" t="s">
        <v>6785</v>
      </c>
      <c r="C809" s="832" t="s">
        <v>6788</v>
      </c>
      <c r="D809" s="832" t="s">
        <v>8173</v>
      </c>
      <c r="E809" s="832" t="s">
        <v>8174</v>
      </c>
      <c r="F809" s="849">
        <v>4</v>
      </c>
      <c r="G809" s="849">
        <v>11456</v>
      </c>
      <c r="H809" s="849"/>
      <c r="I809" s="849">
        <v>2864</v>
      </c>
      <c r="J809" s="849"/>
      <c r="K809" s="849"/>
      <c r="L809" s="849"/>
      <c r="M809" s="849"/>
      <c r="N809" s="849">
        <v>3</v>
      </c>
      <c r="O809" s="849">
        <v>8742</v>
      </c>
      <c r="P809" s="837"/>
      <c r="Q809" s="850">
        <v>2914</v>
      </c>
    </row>
    <row r="810" spans="1:17" ht="14.4" customHeight="1" x14ac:dyDescent="0.3">
      <c r="A810" s="831" t="s">
        <v>588</v>
      </c>
      <c r="B810" s="832" t="s">
        <v>6785</v>
      </c>
      <c r="C810" s="832" t="s">
        <v>6788</v>
      </c>
      <c r="D810" s="832" t="s">
        <v>8175</v>
      </c>
      <c r="E810" s="832" t="s">
        <v>8176</v>
      </c>
      <c r="F810" s="849">
        <v>1</v>
      </c>
      <c r="G810" s="849">
        <v>3548</v>
      </c>
      <c r="H810" s="849">
        <v>0.9607365285675602</v>
      </c>
      <c r="I810" s="849">
        <v>3548</v>
      </c>
      <c r="J810" s="849">
        <v>1</v>
      </c>
      <c r="K810" s="849">
        <v>3693</v>
      </c>
      <c r="L810" s="849">
        <v>1</v>
      </c>
      <c r="M810" s="849">
        <v>3693</v>
      </c>
      <c r="N810" s="849">
        <v>1</v>
      </c>
      <c r="O810" s="849">
        <v>3695</v>
      </c>
      <c r="P810" s="837">
        <v>1.0005415651232061</v>
      </c>
      <c r="Q810" s="850">
        <v>3695</v>
      </c>
    </row>
    <row r="811" spans="1:17" ht="14.4" customHeight="1" x14ac:dyDescent="0.3">
      <c r="A811" s="831" t="s">
        <v>588</v>
      </c>
      <c r="B811" s="832" t="s">
        <v>6785</v>
      </c>
      <c r="C811" s="832" t="s">
        <v>6788</v>
      </c>
      <c r="D811" s="832" t="s">
        <v>8177</v>
      </c>
      <c r="E811" s="832" t="s">
        <v>8178</v>
      </c>
      <c r="F811" s="849">
        <v>1</v>
      </c>
      <c r="G811" s="849">
        <v>3483</v>
      </c>
      <c r="H811" s="849"/>
      <c r="I811" s="849">
        <v>3483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" customHeight="1" x14ac:dyDescent="0.3">
      <c r="A812" s="831" t="s">
        <v>588</v>
      </c>
      <c r="B812" s="832" t="s">
        <v>6785</v>
      </c>
      <c r="C812" s="832" t="s">
        <v>6788</v>
      </c>
      <c r="D812" s="832" t="s">
        <v>8179</v>
      </c>
      <c r="E812" s="832" t="s">
        <v>8180</v>
      </c>
      <c r="F812" s="849">
        <v>12</v>
      </c>
      <c r="G812" s="849">
        <v>22044</v>
      </c>
      <c r="H812" s="849">
        <v>1.9710300429184548</v>
      </c>
      <c r="I812" s="849">
        <v>1837</v>
      </c>
      <c r="J812" s="849">
        <v>6</v>
      </c>
      <c r="K812" s="849">
        <v>11184</v>
      </c>
      <c r="L812" s="849">
        <v>1</v>
      </c>
      <c r="M812" s="849">
        <v>1864</v>
      </c>
      <c r="N812" s="849">
        <v>12</v>
      </c>
      <c r="O812" s="849">
        <v>22380</v>
      </c>
      <c r="P812" s="837">
        <v>2.0010729613733904</v>
      </c>
      <c r="Q812" s="850">
        <v>1865</v>
      </c>
    </row>
    <row r="813" spans="1:17" ht="14.4" customHeight="1" x14ac:dyDescent="0.3">
      <c r="A813" s="831" t="s">
        <v>588</v>
      </c>
      <c r="B813" s="832" t="s">
        <v>6785</v>
      </c>
      <c r="C813" s="832" t="s">
        <v>6788</v>
      </c>
      <c r="D813" s="832" t="s">
        <v>8181</v>
      </c>
      <c r="E813" s="832" t="s">
        <v>8182</v>
      </c>
      <c r="F813" s="849">
        <v>16</v>
      </c>
      <c r="G813" s="849">
        <v>22944</v>
      </c>
      <c r="H813" s="849">
        <v>1.9339177343223197</v>
      </c>
      <c r="I813" s="849">
        <v>1434</v>
      </c>
      <c r="J813" s="849">
        <v>8</v>
      </c>
      <c r="K813" s="849">
        <v>11864</v>
      </c>
      <c r="L813" s="849">
        <v>1</v>
      </c>
      <c r="M813" s="849">
        <v>1483</v>
      </c>
      <c r="N813" s="849">
        <v>13</v>
      </c>
      <c r="O813" s="849">
        <v>19292</v>
      </c>
      <c r="P813" s="837">
        <v>1.6260957518543493</v>
      </c>
      <c r="Q813" s="850">
        <v>1484</v>
      </c>
    </row>
    <row r="814" spans="1:17" ht="14.4" customHeight="1" x14ac:dyDescent="0.3">
      <c r="A814" s="831" t="s">
        <v>588</v>
      </c>
      <c r="B814" s="832" t="s">
        <v>6785</v>
      </c>
      <c r="C814" s="832" t="s">
        <v>6788</v>
      </c>
      <c r="D814" s="832" t="s">
        <v>8183</v>
      </c>
      <c r="E814" s="832" t="s">
        <v>8184</v>
      </c>
      <c r="F814" s="849"/>
      <c r="G814" s="849"/>
      <c r="H814" s="849"/>
      <c r="I814" s="849"/>
      <c r="J814" s="849"/>
      <c r="K814" s="849"/>
      <c r="L814" s="849"/>
      <c r="M814" s="849"/>
      <c r="N814" s="849">
        <v>3</v>
      </c>
      <c r="O814" s="849">
        <v>12498</v>
      </c>
      <c r="P814" s="837"/>
      <c r="Q814" s="850">
        <v>4166</v>
      </c>
    </row>
    <row r="815" spans="1:17" ht="14.4" customHeight="1" x14ac:dyDescent="0.3">
      <c r="A815" s="831" t="s">
        <v>588</v>
      </c>
      <c r="B815" s="832" t="s">
        <v>6785</v>
      </c>
      <c r="C815" s="832" t="s">
        <v>6788</v>
      </c>
      <c r="D815" s="832" t="s">
        <v>6946</v>
      </c>
      <c r="E815" s="832" t="s">
        <v>6947</v>
      </c>
      <c r="F815" s="849">
        <v>1</v>
      </c>
      <c r="G815" s="849">
        <v>1129</v>
      </c>
      <c r="H815" s="849"/>
      <c r="I815" s="849">
        <v>1129</v>
      </c>
      <c r="J815" s="849"/>
      <c r="K815" s="849"/>
      <c r="L815" s="849"/>
      <c r="M815" s="849"/>
      <c r="N815" s="849">
        <v>1</v>
      </c>
      <c r="O815" s="849">
        <v>1155</v>
      </c>
      <c r="P815" s="837"/>
      <c r="Q815" s="850">
        <v>1155</v>
      </c>
    </row>
    <row r="816" spans="1:17" ht="14.4" customHeight="1" x14ac:dyDescent="0.3">
      <c r="A816" s="831" t="s">
        <v>588</v>
      </c>
      <c r="B816" s="832" t="s">
        <v>6785</v>
      </c>
      <c r="C816" s="832" t="s">
        <v>6788</v>
      </c>
      <c r="D816" s="832" t="s">
        <v>8185</v>
      </c>
      <c r="E816" s="832" t="s">
        <v>8186</v>
      </c>
      <c r="F816" s="849"/>
      <c r="G816" s="849"/>
      <c r="H816" s="849"/>
      <c r="I816" s="849"/>
      <c r="J816" s="849"/>
      <c r="K816" s="849"/>
      <c r="L816" s="849"/>
      <c r="M816" s="849"/>
      <c r="N816" s="849">
        <v>1</v>
      </c>
      <c r="O816" s="849">
        <v>5344</v>
      </c>
      <c r="P816" s="837"/>
      <c r="Q816" s="850">
        <v>5344</v>
      </c>
    </row>
    <row r="817" spans="1:17" ht="14.4" customHeight="1" x14ac:dyDescent="0.3">
      <c r="A817" s="831" t="s">
        <v>588</v>
      </c>
      <c r="B817" s="832" t="s">
        <v>6785</v>
      </c>
      <c r="C817" s="832" t="s">
        <v>6788</v>
      </c>
      <c r="D817" s="832" t="s">
        <v>8187</v>
      </c>
      <c r="E817" s="832" t="s">
        <v>8188</v>
      </c>
      <c r="F817" s="849">
        <v>2</v>
      </c>
      <c r="G817" s="849">
        <v>15480</v>
      </c>
      <c r="H817" s="849">
        <v>1.9275308180799402</v>
      </c>
      <c r="I817" s="849">
        <v>7740</v>
      </c>
      <c r="J817" s="849">
        <v>1</v>
      </c>
      <c r="K817" s="849">
        <v>8031</v>
      </c>
      <c r="L817" s="849">
        <v>1</v>
      </c>
      <c r="M817" s="849">
        <v>8031</v>
      </c>
      <c r="N817" s="849"/>
      <c r="O817" s="849"/>
      <c r="P817" s="837"/>
      <c r="Q817" s="850"/>
    </row>
    <row r="818" spans="1:17" ht="14.4" customHeight="1" x14ac:dyDescent="0.3">
      <c r="A818" s="831" t="s">
        <v>588</v>
      </c>
      <c r="B818" s="832" t="s">
        <v>6785</v>
      </c>
      <c r="C818" s="832" t="s">
        <v>6788</v>
      </c>
      <c r="D818" s="832" t="s">
        <v>8189</v>
      </c>
      <c r="E818" s="832" t="s">
        <v>8190</v>
      </c>
      <c r="F818" s="849"/>
      <c r="G818" s="849"/>
      <c r="H818" s="849"/>
      <c r="I818" s="849"/>
      <c r="J818" s="849">
        <v>1</v>
      </c>
      <c r="K818" s="849">
        <v>754</v>
      </c>
      <c r="L818" s="849">
        <v>1</v>
      </c>
      <c r="M818" s="849">
        <v>754</v>
      </c>
      <c r="N818" s="849"/>
      <c r="O818" s="849"/>
      <c r="P818" s="837"/>
      <c r="Q818" s="850"/>
    </row>
    <row r="819" spans="1:17" ht="14.4" customHeight="1" x14ac:dyDescent="0.3">
      <c r="A819" s="831" t="s">
        <v>588</v>
      </c>
      <c r="B819" s="832" t="s">
        <v>6785</v>
      </c>
      <c r="C819" s="832" t="s">
        <v>6788</v>
      </c>
      <c r="D819" s="832" t="s">
        <v>8191</v>
      </c>
      <c r="E819" s="832" t="s">
        <v>8192</v>
      </c>
      <c r="F819" s="849">
        <v>1</v>
      </c>
      <c r="G819" s="849">
        <v>2267</v>
      </c>
      <c r="H819" s="849">
        <v>0.97673416630762599</v>
      </c>
      <c r="I819" s="849">
        <v>2267</v>
      </c>
      <c r="J819" s="849">
        <v>1</v>
      </c>
      <c r="K819" s="849">
        <v>2321</v>
      </c>
      <c r="L819" s="849">
        <v>1</v>
      </c>
      <c r="M819" s="849">
        <v>2321</v>
      </c>
      <c r="N819" s="849"/>
      <c r="O819" s="849"/>
      <c r="P819" s="837"/>
      <c r="Q819" s="850"/>
    </row>
    <row r="820" spans="1:17" ht="14.4" customHeight="1" x14ac:dyDescent="0.3">
      <c r="A820" s="831" t="s">
        <v>588</v>
      </c>
      <c r="B820" s="832" t="s">
        <v>6785</v>
      </c>
      <c r="C820" s="832" t="s">
        <v>6788</v>
      </c>
      <c r="D820" s="832" t="s">
        <v>8193</v>
      </c>
      <c r="E820" s="832" t="s">
        <v>8194</v>
      </c>
      <c r="F820" s="849">
        <v>3</v>
      </c>
      <c r="G820" s="849">
        <v>2574</v>
      </c>
      <c r="H820" s="849">
        <v>2.9586206896551723</v>
      </c>
      <c r="I820" s="849">
        <v>858</v>
      </c>
      <c r="J820" s="849">
        <v>1</v>
      </c>
      <c r="K820" s="849">
        <v>870</v>
      </c>
      <c r="L820" s="849">
        <v>1</v>
      </c>
      <c r="M820" s="849">
        <v>870</v>
      </c>
      <c r="N820" s="849"/>
      <c r="O820" s="849"/>
      <c r="P820" s="837"/>
      <c r="Q820" s="850"/>
    </row>
    <row r="821" spans="1:17" ht="14.4" customHeight="1" x14ac:dyDescent="0.3">
      <c r="A821" s="831" t="s">
        <v>588</v>
      </c>
      <c r="B821" s="832" t="s">
        <v>6785</v>
      </c>
      <c r="C821" s="832" t="s">
        <v>6788</v>
      </c>
      <c r="D821" s="832" t="s">
        <v>6921</v>
      </c>
      <c r="E821" s="832" t="s">
        <v>6922</v>
      </c>
      <c r="F821" s="849">
        <v>3</v>
      </c>
      <c r="G821" s="849">
        <v>2739</v>
      </c>
      <c r="H821" s="849"/>
      <c r="I821" s="849">
        <v>913</v>
      </c>
      <c r="J821" s="849"/>
      <c r="K821" s="849"/>
      <c r="L821" s="849"/>
      <c r="M821" s="849"/>
      <c r="N821" s="849">
        <v>1</v>
      </c>
      <c r="O821" s="849">
        <v>933</v>
      </c>
      <c r="P821" s="837"/>
      <c r="Q821" s="850">
        <v>933</v>
      </c>
    </row>
    <row r="822" spans="1:17" ht="14.4" customHeight="1" x14ac:dyDescent="0.3">
      <c r="A822" s="831" t="s">
        <v>588</v>
      </c>
      <c r="B822" s="832" t="s">
        <v>6785</v>
      </c>
      <c r="C822" s="832" t="s">
        <v>6788</v>
      </c>
      <c r="D822" s="832" t="s">
        <v>8195</v>
      </c>
      <c r="E822" s="832" t="s">
        <v>8196</v>
      </c>
      <c r="F822" s="849">
        <v>2</v>
      </c>
      <c r="G822" s="849">
        <v>6094</v>
      </c>
      <c r="H822" s="849">
        <v>1.9309252217997466</v>
      </c>
      <c r="I822" s="849">
        <v>3047</v>
      </c>
      <c r="J822" s="849">
        <v>1</v>
      </c>
      <c r="K822" s="849">
        <v>3156</v>
      </c>
      <c r="L822" s="849">
        <v>1</v>
      </c>
      <c r="M822" s="849">
        <v>3156</v>
      </c>
      <c r="N822" s="849">
        <v>1</v>
      </c>
      <c r="O822" s="849">
        <v>3157</v>
      </c>
      <c r="P822" s="837">
        <v>1.000316856780735</v>
      </c>
      <c r="Q822" s="850">
        <v>3157</v>
      </c>
    </row>
    <row r="823" spans="1:17" ht="14.4" customHeight="1" x14ac:dyDescent="0.3">
      <c r="A823" s="831" t="s">
        <v>588</v>
      </c>
      <c r="B823" s="832" t="s">
        <v>6785</v>
      </c>
      <c r="C823" s="832" t="s">
        <v>6788</v>
      </c>
      <c r="D823" s="832" t="s">
        <v>8197</v>
      </c>
      <c r="E823" s="832" t="s">
        <v>8198</v>
      </c>
      <c r="F823" s="849"/>
      <c r="G823" s="849"/>
      <c r="H823" s="849"/>
      <c r="I823" s="849"/>
      <c r="J823" s="849"/>
      <c r="K823" s="849"/>
      <c r="L823" s="849"/>
      <c r="M823" s="849"/>
      <c r="N823" s="849">
        <v>1</v>
      </c>
      <c r="O823" s="849">
        <v>2462</v>
      </c>
      <c r="P823" s="837"/>
      <c r="Q823" s="850">
        <v>2462</v>
      </c>
    </row>
    <row r="824" spans="1:17" ht="14.4" customHeight="1" x14ac:dyDescent="0.3">
      <c r="A824" s="831" t="s">
        <v>588</v>
      </c>
      <c r="B824" s="832" t="s">
        <v>6785</v>
      </c>
      <c r="C824" s="832" t="s">
        <v>6788</v>
      </c>
      <c r="D824" s="832" t="s">
        <v>8199</v>
      </c>
      <c r="E824" s="832" t="s">
        <v>8200</v>
      </c>
      <c r="F824" s="849"/>
      <c r="G824" s="849"/>
      <c r="H824" s="849"/>
      <c r="I824" s="849"/>
      <c r="J824" s="849">
        <v>1</v>
      </c>
      <c r="K824" s="849">
        <v>631</v>
      </c>
      <c r="L824" s="849">
        <v>1</v>
      </c>
      <c r="M824" s="849">
        <v>631</v>
      </c>
      <c r="N824" s="849"/>
      <c r="O824" s="849"/>
      <c r="P824" s="837"/>
      <c r="Q824" s="850"/>
    </row>
    <row r="825" spans="1:17" ht="14.4" customHeight="1" x14ac:dyDescent="0.3">
      <c r="A825" s="831" t="s">
        <v>588</v>
      </c>
      <c r="B825" s="832" t="s">
        <v>6785</v>
      </c>
      <c r="C825" s="832" t="s">
        <v>6788</v>
      </c>
      <c r="D825" s="832" t="s">
        <v>8201</v>
      </c>
      <c r="E825" s="832" t="s">
        <v>8202</v>
      </c>
      <c r="F825" s="849"/>
      <c r="G825" s="849"/>
      <c r="H825" s="849"/>
      <c r="I825" s="849"/>
      <c r="J825" s="849"/>
      <c r="K825" s="849"/>
      <c r="L825" s="849"/>
      <c r="M825" s="849"/>
      <c r="N825" s="849">
        <v>1</v>
      </c>
      <c r="O825" s="849">
        <v>3971</v>
      </c>
      <c r="P825" s="837"/>
      <c r="Q825" s="850">
        <v>3971</v>
      </c>
    </row>
    <row r="826" spans="1:17" ht="14.4" customHeight="1" x14ac:dyDescent="0.3">
      <c r="A826" s="831" t="s">
        <v>588</v>
      </c>
      <c r="B826" s="832" t="s">
        <v>6785</v>
      </c>
      <c r="C826" s="832" t="s">
        <v>6788</v>
      </c>
      <c r="D826" s="832" t="s">
        <v>8203</v>
      </c>
      <c r="E826" s="832" t="s">
        <v>8204</v>
      </c>
      <c r="F826" s="849"/>
      <c r="G826" s="849"/>
      <c r="H826" s="849"/>
      <c r="I826" s="849"/>
      <c r="J826" s="849">
        <v>1</v>
      </c>
      <c r="K826" s="849">
        <v>3265</v>
      </c>
      <c r="L826" s="849">
        <v>1</v>
      </c>
      <c r="M826" s="849">
        <v>3265</v>
      </c>
      <c r="N826" s="849"/>
      <c r="O826" s="849"/>
      <c r="P826" s="837"/>
      <c r="Q826" s="850"/>
    </row>
    <row r="827" spans="1:17" ht="14.4" customHeight="1" x14ac:dyDescent="0.3">
      <c r="A827" s="831" t="s">
        <v>588</v>
      </c>
      <c r="B827" s="832" t="s">
        <v>6785</v>
      </c>
      <c r="C827" s="832" t="s">
        <v>6788</v>
      </c>
      <c r="D827" s="832" t="s">
        <v>8205</v>
      </c>
      <c r="E827" s="832" t="s">
        <v>8000</v>
      </c>
      <c r="F827" s="849">
        <v>1</v>
      </c>
      <c r="G827" s="849">
        <v>429</v>
      </c>
      <c r="H827" s="849"/>
      <c r="I827" s="849">
        <v>429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" customHeight="1" x14ac:dyDescent="0.3">
      <c r="A828" s="831" t="s">
        <v>588</v>
      </c>
      <c r="B828" s="832" t="s">
        <v>6785</v>
      </c>
      <c r="C828" s="832" t="s">
        <v>6788</v>
      </c>
      <c r="D828" s="832" t="s">
        <v>8206</v>
      </c>
      <c r="E828" s="832" t="s">
        <v>8207</v>
      </c>
      <c r="F828" s="849"/>
      <c r="G828" s="849"/>
      <c r="H828" s="849"/>
      <c r="I828" s="849"/>
      <c r="J828" s="849">
        <v>1</v>
      </c>
      <c r="K828" s="849">
        <v>4849</v>
      </c>
      <c r="L828" s="849">
        <v>1</v>
      </c>
      <c r="M828" s="849">
        <v>4849</v>
      </c>
      <c r="N828" s="849"/>
      <c r="O828" s="849"/>
      <c r="P828" s="837"/>
      <c r="Q828" s="850"/>
    </row>
    <row r="829" spans="1:17" ht="14.4" customHeight="1" x14ac:dyDescent="0.3">
      <c r="A829" s="831" t="s">
        <v>588</v>
      </c>
      <c r="B829" s="832" t="s">
        <v>6785</v>
      </c>
      <c r="C829" s="832" t="s">
        <v>6788</v>
      </c>
      <c r="D829" s="832" t="s">
        <v>8208</v>
      </c>
      <c r="E829" s="832" t="s">
        <v>8209</v>
      </c>
      <c r="F829" s="849"/>
      <c r="G829" s="849"/>
      <c r="H829" s="849"/>
      <c r="I829" s="849"/>
      <c r="J829" s="849"/>
      <c r="K829" s="849"/>
      <c r="L829" s="849"/>
      <c r="M829" s="849"/>
      <c r="N829" s="849">
        <v>1</v>
      </c>
      <c r="O829" s="849">
        <v>2720</v>
      </c>
      <c r="P829" s="837"/>
      <c r="Q829" s="850">
        <v>2720</v>
      </c>
    </row>
    <row r="830" spans="1:17" ht="14.4" customHeight="1" x14ac:dyDescent="0.3">
      <c r="A830" s="831" t="s">
        <v>588</v>
      </c>
      <c r="B830" s="832" t="s">
        <v>6785</v>
      </c>
      <c r="C830" s="832" t="s">
        <v>6788</v>
      </c>
      <c r="D830" s="832" t="s">
        <v>8210</v>
      </c>
      <c r="E830" s="832" t="s">
        <v>8211</v>
      </c>
      <c r="F830" s="849"/>
      <c r="G830" s="849"/>
      <c r="H830" s="849"/>
      <c r="I830" s="849"/>
      <c r="J830" s="849"/>
      <c r="K830" s="849"/>
      <c r="L830" s="849"/>
      <c r="M830" s="849"/>
      <c r="N830" s="849">
        <v>1</v>
      </c>
      <c r="O830" s="849">
        <v>1386</v>
      </c>
      <c r="P830" s="837"/>
      <c r="Q830" s="850">
        <v>1386</v>
      </c>
    </row>
    <row r="831" spans="1:17" ht="14.4" customHeight="1" x14ac:dyDescent="0.3">
      <c r="A831" s="831" t="s">
        <v>588</v>
      </c>
      <c r="B831" s="832" t="s">
        <v>6785</v>
      </c>
      <c r="C831" s="832" t="s">
        <v>6788</v>
      </c>
      <c r="D831" s="832" t="s">
        <v>8212</v>
      </c>
      <c r="E831" s="832" t="s">
        <v>8213</v>
      </c>
      <c r="F831" s="849">
        <v>37</v>
      </c>
      <c r="G831" s="849">
        <v>0</v>
      </c>
      <c r="H831" s="849"/>
      <c r="I831" s="849">
        <v>0</v>
      </c>
      <c r="J831" s="849">
        <v>44</v>
      </c>
      <c r="K831" s="849">
        <v>0</v>
      </c>
      <c r="L831" s="849"/>
      <c r="M831" s="849">
        <v>0</v>
      </c>
      <c r="N831" s="849">
        <v>16</v>
      </c>
      <c r="O831" s="849">
        <v>0</v>
      </c>
      <c r="P831" s="837"/>
      <c r="Q831" s="850">
        <v>0</v>
      </c>
    </row>
    <row r="832" spans="1:17" ht="14.4" customHeight="1" x14ac:dyDescent="0.3">
      <c r="A832" s="831" t="s">
        <v>588</v>
      </c>
      <c r="B832" s="832" t="s">
        <v>6785</v>
      </c>
      <c r="C832" s="832" t="s">
        <v>6788</v>
      </c>
      <c r="D832" s="832" t="s">
        <v>8214</v>
      </c>
      <c r="E832" s="832"/>
      <c r="F832" s="849">
        <v>13</v>
      </c>
      <c r="G832" s="849">
        <v>0</v>
      </c>
      <c r="H832" s="849"/>
      <c r="I832" s="849">
        <v>0</v>
      </c>
      <c r="J832" s="849">
        <v>0</v>
      </c>
      <c r="K832" s="849">
        <v>0</v>
      </c>
      <c r="L832" s="849"/>
      <c r="M832" s="849"/>
      <c r="N832" s="849"/>
      <c r="O832" s="849"/>
      <c r="P832" s="837"/>
      <c r="Q832" s="850"/>
    </row>
    <row r="833" spans="1:17" ht="14.4" customHeight="1" x14ac:dyDescent="0.3">
      <c r="A833" s="831" t="s">
        <v>588</v>
      </c>
      <c r="B833" s="832" t="s">
        <v>6785</v>
      </c>
      <c r="C833" s="832" t="s">
        <v>6788</v>
      </c>
      <c r="D833" s="832" t="s">
        <v>8215</v>
      </c>
      <c r="E833" s="832" t="s">
        <v>8216</v>
      </c>
      <c r="F833" s="849">
        <v>16</v>
      </c>
      <c r="G833" s="849">
        <v>0</v>
      </c>
      <c r="H833" s="849"/>
      <c r="I833" s="849">
        <v>0</v>
      </c>
      <c r="J833" s="849">
        <v>10</v>
      </c>
      <c r="K833" s="849">
        <v>0</v>
      </c>
      <c r="L833" s="849"/>
      <c r="M833" s="849">
        <v>0</v>
      </c>
      <c r="N833" s="849">
        <v>9</v>
      </c>
      <c r="O833" s="849">
        <v>0</v>
      </c>
      <c r="P833" s="837"/>
      <c r="Q833" s="850">
        <v>0</v>
      </c>
    </row>
    <row r="834" spans="1:17" ht="14.4" customHeight="1" x14ac:dyDescent="0.3">
      <c r="A834" s="831" t="s">
        <v>588</v>
      </c>
      <c r="B834" s="832" t="s">
        <v>6785</v>
      </c>
      <c r="C834" s="832" t="s">
        <v>6788</v>
      </c>
      <c r="D834" s="832" t="s">
        <v>8217</v>
      </c>
      <c r="E834" s="832"/>
      <c r="F834" s="849">
        <v>1</v>
      </c>
      <c r="G834" s="849">
        <v>0</v>
      </c>
      <c r="H834" s="849"/>
      <c r="I834" s="849">
        <v>0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588</v>
      </c>
      <c r="B835" s="832" t="s">
        <v>6785</v>
      </c>
      <c r="C835" s="832" t="s">
        <v>6788</v>
      </c>
      <c r="D835" s="832" t="s">
        <v>8218</v>
      </c>
      <c r="E835" s="832" t="s">
        <v>8188</v>
      </c>
      <c r="F835" s="849">
        <v>1</v>
      </c>
      <c r="G835" s="849">
        <v>7531</v>
      </c>
      <c r="H835" s="849">
        <v>0.95997450605481194</v>
      </c>
      <c r="I835" s="849">
        <v>7531</v>
      </c>
      <c r="J835" s="849">
        <v>1</v>
      </c>
      <c r="K835" s="849">
        <v>7845</v>
      </c>
      <c r="L835" s="849">
        <v>1</v>
      </c>
      <c r="M835" s="849">
        <v>7845</v>
      </c>
      <c r="N835" s="849"/>
      <c r="O835" s="849"/>
      <c r="P835" s="837"/>
      <c r="Q835" s="850"/>
    </row>
    <row r="836" spans="1:17" ht="14.4" customHeight="1" x14ac:dyDescent="0.3">
      <c r="A836" s="831" t="s">
        <v>588</v>
      </c>
      <c r="B836" s="832" t="s">
        <v>6785</v>
      </c>
      <c r="C836" s="832" t="s">
        <v>6788</v>
      </c>
      <c r="D836" s="832" t="s">
        <v>8219</v>
      </c>
      <c r="E836" s="832" t="s">
        <v>8220</v>
      </c>
      <c r="F836" s="849">
        <v>1</v>
      </c>
      <c r="G836" s="849">
        <v>0</v>
      </c>
      <c r="H836" s="849"/>
      <c r="I836" s="849">
        <v>0</v>
      </c>
      <c r="J836" s="849">
        <v>3</v>
      </c>
      <c r="K836" s="849">
        <v>0</v>
      </c>
      <c r="L836" s="849"/>
      <c r="M836" s="849">
        <v>0</v>
      </c>
      <c r="N836" s="849">
        <v>6</v>
      </c>
      <c r="O836" s="849">
        <v>0</v>
      </c>
      <c r="P836" s="837"/>
      <c r="Q836" s="850">
        <v>0</v>
      </c>
    </row>
    <row r="837" spans="1:17" ht="14.4" customHeight="1" x14ac:dyDescent="0.3">
      <c r="A837" s="831" t="s">
        <v>588</v>
      </c>
      <c r="B837" s="832" t="s">
        <v>6785</v>
      </c>
      <c r="C837" s="832" t="s">
        <v>6788</v>
      </c>
      <c r="D837" s="832" t="s">
        <v>8221</v>
      </c>
      <c r="E837" s="832" t="s">
        <v>8222</v>
      </c>
      <c r="F837" s="849"/>
      <c r="G837" s="849"/>
      <c r="H837" s="849"/>
      <c r="I837" s="849"/>
      <c r="J837" s="849">
        <v>1</v>
      </c>
      <c r="K837" s="849">
        <v>780</v>
      </c>
      <c r="L837" s="849">
        <v>1</v>
      </c>
      <c r="M837" s="849">
        <v>780</v>
      </c>
      <c r="N837" s="849"/>
      <c r="O837" s="849"/>
      <c r="P837" s="837"/>
      <c r="Q837" s="850"/>
    </row>
    <row r="838" spans="1:17" ht="14.4" customHeight="1" x14ac:dyDescent="0.3">
      <c r="A838" s="831" t="s">
        <v>588</v>
      </c>
      <c r="B838" s="832" t="s">
        <v>6785</v>
      </c>
      <c r="C838" s="832" t="s">
        <v>6788</v>
      </c>
      <c r="D838" s="832" t="s">
        <v>8223</v>
      </c>
      <c r="E838" s="832" t="s">
        <v>8224</v>
      </c>
      <c r="F838" s="849"/>
      <c r="G838" s="849"/>
      <c r="H838" s="849"/>
      <c r="I838" s="849"/>
      <c r="J838" s="849">
        <v>1</v>
      </c>
      <c r="K838" s="849">
        <v>7081</v>
      </c>
      <c r="L838" s="849">
        <v>1</v>
      </c>
      <c r="M838" s="849">
        <v>7081</v>
      </c>
      <c r="N838" s="849"/>
      <c r="O838" s="849"/>
      <c r="P838" s="837"/>
      <c r="Q838" s="850"/>
    </row>
    <row r="839" spans="1:17" ht="14.4" customHeight="1" x14ac:dyDescent="0.3">
      <c r="A839" s="831" t="s">
        <v>588</v>
      </c>
      <c r="B839" s="832" t="s">
        <v>6785</v>
      </c>
      <c r="C839" s="832" t="s">
        <v>6788</v>
      </c>
      <c r="D839" s="832" t="s">
        <v>8225</v>
      </c>
      <c r="E839" s="832" t="s">
        <v>8226</v>
      </c>
      <c r="F839" s="849"/>
      <c r="G839" s="849"/>
      <c r="H839" s="849"/>
      <c r="I839" s="849"/>
      <c r="J839" s="849">
        <v>2</v>
      </c>
      <c r="K839" s="849">
        <v>16876</v>
      </c>
      <c r="L839" s="849">
        <v>1</v>
      </c>
      <c r="M839" s="849">
        <v>8438</v>
      </c>
      <c r="N839" s="849">
        <v>3</v>
      </c>
      <c r="O839" s="849">
        <v>25329</v>
      </c>
      <c r="P839" s="837">
        <v>1.5008888362171131</v>
      </c>
      <c r="Q839" s="850">
        <v>8443</v>
      </c>
    </row>
    <row r="840" spans="1:17" ht="14.4" customHeight="1" x14ac:dyDescent="0.3">
      <c r="A840" s="831" t="s">
        <v>588</v>
      </c>
      <c r="B840" s="832" t="s">
        <v>6785</v>
      </c>
      <c r="C840" s="832" t="s">
        <v>6788</v>
      </c>
      <c r="D840" s="832" t="s">
        <v>8227</v>
      </c>
      <c r="E840" s="832" t="s">
        <v>8228</v>
      </c>
      <c r="F840" s="849"/>
      <c r="G840" s="849"/>
      <c r="H840" s="849"/>
      <c r="I840" s="849"/>
      <c r="J840" s="849">
        <v>2</v>
      </c>
      <c r="K840" s="849">
        <v>0</v>
      </c>
      <c r="L840" s="849"/>
      <c r="M840" s="849">
        <v>0</v>
      </c>
      <c r="N840" s="849"/>
      <c r="O840" s="849"/>
      <c r="P840" s="837"/>
      <c r="Q840" s="850"/>
    </row>
    <row r="841" spans="1:17" ht="14.4" customHeight="1" x14ac:dyDescent="0.3">
      <c r="A841" s="831" t="s">
        <v>588</v>
      </c>
      <c r="B841" s="832" t="s">
        <v>6785</v>
      </c>
      <c r="C841" s="832" t="s">
        <v>6788</v>
      </c>
      <c r="D841" s="832" t="s">
        <v>8229</v>
      </c>
      <c r="E841" s="832" t="s">
        <v>8230</v>
      </c>
      <c r="F841" s="849"/>
      <c r="G841" s="849"/>
      <c r="H841" s="849"/>
      <c r="I841" s="849"/>
      <c r="J841" s="849">
        <v>1</v>
      </c>
      <c r="K841" s="849">
        <v>0</v>
      </c>
      <c r="L841" s="849"/>
      <c r="M841" s="849">
        <v>0</v>
      </c>
      <c r="N841" s="849"/>
      <c r="O841" s="849"/>
      <c r="P841" s="837"/>
      <c r="Q841" s="850"/>
    </row>
    <row r="842" spans="1:17" ht="14.4" customHeight="1" x14ac:dyDescent="0.3">
      <c r="A842" s="831" t="s">
        <v>588</v>
      </c>
      <c r="B842" s="832" t="s">
        <v>6785</v>
      </c>
      <c r="C842" s="832" t="s">
        <v>6788</v>
      </c>
      <c r="D842" s="832" t="s">
        <v>8231</v>
      </c>
      <c r="E842" s="832" t="s">
        <v>8232</v>
      </c>
      <c r="F842" s="849"/>
      <c r="G842" s="849"/>
      <c r="H842" s="849"/>
      <c r="I842" s="849"/>
      <c r="J842" s="849"/>
      <c r="K842" s="849"/>
      <c r="L842" s="849"/>
      <c r="M842" s="849"/>
      <c r="N842" s="849">
        <v>1</v>
      </c>
      <c r="O842" s="849">
        <v>607</v>
      </c>
      <c r="P842" s="837"/>
      <c r="Q842" s="850">
        <v>607</v>
      </c>
    </row>
    <row r="843" spans="1:17" ht="14.4" customHeight="1" x14ac:dyDescent="0.3">
      <c r="A843" s="831" t="s">
        <v>588</v>
      </c>
      <c r="B843" s="832" t="s">
        <v>6785</v>
      </c>
      <c r="C843" s="832" t="s">
        <v>6788</v>
      </c>
      <c r="D843" s="832" t="s">
        <v>8233</v>
      </c>
      <c r="E843" s="832" t="s">
        <v>8234</v>
      </c>
      <c r="F843" s="849">
        <v>3</v>
      </c>
      <c r="G843" s="849">
        <v>11871</v>
      </c>
      <c r="H843" s="849">
        <v>1.4182795698924731</v>
      </c>
      <c r="I843" s="849">
        <v>3957</v>
      </c>
      <c r="J843" s="849">
        <v>2</v>
      </c>
      <c r="K843" s="849">
        <v>8370</v>
      </c>
      <c r="L843" s="849">
        <v>1</v>
      </c>
      <c r="M843" s="849">
        <v>4185</v>
      </c>
      <c r="N843" s="849">
        <v>4</v>
      </c>
      <c r="O843" s="849">
        <v>16752</v>
      </c>
      <c r="P843" s="837">
        <v>2.0014336917562723</v>
      </c>
      <c r="Q843" s="850">
        <v>4188</v>
      </c>
    </row>
    <row r="844" spans="1:17" ht="14.4" customHeight="1" x14ac:dyDescent="0.3">
      <c r="A844" s="831" t="s">
        <v>588</v>
      </c>
      <c r="B844" s="832" t="s">
        <v>6785</v>
      </c>
      <c r="C844" s="832" t="s">
        <v>6788</v>
      </c>
      <c r="D844" s="832" t="s">
        <v>8235</v>
      </c>
      <c r="E844" s="832" t="s">
        <v>8236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2519</v>
      </c>
      <c r="P844" s="837"/>
      <c r="Q844" s="850">
        <v>2519</v>
      </c>
    </row>
    <row r="845" spans="1:17" ht="14.4" customHeight="1" x14ac:dyDescent="0.3">
      <c r="A845" s="831" t="s">
        <v>588</v>
      </c>
      <c r="B845" s="832" t="s">
        <v>6785</v>
      </c>
      <c r="C845" s="832" t="s">
        <v>6788</v>
      </c>
      <c r="D845" s="832" t="s">
        <v>8237</v>
      </c>
      <c r="E845" s="832" t="s">
        <v>8238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4618</v>
      </c>
      <c r="P845" s="837"/>
      <c r="Q845" s="850">
        <v>4618</v>
      </c>
    </row>
    <row r="846" spans="1:17" ht="14.4" customHeight="1" x14ac:dyDescent="0.3">
      <c r="A846" s="831" t="s">
        <v>588</v>
      </c>
      <c r="B846" s="832" t="s">
        <v>6785</v>
      </c>
      <c r="C846" s="832" t="s">
        <v>6788</v>
      </c>
      <c r="D846" s="832" t="s">
        <v>8239</v>
      </c>
      <c r="E846" s="832" t="s">
        <v>8240</v>
      </c>
      <c r="F846" s="849"/>
      <c r="G846" s="849"/>
      <c r="H846" s="849"/>
      <c r="I846" s="849"/>
      <c r="J846" s="849">
        <v>1</v>
      </c>
      <c r="K846" s="849">
        <v>3448</v>
      </c>
      <c r="L846" s="849">
        <v>1</v>
      </c>
      <c r="M846" s="849">
        <v>3448</v>
      </c>
      <c r="N846" s="849"/>
      <c r="O846" s="849"/>
      <c r="P846" s="837"/>
      <c r="Q846" s="850"/>
    </row>
    <row r="847" spans="1:17" ht="14.4" customHeight="1" x14ac:dyDescent="0.3">
      <c r="A847" s="831" t="s">
        <v>588</v>
      </c>
      <c r="B847" s="832" t="s">
        <v>6785</v>
      </c>
      <c r="C847" s="832" t="s">
        <v>6788</v>
      </c>
      <c r="D847" s="832" t="s">
        <v>8241</v>
      </c>
      <c r="E847" s="832" t="s">
        <v>8242</v>
      </c>
      <c r="F847" s="849">
        <v>2</v>
      </c>
      <c r="G847" s="849">
        <v>9460</v>
      </c>
      <c r="H847" s="849"/>
      <c r="I847" s="849">
        <v>4730</v>
      </c>
      <c r="J847" s="849"/>
      <c r="K847" s="849"/>
      <c r="L847" s="849"/>
      <c r="M847" s="849"/>
      <c r="N847" s="849"/>
      <c r="O847" s="849"/>
      <c r="P847" s="837"/>
      <c r="Q847" s="850"/>
    </row>
    <row r="848" spans="1:17" ht="14.4" customHeight="1" x14ac:dyDescent="0.3">
      <c r="A848" s="831" t="s">
        <v>588</v>
      </c>
      <c r="B848" s="832" t="s">
        <v>8243</v>
      </c>
      <c r="C848" s="832" t="s">
        <v>6786</v>
      </c>
      <c r="D848" s="832" t="s">
        <v>7050</v>
      </c>
      <c r="E848" s="832" t="s">
        <v>2364</v>
      </c>
      <c r="F848" s="849">
        <v>3</v>
      </c>
      <c r="G848" s="849">
        <v>237.93</v>
      </c>
      <c r="H848" s="849"/>
      <c r="I848" s="849">
        <v>79.31</v>
      </c>
      <c r="J848" s="849"/>
      <c r="K848" s="849"/>
      <c r="L848" s="849"/>
      <c r="M848" s="849"/>
      <c r="N848" s="849">
        <v>3</v>
      </c>
      <c r="O848" s="849">
        <v>120.12</v>
      </c>
      <c r="P848" s="837"/>
      <c r="Q848" s="850">
        <v>40.04</v>
      </c>
    </row>
    <row r="849" spans="1:17" ht="14.4" customHeight="1" x14ac:dyDescent="0.3">
      <c r="A849" s="831" t="s">
        <v>588</v>
      </c>
      <c r="B849" s="832" t="s">
        <v>8243</v>
      </c>
      <c r="C849" s="832" t="s">
        <v>6786</v>
      </c>
      <c r="D849" s="832" t="s">
        <v>7051</v>
      </c>
      <c r="E849" s="832" t="s">
        <v>7052</v>
      </c>
      <c r="F849" s="849"/>
      <c r="G849" s="849"/>
      <c r="H849" s="849"/>
      <c r="I849" s="849"/>
      <c r="J849" s="849"/>
      <c r="K849" s="849"/>
      <c r="L849" s="849"/>
      <c r="M849" s="849"/>
      <c r="N849" s="849">
        <v>2</v>
      </c>
      <c r="O849" s="849">
        <v>1725.54</v>
      </c>
      <c r="P849" s="837"/>
      <c r="Q849" s="850">
        <v>862.77</v>
      </c>
    </row>
    <row r="850" spans="1:17" ht="14.4" customHeight="1" x14ac:dyDescent="0.3">
      <c r="A850" s="831" t="s">
        <v>588</v>
      </c>
      <c r="B850" s="832" t="s">
        <v>8243</v>
      </c>
      <c r="C850" s="832" t="s">
        <v>6786</v>
      </c>
      <c r="D850" s="832" t="s">
        <v>7053</v>
      </c>
      <c r="E850" s="832" t="s">
        <v>2364</v>
      </c>
      <c r="F850" s="849">
        <v>93.3</v>
      </c>
      <c r="G850" s="849">
        <v>10527</v>
      </c>
      <c r="H850" s="849">
        <v>6.876347246717617</v>
      </c>
      <c r="I850" s="849">
        <v>112.82958199356914</v>
      </c>
      <c r="J850" s="849">
        <v>18.099999999999998</v>
      </c>
      <c r="K850" s="849">
        <v>1530.9</v>
      </c>
      <c r="L850" s="849">
        <v>1</v>
      </c>
      <c r="M850" s="849">
        <v>84.580110497237584</v>
      </c>
      <c r="N850" s="849">
        <v>7</v>
      </c>
      <c r="O850" s="849">
        <v>560.55999999999995</v>
      </c>
      <c r="P850" s="837">
        <v>0.36616369455875625</v>
      </c>
      <c r="Q850" s="850">
        <v>80.08</v>
      </c>
    </row>
    <row r="851" spans="1:17" ht="14.4" customHeight="1" x14ac:dyDescent="0.3">
      <c r="A851" s="831" t="s">
        <v>588</v>
      </c>
      <c r="B851" s="832" t="s">
        <v>8243</v>
      </c>
      <c r="C851" s="832" t="s">
        <v>6786</v>
      </c>
      <c r="D851" s="832" t="s">
        <v>7054</v>
      </c>
      <c r="E851" s="832" t="s">
        <v>2364</v>
      </c>
      <c r="F851" s="849">
        <v>21</v>
      </c>
      <c r="G851" s="849">
        <v>1598.73</v>
      </c>
      <c r="H851" s="849">
        <v>5.1220004485310611</v>
      </c>
      <c r="I851" s="849">
        <v>76.13</v>
      </c>
      <c r="J851" s="849">
        <v>4.0999999999999996</v>
      </c>
      <c r="K851" s="849">
        <v>312.13</v>
      </c>
      <c r="L851" s="849">
        <v>1</v>
      </c>
      <c r="M851" s="849">
        <v>76.129268292682937</v>
      </c>
      <c r="N851" s="849"/>
      <c r="O851" s="849"/>
      <c r="P851" s="837"/>
      <c r="Q851" s="850"/>
    </row>
    <row r="852" spans="1:17" ht="14.4" customHeight="1" x14ac:dyDescent="0.3">
      <c r="A852" s="831" t="s">
        <v>588</v>
      </c>
      <c r="B852" s="832" t="s">
        <v>8243</v>
      </c>
      <c r="C852" s="832" t="s">
        <v>6786</v>
      </c>
      <c r="D852" s="832" t="s">
        <v>7055</v>
      </c>
      <c r="E852" s="832" t="s">
        <v>7056</v>
      </c>
      <c r="F852" s="849"/>
      <c r="G852" s="849"/>
      <c r="H852" s="849"/>
      <c r="I852" s="849"/>
      <c r="J852" s="849"/>
      <c r="K852" s="849"/>
      <c r="L852" s="849"/>
      <c r="M852" s="849"/>
      <c r="N852" s="849">
        <v>0.8</v>
      </c>
      <c r="O852" s="849">
        <v>352.98</v>
      </c>
      <c r="P852" s="837"/>
      <c r="Q852" s="850">
        <v>441.22500000000002</v>
      </c>
    </row>
    <row r="853" spans="1:17" ht="14.4" customHeight="1" x14ac:dyDescent="0.3">
      <c r="A853" s="831" t="s">
        <v>588</v>
      </c>
      <c r="B853" s="832" t="s">
        <v>8243</v>
      </c>
      <c r="C853" s="832" t="s">
        <v>6786</v>
      </c>
      <c r="D853" s="832" t="s">
        <v>7059</v>
      </c>
      <c r="E853" s="832" t="s">
        <v>7060</v>
      </c>
      <c r="F853" s="849"/>
      <c r="G853" s="849"/>
      <c r="H853" s="849"/>
      <c r="I853" s="849"/>
      <c r="J853" s="849"/>
      <c r="K853" s="849"/>
      <c r="L853" s="849"/>
      <c r="M853" s="849"/>
      <c r="N853" s="849">
        <v>3</v>
      </c>
      <c r="O853" s="849">
        <v>2076.87</v>
      </c>
      <c r="P853" s="837"/>
      <c r="Q853" s="850">
        <v>692.29</v>
      </c>
    </row>
    <row r="854" spans="1:17" ht="14.4" customHeight="1" x14ac:dyDescent="0.3">
      <c r="A854" s="831" t="s">
        <v>588</v>
      </c>
      <c r="B854" s="832" t="s">
        <v>8243</v>
      </c>
      <c r="C854" s="832" t="s">
        <v>6786</v>
      </c>
      <c r="D854" s="832" t="s">
        <v>7061</v>
      </c>
      <c r="E854" s="832" t="s">
        <v>1790</v>
      </c>
      <c r="F854" s="849"/>
      <c r="G854" s="849"/>
      <c r="H854" s="849"/>
      <c r="I854" s="849"/>
      <c r="J854" s="849"/>
      <c r="K854" s="849"/>
      <c r="L854" s="849"/>
      <c r="M854" s="849"/>
      <c r="N854" s="849">
        <v>1.5</v>
      </c>
      <c r="O854" s="849">
        <v>18020.099999999999</v>
      </c>
      <c r="P854" s="837"/>
      <c r="Q854" s="850">
        <v>12013.4</v>
      </c>
    </row>
    <row r="855" spans="1:17" ht="14.4" customHeight="1" x14ac:dyDescent="0.3">
      <c r="A855" s="831" t="s">
        <v>588</v>
      </c>
      <c r="B855" s="832" t="s">
        <v>8243</v>
      </c>
      <c r="C855" s="832" t="s">
        <v>6786</v>
      </c>
      <c r="D855" s="832" t="s">
        <v>7062</v>
      </c>
      <c r="E855" s="832"/>
      <c r="F855" s="849">
        <v>3</v>
      </c>
      <c r="G855" s="849">
        <v>115.83</v>
      </c>
      <c r="H855" s="849"/>
      <c r="I855" s="849">
        <v>38.61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" customHeight="1" x14ac:dyDescent="0.3">
      <c r="A856" s="831" t="s">
        <v>588</v>
      </c>
      <c r="B856" s="832" t="s">
        <v>8243</v>
      </c>
      <c r="C856" s="832" t="s">
        <v>6786</v>
      </c>
      <c r="D856" s="832" t="s">
        <v>7064</v>
      </c>
      <c r="E856" s="832" t="s">
        <v>7065</v>
      </c>
      <c r="F856" s="849">
        <v>135.79999999999998</v>
      </c>
      <c r="G856" s="849">
        <v>52505.780000000006</v>
      </c>
      <c r="H856" s="849">
        <v>42.441945809622361</v>
      </c>
      <c r="I856" s="849">
        <v>386.64050073637713</v>
      </c>
      <c r="J856" s="849">
        <v>3.2</v>
      </c>
      <c r="K856" s="849">
        <v>1237.1199999999999</v>
      </c>
      <c r="L856" s="849">
        <v>1</v>
      </c>
      <c r="M856" s="849">
        <v>386.59999999999997</v>
      </c>
      <c r="N856" s="849">
        <v>0.3</v>
      </c>
      <c r="O856" s="849">
        <v>115.98</v>
      </c>
      <c r="P856" s="837">
        <v>9.3750000000000014E-2</v>
      </c>
      <c r="Q856" s="850">
        <v>386.6</v>
      </c>
    </row>
    <row r="857" spans="1:17" ht="14.4" customHeight="1" x14ac:dyDescent="0.3">
      <c r="A857" s="831" t="s">
        <v>588</v>
      </c>
      <c r="B857" s="832" t="s">
        <v>8243</v>
      </c>
      <c r="C857" s="832" t="s">
        <v>6786</v>
      </c>
      <c r="D857" s="832" t="s">
        <v>8244</v>
      </c>
      <c r="E857" s="832" t="s">
        <v>1346</v>
      </c>
      <c r="F857" s="849">
        <v>1</v>
      </c>
      <c r="G857" s="849">
        <v>17279.77</v>
      </c>
      <c r="H857" s="849"/>
      <c r="I857" s="849">
        <v>17279.77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" customHeight="1" x14ac:dyDescent="0.3">
      <c r="A858" s="831" t="s">
        <v>588</v>
      </c>
      <c r="B858" s="832" t="s">
        <v>8243</v>
      </c>
      <c r="C858" s="832" t="s">
        <v>6786</v>
      </c>
      <c r="D858" s="832" t="s">
        <v>7066</v>
      </c>
      <c r="E858" s="832" t="s">
        <v>7067</v>
      </c>
      <c r="F858" s="849"/>
      <c r="G858" s="849"/>
      <c r="H858" s="849"/>
      <c r="I858" s="849"/>
      <c r="J858" s="849"/>
      <c r="K858" s="849"/>
      <c r="L858" s="849"/>
      <c r="M858" s="849"/>
      <c r="N858" s="849">
        <v>5.2999999999999989</v>
      </c>
      <c r="O858" s="849">
        <v>2912.74</v>
      </c>
      <c r="P858" s="837"/>
      <c r="Q858" s="850">
        <v>549.57358490566048</v>
      </c>
    </row>
    <row r="859" spans="1:17" ht="14.4" customHeight="1" x14ac:dyDescent="0.3">
      <c r="A859" s="831" t="s">
        <v>588</v>
      </c>
      <c r="B859" s="832" t="s">
        <v>8243</v>
      </c>
      <c r="C859" s="832" t="s">
        <v>6786</v>
      </c>
      <c r="D859" s="832" t="s">
        <v>7072</v>
      </c>
      <c r="E859" s="832" t="s">
        <v>7073</v>
      </c>
      <c r="F859" s="849">
        <v>18.8</v>
      </c>
      <c r="G859" s="849">
        <v>6683.79</v>
      </c>
      <c r="H859" s="849">
        <v>1.9522581361249205</v>
      </c>
      <c r="I859" s="849">
        <v>355.52074468085107</v>
      </c>
      <c r="J859" s="849">
        <v>12.600000000000001</v>
      </c>
      <c r="K859" s="849">
        <v>3423.62</v>
      </c>
      <c r="L859" s="849">
        <v>1</v>
      </c>
      <c r="M859" s="849">
        <v>271.715873015873</v>
      </c>
      <c r="N859" s="849">
        <v>10.3</v>
      </c>
      <c r="O859" s="849">
        <v>2798.6699999999996</v>
      </c>
      <c r="P859" s="837">
        <v>0.817459297468761</v>
      </c>
      <c r="Q859" s="850">
        <v>271.71553398058245</v>
      </c>
    </row>
    <row r="860" spans="1:17" ht="14.4" customHeight="1" x14ac:dyDescent="0.3">
      <c r="A860" s="831" t="s">
        <v>588</v>
      </c>
      <c r="B860" s="832" t="s">
        <v>8243</v>
      </c>
      <c r="C860" s="832" t="s">
        <v>6786</v>
      </c>
      <c r="D860" s="832" t="s">
        <v>7074</v>
      </c>
      <c r="E860" s="832" t="s">
        <v>7075</v>
      </c>
      <c r="F860" s="849"/>
      <c r="G860" s="849"/>
      <c r="H860" s="849"/>
      <c r="I860" s="849"/>
      <c r="J860" s="849">
        <v>1.2</v>
      </c>
      <c r="K860" s="849">
        <v>163.03</v>
      </c>
      <c r="L860" s="849">
        <v>1</v>
      </c>
      <c r="M860" s="849">
        <v>135.85833333333335</v>
      </c>
      <c r="N860" s="849">
        <v>0.6</v>
      </c>
      <c r="O860" s="849">
        <v>81.510000000000005</v>
      </c>
      <c r="P860" s="837">
        <v>0.49996933079801265</v>
      </c>
      <c r="Q860" s="850">
        <v>135.85000000000002</v>
      </c>
    </row>
    <row r="861" spans="1:17" ht="14.4" customHeight="1" x14ac:dyDescent="0.3">
      <c r="A861" s="831" t="s">
        <v>588</v>
      </c>
      <c r="B861" s="832" t="s">
        <v>8243</v>
      </c>
      <c r="C861" s="832" t="s">
        <v>6786</v>
      </c>
      <c r="D861" s="832" t="s">
        <v>8245</v>
      </c>
      <c r="E861" s="832" t="s">
        <v>8246</v>
      </c>
      <c r="F861" s="849">
        <v>2</v>
      </c>
      <c r="G861" s="849">
        <v>11971.42</v>
      </c>
      <c r="H861" s="849"/>
      <c r="I861" s="849">
        <v>5985.71</v>
      </c>
      <c r="J861" s="849"/>
      <c r="K861" s="849"/>
      <c r="L861" s="849"/>
      <c r="M861" s="849"/>
      <c r="N861" s="849"/>
      <c r="O861" s="849"/>
      <c r="P861" s="837"/>
      <c r="Q861" s="850"/>
    </row>
    <row r="862" spans="1:17" ht="14.4" customHeight="1" x14ac:dyDescent="0.3">
      <c r="A862" s="831" t="s">
        <v>588</v>
      </c>
      <c r="B862" s="832" t="s">
        <v>8243</v>
      </c>
      <c r="C862" s="832" t="s">
        <v>6786</v>
      </c>
      <c r="D862" s="832" t="s">
        <v>7076</v>
      </c>
      <c r="E862" s="832" t="s">
        <v>7077</v>
      </c>
      <c r="F862" s="849">
        <v>371.4</v>
      </c>
      <c r="G862" s="849">
        <v>18197.86</v>
      </c>
      <c r="H862" s="849">
        <v>42.810435682695022</v>
      </c>
      <c r="I862" s="849">
        <v>48.998007539041467</v>
      </c>
      <c r="J862" s="849">
        <v>7.6000000000000005</v>
      </c>
      <c r="K862" s="849">
        <v>425.08</v>
      </c>
      <c r="L862" s="849">
        <v>1</v>
      </c>
      <c r="M862" s="849">
        <v>55.931578947368415</v>
      </c>
      <c r="N862" s="849"/>
      <c r="O862" s="849"/>
      <c r="P862" s="837"/>
      <c r="Q862" s="850"/>
    </row>
    <row r="863" spans="1:17" ht="14.4" customHeight="1" x14ac:dyDescent="0.3">
      <c r="A863" s="831" t="s">
        <v>588</v>
      </c>
      <c r="B863" s="832" t="s">
        <v>8243</v>
      </c>
      <c r="C863" s="832" t="s">
        <v>6786</v>
      </c>
      <c r="D863" s="832" t="s">
        <v>8247</v>
      </c>
      <c r="E863" s="832" t="s">
        <v>7077</v>
      </c>
      <c r="F863" s="849">
        <v>4</v>
      </c>
      <c r="G863" s="849">
        <v>78.36</v>
      </c>
      <c r="H863" s="849"/>
      <c r="I863" s="849">
        <v>19.59</v>
      </c>
      <c r="J863" s="849"/>
      <c r="K863" s="849"/>
      <c r="L863" s="849"/>
      <c r="M863" s="849"/>
      <c r="N863" s="849"/>
      <c r="O863" s="849"/>
      <c r="P863" s="837"/>
      <c r="Q863" s="850"/>
    </row>
    <row r="864" spans="1:17" ht="14.4" customHeight="1" x14ac:dyDescent="0.3">
      <c r="A864" s="831" t="s">
        <v>588</v>
      </c>
      <c r="B864" s="832" t="s">
        <v>8243</v>
      </c>
      <c r="C864" s="832" t="s">
        <v>6786</v>
      </c>
      <c r="D864" s="832" t="s">
        <v>7085</v>
      </c>
      <c r="E864" s="832" t="s">
        <v>1041</v>
      </c>
      <c r="F864" s="849"/>
      <c r="G864" s="849"/>
      <c r="H864" s="849"/>
      <c r="I864" s="849"/>
      <c r="J864" s="849">
        <v>4.9000000000000004</v>
      </c>
      <c r="K864" s="849">
        <v>1894.3400000000001</v>
      </c>
      <c r="L864" s="849">
        <v>1</v>
      </c>
      <c r="M864" s="849">
        <v>386.6</v>
      </c>
      <c r="N864" s="849"/>
      <c r="O864" s="849"/>
      <c r="P864" s="837"/>
      <c r="Q864" s="850"/>
    </row>
    <row r="865" spans="1:17" ht="14.4" customHeight="1" x14ac:dyDescent="0.3">
      <c r="A865" s="831" t="s">
        <v>588</v>
      </c>
      <c r="B865" s="832" t="s">
        <v>8243</v>
      </c>
      <c r="C865" s="832" t="s">
        <v>6786</v>
      </c>
      <c r="D865" s="832" t="s">
        <v>7088</v>
      </c>
      <c r="E865" s="832" t="s">
        <v>7087</v>
      </c>
      <c r="F865" s="849">
        <v>1</v>
      </c>
      <c r="G865" s="849">
        <v>219.2</v>
      </c>
      <c r="H865" s="849"/>
      <c r="I865" s="849">
        <v>219.2</v>
      </c>
      <c r="J865" s="849"/>
      <c r="K865" s="849"/>
      <c r="L865" s="849"/>
      <c r="M865" s="849"/>
      <c r="N865" s="849"/>
      <c r="O865" s="849"/>
      <c r="P865" s="837"/>
      <c r="Q865" s="850"/>
    </row>
    <row r="866" spans="1:17" ht="14.4" customHeight="1" x14ac:dyDescent="0.3">
      <c r="A866" s="831" t="s">
        <v>588</v>
      </c>
      <c r="B866" s="832" t="s">
        <v>8243</v>
      </c>
      <c r="C866" s="832" t="s">
        <v>6786</v>
      </c>
      <c r="D866" s="832" t="s">
        <v>7093</v>
      </c>
      <c r="E866" s="832" t="s">
        <v>1369</v>
      </c>
      <c r="F866" s="849"/>
      <c r="G866" s="849"/>
      <c r="H866" s="849"/>
      <c r="I866" s="849"/>
      <c r="J866" s="849"/>
      <c r="K866" s="849"/>
      <c r="L866" s="849"/>
      <c r="M866" s="849"/>
      <c r="N866" s="849">
        <v>0.6</v>
      </c>
      <c r="O866" s="849">
        <v>47.28</v>
      </c>
      <c r="P866" s="837"/>
      <c r="Q866" s="850">
        <v>78.800000000000011</v>
      </c>
    </row>
    <row r="867" spans="1:17" ht="14.4" customHeight="1" x14ac:dyDescent="0.3">
      <c r="A867" s="831" t="s">
        <v>588</v>
      </c>
      <c r="B867" s="832" t="s">
        <v>8243</v>
      </c>
      <c r="C867" s="832" t="s">
        <v>6786</v>
      </c>
      <c r="D867" s="832" t="s">
        <v>7093</v>
      </c>
      <c r="E867" s="832" t="s">
        <v>7094</v>
      </c>
      <c r="F867" s="849"/>
      <c r="G867" s="849"/>
      <c r="H867" s="849"/>
      <c r="I867" s="849"/>
      <c r="J867" s="849"/>
      <c r="K867" s="849"/>
      <c r="L867" s="849"/>
      <c r="M867" s="849"/>
      <c r="N867" s="849">
        <v>0.3</v>
      </c>
      <c r="O867" s="849">
        <v>23.64</v>
      </c>
      <c r="P867" s="837"/>
      <c r="Q867" s="850">
        <v>78.800000000000011</v>
      </c>
    </row>
    <row r="868" spans="1:17" ht="14.4" customHeight="1" x14ac:dyDescent="0.3">
      <c r="A868" s="831" t="s">
        <v>588</v>
      </c>
      <c r="B868" s="832" t="s">
        <v>8243</v>
      </c>
      <c r="C868" s="832" t="s">
        <v>6786</v>
      </c>
      <c r="D868" s="832" t="s">
        <v>7101</v>
      </c>
      <c r="E868" s="832" t="s">
        <v>7102</v>
      </c>
      <c r="F868" s="849"/>
      <c r="G868" s="849"/>
      <c r="H868" s="849"/>
      <c r="I868" s="849"/>
      <c r="J868" s="849"/>
      <c r="K868" s="849"/>
      <c r="L868" s="849"/>
      <c r="M868" s="849"/>
      <c r="N868" s="849">
        <v>1.3</v>
      </c>
      <c r="O868" s="849">
        <v>994.78</v>
      </c>
      <c r="P868" s="837"/>
      <c r="Q868" s="850">
        <v>765.21538461538455</v>
      </c>
    </row>
    <row r="869" spans="1:17" ht="14.4" customHeight="1" x14ac:dyDescent="0.3">
      <c r="A869" s="831" t="s">
        <v>588</v>
      </c>
      <c r="B869" s="832" t="s">
        <v>8243</v>
      </c>
      <c r="C869" s="832" t="s">
        <v>6786</v>
      </c>
      <c r="D869" s="832" t="s">
        <v>7104</v>
      </c>
      <c r="E869" s="832" t="s">
        <v>7105</v>
      </c>
      <c r="F869" s="849"/>
      <c r="G869" s="849"/>
      <c r="H869" s="849"/>
      <c r="I869" s="849"/>
      <c r="J869" s="849"/>
      <c r="K869" s="849"/>
      <c r="L869" s="849"/>
      <c r="M869" s="849"/>
      <c r="N869" s="849">
        <v>0.4</v>
      </c>
      <c r="O869" s="849">
        <v>319.89999999999998</v>
      </c>
      <c r="P869" s="837"/>
      <c r="Q869" s="850">
        <v>799.74999999999989</v>
      </c>
    </row>
    <row r="870" spans="1:17" ht="14.4" customHeight="1" x14ac:dyDescent="0.3">
      <c r="A870" s="831" t="s">
        <v>588</v>
      </c>
      <c r="B870" s="832" t="s">
        <v>8243</v>
      </c>
      <c r="C870" s="832" t="s">
        <v>6786</v>
      </c>
      <c r="D870" s="832" t="s">
        <v>8248</v>
      </c>
      <c r="E870" s="832" t="s">
        <v>8249</v>
      </c>
      <c r="F870" s="849">
        <v>2</v>
      </c>
      <c r="G870" s="849">
        <v>7579.02</v>
      </c>
      <c r="H870" s="849"/>
      <c r="I870" s="849">
        <v>3789.51</v>
      </c>
      <c r="J870" s="849"/>
      <c r="K870" s="849"/>
      <c r="L870" s="849"/>
      <c r="M870" s="849"/>
      <c r="N870" s="849"/>
      <c r="O870" s="849"/>
      <c r="P870" s="837"/>
      <c r="Q870" s="850"/>
    </row>
    <row r="871" spans="1:17" ht="14.4" customHeight="1" x14ac:dyDescent="0.3">
      <c r="A871" s="831" t="s">
        <v>588</v>
      </c>
      <c r="B871" s="832" t="s">
        <v>8243</v>
      </c>
      <c r="C871" s="832" t="s">
        <v>6786</v>
      </c>
      <c r="D871" s="832" t="s">
        <v>7107</v>
      </c>
      <c r="E871" s="832" t="s">
        <v>1000</v>
      </c>
      <c r="F871" s="849"/>
      <c r="G871" s="849"/>
      <c r="H871" s="849"/>
      <c r="I871" s="849"/>
      <c r="J871" s="849"/>
      <c r="K871" s="849"/>
      <c r="L871" s="849"/>
      <c r="M871" s="849"/>
      <c r="N871" s="849">
        <v>3</v>
      </c>
      <c r="O871" s="849">
        <v>3862.08</v>
      </c>
      <c r="P871" s="837"/>
      <c r="Q871" s="850">
        <v>1287.3599999999999</v>
      </c>
    </row>
    <row r="872" spans="1:17" ht="14.4" customHeight="1" x14ac:dyDescent="0.3">
      <c r="A872" s="831" t="s">
        <v>588</v>
      </c>
      <c r="B872" s="832" t="s">
        <v>8243</v>
      </c>
      <c r="C872" s="832" t="s">
        <v>6786</v>
      </c>
      <c r="D872" s="832" t="s">
        <v>7108</v>
      </c>
      <c r="E872" s="832" t="s">
        <v>1560</v>
      </c>
      <c r="F872" s="849"/>
      <c r="G872" s="849"/>
      <c r="H872" s="849"/>
      <c r="I872" s="849"/>
      <c r="J872" s="849">
        <v>1</v>
      </c>
      <c r="K872" s="849">
        <v>2348.11</v>
      </c>
      <c r="L872" s="849">
        <v>1</v>
      </c>
      <c r="M872" s="849">
        <v>2348.11</v>
      </c>
      <c r="N872" s="849">
        <v>1</v>
      </c>
      <c r="O872" s="849">
        <v>2348.11</v>
      </c>
      <c r="P872" s="837">
        <v>1</v>
      </c>
      <c r="Q872" s="850">
        <v>2348.11</v>
      </c>
    </row>
    <row r="873" spans="1:17" ht="14.4" customHeight="1" x14ac:dyDescent="0.3">
      <c r="A873" s="831" t="s">
        <v>588</v>
      </c>
      <c r="B873" s="832" t="s">
        <v>8243</v>
      </c>
      <c r="C873" s="832" t="s">
        <v>6786</v>
      </c>
      <c r="D873" s="832" t="s">
        <v>7109</v>
      </c>
      <c r="E873" s="832" t="s">
        <v>7110</v>
      </c>
      <c r="F873" s="849">
        <v>12.2</v>
      </c>
      <c r="G873" s="849">
        <v>4779.96</v>
      </c>
      <c r="H873" s="849">
        <v>0.27171492204899778</v>
      </c>
      <c r="I873" s="849">
        <v>391.8</v>
      </c>
      <c r="J873" s="849">
        <v>44.899999999999991</v>
      </c>
      <c r="K873" s="849">
        <v>17591.82</v>
      </c>
      <c r="L873" s="849">
        <v>1</v>
      </c>
      <c r="M873" s="849">
        <v>391.80000000000007</v>
      </c>
      <c r="N873" s="849">
        <v>15.8</v>
      </c>
      <c r="O873" s="849">
        <v>6190.4400000000005</v>
      </c>
      <c r="P873" s="837">
        <v>0.35189309576837419</v>
      </c>
      <c r="Q873" s="850">
        <v>391.8</v>
      </c>
    </row>
    <row r="874" spans="1:17" ht="14.4" customHeight="1" x14ac:dyDescent="0.3">
      <c r="A874" s="831" t="s">
        <v>588</v>
      </c>
      <c r="B874" s="832" t="s">
        <v>8243</v>
      </c>
      <c r="C874" s="832" t="s">
        <v>6786</v>
      </c>
      <c r="D874" s="832" t="s">
        <v>7113</v>
      </c>
      <c r="E874" s="832" t="s">
        <v>7112</v>
      </c>
      <c r="F874" s="849">
        <v>1</v>
      </c>
      <c r="G874" s="849">
        <v>219.2</v>
      </c>
      <c r="H874" s="849"/>
      <c r="I874" s="849">
        <v>219.2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588</v>
      </c>
      <c r="B875" s="832" t="s">
        <v>8243</v>
      </c>
      <c r="C875" s="832" t="s">
        <v>6786</v>
      </c>
      <c r="D875" s="832" t="s">
        <v>7116</v>
      </c>
      <c r="E875" s="832" t="s">
        <v>1020</v>
      </c>
      <c r="F875" s="849">
        <v>0.4</v>
      </c>
      <c r="G875" s="849">
        <v>308.83999999999997</v>
      </c>
      <c r="H875" s="849">
        <v>0.36362351943862287</v>
      </c>
      <c r="I875" s="849">
        <v>772.09999999999991</v>
      </c>
      <c r="J875" s="849">
        <v>1.1000000000000001</v>
      </c>
      <c r="K875" s="849">
        <v>849.34</v>
      </c>
      <c r="L875" s="849">
        <v>1</v>
      </c>
      <c r="M875" s="849">
        <v>772.12727272727273</v>
      </c>
      <c r="N875" s="849">
        <v>2.7</v>
      </c>
      <c r="O875" s="849">
        <v>2084.7200000000003</v>
      </c>
      <c r="P875" s="837">
        <v>2.4545176254503498</v>
      </c>
      <c r="Q875" s="850">
        <v>772.11851851851861</v>
      </c>
    </row>
    <row r="876" spans="1:17" ht="14.4" customHeight="1" x14ac:dyDescent="0.3">
      <c r="A876" s="831" t="s">
        <v>588</v>
      </c>
      <c r="B876" s="832" t="s">
        <v>8243</v>
      </c>
      <c r="C876" s="832" t="s">
        <v>6786</v>
      </c>
      <c r="D876" s="832" t="s">
        <v>7119</v>
      </c>
      <c r="E876" s="832" t="s">
        <v>1822</v>
      </c>
      <c r="F876" s="849"/>
      <c r="G876" s="849"/>
      <c r="H876" s="849"/>
      <c r="I876" s="849"/>
      <c r="J876" s="849"/>
      <c r="K876" s="849"/>
      <c r="L876" s="849"/>
      <c r="M876" s="849"/>
      <c r="N876" s="849">
        <v>0.6</v>
      </c>
      <c r="O876" s="849">
        <v>257.24</v>
      </c>
      <c r="P876" s="837"/>
      <c r="Q876" s="850">
        <v>428.73333333333335</v>
      </c>
    </row>
    <row r="877" spans="1:17" ht="14.4" customHeight="1" x14ac:dyDescent="0.3">
      <c r="A877" s="831" t="s">
        <v>588</v>
      </c>
      <c r="B877" s="832" t="s">
        <v>8243</v>
      </c>
      <c r="C877" s="832" t="s">
        <v>6786</v>
      </c>
      <c r="D877" s="832" t="s">
        <v>7120</v>
      </c>
      <c r="E877" s="832" t="s">
        <v>1812</v>
      </c>
      <c r="F877" s="849"/>
      <c r="G877" s="849"/>
      <c r="H877" s="849"/>
      <c r="I877" s="849"/>
      <c r="J877" s="849">
        <v>7</v>
      </c>
      <c r="K877" s="849">
        <v>1534.4</v>
      </c>
      <c r="L877" s="849">
        <v>1</v>
      </c>
      <c r="M877" s="849">
        <v>219.20000000000002</v>
      </c>
      <c r="N877" s="849">
        <v>11</v>
      </c>
      <c r="O877" s="849">
        <v>2411.1999999999998</v>
      </c>
      <c r="P877" s="837">
        <v>1.5714285714285712</v>
      </c>
      <c r="Q877" s="850">
        <v>219.2</v>
      </c>
    </row>
    <row r="878" spans="1:17" ht="14.4" customHeight="1" x14ac:dyDescent="0.3">
      <c r="A878" s="831" t="s">
        <v>588</v>
      </c>
      <c r="B878" s="832" t="s">
        <v>8243</v>
      </c>
      <c r="C878" s="832" t="s">
        <v>6786</v>
      </c>
      <c r="D878" s="832" t="s">
        <v>7121</v>
      </c>
      <c r="E878" s="832" t="s">
        <v>1344</v>
      </c>
      <c r="F878" s="849"/>
      <c r="G878" s="849"/>
      <c r="H878" s="849"/>
      <c r="I878" s="849"/>
      <c r="J878" s="849"/>
      <c r="K878" s="849"/>
      <c r="L878" s="849"/>
      <c r="M878" s="849"/>
      <c r="N878" s="849">
        <v>3</v>
      </c>
      <c r="O878" s="849">
        <v>9518.34</v>
      </c>
      <c r="P878" s="837"/>
      <c r="Q878" s="850">
        <v>3172.78</v>
      </c>
    </row>
    <row r="879" spans="1:17" ht="14.4" customHeight="1" x14ac:dyDescent="0.3">
      <c r="A879" s="831" t="s">
        <v>588</v>
      </c>
      <c r="B879" s="832" t="s">
        <v>8243</v>
      </c>
      <c r="C879" s="832" t="s">
        <v>6786</v>
      </c>
      <c r="D879" s="832" t="s">
        <v>8250</v>
      </c>
      <c r="E879" s="832" t="s">
        <v>8249</v>
      </c>
      <c r="F879" s="849">
        <v>1</v>
      </c>
      <c r="G879" s="849">
        <v>7579.02</v>
      </c>
      <c r="H879" s="849"/>
      <c r="I879" s="849">
        <v>7579.02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" customHeight="1" x14ac:dyDescent="0.3">
      <c r="A880" s="831" t="s">
        <v>588</v>
      </c>
      <c r="B880" s="832" t="s">
        <v>8243</v>
      </c>
      <c r="C880" s="832" t="s">
        <v>6786</v>
      </c>
      <c r="D880" s="832" t="s">
        <v>7130</v>
      </c>
      <c r="E880" s="832" t="s">
        <v>7067</v>
      </c>
      <c r="F880" s="849"/>
      <c r="G880" s="849"/>
      <c r="H880" s="849"/>
      <c r="I880" s="849"/>
      <c r="J880" s="849"/>
      <c r="K880" s="849"/>
      <c r="L880" s="849"/>
      <c r="M880" s="849"/>
      <c r="N880" s="849">
        <v>1.6</v>
      </c>
      <c r="O880" s="849">
        <v>522.49</v>
      </c>
      <c r="P880" s="837"/>
      <c r="Q880" s="850">
        <v>326.55624999999998</v>
      </c>
    </row>
    <row r="881" spans="1:17" ht="14.4" customHeight="1" x14ac:dyDescent="0.3">
      <c r="A881" s="831" t="s">
        <v>588</v>
      </c>
      <c r="B881" s="832" t="s">
        <v>8243</v>
      </c>
      <c r="C881" s="832" t="s">
        <v>6786</v>
      </c>
      <c r="D881" s="832" t="s">
        <v>7131</v>
      </c>
      <c r="E881" s="832" t="s">
        <v>1982</v>
      </c>
      <c r="F881" s="849">
        <v>0.7</v>
      </c>
      <c r="G881" s="849">
        <v>1487.92</v>
      </c>
      <c r="H881" s="849"/>
      <c r="I881" s="849">
        <v>2125.6000000000004</v>
      </c>
      <c r="J881" s="849"/>
      <c r="K881" s="849"/>
      <c r="L881" s="849"/>
      <c r="M881" s="849"/>
      <c r="N881" s="849">
        <v>0.4</v>
      </c>
      <c r="O881" s="849">
        <v>850.24</v>
      </c>
      <c r="P881" s="837"/>
      <c r="Q881" s="850">
        <v>2125.6</v>
      </c>
    </row>
    <row r="882" spans="1:17" ht="14.4" customHeight="1" x14ac:dyDescent="0.3">
      <c r="A882" s="831" t="s">
        <v>588</v>
      </c>
      <c r="B882" s="832" t="s">
        <v>8243</v>
      </c>
      <c r="C882" s="832" t="s">
        <v>6786</v>
      </c>
      <c r="D882" s="832" t="s">
        <v>7134</v>
      </c>
      <c r="E882" s="832" t="s">
        <v>1806</v>
      </c>
      <c r="F882" s="849"/>
      <c r="G882" s="849"/>
      <c r="H882" s="849"/>
      <c r="I882" s="849"/>
      <c r="J882" s="849">
        <v>7.3</v>
      </c>
      <c r="K882" s="849">
        <v>3669.8300000000004</v>
      </c>
      <c r="L882" s="849">
        <v>1</v>
      </c>
      <c r="M882" s="849">
        <v>502.71643835616447</v>
      </c>
      <c r="N882" s="849">
        <v>9.8000000000000007</v>
      </c>
      <c r="O882" s="849">
        <v>3923.9199999999996</v>
      </c>
      <c r="P882" s="837">
        <v>1.0692375396135514</v>
      </c>
      <c r="Q882" s="850">
        <v>400.39999999999992</v>
      </c>
    </row>
    <row r="883" spans="1:17" ht="14.4" customHeight="1" x14ac:dyDescent="0.3">
      <c r="A883" s="831" t="s">
        <v>588</v>
      </c>
      <c r="B883" s="832" t="s">
        <v>8243</v>
      </c>
      <c r="C883" s="832" t="s">
        <v>6786</v>
      </c>
      <c r="D883" s="832" t="s">
        <v>7135</v>
      </c>
      <c r="E883" s="832" t="s">
        <v>1806</v>
      </c>
      <c r="F883" s="849">
        <v>2.0999999999999996</v>
      </c>
      <c r="G883" s="849">
        <v>2404.58</v>
      </c>
      <c r="H883" s="849">
        <v>0.10688946232544082</v>
      </c>
      <c r="I883" s="849">
        <v>1145.0380952380954</v>
      </c>
      <c r="J883" s="849">
        <v>23.099999999999998</v>
      </c>
      <c r="K883" s="849">
        <v>22495.949999999997</v>
      </c>
      <c r="L883" s="849">
        <v>1</v>
      </c>
      <c r="M883" s="849">
        <v>973.85064935064929</v>
      </c>
      <c r="N883" s="849">
        <v>21.5</v>
      </c>
      <c r="O883" s="849">
        <v>17217.2</v>
      </c>
      <c r="P883" s="837">
        <v>0.76534665128612056</v>
      </c>
      <c r="Q883" s="850">
        <v>800.80000000000007</v>
      </c>
    </row>
    <row r="884" spans="1:17" ht="14.4" customHeight="1" x14ac:dyDescent="0.3">
      <c r="A884" s="831" t="s">
        <v>588</v>
      </c>
      <c r="B884" s="832" t="s">
        <v>8243</v>
      </c>
      <c r="C884" s="832" t="s">
        <v>6786</v>
      </c>
      <c r="D884" s="832" t="s">
        <v>8251</v>
      </c>
      <c r="E884" s="832" t="s">
        <v>8252</v>
      </c>
      <c r="F884" s="849">
        <v>7</v>
      </c>
      <c r="G884" s="849">
        <v>9011.52</v>
      </c>
      <c r="H884" s="849"/>
      <c r="I884" s="849">
        <v>1287.3600000000001</v>
      </c>
      <c r="J884" s="849"/>
      <c r="K884" s="849"/>
      <c r="L884" s="849"/>
      <c r="M884" s="849"/>
      <c r="N884" s="849"/>
      <c r="O884" s="849"/>
      <c r="P884" s="837"/>
      <c r="Q884" s="850"/>
    </row>
    <row r="885" spans="1:17" ht="14.4" customHeight="1" x14ac:dyDescent="0.3">
      <c r="A885" s="831" t="s">
        <v>588</v>
      </c>
      <c r="B885" s="832" t="s">
        <v>8243</v>
      </c>
      <c r="C885" s="832" t="s">
        <v>6786</v>
      </c>
      <c r="D885" s="832" t="s">
        <v>7138</v>
      </c>
      <c r="E885" s="832" t="s">
        <v>1812</v>
      </c>
      <c r="F885" s="849"/>
      <c r="G885" s="849"/>
      <c r="H885" s="849"/>
      <c r="I885" s="849"/>
      <c r="J885" s="849">
        <v>1</v>
      </c>
      <c r="K885" s="849">
        <v>109.6</v>
      </c>
      <c r="L885" s="849">
        <v>1</v>
      </c>
      <c r="M885" s="849">
        <v>109.6</v>
      </c>
      <c r="N885" s="849"/>
      <c r="O885" s="849"/>
      <c r="P885" s="837"/>
      <c r="Q885" s="850"/>
    </row>
    <row r="886" spans="1:17" ht="14.4" customHeight="1" x14ac:dyDescent="0.3">
      <c r="A886" s="831" t="s">
        <v>588</v>
      </c>
      <c r="B886" s="832" t="s">
        <v>8243</v>
      </c>
      <c r="C886" s="832" t="s">
        <v>6786</v>
      </c>
      <c r="D886" s="832" t="s">
        <v>7139</v>
      </c>
      <c r="E886" s="832" t="s">
        <v>7140</v>
      </c>
      <c r="F886" s="849">
        <v>38.5</v>
      </c>
      <c r="G886" s="849">
        <v>12758.900000000001</v>
      </c>
      <c r="H886" s="849">
        <v>0.22835104518984306</v>
      </c>
      <c r="I886" s="849">
        <v>331.40000000000003</v>
      </c>
      <c r="J886" s="849">
        <v>168.6</v>
      </c>
      <c r="K886" s="849">
        <v>55874.06</v>
      </c>
      <c r="L886" s="849">
        <v>1</v>
      </c>
      <c r="M886" s="849">
        <v>331.40011862396204</v>
      </c>
      <c r="N886" s="849">
        <v>167.6</v>
      </c>
      <c r="O886" s="849">
        <v>55542.68</v>
      </c>
      <c r="P886" s="837">
        <v>0.99406916196889938</v>
      </c>
      <c r="Q886" s="850">
        <v>331.40023866348452</v>
      </c>
    </row>
    <row r="887" spans="1:17" ht="14.4" customHeight="1" x14ac:dyDescent="0.3">
      <c r="A887" s="831" t="s">
        <v>588</v>
      </c>
      <c r="B887" s="832" t="s">
        <v>8243</v>
      </c>
      <c r="C887" s="832" t="s">
        <v>6786</v>
      </c>
      <c r="D887" s="832" t="s">
        <v>7141</v>
      </c>
      <c r="E887" s="832" t="s">
        <v>7142</v>
      </c>
      <c r="F887" s="849"/>
      <c r="G887" s="849"/>
      <c r="H887" s="849"/>
      <c r="I887" s="849"/>
      <c r="J887" s="849">
        <v>0.6</v>
      </c>
      <c r="K887" s="849">
        <v>6776.31</v>
      </c>
      <c r="L887" s="849">
        <v>1</v>
      </c>
      <c r="M887" s="849">
        <v>11293.85</v>
      </c>
      <c r="N887" s="849"/>
      <c r="O887" s="849"/>
      <c r="P887" s="837"/>
      <c r="Q887" s="850"/>
    </row>
    <row r="888" spans="1:17" ht="14.4" customHeight="1" x14ac:dyDescent="0.3">
      <c r="A888" s="831" t="s">
        <v>588</v>
      </c>
      <c r="B888" s="832" t="s">
        <v>8243</v>
      </c>
      <c r="C888" s="832" t="s">
        <v>6786</v>
      </c>
      <c r="D888" s="832" t="s">
        <v>7145</v>
      </c>
      <c r="E888" s="832" t="s">
        <v>7146</v>
      </c>
      <c r="F888" s="849"/>
      <c r="G888" s="849"/>
      <c r="H888" s="849"/>
      <c r="I888" s="849"/>
      <c r="J888" s="849"/>
      <c r="K888" s="849"/>
      <c r="L888" s="849"/>
      <c r="M888" s="849"/>
      <c r="N888" s="849">
        <v>1.5</v>
      </c>
      <c r="O888" s="849">
        <v>3188.3999999999996</v>
      </c>
      <c r="P888" s="837"/>
      <c r="Q888" s="850">
        <v>2125.6</v>
      </c>
    </row>
    <row r="889" spans="1:17" ht="14.4" customHeight="1" x14ac:dyDescent="0.3">
      <c r="A889" s="831" t="s">
        <v>588</v>
      </c>
      <c r="B889" s="832" t="s">
        <v>8243</v>
      </c>
      <c r="C889" s="832" t="s">
        <v>6786</v>
      </c>
      <c r="D889" s="832" t="s">
        <v>7149</v>
      </c>
      <c r="E889" s="832" t="s">
        <v>1351</v>
      </c>
      <c r="F889" s="849"/>
      <c r="G889" s="849"/>
      <c r="H889" s="849"/>
      <c r="I889" s="849"/>
      <c r="J889" s="849">
        <v>0.2</v>
      </c>
      <c r="K889" s="849">
        <v>157.97</v>
      </c>
      <c r="L889" s="849">
        <v>1</v>
      </c>
      <c r="M889" s="849">
        <v>789.84999999999991</v>
      </c>
      <c r="N889" s="849"/>
      <c r="O889" s="849"/>
      <c r="P889" s="837"/>
      <c r="Q889" s="850"/>
    </row>
    <row r="890" spans="1:17" ht="14.4" customHeight="1" x14ac:dyDescent="0.3">
      <c r="A890" s="831" t="s">
        <v>588</v>
      </c>
      <c r="B890" s="832" t="s">
        <v>8243</v>
      </c>
      <c r="C890" s="832" t="s">
        <v>6786</v>
      </c>
      <c r="D890" s="832" t="s">
        <v>7150</v>
      </c>
      <c r="E890" s="832" t="s">
        <v>1798</v>
      </c>
      <c r="F890" s="849"/>
      <c r="G890" s="849"/>
      <c r="H890" s="849"/>
      <c r="I890" s="849"/>
      <c r="J890" s="849"/>
      <c r="K890" s="849"/>
      <c r="L890" s="849"/>
      <c r="M890" s="849"/>
      <c r="N890" s="849">
        <v>2.9</v>
      </c>
      <c r="O890" s="849">
        <v>9464.82</v>
      </c>
      <c r="P890" s="837"/>
      <c r="Q890" s="850">
        <v>3263.7310344827588</v>
      </c>
    </row>
    <row r="891" spans="1:17" ht="14.4" customHeight="1" x14ac:dyDescent="0.3">
      <c r="A891" s="831" t="s">
        <v>588</v>
      </c>
      <c r="B891" s="832" t="s">
        <v>8243</v>
      </c>
      <c r="C891" s="832" t="s">
        <v>6786</v>
      </c>
      <c r="D891" s="832" t="s">
        <v>7152</v>
      </c>
      <c r="E891" s="832" t="s">
        <v>1041</v>
      </c>
      <c r="F891" s="849"/>
      <c r="G891" s="849"/>
      <c r="H891" s="849"/>
      <c r="I891" s="849"/>
      <c r="J891" s="849"/>
      <c r="K891" s="849"/>
      <c r="L891" s="849"/>
      <c r="M891" s="849"/>
      <c r="N891" s="849">
        <v>22.200000000000003</v>
      </c>
      <c r="O891" s="849">
        <v>8582.5199999999986</v>
      </c>
      <c r="P891" s="837"/>
      <c r="Q891" s="850">
        <v>386.59999999999991</v>
      </c>
    </row>
    <row r="892" spans="1:17" ht="14.4" customHeight="1" x14ac:dyDescent="0.3">
      <c r="A892" s="831" t="s">
        <v>588</v>
      </c>
      <c r="B892" s="832" t="s">
        <v>8243</v>
      </c>
      <c r="C892" s="832" t="s">
        <v>7153</v>
      </c>
      <c r="D892" s="832" t="s">
        <v>7154</v>
      </c>
      <c r="E892" s="832" t="s">
        <v>7155</v>
      </c>
      <c r="F892" s="849">
        <v>3</v>
      </c>
      <c r="G892" s="849">
        <v>3647.55</v>
      </c>
      <c r="H892" s="849">
        <v>1.397346705793115</v>
      </c>
      <c r="I892" s="849">
        <v>1215.8500000000001</v>
      </c>
      <c r="J892" s="849">
        <v>2</v>
      </c>
      <c r="K892" s="849">
        <v>2610.34</v>
      </c>
      <c r="L892" s="849">
        <v>1</v>
      </c>
      <c r="M892" s="849">
        <v>1305.17</v>
      </c>
      <c r="N892" s="849">
        <v>4</v>
      </c>
      <c r="O892" s="849">
        <v>5626.44</v>
      </c>
      <c r="P892" s="837">
        <v>2.155443352206992</v>
      </c>
      <c r="Q892" s="850">
        <v>1406.61</v>
      </c>
    </row>
    <row r="893" spans="1:17" ht="14.4" customHeight="1" x14ac:dyDescent="0.3">
      <c r="A893" s="831" t="s">
        <v>588</v>
      </c>
      <c r="B893" s="832" t="s">
        <v>8243</v>
      </c>
      <c r="C893" s="832" t="s">
        <v>7153</v>
      </c>
      <c r="D893" s="832" t="s">
        <v>7156</v>
      </c>
      <c r="E893" s="832" t="s">
        <v>7157</v>
      </c>
      <c r="F893" s="849">
        <v>318</v>
      </c>
      <c r="G893" s="849">
        <v>593254.43999999994</v>
      </c>
      <c r="H893" s="849">
        <v>1.1463089707063006</v>
      </c>
      <c r="I893" s="849">
        <v>1865.58</v>
      </c>
      <c r="J893" s="849">
        <v>258</v>
      </c>
      <c r="K893" s="849">
        <v>517534.5</v>
      </c>
      <c r="L893" s="849">
        <v>1</v>
      </c>
      <c r="M893" s="849">
        <v>2005.9476744186047</v>
      </c>
      <c r="N893" s="849">
        <v>237</v>
      </c>
      <c r="O893" s="849">
        <v>511205.85000000009</v>
      </c>
      <c r="P893" s="837">
        <v>0.98777153986835675</v>
      </c>
      <c r="Q893" s="850">
        <v>2156.9867088607598</v>
      </c>
    </row>
    <row r="894" spans="1:17" ht="14.4" customHeight="1" x14ac:dyDescent="0.3">
      <c r="A894" s="831" t="s">
        <v>588</v>
      </c>
      <c r="B894" s="832" t="s">
        <v>8243</v>
      </c>
      <c r="C894" s="832" t="s">
        <v>7153</v>
      </c>
      <c r="D894" s="832" t="s">
        <v>7158</v>
      </c>
      <c r="E894" s="832" t="s">
        <v>7159</v>
      </c>
      <c r="F894" s="849">
        <v>5</v>
      </c>
      <c r="G894" s="849">
        <v>13643.55</v>
      </c>
      <c r="H894" s="849">
        <v>0.61535987833116679</v>
      </c>
      <c r="I894" s="849">
        <v>2728.71</v>
      </c>
      <c r="J894" s="849">
        <v>9</v>
      </c>
      <c r="K894" s="849">
        <v>22171.660000000003</v>
      </c>
      <c r="L894" s="849">
        <v>1</v>
      </c>
      <c r="M894" s="849">
        <v>2463.5177777777781</v>
      </c>
      <c r="N894" s="849">
        <v>31</v>
      </c>
      <c r="O894" s="849">
        <v>81700.12</v>
      </c>
      <c r="P894" s="837">
        <v>3.6848896293737132</v>
      </c>
      <c r="Q894" s="850">
        <v>2635.4877419354839</v>
      </c>
    </row>
    <row r="895" spans="1:17" ht="14.4" customHeight="1" x14ac:dyDescent="0.3">
      <c r="A895" s="831" t="s">
        <v>588</v>
      </c>
      <c r="B895" s="832" t="s">
        <v>8243</v>
      </c>
      <c r="C895" s="832" t="s">
        <v>7153</v>
      </c>
      <c r="D895" s="832" t="s">
        <v>8253</v>
      </c>
      <c r="E895" s="832" t="s">
        <v>7159</v>
      </c>
      <c r="F895" s="849"/>
      <c r="G895" s="849"/>
      <c r="H895" s="849"/>
      <c r="I895" s="849"/>
      <c r="J895" s="849">
        <v>1</v>
      </c>
      <c r="K895" s="849">
        <v>1471.63</v>
      </c>
      <c r="L895" s="849">
        <v>1</v>
      </c>
      <c r="M895" s="849">
        <v>1471.63</v>
      </c>
      <c r="N895" s="849">
        <v>1</v>
      </c>
      <c r="O895" s="849">
        <v>1660.26</v>
      </c>
      <c r="P895" s="837">
        <v>1.1281775989888763</v>
      </c>
      <c r="Q895" s="850">
        <v>1660.26</v>
      </c>
    </row>
    <row r="896" spans="1:17" ht="14.4" customHeight="1" x14ac:dyDescent="0.3">
      <c r="A896" s="831" t="s">
        <v>588</v>
      </c>
      <c r="B896" s="832" t="s">
        <v>8243</v>
      </c>
      <c r="C896" s="832" t="s">
        <v>7153</v>
      </c>
      <c r="D896" s="832" t="s">
        <v>7160</v>
      </c>
      <c r="E896" s="832" t="s">
        <v>7161</v>
      </c>
      <c r="F896" s="849"/>
      <c r="G896" s="849"/>
      <c r="H896" s="849"/>
      <c r="I896" s="849"/>
      <c r="J896" s="849">
        <v>3</v>
      </c>
      <c r="K896" s="849">
        <v>6011.47</v>
      </c>
      <c r="L896" s="849">
        <v>1</v>
      </c>
      <c r="M896" s="849">
        <v>2003.8233333333335</v>
      </c>
      <c r="N896" s="849">
        <v>4</v>
      </c>
      <c r="O896" s="849">
        <v>8638.2800000000007</v>
      </c>
      <c r="P896" s="837">
        <v>1.4369663326940001</v>
      </c>
      <c r="Q896" s="850">
        <v>2159.5700000000002</v>
      </c>
    </row>
    <row r="897" spans="1:17" ht="14.4" customHeight="1" x14ac:dyDescent="0.3">
      <c r="A897" s="831" t="s">
        <v>588</v>
      </c>
      <c r="B897" s="832" t="s">
        <v>8243</v>
      </c>
      <c r="C897" s="832" t="s">
        <v>7153</v>
      </c>
      <c r="D897" s="832" t="s">
        <v>7162</v>
      </c>
      <c r="E897" s="832" t="s">
        <v>7163</v>
      </c>
      <c r="F897" s="849"/>
      <c r="G897" s="849"/>
      <c r="H897" s="849"/>
      <c r="I897" s="849"/>
      <c r="J897" s="849"/>
      <c r="K897" s="849"/>
      <c r="L897" s="849"/>
      <c r="M897" s="849"/>
      <c r="N897" s="849">
        <v>1</v>
      </c>
      <c r="O897" s="849">
        <v>8902.36</v>
      </c>
      <c r="P897" s="837"/>
      <c r="Q897" s="850">
        <v>8902.36</v>
      </c>
    </row>
    <row r="898" spans="1:17" ht="14.4" customHeight="1" x14ac:dyDescent="0.3">
      <c r="A898" s="831" t="s">
        <v>588</v>
      </c>
      <c r="B898" s="832" t="s">
        <v>8243</v>
      </c>
      <c r="C898" s="832" t="s">
        <v>7153</v>
      </c>
      <c r="D898" s="832" t="s">
        <v>7164</v>
      </c>
      <c r="E898" s="832" t="s">
        <v>7165</v>
      </c>
      <c r="F898" s="849">
        <v>1</v>
      </c>
      <c r="G898" s="849">
        <v>9686.1</v>
      </c>
      <c r="H898" s="849"/>
      <c r="I898" s="849">
        <v>9686.1</v>
      </c>
      <c r="J898" s="849"/>
      <c r="K898" s="849"/>
      <c r="L898" s="849"/>
      <c r="M898" s="849"/>
      <c r="N898" s="849">
        <v>1</v>
      </c>
      <c r="O898" s="849">
        <v>10309.15</v>
      </c>
      <c r="P898" s="837"/>
      <c r="Q898" s="850">
        <v>10309.15</v>
      </c>
    </row>
    <row r="899" spans="1:17" ht="14.4" customHeight="1" x14ac:dyDescent="0.3">
      <c r="A899" s="831" t="s">
        <v>588</v>
      </c>
      <c r="B899" s="832" t="s">
        <v>8243</v>
      </c>
      <c r="C899" s="832" t="s">
        <v>7153</v>
      </c>
      <c r="D899" s="832" t="s">
        <v>7166</v>
      </c>
      <c r="E899" s="832" t="s">
        <v>7167</v>
      </c>
      <c r="F899" s="849">
        <v>41</v>
      </c>
      <c r="G899" s="849">
        <v>37948.370000000003</v>
      </c>
      <c r="H899" s="849">
        <v>0.71401608872468436</v>
      </c>
      <c r="I899" s="849">
        <v>925.57</v>
      </c>
      <c r="J899" s="849">
        <v>50</v>
      </c>
      <c r="K899" s="849">
        <v>53147.78</v>
      </c>
      <c r="L899" s="849">
        <v>1</v>
      </c>
      <c r="M899" s="849">
        <v>1062.9556</v>
      </c>
      <c r="N899" s="849">
        <v>47</v>
      </c>
      <c r="O899" s="849">
        <v>56945.670000000006</v>
      </c>
      <c r="P899" s="837">
        <v>1.0714590524759455</v>
      </c>
      <c r="Q899" s="850">
        <v>1211.6100000000001</v>
      </c>
    </row>
    <row r="900" spans="1:17" ht="14.4" customHeight="1" x14ac:dyDescent="0.3">
      <c r="A900" s="831" t="s">
        <v>588</v>
      </c>
      <c r="B900" s="832" t="s">
        <v>8243</v>
      </c>
      <c r="C900" s="832" t="s">
        <v>7153</v>
      </c>
      <c r="D900" s="832" t="s">
        <v>8254</v>
      </c>
      <c r="E900" s="832" t="s">
        <v>8255</v>
      </c>
      <c r="F900" s="849">
        <v>2</v>
      </c>
      <c r="G900" s="849">
        <v>1851.14</v>
      </c>
      <c r="H900" s="849"/>
      <c r="I900" s="849">
        <v>925.57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588</v>
      </c>
      <c r="B901" s="832" t="s">
        <v>8243</v>
      </c>
      <c r="C901" s="832" t="s">
        <v>7153</v>
      </c>
      <c r="D901" s="832" t="s">
        <v>7168</v>
      </c>
      <c r="E901" s="832" t="s">
        <v>7169</v>
      </c>
      <c r="F901" s="849">
        <v>5</v>
      </c>
      <c r="G901" s="849">
        <v>1193.4000000000001</v>
      </c>
      <c r="H901" s="849"/>
      <c r="I901" s="849">
        <v>238.68</v>
      </c>
      <c r="J901" s="849"/>
      <c r="K901" s="849"/>
      <c r="L901" s="849"/>
      <c r="M901" s="849"/>
      <c r="N901" s="849">
        <v>3</v>
      </c>
      <c r="O901" s="849">
        <v>736.83</v>
      </c>
      <c r="P901" s="837"/>
      <c r="Q901" s="850">
        <v>245.61</v>
      </c>
    </row>
    <row r="902" spans="1:17" ht="14.4" customHeight="1" x14ac:dyDescent="0.3">
      <c r="A902" s="831" t="s">
        <v>588</v>
      </c>
      <c r="B902" s="832" t="s">
        <v>8243</v>
      </c>
      <c r="C902" s="832" t="s">
        <v>7153</v>
      </c>
      <c r="D902" s="832" t="s">
        <v>8256</v>
      </c>
      <c r="E902" s="832" t="s">
        <v>8257</v>
      </c>
      <c r="F902" s="849"/>
      <c r="G902" s="849"/>
      <c r="H902" s="849"/>
      <c r="I902" s="849"/>
      <c r="J902" s="849">
        <v>1</v>
      </c>
      <c r="K902" s="849">
        <v>1111.83</v>
      </c>
      <c r="L902" s="849">
        <v>1</v>
      </c>
      <c r="M902" s="849">
        <v>1111.83</v>
      </c>
      <c r="N902" s="849"/>
      <c r="O902" s="849"/>
      <c r="P902" s="837"/>
      <c r="Q902" s="850"/>
    </row>
    <row r="903" spans="1:17" ht="14.4" customHeight="1" x14ac:dyDescent="0.3">
      <c r="A903" s="831" t="s">
        <v>588</v>
      </c>
      <c r="B903" s="832" t="s">
        <v>8243</v>
      </c>
      <c r="C903" s="832" t="s">
        <v>6925</v>
      </c>
      <c r="D903" s="832" t="s">
        <v>7184</v>
      </c>
      <c r="E903" s="832" t="s">
        <v>7185</v>
      </c>
      <c r="F903" s="849">
        <v>2</v>
      </c>
      <c r="G903" s="849">
        <v>27826.36</v>
      </c>
      <c r="H903" s="849">
        <v>0.5</v>
      </c>
      <c r="I903" s="849">
        <v>13913.18</v>
      </c>
      <c r="J903" s="849">
        <v>4</v>
      </c>
      <c r="K903" s="849">
        <v>55652.72</v>
      </c>
      <c r="L903" s="849">
        <v>1</v>
      </c>
      <c r="M903" s="849">
        <v>13913.18</v>
      </c>
      <c r="N903" s="849">
        <v>3</v>
      </c>
      <c r="O903" s="849">
        <v>41739.54</v>
      </c>
      <c r="P903" s="837">
        <v>0.75</v>
      </c>
      <c r="Q903" s="850">
        <v>13913.18</v>
      </c>
    </row>
    <row r="904" spans="1:17" ht="14.4" customHeight="1" x14ac:dyDescent="0.3">
      <c r="A904" s="831" t="s">
        <v>588</v>
      </c>
      <c r="B904" s="832" t="s">
        <v>8243</v>
      </c>
      <c r="C904" s="832" t="s">
        <v>6925</v>
      </c>
      <c r="D904" s="832" t="s">
        <v>7192</v>
      </c>
      <c r="E904" s="832" t="s">
        <v>7193</v>
      </c>
      <c r="F904" s="849"/>
      <c r="G904" s="849"/>
      <c r="H904" s="849"/>
      <c r="I904" s="849"/>
      <c r="J904" s="849"/>
      <c r="K904" s="849"/>
      <c r="L904" s="849"/>
      <c r="M904" s="849"/>
      <c r="N904" s="849">
        <v>1</v>
      </c>
      <c r="O904" s="849">
        <v>27165.16</v>
      </c>
      <c r="P904" s="837"/>
      <c r="Q904" s="850">
        <v>27165.16</v>
      </c>
    </row>
    <row r="905" spans="1:17" ht="14.4" customHeight="1" x14ac:dyDescent="0.3">
      <c r="A905" s="831" t="s">
        <v>588</v>
      </c>
      <c r="B905" s="832" t="s">
        <v>8243</v>
      </c>
      <c r="C905" s="832" t="s">
        <v>6925</v>
      </c>
      <c r="D905" s="832" t="s">
        <v>7200</v>
      </c>
      <c r="E905" s="832" t="s">
        <v>7201</v>
      </c>
      <c r="F905" s="849">
        <v>2</v>
      </c>
      <c r="G905" s="849">
        <v>3753.7</v>
      </c>
      <c r="H905" s="849"/>
      <c r="I905" s="849">
        <v>1876.85</v>
      </c>
      <c r="J905" s="849"/>
      <c r="K905" s="849"/>
      <c r="L905" s="849"/>
      <c r="M905" s="849"/>
      <c r="N905" s="849"/>
      <c r="O905" s="849"/>
      <c r="P905" s="837"/>
      <c r="Q905" s="850"/>
    </row>
    <row r="906" spans="1:17" ht="14.4" customHeight="1" x14ac:dyDescent="0.3">
      <c r="A906" s="831" t="s">
        <v>588</v>
      </c>
      <c r="B906" s="832" t="s">
        <v>8243</v>
      </c>
      <c r="C906" s="832" t="s">
        <v>6925</v>
      </c>
      <c r="D906" s="832" t="s">
        <v>7204</v>
      </c>
      <c r="E906" s="832" t="s">
        <v>7205</v>
      </c>
      <c r="F906" s="849"/>
      <c r="G906" s="849"/>
      <c r="H906" s="849"/>
      <c r="I906" s="849"/>
      <c r="J906" s="849">
        <v>1</v>
      </c>
      <c r="K906" s="849">
        <v>10348</v>
      </c>
      <c r="L906" s="849">
        <v>1</v>
      </c>
      <c r="M906" s="849">
        <v>10348</v>
      </c>
      <c r="N906" s="849"/>
      <c r="O906" s="849"/>
      <c r="P906" s="837"/>
      <c r="Q906" s="850"/>
    </row>
    <row r="907" spans="1:17" ht="14.4" customHeight="1" x14ac:dyDescent="0.3">
      <c r="A907" s="831" t="s">
        <v>588</v>
      </c>
      <c r="B907" s="832" t="s">
        <v>8243</v>
      </c>
      <c r="C907" s="832" t="s">
        <v>6925</v>
      </c>
      <c r="D907" s="832" t="s">
        <v>7206</v>
      </c>
      <c r="E907" s="832" t="s">
        <v>7207</v>
      </c>
      <c r="F907" s="849"/>
      <c r="G907" s="849"/>
      <c r="H907" s="849"/>
      <c r="I907" s="849"/>
      <c r="J907" s="849">
        <v>3</v>
      </c>
      <c r="K907" s="849">
        <v>31044</v>
      </c>
      <c r="L907" s="849">
        <v>1</v>
      </c>
      <c r="M907" s="849">
        <v>10348</v>
      </c>
      <c r="N907" s="849">
        <v>1</v>
      </c>
      <c r="O907" s="849">
        <v>10348</v>
      </c>
      <c r="P907" s="837">
        <v>0.33333333333333331</v>
      </c>
      <c r="Q907" s="850">
        <v>10348</v>
      </c>
    </row>
    <row r="908" spans="1:17" ht="14.4" customHeight="1" x14ac:dyDescent="0.3">
      <c r="A908" s="831" t="s">
        <v>588</v>
      </c>
      <c r="B908" s="832" t="s">
        <v>8243</v>
      </c>
      <c r="C908" s="832" t="s">
        <v>6925</v>
      </c>
      <c r="D908" s="832" t="s">
        <v>7208</v>
      </c>
      <c r="E908" s="832" t="s">
        <v>7209</v>
      </c>
      <c r="F908" s="849">
        <v>1</v>
      </c>
      <c r="G908" s="849">
        <v>10348</v>
      </c>
      <c r="H908" s="849">
        <v>0.25</v>
      </c>
      <c r="I908" s="849">
        <v>10348</v>
      </c>
      <c r="J908" s="849">
        <v>4</v>
      </c>
      <c r="K908" s="849">
        <v>41392</v>
      </c>
      <c r="L908" s="849">
        <v>1</v>
      </c>
      <c r="M908" s="849">
        <v>10348</v>
      </c>
      <c r="N908" s="849">
        <v>3</v>
      </c>
      <c r="O908" s="849">
        <v>31044</v>
      </c>
      <c r="P908" s="837">
        <v>0.75</v>
      </c>
      <c r="Q908" s="850">
        <v>10348</v>
      </c>
    </row>
    <row r="909" spans="1:17" ht="14.4" customHeight="1" x14ac:dyDescent="0.3">
      <c r="A909" s="831" t="s">
        <v>588</v>
      </c>
      <c r="B909" s="832" t="s">
        <v>8243</v>
      </c>
      <c r="C909" s="832" t="s">
        <v>6925</v>
      </c>
      <c r="D909" s="832" t="s">
        <v>7210</v>
      </c>
      <c r="E909" s="832" t="s">
        <v>7211</v>
      </c>
      <c r="F909" s="849">
        <v>1</v>
      </c>
      <c r="G909" s="849">
        <v>10348</v>
      </c>
      <c r="H909" s="849">
        <v>1</v>
      </c>
      <c r="I909" s="849">
        <v>10348</v>
      </c>
      <c r="J909" s="849">
        <v>1</v>
      </c>
      <c r="K909" s="849">
        <v>10348</v>
      </c>
      <c r="L909" s="849">
        <v>1</v>
      </c>
      <c r="M909" s="849">
        <v>10348</v>
      </c>
      <c r="N909" s="849">
        <v>2</v>
      </c>
      <c r="O909" s="849">
        <v>20696</v>
      </c>
      <c r="P909" s="837">
        <v>2</v>
      </c>
      <c r="Q909" s="850">
        <v>10348</v>
      </c>
    </row>
    <row r="910" spans="1:17" ht="14.4" customHeight="1" x14ac:dyDescent="0.3">
      <c r="A910" s="831" t="s">
        <v>588</v>
      </c>
      <c r="B910" s="832" t="s">
        <v>8243</v>
      </c>
      <c r="C910" s="832" t="s">
        <v>6925</v>
      </c>
      <c r="D910" s="832" t="s">
        <v>7212</v>
      </c>
      <c r="E910" s="832" t="s">
        <v>7213</v>
      </c>
      <c r="F910" s="849">
        <v>2</v>
      </c>
      <c r="G910" s="849">
        <v>20696</v>
      </c>
      <c r="H910" s="849">
        <v>1</v>
      </c>
      <c r="I910" s="849">
        <v>10348</v>
      </c>
      <c r="J910" s="849">
        <v>2</v>
      </c>
      <c r="K910" s="849">
        <v>20696</v>
      </c>
      <c r="L910" s="849">
        <v>1</v>
      </c>
      <c r="M910" s="849">
        <v>10348</v>
      </c>
      <c r="N910" s="849">
        <v>1</v>
      </c>
      <c r="O910" s="849">
        <v>10348</v>
      </c>
      <c r="P910" s="837">
        <v>0.5</v>
      </c>
      <c r="Q910" s="850">
        <v>10348</v>
      </c>
    </row>
    <row r="911" spans="1:17" ht="14.4" customHeight="1" x14ac:dyDescent="0.3">
      <c r="A911" s="831" t="s">
        <v>588</v>
      </c>
      <c r="B911" s="832" t="s">
        <v>8243</v>
      </c>
      <c r="C911" s="832" t="s">
        <v>6925</v>
      </c>
      <c r="D911" s="832" t="s">
        <v>7214</v>
      </c>
      <c r="E911" s="832" t="s">
        <v>7215</v>
      </c>
      <c r="F911" s="849">
        <v>2</v>
      </c>
      <c r="G911" s="849">
        <v>20696</v>
      </c>
      <c r="H911" s="849">
        <v>1</v>
      </c>
      <c r="I911" s="849">
        <v>10348</v>
      </c>
      <c r="J911" s="849">
        <v>2</v>
      </c>
      <c r="K911" s="849">
        <v>20696</v>
      </c>
      <c r="L911" s="849">
        <v>1</v>
      </c>
      <c r="M911" s="849">
        <v>10348</v>
      </c>
      <c r="N911" s="849">
        <v>3</v>
      </c>
      <c r="O911" s="849">
        <v>31044</v>
      </c>
      <c r="P911" s="837">
        <v>1.5</v>
      </c>
      <c r="Q911" s="850">
        <v>10348</v>
      </c>
    </row>
    <row r="912" spans="1:17" ht="14.4" customHeight="1" x14ac:dyDescent="0.3">
      <c r="A912" s="831" t="s">
        <v>588</v>
      </c>
      <c r="B912" s="832" t="s">
        <v>8243</v>
      </c>
      <c r="C912" s="832" t="s">
        <v>6925</v>
      </c>
      <c r="D912" s="832" t="s">
        <v>7216</v>
      </c>
      <c r="E912" s="832" t="s">
        <v>7217</v>
      </c>
      <c r="F912" s="849">
        <v>3</v>
      </c>
      <c r="G912" s="849">
        <v>31044</v>
      </c>
      <c r="H912" s="849">
        <v>1.5</v>
      </c>
      <c r="I912" s="849">
        <v>10348</v>
      </c>
      <c r="J912" s="849">
        <v>2</v>
      </c>
      <c r="K912" s="849">
        <v>20696</v>
      </c>
      <c r="L912" s="849">
        <v>1</v>
      </c>
      <c r="M912" s="849">
        <v>10348</v>
      </c>
      <c r="N912" s="849"/>
      <c r="O912" s="849"/>
      <c r="P912" s="837"/>
      <c r="Q912" s="850"/>
    </row>
    <row r="913" spans="1:17" ht="14.4" customHeight="1" x14ac:dyDescent="0.3">
      <c r="A913" s="831" t="s">
        <v>588</v>
      </c>
      <c r="B913" s="832" t="s">
        <v>8243</v>
      </c>
      <c r="C913" s="832" t="s">
        <v>6925</v>
      </c>
      <c r="D913" s="832" t="s">
        <v>7218</v>
      </c>
      <c r="E913" s="832" t="s">
        <v>7219</v>
      </c>
      <c r="F913" s="849"/>
      <c r="G913" s="849"/>
      <c r="H913" s="849"/>
      <c r="I913" s="849"/>
      <c r="J913" s="849"/>
      <c r="K913" s="849"/>
      <c r="L913" s="849"/>
      <c r="M913" s="849"/>
      <c r="N913" s="849">
        <v>2</v>
      </c>
      <c r="O913" s="849">
        <v>20696</v>
      </c>
      <c r="P913" s="837"/>
      <c r="Q913" s="850">
        <v>10348</v>
      </c>
    </row>
    <row r="914" spans="1:17" ht="14.4" customHeight="1" x14ac:dyDescent="0.3">
      <c r="A914" s="831" t="s">
        <v>588</v>
      </c>
      <c r="B914" s="832" t="s">
        <v>8243</v>
      </c>
      <c r="C914" s="832" t="s">
        <v>6925</v>
      </c>
      <c r="D914" s="832" t="s">
        <v>7224</v>
      </c>
      <c r="E914" s="832" t="s">
        <v>7225</v>
      </c>
      <c r="F914" s="849">
        <v>2</v>
      </c>
      <c r="G914" s="849">
        <v>1859.24</v>
      </c>
      <c r="H914" s="849">
        <v>0.5</v>
      </c>
      <c r="I914" s="849">
        <v>929.62</v>
      </c>
      <c r="J914" s="849">
        <v>4</v>
      </c>
      <c r="K914" s="849">
        <v>3718.48</v>
      </c>
      <c r="L914" s="849">
        <v>1</v>
      </c>
      <c r="M914" s="849">
        <v>929.62</v>
      </c>
      <c r="N914" s="849">
        <v>3</v>
      </c>
      <c r="O914" s="849">
        <v>2788.86</v>
      </c>
      <c r="P914" s="837">
        <v>0.75</v>
      </c>
      <c r="Q914" s="850">
        <v>929.62</v>
      </c>
    </row>
    <row r="915" spans="1:17" ht="14.4" customHeight="1" x14ac:dyDescent="0.3">
      <c r="A915" s="831" t="s">
        <v>588</v>
      </c>
      <c r="B915" s="832" t="s">
        <v>8243</v>
      </c>
      <c r="C915" s="832" t="s">
        <v>6925</v>
      </c>
      <c r="D915" s="832" t="s">
        <v>7228</v>
      </c>
      <c r="E915" s="832" t="s">
        <v>7229</v>
      </c>
      <c r="F915" s="849">
        <v>11</v>
      </c>
      <c r="G915" s="849">
        <v>48972.66</v>
      </c>
      <c r="H915" s="849">
        <v>0.6470588235294118</v>
      </c>
      <c r="I915" s="849">
        <v>4452.0600000000004</v>
      </c>
      <c r="J915" s="849">
        <v>17</v>
      </c>
      <c r="K915" s="849">
        <v>75685.02</v>
      </c>
      <c r="L915" s="849">
        <v>1</v>
      </c>
      <c r="M915" s="849">
        <v>4452.0600000000004</v>
      </c>
      <c r="N915" s="849">
        <v>16</v>
      </c>
      <c r="O915" s="849">
        <v>71232.960000000006</v>
      </c>
      <c r="P915" s="837">
        <v>0.94117647058823528</v>
      </c>
      <c r="Q915" s="850">
        <v>4452.0600000000004</v>
      </c>
    </row>
    <row r="916" spans="1:17" ht="14.4" customHeight="1" x14ac:dyDescent="0.3">
      <c r="A916" s="831" t="s">
        <v>588</v>
      </c>
      <c r="B916" s="832" t="s">
        <v>8243</v>
      </c>
      <c r="C916" s="832" t="s">
        <v>6925</v>
      </c>
      <c r="D916" s="832" t="s">
        <v>6926</v>
      </c>
      <c r="E916" s="832" t="s">
        <v>6927</v>
      </c>
      <c r="F916" s="849"/>
      <c r="G916" s="849"/>
      <c r="H916" s="849"/>
      <c r="I916" s="849"/>
      <c r="J916" s="849">
        <v>6</v>
      </c>
      <c r="K916" s="849">
        <v>362.4</v>
      </c>
      <c r="L916" s="849">
        <v>1</v>
      </c>
      <c r="M916" s="849">
        <v>60.4</v>
      </c>
      <c r="N916" s="849">
        <v>9</v>
      </c>
      <c r="O916" s="849">
        <v>556.6</v>
      </c>
      <c r="P916" s="837">
        <v>1.5358719646799119</v>
      </c>
      <c r="Q916" s="850">
        <v>61.844444444444449</v>
      </c>
    </row>
    <row r="917" spans="1:17" ht="14.4" customHeight="1" x14ac:dyDescent="0.3">
      <c r="A917" s="831" t="s">
        <v>588</v>
      </c>
      <c r="B917" s="832" t="s">
        <v>8243</v>
      </c>
      <c r="C917" s="832" t="s">
        <v>6925</v>
      </c>
      <c r="D917" s="832" t="s">
        <v>7237</v>
      </c>
      <c r="E917" s="832" t="s">
        <v>7238</v>
      </c>
      <c r="F917" s="849">
        <v>1</v>
      </c>
      <c r="G917" s="849">
        <v>3236.56</v>
      </c>
      <c r="H917" s="849"/>
      <c r="I917" s="849">
        <v>3236.56</v>
      </c>
      <c r="J917" s="849"/>
      <c r="K917" s="849"/>
      <c r="L917" s="849"/>
      <c r="M917" s="849"/>
      <c r="N917" s="849">
        <v>1</v>
      </c>
      <c r="O917" s="849">
        <v>3236.56</v>
      </c>
      <c r="P917" s="837"/>
      <c r="Q917" s="850">
        <v>3236.56</v>
      </c>
    </row>
    <row r="918" spans="1:17" ht="14.4" customHeight="1" x14ac:dyDescent="0.3">
      <c r="A918" s="831" t="s">
        <v>588</v>
      </c>
      <c r="B918" s="832" t="s">
        <v>8243</v>
      </c>
      <c r="C918" s="832" t="s">
        <v>6925</v>
      </c>
      <c r="D918" s="832" t="s">
        <v>7249</v>
      </c>
      <c r="E918" s="832" t="s">
        <v>7250</v>
      </c>
      <c r="F918" s="849">
        <v>1</v>
      </c>
      <c r="G918" s="849">
        <v>5132.07</v>
      </c>
      <c r="H918" s="849">
        <v>0.25</v>
      </c>
      <c r="I918" s="849">
        <v>5132.07</v>
      </c>
      <c r="J918" s="849">
        <v>4</v>
      </c>
      <c r="K918" s="849">
        <v>20528.28</v>
      </c>
      <c r="L918" s="849">
        <v>1</v>
      </c>
      <c r="M918" s="849">
        <v>5132.07</v>
      </c>
      <c r="N918" s="849">
        <v>2</v>
      </c>
      <c r="O918" s="849">
        <v>10264.14</v>
      </c>
      <c r="P918" s="837">
        <v>0.5</v>
      </c>
      <c r="Q918" s="850">
        <v>5132.07</v>
      </c>
    </row>
    <row r="919" spans="1:17" ht="14.4" customHeight="1" x14ac:dyDescent="0.3">
      <c r="A919" s="831" t="s">
        <v>588</v>
      </c>
      <c r="B919" s="832" t="s">
        <v>8243</v>
      </c>
      <c r="C919" s="832" t="s">
        <v>6925</v>
      </c>
      <c r="D919" s="832" t="s">
        <v>7251</v>
      </c>
      <c r="E919" s="832" t="s">
        <v>7250</v>
      </c>
      <c r="F919" s="849"/>
      <c r="G919" s="849"/>
      <c r="H919" s="849"/>
      <c r="I919" s="849"/>
      <c r="J919" s="849"/>
      <c r="K919" s="849"/>
      <c r="L919" s="849"/>
      <c r="M919" s="849"/>
      <c r="N919" s="849">
        <v>1</v>
      </c>
      <c r="O919" s="849">
        <v>4618.8599999999997</v>
      </c>
      <c r="P919" s="837"/>
      <c r="Q919" s="850">
        <v>4618.8599999999997</v>
      </c>
    </row>
    <row r="920" spans="1:17" ht="14.4" customHeight="1" x14ac:dyDescent="0.3">
      <c r="A920" s="831" t="s">
        <v>588</v>
      </c>
      <c r="B920" s="832" t="s">
        <v>8243</v>
      </c>
      <c r="C920" s="832" t="s">
        <v>6925</v>
      </c>
      <c r="D920" s="832" t="s">
        <v>7309</v>
      </c>
      <c r="E920" s="832" t="s">
        <v>7310</v>
      </c>
      <c r="F920" s="849">
        <v>1</v>
      </c>
      <c r="G920" s="849">
        <v>46281.93</v>
      </c>
      <c r="H920" s="849"/>
      <c r="I920" s="849">
        <v>46281.93</v>
      </c>
      <c r="J920" s="849"/>
      <c r="K920" s="849"/>
      <c r="L920" s="849"/>
      <c r="M920" s="849"/>
      <c r="N920" s="849">
        <v>1</v>
      </c>
      <c r="O920" s="849">
        <v>46281.93</v>
      </c>
      <c r="P920" s="837"/>
      <c r="Q920" s="850">
        <v>46281.93</v>
      </c>
    </row>
    <row r="921" spans="1:17" ht="14.4" customHeight="1" x14ac:dyDescent="0.3">
      <c r="A921" s="831" t="s">
        <v>588</v>
      </c>
      <c r="B921" s="832" t="s">
        <v>8243</v>
      </c>
      <c r="C921" s="832" t="s">
        <v>6925</v>
      </c>
      <c r="D921" s="832" t="s">
        <v>7328</v>
      </c>
      <c r="E921" s="832" t="s">
        <v>7329</v>
      </c>
      <c r="F921" s="849"/>
      <c r="G921" s="849"/>
      <c r="H921" s="849"/>
      <c r="I921" s="849"/>
      <c r="J921" s="849">
        <v>1</v>
      </c>
      <c r="K921" s="849">
        <v>6115</v>
      </c>
      <c r="L921" s="849">
        <v>1</v>
      </c>
      <c r="M921" s="849">
        <v>6115</v>
      </c>
      <c r="N921" s="849"/>
      <c r="O921" s="849"/>
      <c r="P921" s="837"/>
      <c r="Q921" s="850"/>
    </row>
    <row r="922" spans="1:17" ht="14.4" customHeight="1" x14ac:dyDescent="0.3">
      <c r="A922" s="831" t="s">
        <v>588</v>
      </c>
      <c r="B922" s="832" t="s">
        <v>8243</v>
      </c>
      <c r="C922" s="832" t="s">
        <v>6925</v>
      </c>
      <c r="D922" s="832" t="s">
        <v>7339</v>
      </c>
      <c r="E922" s="832" t="s">
        <v>7340</v>
      </c>
      <c r="F922" s="849">
        <v>3</v>
      </c>
      <c r="G922" s="849">
        <v>15072.869999999999</v>
      </c>
      <c r="H922" s="849">
        <v>0.75</v>
      </c>
      <c r="I922" s="849">
        <v>5024.29</v>
      </c>
      <c r="J922" s="849">
        <v>4</v>
      </c>
      <c r="K922" s="849">
        <v>20097.16</v>
      </c>
      <c r="L922" s="849">
        <v>1</v>
      </c>
      <c r="M922" s="849">
        <v>5024.29</v>
      </c>
      <c r="N922" s="849">
        <v>5</v>
      </c>
      <c r="O922" s="849">
        <v>25121.45</v>
      </c>
      <c r="P922" s="837">
        <v>1.25</v>
      </c>
      <c r="Q922" s="850">
        <v>5024.29</v>
      </c>
    </row>
    <row r="923" spans="1:17" ht="14.4" customHeight="1" x14ac:dyDescent="0.3">
      <c r="A923" s="831" t="s">
        <v>588</v>
      </c>
      <c r="B923" s="832" t="s">
        <v>8243</v>
      </c>
      <c r="C923" s="832" t="s">
        <v>6925</v>
      </c>
      <c r="D923" s="832" t="s">
        <v>7341</v>
      </c>
      <c r="E923" s="832" t="s">
        <v>7342</v>
      </c>
      <c r="F923" s="849"/>
      <c r="G923" s="849"/>
      <c r="H923" s="849"/>
      <c r="I923" s="849"/>
      <c r="J923" s="849"/>
      <c r="K923" s="849"/>
      <c r="L923" s="849"/>
      <c r="M923" s="849"/>
      <c r="N923" s="849">
        <v>1</v>
      </c>
      <c r="O923" s="849">
        <v>5024.29</v>
      </c>
      <c r="P923" s="837"/>
      <c r="Q923" s="850">
        <v>5024.29</v>
      </c>
    </row>
    <row r="924" spans="1:17" ht="14.4" customHeight="1" x14ac:dyDescent="0.3">
      <c r="A924" s="831" t="s">
        <v>588</v>
      </c>
      <c r="B924" s="832" t="s">
        <v>8243</v>
      </c>
      <c r="C924" s="832" t="s">
        <v>6925</v>
      </c>
      <c r="D924" s="832" t="s">
        <v>7353</v>
      </c>
      <c r="E924" s="832" t="s">
        <v>7354</v>
      </c>
      <c r="F924" s="849"/>
      <c r="G924" s="849"/>
      <c r="H924" s="849"/>
      <c r="I924" s="849"/>
      <c r="J924" s="849"/>
      <c r="K924" s="849"/>
      <c r="L924" s="849"/>
      <c r="M924" s="849"/>
      <c r="N924" s="849">
        <v>1</v>
      </c>
      <c r="O924" s="849">
        <v>15862.58</v>
      </c>
      <c r="P924" s="837"/>
      <c r="Q924" s="850">
        <v>15862.58</v>
      </c>
    </row>
    <row r="925" spans="1:17" ht="14.4" customHeight="1" x14ac:dyDescent="0.3">
      <c r="A925" s="831" t="s">
        <v>588</v>
      </c>
      <c r="B925" s="832" t="s">
        <v>8243</v>
      </c>
      <c r="C925" s="832" t="s">
        <v>6925</v>
      </c>
      <c r="D925" s="832" t="s">
        <v>7355</v>
      </c>
      <c r="E925" s="832" t="s">
        <v>7356</v>
      </c>
      <c r="F925" s="849">
        <v>1</v>
      </c>
      <c r="G925" s="849">
        <v>4077.05</v>
      </c>
      <c r="H925" s="849"/>
      <c r="I925" s="849">
        <v>4077.05</v>
      </c>
      <c r="J925" s="849"/>
      <c r="K925" s="849"/>
      <c r="L925" s="849"/>
      <c r="M925" s="849"/>
      <c r="N925" s="849">
        <v>1</v>
      </c>
      <c r="O925" s="849">
        <v>4077.05</v>
      </c>
      <c r="P925" s="837"/>
      <c r="Q925" s="850">
        <v>4077.05</v>
      </c>
    </row>
    <row r="926" spans="1:17" ht="14.4" customHeight="1" x14ac:dyDescent="0.3">
      <c r="A926" s="831" t="s">
        <v>588</v>
      </c>
      <c r="B926" s="832" t="s">
        <v>8243</v>
      </c>
      <c r="C926" s="832" t="s">
        <v>6925</v>
      </c>
      <c r="D926" s="832" t="s">
        <v>7371</v>
      </c>
      <c r="E926" s="832" t="s">
        <v>7372</v>
      </c>
      <c r="F926" s="849"/>
      <c r="G926" s="849"/>
      <c r="H926" s="849"/>
      <c r="I926" s="849"/>
      <c r="J926" s="849">
        <v>1</v>
      </c>
      <c r="K926" s="849">
        <v>2590.91</v>
      </c>
      <c r="L926" s="849">
        <v>1</v>
      </c>
      <c r="M926" s="849">
        <v>2590.91</v>
      </c>
      <c r="N926" s="849"/>
      <c r="O926" s="849"/>
      <c r="P926" s="837"/>
      <c r="Q926" s="850"/>
    </row>
    <row r="927" spans="1:17" ht="14.4" customHeight="1" x14ac:dyDescent="0.3">
      <c r="A927" s="831" t="s">
        <v>588</v>
      </c>
      <c r="B927" s="832" t="s">
        <v>8243</v>
      </c>
      <c r="C927" s="832" t="s">
        <v>6925</v>
      </c>
      <c r="D927" s="832" t="s">
        <v>7390</v>
      </c>
      <c r="E927" s="832" t="s">
        <v>7391</v>
      </c>
      <c r="F927" s="849">
        <v>1</v>
      </c>
      <c r="G927" s="849">
        <v>118.5</v>
      </c>
      <c r="H927" s="849"/>
      <c r="I927" s="849">
        <v>118.5</v>
      </c>
      <c r="J927" s="849"/>
      <c r="K927" s="849"/>
      <c r="L927" s="849"/>
      <c r="M927" s="849"/>
      <c r="N927" s="849">
        <v>3</v>
      </c>
      <c r="O927" s="849">
        <v>355.5</v>
      </c>
      <c r="P927" s="837"/>
      <c r="Q927" s="850">
        <v>118.5</v>
      </c>
    </row>
    <row r="928" spans="1:17" ht="14.4" customHeight="1" x14ac:dyDescent="0.3">
      <c r="A928" s="831" t="s">
        <v>588</v>
      </c>
      <c r="B928" s="832" t="s">
        <v>8243</v>
      </c>
      <c r="C928" s="832" t="s">
        <v>6925</v>
      </c>
      <c r="D928" s="832" t="s">
        <v>7403</v>
      </c>
      <c r="E928" s="832" t="s">
        <v>7404</v>
      </c>
      <c r="F928" s="849"/>
      <c r="G928" s="849"/>
      <c r="H928" s="849"/>
      <c r="I928" s="849"/>
      <c r="J928" s="849"/>
      <c r="K928" s="849"/>
      <c r="L928" s="849"/>
      <c r="M928" s="849"/>
      <c r="N928" s="849">
        <v>1</v>
      </c>
      <c r="O928" s="849">
        <v>135.69</v>
      </c>
      <c r="P928" s="837"/>
      <c r="Q928" s="850">
        <v>135.69</v>
      </c>
    </row>
    <row r="929" spans="1:17" ht="14.4" customHeight="1" x14ac:dyDescent="0.3">
      <c r="A929" s="831" t="s">
        <v>588</v>
      </c>
      <c r="B929" s="832" t="s">
        <v>8243</v>
      </c>
      <c r="C929" s="832" t="s">
        <v>6925</v>
      </c>
      <c r="D929" s="832" t="s">
        <v>7409</v>
      </c>
      <c r="E929" s="832" t="s">
        <v>7410</v>
      </c>
      <c r="F929" s="849"/>
      <c r="G929" s="849"/>
      <c r="H929" s="849"/>
      <c r="I929" s="849"/>
      <c r="J929" s="849"/>
      <c r="K929" s="849"/>
      <c r="L929" s="849"/>
      <c r="M929" s="849"/>
      <c r="N929" s="849">
        <v>2</v>
      </c>
      <c r="O929" s="849">
        <v>3120</v>
      </c>
      <c r="P929" s="837"/>
      <c r="Q929" s="850">
        <v>1560</v>
      </c>
    </row>
    <row r="930" spans="1:17" ht="14.4" customHeight="1" x14ac:dyDescent="0.3">
      <c r="A930" s="831" t="s">
        <v>588</v>
      </c>
      <c r="B930" s="832" t="s">
        <v>8243</v>
      </c>
      <c r="C930" s="832" t="s">
        <v>6925</v>
      </c>
      <c r="D930" s="832" t="s">
        <v>7432</v>
      </c>
      <c r="E930" s="832" t="s">
        <v>7433</v>
      </c>
      <c r="F930" s="849">
        <v>18</v>
      </c>
      <c r="G930" s="849">
        <v>17703.18</v>
      </c>
      <c r="H930" s="849">
        <v>0.85714285714285721</v>
      </c>
      <c r="I930" s="849">
        <v>983.51</v>
      </c>
      <c r="J930" s="849">
        <v>21</v>
      </c>
      <c r="K930" s="849">
        <v>20653.71</v>
      </c>
      <c r="L930" s="849">
        <v>1</v>
      </c>
      <c r="M930" s="849">
        <v>983.51</v>
      </c>
      <c r="N930" s="849">
        <v>29</v>
      </c>
      <c r="O930" s="849">
        <v>28521.79</v>
      </c>
      <c r="P930" s="837">
        <v>1.3809523809523812</v>
      </c>
      <c r="Q930" s="850">
        <v>983.51</v>
      </c>
    </row>
    <row r="931" spans="1:17" ht="14.4" customHeight="1" x14ac:dyDescent="0.3">
      <c r="A931" s="831" t="s">
        <v>588</v>
      </c>
      <c r="B931" s="832" t="s">
        <v>8243</v>
      </c>
      <c r="C931" s="832" t="s">
        <v>6925</v>
      </c>
      <c r="D931" s="832" t="s">
        <v>7434</v>
      </c>
      <c r="E931" s="832" t="s">
        <v>7435</v>
      </c>
      <c r="F931" s="849">
        <v>17</v>
      </c>
      <c r="G931" s="849">
        <v>33738.880000000005</v>
      </c>
      <c r="H931" s="849">
        <v>0.48571428571428582</v>
      </c>
      <c r="I931" s="849">
        <v>1984.6400000000003</v>
      </c>
      <c r="J931" s="849">
        <v>35</v>
      </c>
      <c r="K931" s="849">
        <v>69462.399999999994</v>
      </c>
      <c r="L931" s="849">
        <v>1</v>
      </c>
      <c r="M931" s="849">
        <v>1984.6399999999999</v>
      </c>
      <c r="N931" s="849">
        <v>39</v>
      </c>
      <c r="O931" s="849">
        <v>77400.960000000006</v>
      </c>
      <c r="P931" s="837">
        <v>1.1142857142857145</v>
      </c>
      <c r="Q931" s="850">
        <v>1984.64</v>
      </c>
    </row>
    <row r="932" spans="1:17" ht="14.4" customHeight="1" x14ac:dyDescent="0.3">
      <c r="A932" s="831" t="s">
        <v>588</v>
      </c>
      <c r="B932" s="832" t="s">
        <v>8243</v>
      </c>
      <c r="C932" s="832" t="s">
        <v>6925</v>
      </c>
      <c r="D932" s="832" t="s">
        <v>7436</v>
      </c>
      <c r="E932" s="832" t="s">
        <v>7437</v>
      </c>
      <c r="F932" s="849">
        <v>6</v>
      </c>
      <c r="G932" s="849">
        <v>10620.66</v>
      </c>
      <c r="H932" s="849"/>
      <c r="I932" s="849">
        <v>1770.11</v>
      </c>
      <c r="J932" s="849"/>
      <c r="K932" s="849"/>
      <c r="L932" s="849"/>
      <c r="M932" s="849"/>
      <c r="N932" s="849">
        <v>4</v>
      </c>
      <c r="O932" s="849">
        <v>7080.44</v>
      </c>
      <c r="P932" s="837"/>
      <c r="Q932" s="850">
        <v>1770.11</v>
      </c>
    </row>
    <row r="933" spans="1:17" ht="14.4" customHeight="1" x14ac:dyDescent="0.3">
      <c r="A933" s="831" t="s">
        <v>588</v>
      </c>
      <c r="B933" s="832" t="s">
        <v>8243</v>
      </c>
      <c r="C933" s="832" t="s">
        <v>6925</v>
      </c>
      <c r="D933" s="832" t="s">
        <v>7496</v>
      </c>
      <c r="E933" s="832" t="s">
        <v>7497</v>
      </c>
      <c r="F933" s="849">
        <v>2</v>
      </c>
      <c r="G933" s="849">
        <v>5008</v>
      </c>
      <c r="H933" s="849"/>
      <c r="I933" s="849">
        <v>2504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588</v>
      </c>
      <c r="B934" s="832" t="s">
        <v>8243</v>
      </c>
      <c r="C934" s="832" t="s">
        <v>6925</v>
      </c>
      <c r="D934" s="832" t="s">
        <v>7542</v>
      </c>
      <c r="E934" s="832" t="s">
        <v>7543</v>
      </c>
      <c r="F934" s="849">
        <v>1</v>
      </c>
      <c r="G934" s="849">
        <v>11607.27</v>
      </c>
      <c r="H934" s="849"/>
      <c r="I934" s="849">
        <v>11607.27</v>
      </c>
      <c r="J934" s="849"/>
      <c r="K934" s="849"/>
      <c r="L934" s="849"/>
      <c r="M934" s="849"/>
      <c r="N934" s="849">
        <v>3</v>
      </c>
      <c r="O934" s="849">
        <v>34821.81</v>
      </c>
      <c r="P934" s="837"/>
      <c r="Q934" s="850">
        <v>11607.269999999999</v>
      </c>
    </row>
    <row r="935" spans="1:17" ht="14.4" customHeight="1" x14ac:dyDescent="0.3">
      <c r="A935" s="831" t="s">
        <v>588</v>
      </c>
      <c r="B935" s="832" t="s">
        <v>8243</v>
      </c>
      <c r="C935" s="832" t="s">
        <v>6925</v>
      </c>
      <c r="D935" s="832" t="s">
        <v>7544</v>
      </c>
      <c r="E935" s="832" t="s">
        <v>7545</v>
      </c>
      <c r="F935" s="849">
        <v>1</v>
      </c>
      <c r="G935" s="849">
        <v>11607.27</v>
      </c>
      <c r="H935" s="849">
        <v>0.33333333333333337</v>
      </c>
      <c r="I935" s="849">
        <v>11607.27</v>
      </c>
      <c r="J935" s="849">
        <v>3</v>
      </c>
      <c r="K935" s="849">
        <v>34821.81</v>
      </c>
      <c r="L935" s="849">
        <v>1</v>
      </c>
      <c r="M935" s="849">
        <v>11607.269999999999</v>
      </c>
      <c r="N935" s="849"/>
      <c r="O935" s="849"/>
      <c r="P935" s="837"/>
      <c r="Q935" s="850"/>
    </row>
    <row r="936" spans="1:17" ht="14.4" customHeight="1" x14ac:dyDescent="0.3">
      <c r="A936" s="831" t="s">
        <v>588</v>
      </c>
      <c r="B936" s="832" t="s">
        <v>8243</v>
      </c>
      <c r="C936" s="832" t="s">
        <v>6925</v>
      </c>
      <c r="D936" s="832" t="s">
        <v>7560</v>
      </c>
      <c r="E936" s="832" t="s">
        <v>7561</v>
      </c>
      <c r="F936" s="849">
        <v>11</v>
      </c>
      <c r="G936" s="849">
        <v>20988</v>
      </c>
      <c r="H936" s="849">
        <v>1.2222222222222223</v>
      </c>
      <c r="I936" s="849">
        <v>1908</v>
      </c>
      <c r="J936" s="849">
        <v>9</v>
      </c>
      <c r="K936" s="849">
        <v>17172</v>
      </c>
      <c r="L936" s="849">
        <v>1</v>
      </c>
      <c r="M936" s="849">
        <v>1908</v>
      </c>
      <c r="N936" s="849">
        <v>8</v>
      </c>
      <c r="O936" s="849">
        <v>15264</v>
      </c>
      <c r="P936" s="837">
        <v>0.88888888888888884</v>
      </c>
      <c r="Q936" s="850">
        <v>1908</v>
      </c>
    </row>
    <row r="937" spans="1:17" ht="14.4" customHeight="1" x14ac:dyDescent="0.3">
      <c r="A937" s="831" t="s">
        <v>588</v>
      </c>
      <c r="B937" s="832" t="s">
        <v>8243</v>
      </c>
      <c r="C937" s="832" t="s">
        <v>6925</v>
      </c>
      <c r="D937" s="832" t="s">
        <v>7587</v>
      </c>
      <c r="E937" s="832" t="s">
        <v>7588</v>
      </c>
      <c r="F937" s="849"/>
      <c r="G937" s="849"/>
      <c r="H937" s="849"/>
      <c r="I937" s="849"/>
      <c r="J937" s="849"/>
      <c r="K937" s="849"/>
      <c r="L937" s="849"/>
      <c r="M937" s="849"/>
      <c r="N937" s="849">
        <v>12</v>
      </c>
      <c r="O937" s="849">
        <v>12660.24</v>
      </c>
      <c r="P937" s="837"/>
      <c r="Q937" s="850">
        <v>1055.02</v>
      </c>
    </row>
    <row r="938" spans="1:17" ht="14.4" customHeight="1" x14ac:dyDescent="0.3">
      <c r="A938" s="831" t="s">
        <v>588</v>
      </c>
      <c r="B938" s="832" t="s">
        <v>8243</v>
      </c>
      <c r="C938" s="832" t="s">
        <v>6925</v>
      </c>
      <c r="D938" s="832" t="s">
        <v>7589</v>
      </c>
      <c r="E938" s="832" t="s">
        <v>7590</v>
      </c>
      <c r="F938" s="849"/>
      <c r="G938" s="849"/>
      <c r="H938" s="849"/>
      <c r="I938" s="849"/>
      <c r="J938" s="849"/>
      <c r="K938" s="849"/>
      <c r="L938" s="849"/>
      <c r="M938" s="849"/>
      <c r="N938" s="849">
        <v>3</v>
      </c>
      <c r="O938" s="849">
        <v>3637.65</v>
      </c>
      <c r="P938" s="837"/>
      <c r="Q938" s="850">
        <v>1212.55</v>
      </c>
    </row>
    <row r="939" spans="1:17" ht="14.4" customHeight="1" x14ac:dyDescent="0.3">
      <c r="A939" s="831" t="s">
        <v>588</v>
      </c>
      <c r="B939" s="832" t="s">
        <v>8243</v>
      </c>
      <c r="C939" s="832" t="s">
        <v>6925</v>
      </c>
      <c r="D939" s="832" t="s">
        <v>7595</v>
      </c>
      <c r="E939" s="832" t="s">
        <v>7596</v>
      </c>
      <c r="F939" s="849"/>
      <c r="G939" s="849"/>
      <c r="H939" s="849"/>
      <c r="I939" s="849"/>
      <c r="J939" s="849"/>
      <c r="K939" s="849"/>
      <c r="L939" s="849"/>
      <c r="M939" s="849"/>
      <c r="N939" s="849">
        <v>2</v>
      </c>
      <c r="O939" s="849">
        <v>2719.42</v>
      </c>
      <c r="P939" s="837"/>
      <c r="Q939" s="850">
        <v>1359.71</v>
      </c>
    </row>
    <row r="940" spans="1:17" ht="14.4" customHeight="1" x14ac:dyDescent="0.3">
      <c r="A940" s="831" t="s">
        <v>588</v>
      </c>
      <c r="B940" s="832" t="s">
        <v>8243</v>
      </c>
      <c r="C940" s="832" t="s">
        <v>6925</v>
      </c>
      <c r="D940" s="832" t="s">
        <v>7605</v>
      </c>
      <c r="E940" s="832" t="s">
        <v>7606</v>
      </c>
      <c r="F940" s="849"/>
      <c r="G940" s="849"/>
      <c r="H940" s="849"/>
      <c r="I940" s="849"/>
      <c r="J940" s="849"/>
      <c r="K940" s="849"/>
      <c r="L940" s="849"/>
      <c r="M940" s="849"/>
      <c r="N940" s="849">
        <v>1</v>
      </c>
      <c r="O940" s="849">
        <v>1380</v>
      </c>
      <c r="P940" s="837"/>
      <c r="Q940" s="850">
        <v>1380</v>
      </c>
    </row>
    <row r="941" spans="1:17" ht="14.4" customHeight="1" x14ac:dyDescent="0.3">
      <c r="A941" s="831" t="s">
        <v>588</v>
      </c>
      <c r="B941" s="832" t="s">
        <v>8243</v>
      </c>
      <c r="C941" s="832" t="s">
        <v>6925</v>
      </c>
      <c r="D941" s="832" t="s">
        <v>7607</v>
      </c>
      <c r="E941" s="832" t="s">
        <v>7608</v>
      </c>
      <c r="F941" s="849">
        <v>2</v>
      </c>
      <c r="G941" s="849">
        <v>559.64</v>
      </c>
      <c r="H941" s="849"/>
      <c r="I941" s="849">
        <v>279.82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" customHeight="1" x14ac:dyDescent="0.3">
      <c r="A942" s="831" t="s">
        <v>588</v>
      </c>
      <c r="B942" s="832" t="s">
        <v>8243</v>
      </c>
      <c r="C942" s="832" t="s">
        <v>6925</v>
      </c>
      <c r="D942" s="832" t="s">
        <v>7632</v>
      </c>
      <c r="E942" s="832" t="s">
        <v>7633</v>
      </c>
      <c r="F942" s="849"/>
      <c r="G942" s="849"/>
      <c r="H942" s="849"/>
      <c r="I942" s="849"/>
      <c r="J942" s="849"/>
      <c r="K942" s="849"/>
      <c r="L942" s="849"/>
      <c r="M942" s="849"/>
      <c r="N942" s="849">
        <v>2</v>
      </c>
      <c r="O942" s="849">
        <v>3233.46</v>
      </c>
      <c r="P942" s="837"/>
      <c r="Q942" s="850">
        <v>1616.73</v>
      </c>
    </row>
    <row r="943" spans="1:17" ht="14.4" customHeight="1" x14ac:dyDescent="0.3">
      <c r="A943" s="831" t="s">
        <v>588</v>
      </c>
      <c r="B943" s="832" t="s">
        <v>8243</v>
      </c>
      <c r="C943" s="832" t="s">
        <v>6925</v>
      </c>
      <c r="D943" s="832" t="s">
        <v>7652</v>
      </c>
      <c r="E943" s="832" t="s">
        <v>7653</v>
      </c>
      <c r="F943" s="849"/>
      <c r="G943" s="849"/>
      <c r="H943" s="849"/>
      <c r="I943" s="849"/>
      <c r="J943" s="849">
        <v>1</v>
      </c>
      <c r="K943" s="849">
        <v>31050</v>
      </c>
      <c r="L943" s="849">
        <v>1</v>
      </c>
      <c r="M943" s="849">
        <v>31050</v>
      </c>
      <c r="N943" s="849">
        <v>2</v>
      </c>
      <c r="O943" s="849">
        <v>56949.15</v>
      </c>
      <c r="P943" s="837">
        <v>1.8341111111111112</v>
      </c>
      <c r="Q943" s="850">
        <v>28474.575000000001</v>
      </c>
    </row>
    <row r="944" spans="1:17" ht="14.4" customHeight="1" x14ac:dyDescent="0.3">
      <c r="A944" s="831" t="s">
        <v>588</v>
      </c>
      <c r="B944" s="832" t="s">
        <v>8243</v>
      </c>
      <c r="C944" s="832" t="s">
        <v>6925</v>
      </c>
      <c r="D944" s="832" t="s">
        <v>8258</v>
      </c>
      <c r="E944" s="832" t="s">
        <v>8259</v>
      </c>
      <c r="F944" s="849"/>
      <c r="G944" s="849"/>
      <c r="H944" s="849"/>
      <c r="I944" s="849"/>
      <c r="J944" s="849">
        <v>1</v>
      </c>
      <c r="K944" s="849">
        <v>6426</v>
      </c>
      <c r="L944" s="849">
        <v>1</v>
      </c>
      <c r="M944" s="849">
        <v>6426</v>
      </c>
      <c r="N944" s="849"/>
      <c r="O944" s="849"/>
      <c r="P944" s="837"/>
      <c r="Q944" s="850"/>
    </row>
    <row r="945" spans="1:17" ht="14.4" customHeight="1" x14ac:dyDescent="0.3">
      <c r="A945" s="831" t="s">
        <v>588</v>
      </c>
      <c r="B945" s="832" t="s">
        <v>8243</v>
      </c>
      <c r="C945" s="832" t="s">
        <v>6925</v>
      </c>
      <c r="D945" s="832" t="s">
        <v>7738</v>
      </c>
      <c r="E945" s="832" t="s">
        <v>7739</v>
      </c>
      <c r="F945" s="849"/>
      <c r="G945" s="849"/>
      <c r="H945" s="849"/>
      <c r="I945" s="849"/>
      <c r="J945" s="849"/>
      <c r="K945" s="849"/>
      <c r="L945" s="849"/>
      <c r="M945" s="849"/>
      <c r="N945" s="849">
        <v>1</v>
      </c>
      <c r="O945" s="849">
        <v>1874.7</v>
      </c>
      <c r="P945" s="837"/>
      <c r="Q945" s="850">
        <v>1874.7</v>
      </c>
    </row>
    <row r="946" spans="1:17" ht="14.4" customHeight="1" x14ac:dyDescent="0.3">
      <c r="A946" s="831" t="s">
        <v>588</v>
      </c>
      <c r="B946" s="832" t="s">
        <v>8243</v>
      </c>
      <c r="C946" s="832" t="s">
        <v>6925</v>
      </c>
      <c r="D946" s="832" t="s">
        <v>7749</v>
      </c>
      <c r="E946" s="832" t="s">
        <v>7750</v>
      </c>
      <c r="F946" s="849"/>
      <c r="G946" s="849"/>
      <c r="H946" s="849"/>
      <c r="I946" s="849"/>
      <c r="J946" s="849">
        <v>4</v>
      </c>
      <c r="K946" s="849">
        <v>15918.96</v>
      </c>
      <c r="L946" s="849">
        <v>1</v>
      </c>
      <c r="M946" s="849">
        <v>3979.74</v>
      </c>
      <c r="N946" s="849">
        <v>1</v>
      </c>
      <c r="O946" s="849">
        <v>3979.74</v>
      </c>
      <c r="P946" s="837">
        <v>0.25</v>
      </c>
      <c r="Q946" s="850">
        <v>3979.74</v>
      </c>
    </row>
    <row r="947" spans="1:17" ht="14.4" customHeight="1" x14ac:dyDescent="0.3">
      <c r="A947" s="831" t="s">
        <v>588</v>
      </c>
      <c r="B947" s="832" t="s">
        <v>8243</v>
      </c>
      <c r="C947" s="832" t="s">
        <v>6925</v>
      </c>
      <c r="D947" s="832" t="s">
        <v>7756</v>
      </c>
      <c r="E947" s="832" t="s">
        <v>7757</v>
      </c>
      <c r="F947" s="849"/>
      <c r="G947" s="849"/>
      <c r="H947" s="849"/>
      <c r="I947" s="849"/>
      <c r="J947" s="849">
        <v>4</v>
      </c>
      <c r="K947" s="849">
        <v>6580</v>
      </c>
      <c r="L947" s="849">
        <v>1</v>
      </c>
      <c r="M947" s="849">
        <v>1645</v>
      </c>
      <c r="N947" s="849">
        <v>5</v>
      </c>
      <c r="O947" s="849">
        <v>8225</v>
      </c>
      <c r="P947" s="837">
        <v>1.25</v>
      </c>
      <c r="Q947" s="850">
        <v>1645</v>
      </c>
    </row>
    <row r="948" spans="1:17" ht="14.4" customHeight="1" x14ac:dyDescent="0.3">
      <c r="A948" s="831" t="s">
        <v>588</v>
      </c>
      <c r="B948" s="832" t="s">
        <v>8243</v>
      </c>
      <c r="C948" s="832" t="s">
        <v>6925</v>
      </c>
      <c r="D948" s="832" t="s">
        <v>7759</v>
      </c>
      <c r="E948" s="832" t="s">
        <v>7760</v>
      </c>
      <c r="F948" s="849"/>
      <c r="G948" s="849"/>
      <c r="H948" s="849"/>
      <c r="I948" s="849"/>
      <c r="J948" s="849"/>
      <c r="K948" s="849"/>
      <c r="L948" s="849"/>
      <c r="M948" s="849"/>
      <c r="N948" s="849">
        <v>2</v>
      </c>
      <c r="O948" s="849">
        <v>25018.28</v>
      </c>
      <c r="P948" s="837"/>
      <c r="Q948" s="850">
        <v>12509.14</v>
      </c>
    </row>
    <row r="949" spans="1:17" ht="14.4" customHeight="1" x14ac:dyDescent="0.3">
      <c r="A949" s="831" t="s">
        <v>588</v>
      </c>
      <c r="B949" s="832" t="s">
        <v>8243</v>
      </c>
      <c r="C949" s="832" t="s">
        <v>6925</v>
      </c>
      <c r="D949" s="832" t="s">
        <v>7761</v>
      </c>
      <c r="E949" s="832" t="s">
        <v>7762</v>
      </c>
      <c r="F949" s="849"/>
      <c r="G949" s="849"/>
      <c r="H949" s="849"/>
      <c r="I949" s="849"/>
      <c r="J949" s="849"/>
      <c r="K949" s="849"/>
      <c r="L949" s="849"/>
      <c r="M949" s="849"/>
      <c r="N949" s="849">
        <v>2</v>
      </c>
      <c r="O949" s="849">
        <v>11600.24</v>
      </c>
      <c r="P949" s="837"/>
      <c r="Q949" s="850">
        <v>5800.12</v>
      </c>
    </row>
    <row r="950" spans="1:17" ht="14.4" customHeight="1" x14ac:dyDescent="0.3">
      <c r="A950" s="831" t="s">
        <v>588</v>
      </c>
      <c r="B950" s="832" t="s">
        <v>8243</v>
      </c>
      <c r="C950" s="832" t="s">
        <v>6925</v>
      </c>
      <c r="D950" s="832" t="s">
        <v>7797</v>
      </c>
      <c r="E950" s="832" t="s">
        <v>7798</v>
      </c>
      <c r="F950" s="849"/>
      <c r="G950" s="849"/>
      <c r="H950" s="849"/>
      <c r="I950" s="849"/>
      <c r="J950" s="849"/>
      <c r="K950" s="849"/>
      <c r="L950" s="849"/>
      <c r="M950" s="849"/>
      <c r="N950" s="849">
        <v>6</v>
      </c>
      <c r="O950" s="849">
        <v>8202</v>
      </c>
      <c r="P950" s="837"/>
      <c r="Q950" s="850">
        <v>1367</v>
      </c>
    </row>
    <row r="951" spans="1:17" ht="14.4" customHeight="1" x14ac:dyDescent="0.3">
      <c r="A951" s="831" t="s">
        <v>588</v>
      </c>
      <c r="B951" s="832" t="s">
        <v>8243</v>
      </c>
      <c r="C951" s="832" t="s">
        <v>6925</v>
      </c>
      <c r="D951" s="832" t="s">
        <v>7813</v>
      </c>
      <c r="E951" s="832" t="s">
        <v>7814</v>
      </c>
      <c r="F951" s="849"/>
      <c r="G951" s="849"/>
      <c r="H951" s="849"/>
      <c r="I951" s="849"/>
      <c r="J951" s="849"/>
      <c r="K951" s="849"/>
      <c r="L951" s="849"/>
      <c r="M951" s="849"/>
      <c r="N951" s="849">
        <v>2</v>
      </c>
      <c r="O951" s="849">
        <v>2624</v>
      </c>
      <c r="P951" s="837"/>
      <c r="Q951" s="850">
        <v>1312</v>
      </c>
    </row>
    <row r="952" spans="1:17" ht="14.4" customHeight="1" x14ac:dyDescent="0.3">
      <c r="A952" s="831" t="s">
        <v>588</v>
      </c>
      <c r="B952" s="832" t="s">
        <v>8243</v>
      </c>
      <c r="C952" s="832" t="s">
        <v>6925</v>
      </c>
      <c r="D952" s="832" t="s">
        <v>7845</v>
      </c>
      <c r="E952" s="832" t="s">
        <v>7846</v>
      </c>
      <c r="F952" s="849">
        <v>1</v>
      </c>
      <c r="G952" s="849">
        <v>2342.1799999999998</v>
      </c>
      <c r="H952" s="849"/>
      <c r="I952" s="849">
        <v>2342.1799999999998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588</v>
      </c>
      <c r="B953" s="832" t="s">
        <v>8243</v>
      </c>
      <c r="C953" s="832" t="s">
        <v>6788</v>
      </c>
      <c r="D953" s="832" t="s">
        <v>6789</v>
      </c>
      <c r="E953" s="832" t="s">
        <v>6790</v>
      </c>
      <c r="F953" s="849">
        <v>6</v>
      </c>
      <c r="G953" s="849">
        <v>1410</v>
      </c>
      <c r="H953" s="849">
        <v>0.702191235059761</v>
      </c>
      <c r="I953" s="849">
        <v>235</v>
      </c>
      <c r="J953" s="849">
        <v>8</v>
      </c>
      <c r="K953" s="849">
        <v>2008</v>
      </c>
      <c r="L953" s="849">
        <v>1</v>
      </c>
      <c r="M953" s="849">
        <v>251</v>
      </c>
      <c r="N953" s="849">
        <v>20</v>
      </c>
      <c r="O953" s="849">
        <v>5020</v>
      </c>
      <c r="P953" s="837">
        <v>2.5</v>
      </c>
      <c r="Q953" s="850">
        <v>251</v>
      </c>
    </row>
    <row r="954" spans="1:17" ht="14.4" customHeight="1" x14ac:dyDescent="0.3">
      <c r="A954" s="831" t="s">
        <v>588</v>
      </c>
      <c r="B954" s="832" t="s">
        <v>8243</v>
      </c>
      <c r="C954" s="832" t="s">
        <v>6788</v>
      </c>
      <c r="D954" s="832" t="s">
        <v>8041</v>
      </c>
      <c r="E954" s="832" t="s">
        <v>8042</v>
      </c>
      <c r="F954" s="849">
        <v>0</v>
      </c>
      <c r="G954" s="849">
        <v>0</v>
      </c>
      <c r="H954" s="849"/>
      <c r="I954" s="849"/>
      <c r="J954" s="849">
        <v>0</v>
      </c>
      <c r="K954" s="849">
        <v>0</v>
      </c>
      <c r="L954" s="849"/>
      <c r="M954" s="849"/>
      <c r="N954" s="849">
        <v>0</v>
      </c>
      <c r="O954" s="849">
        <v>0</v>
      </c>
      <c r="P954" s="837"/>
      <c r="Q954" s="850"/>
    </row>
    <row r="955" spans="1:17" ht="14.4" customHeight="1" x14ac:dyDescent="0.3">
      <c r="A955" s="831" t="s">
        <v>588</v>
      </c>
      <c r="B955" s="832" t="s">
        <v>8243</v>
      </c>
      <c r="C955" s="832" t="s">
        <v>6788</v>
      </c>
      <c r="D955" s="832" t="s">
        <v>8043</v>
      </c>
      <c r="E955" s="832" t="s">
        <v>8044</v>
      </c>
      <c r="F955" s="849">
        <v>885</v>
      </c>
      <c r="G955" s="849">
        <v>0</v>
      </c>
      <c r="H955" s="849"/>
      <c r="I955" s="849">
        <v>0</v>
      </c>
      <c r="J955" s="849">
        <v>1128</v>
      </c>
      <c r="K955" s="849">
        <v>0</v>
      </c>
      <c r="L955" s="849"/>
      <c r="M955" s="849">
        <v>0</v>
      </c>
      <c r="N955" s="849">
        <v>774</v>
      </c>
      <c r="O955" s="849">
        <v>0</v>
      </c>
      <c r="P955" s="837"/>
      <c r="Q955" s="850">
        <v>0</v>
      </c>
    </row>
    <row r="956" spans="1:17" ht="14.4" customHeight="1" x14ac:dyDescent="0.3">
      <c r="A956" s="831" t="s">
        <v>588</v>
      </c>
      <c r="B956" s="832" t="s">
        <v>8243</v>
      </c>
      <c r="C956" s="832" t="s">
        <v>6788</v>
      </c>
      <c r="D956" s="832" t="s">
        <v>8045</v>
      </c>
      <c r="E956" s="832" t="s">
        <v>8046</v>
      </c>
      <c r="F956" s="849">
        <v>12</v>
      </c>
      <c r="G956" s="849">
        <v>0</v>
      </c>
      <c r="H956" s="849"/>
      <c r="I956" s="849">
        <v>0</v>
      </c>
      <c r="J956" s="849">
        <v>18</v>
      </c>
      <c r="K956" s="849">
        <v>0</v>
      </c>
      <c r="L956" s="849"/>
      <c r="M956" s="849">
        <v>0</v>
      </c>
      <c r="N956" s="849">
        <v>20</v>
      </c>
      <c r="O956" s="849">
        <v>0</v>
      </c>
      <c r="P956" s="837"/>
      <c r="Q956" s="850">
        <v>0</v>
      </c>
    </row>
    <row r="957" spans="1:17" ht="14.4" customHeight="1" x14ac:dyDescent="0.3">
      <c r="A957" s="831" t="s">
        <v>588</v>
      </c>
      <c r="B957" s="832" t="s">
        <v>8243</v>
      </c>
      <c r="C957" s="832" t="s">
        <v>6788</v>
      </c>
      <c r="D957" s="832" t="s">
        <v>6863</v>
      </c>
      <c r="E957" s="832" t="s">
        <v>6864</v>
      </c>
      <c r="F957" s="849"/>
      <c r="G957" s="849"/>
      <c r="H957" s="849"/>
      <c r="I957" s="849"/>
      <c r="J957" s="849"/>
      <c r="K957" s="849"/>
      <c r="L957" s="849"/>
      <c r="M957" s="849"/>
      <c r="N957" s="849">
        <v>1</v>
      </c>
      <c r="O957" s="849">
        <v>0</v>
      </c>
      <c r="P957" s="837"/>
      <c r="Q957" s="850">
        <v>0</v>
      </c>
    </row>
    <row r="958" spans="1:17" ht="14.4" customHeight="1" x14ac:dyDescent="0.3">
      <c r="A958" s="831" t="s">
        <v>588</v>
      </c>
      <c r="B958" s="832" t="s">
        <v>8243</v>
      </c>
      <c r="C958" s="832" t="s">
        <v>6788</v>
      </c>
      <c r="D958" s="832" t="s">
        <v>8260</v>
      </c>
      <c r="E958" s="832" t="s">
        <v>8261</v>
      </c>
      <c r="F958" s="849">
        <v>1235</v>
      </c>
      <c r="G958" s="849">
        <v>6762860</v>
      </c>
      <c r="H958" s="849">
        <v>0.97705696202531644</v>
      </c>
      <c r="I958" s="849">
        <v>5476</v>
      </c>
      <c r="J958" s="849">
        <v>1264</v>
      </c>
      <c r="K958" s="849">
        <v>6921664</v>
      </c>
      <c r="L958" s="849">
        <v>1</v>
      </c>
      <c r="M958" s="849">
        <v>5476</v>
      </c>
      <c r="N958" s="849">
        <v>1247</v>
      </c>
      <c r="O958" s="849">
        <v>6828572</v>
      </c>
      <c r="P958" s="837">
        <v>0.98655063291139244</v>
      </c>
      <c r="Q958" s="850">
        <v>5476</v>
      </c>
    </row>
    <row r="959" spans="1:17" ht="14.4" customHeight="1" x14ac:dyDescent="0.3">
      <c r="A959" s="831" t="s">
        <v>588</v>
      </c>
      <c r="B959" s="832" t="s">
        <v>8243</v>
      </c>
      <c r="C959" s="832" t="s">
        <v>6788</v>
      </c>
      <c r="D959" s="832" t="s">
        <v>7005</v>
      </c>
      <c r="E959" s="832" t="s">
        <v>7006</v>
      </c>
      <c r="F959" s="849">
        <v>2</v>
      </c>
      <c r="G959" s="849">
        <v>0</v>
      </c>
      <c r="H959" s="849"/>
      <c r="I959" s="849">
        <v>0</v>
      </c>
      <c r="J959" s="849">
        <v>4</v>
      </c>
      <c r="K959" s="849">
        <v>0</v>
      </c>
      <c r="L959" s="849"/>
      <c r="M959" s="849">
        <v>0</v>
      </c>
      <c r="N959" s="849">
        <v>5</v>
      </c>
      <c r="O959" s="849">
        <v>0</v>
      </c>
      <c r="P959" s="837"/>
      <c r="Q959" s="850">
        <v>0</v>
      </c>
    </row>
    <row r="960" spans="1:17" ht="14.4" customHeight="1" x14ac:dyDescent="0.3">
      <c r="A960" s="831" t="s">
        <v>588</v>
      </c>
      <c r="B960" s="832" t="s">
        <v>8243</v>
      </c>
      <c r="C960" s="832" t="s">
        <v>6788</v>
      </c>
      <c r="D960" s="832" t="s">
        <v>6887</v>
      </c>
      <c r="E960" s="832" t="s">
        <v>6888</v>
      </c>
      <c r="F960" s="849">
        <v>14</v>
      </c>
      <c r="G960" s="849">
        <v>4885</v>
      </c>
      <c r="H960" s="849">
        <v>0.57094436652641423</v>
      </c>
      <c r="I960" s="849">
        <v>348.92857142857144</v>
      </c>
      <c r="J960" s="849">
        <v>23</v>
      </c>
      <c r="K960" s="849">
        <v>8556</v>
      </c>
      <c r="L960" s="849">
        <v>1</v>
      </c>
      <c r="M960" s="849">
        <v>372</v>
      </c>
      <c r="N960" s="849">
        <v>22</v>
      </c>
      <c r="O960" s="849">
        <v>8206</v>
      </c>
      <c r="P960" s="837">
        <v>0.95909303412809721</v>
      </c>
      <c r="Q960" s="850">
        <v>373</v>
      </c>
    </row>
    <row r="961" spans="1:17" ht="14.4" customHeight="1" x14ac:dyDescent="0.3">
      <c r="A961" s="831" t="s">
        <v>8262</v>
      </c>
      <c r="B961" s="832" t="s">
        <v>6809</v>
      </c>
      <c r="C961" s="832" t="s">
        <v>6788</v>
      </c>
      <c r="D961" s="832" t="s">
        <v>6789</v>
      </c>
      <c r="E961" s="832" t="s">
        <v>6790</v>
      </c>
      <c r="F961" s="849">
        <v>2</v>
      </c>
      <c r="G961" s="849">
        <v>470</v>
      </c>
      <c r="H961" s="849">
        <v>1.8725099601593624</v>
      </c>
      <c r="I961" s="849">
        <v>235</v>
      </c>
      <c r="J961" s="849">
        <v>1</v>
      </c>
      <c r="K961" s="849">
        <v>251</v>
      </c>
      <c r="L961" s="849">
        <v>1</v>
      </c>
      <c r="M961" s="849">
        <v>251</v>
      </c>
      <c r="N961" s="849"/>
      <c r="O961" s="849"/>
      <c r="P961" s="837"/>
      <c r="Q961" s="850"/>
    </row>
    <row r="962" spans="1:17" ht="14.4" customHeight="1" x14ac:dyDescent="0.3">
      <c r="A962" s="831" t="s">
        <v>8262</v>
      </c>
      <c r="B962" s="832" t="s">
        <v>6809</v>
      </c>
      <c r="C962" s="832" t="s">
        <v>6788</v>
      </c>
      <c r="D962" s="832" t="s">
        <v>6851</v>
      </c>
      <c r="E962" s="832" t="s">
        <v>6852</v>
      </c>
      <c r="F962" s="849">
        <v>1</v>
      </c>
      <c r="G962" s="849">
        <v>118</v>
      </c>
      <c r="H962" s="849">
        <v>0.46825396825396826</v>
      </c>
      <c r="I962" s="849">
        <v>118</v>
      </c>
      <c r="J962" s="849">
        <v>2</v>
      </c>
      <c r="K962" s="849">
        <v>252</v>
      </c>
      <c r="L962" s="849">
        <v>1</v>
      </c>
      <c r="M962" s="849">
        <v>126</v>
      </c>
      <c r="N962" s="849"/>
      <c r="O962" s="849"/>
      <c r="P962" s="837"/>
      <c r="Q962" s="850"/>
    </row>
    <row r="963" spans="1:17" ht="14.4" customHeight="1" x14ac:dyDescent="0.3">
      <c r="A963" s="831" t="s">
        <v>8262</v>
      </c>
      <c r="B963" s="832" t="s">
        <v>6809</v>
      </c>
      <c r="C963" s="832" t="s">
        <v>6788</v>
      </c>
      <c r="D963" s="832" t="s">
        <v>6793</v>
      </c>
      <c r="E963" s="832" t="s">
        <v>6794</v>
      </c>
      <c r="F963" s="849"/>
      <c r="G963" s="849"/>
      <c r="H963" s="849"/>
      <c r="I963" s="849"/>
      <c r="J963" s="849"/>
      <c r="K963" s="849"/>
      <c r="L963" s="849"/>
      <c r="M963" s="849"/>
      <c r="N963" s="849">
        <v>1</v>
      </c>
      <c r="O963" s="849">
        <v>1028</v>
      </c>
      <c r="P963" s="837"/>
      <c r="Q963" s="850">
        <v>1028</v>
      </c>
    </row>
    <row r="964" spans="1:17" ht="14.4" customHeight="1" x14ac:dyDescent="0.3">
      <c r="A964" s="831" t="s">
        <v>8262</v>
      </c>
      <c r="B964" s="832" t="s">
        <v>6809</v>
      </c>
      <c r="C964" s="832" t="s">
        <v>6788</v>
      </c>
      <c r="D964" s="832" t="s">
        <v>6797</v>
      </c>
      <c r="E964" s="832" t="s">
        <v>6798</v>
      </c>
      <c r="F964" s="849">
        <v>1</v>
      </c>
      <c r="G964" s="849">
        <v>0</v>
      </c>
      <c r="H964" s="849"/>
      <c r="I964" s="849">
        <v>0</v>
      </c>
      <c r="J964" s="849"/>
      <c r="K964" s="849"/>
      <c r="L964" s="849"/>
      <c r="M964" s="849"/>
      <c r="N964" s="849"/>
      <c r="O964" s="849"/>
      <c r="P964" s="837"/>
      <c r="Q964" s="850"/>
    </row>
    <row r="965" spans="1:17" ht="14.4" customHeight="1" x14ac:dyDescent="0.3">
      <c r="A965" s="831" t="s">
        <v>8263</v>
      </c>
      <c r="B965" s="832" t="s">
        <v>6809</v>
      </c>
      <c r="C965" s="832" t="s">
        <v>6788</v>
      </c>
      <c r="D965" s="832" t="s">
        <v>6789</v>
      </c>
      <c r="E965" s="832" t="s">
        <v>6790</v>
      </c>
      <c r="F965" s="849"/>
      <c r="G965" s="849"/>
      <c r="H965" s="849"/>
      <c r="I965" s="849"/>
      <c r="J965" s="849"/>
      <c r="K965" s="849"/>
      <c r="L965" s="849"/>
      <c r="M965" s="849"/>
      <c r="N965" s="849">
        <v>1</v>
      </c>
      <c r="O965" s="849">
        <v>251</v>
      </c>
      <c r="P965" s="837"/>
      <c r="Q965" s="850">
        <v>251</v>
      </c>
    </row>
    <row r="966" spans="1:17" ht="14.4" customHeight="1" x14ac:dyDescent="0.3">
      <c r="A966" s="831" t="s">
        <v>8263</v>
      </c>
      <c r="B966" s="832" t="s">
        <v>6809</v>
      </c>
      <c r="C966" s="832" t="s">
        <v>6788</v>
      </c>
      <c r="D966" s="832" t="s">
        <v>6851</v>
      </c>
      <c r="E966" s="832" t="s">
        <v>6852</v>
      </c>
      <c r="F966" s="849">
        <v>1</v>
      </c>
      <c r="G966" s="849">
        <v>118</v>
      </c>
      <c r="H966" s="849"/>
      <c r="I966" s="849">
        <v>118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" customHeight="1" x14ac:dyDescent="0.3">
      <c r="A967" s="831" t="s">
        <v>8264</v>
      </c>
      <c r="B967" s="832" t="s">
        <v>6809</v>
      </c>
      <c r="C967" s="832" t="s">
        <v>6788</v>
      </c>
      <c r="D967" s="832" t="s">
        <v>6789</v>
      </c>
      <c r="E967" s="832" t="s">
        <v>6790</v>
      </c>
      <c r="F967" s="849"/>
      <c r="G967" s="849"/>
      <c r="H967" s="849"/>
      <c r="I967" s="849"/>
      <c r="J967" s="849">
        <v>1</v>
      </c>
      <c r="K967" s="849">
        <v>251</v>
      </c>
      <c r="L967" s="849">
        <v>1</v>
      </c>
      <c r="M967" s="849">
        <v>251</v>
      </c>
      <c r="N967" s="849">
        <v>2</v>
      </c>
      <c r="O967" s="849">
        <v>502</v>
      </c>
      <c r="P967" s="837">
        <v>2</v>
      </c>
      <c r="Q967" s="850">
        <v>251</v>
      </c>
    </row>
    <row r="968" spans="1:17" ht="14.4" customHeight="1" x14ac:dyDescent="0.3">
      <c r="A968" s="831" t="s">
        <v>8264</v>
      </c>
      <c r="B968" s="832" t="s">
        <v>6809</v>
      </c>
      <c r="C968" s="832" t="s">
        <v>6788</v>
      </c>
      <c r="D968" s="832" t="s">
        <v>6795</v>
      </c>
      <c r="E968" s="832" t="s">
        <v>6796</v>
      </c>
      <c r="F968" s="849"/>
      <c r="G968" s="849"/>
      <c r="H968" s="849"/>
      <c r="I968" s="849"/>
      <c r="J968" s="849"/>
      <c r="K968" s="849"/>
      <c r="L968" s="849"/>
      <c r="M968" s="849"/>
      <c r="N968" s="849">
        <v>1</v>
      </c>
      <c r="O968" s="849">
        <v>163</v>
      </c>
      <c r="P968" s="837"/>
      <c r="Q968" s="850">
        <v>163</v>
      </c>
    </row>
    <row r="969" spans="1:17" ht="14.4" customHeight="1" x14ac:dyDescent="0.3">
      <c r="A969" s="831" t="s">
        <v>8264</v>
      </c>
      <c r="B969" s="832" t="s">
        <v>6809</v>
      </c>
      <c r="C969" s="832" t="s">
        <v>6788</v>
      </c>
      <c r="D969" s="832" t="s">
        <v>6799</v>
      </c>
      <c r="E969" s="832" t="s">
        <v>6800</v>
      </c>
      <c r="F969" s="849"/>
      <c r="G969" s="849"/>
      <c r="H969" s="849"/>
      <c r="I969" s="849"/>
      <c r="J969" s="849"/>
      <c r="K969" s="849"/>
      <c r="L969" s="849"/>
      <c r="M969" s="849"/>
      <c r="N969" s="849">
        <v>1</v>
      </c>
      <c r="O969" s="849">
        <v>86</v>
      </c>
      <c r="P969" s="837"/>
      <c r="Q969" s="850">
        <v>86</v>
      </c>
    </row>
    <row r="970" spans="1:17" ht="14.4" customHeight="1" x14ac:dyDescent="0.3">
      <c r="A970" s="831" t="s">
        <v>8265</v>
      </c>
      <c r="B970" s="832" t="s">
        <v>6809</v>
      </c>
      <c r="C970" s="832" t="s">
        <v>6788</v>
      </c>
      <c r="D970" s="832" t="s">
        <v>6789</v>
      </c>
      <c r="E970" s="832" t="s">
        <v>6790</v>
      </c>
      <c r="F970" s="849">
        <v>6</v>
      </c>
      <c r="G970" s="849">
        <v>1410</v>
      </c>
      <c r="H970" s="849">
        <v>1.8725099601593624</v>
      </c>
      <c r="I970" s="849">
        <v>235</v>
      </c>
      <c r="J970" s="849">
        <v>3</v>
      </c>
      <c r="K970" s="849">
        <v>753</v>
      </c>
      <c r="L970" s="849">
        <v>1</v>
      </c>
      <c r="M970" s="849">
        <v>251</v>
      </c>
      <c r="N970" s="849">
        <v>2</v>
      </c>
      <c r="O970" s="849">
        <v>502</v>
      </c>
      <c r="P970" s="837">
        <v>0.66666666666666663</v>
      </c>
      <c r="Q970" s="850">
        <v>251</v>
      </c>
    </row>
    <row r="971" spans="1:17" ht="14.4" customHeight="1" x14ac:dyDescent="0.3">
      <c r="A971" s="831" t="s">
        <v>8265</v>
      </c>
      <c r="B971" s="832" t="s">
        <v>6809</v>
      </c>
      <c r="C971" s="832" t="s">
        <v>6788</v>
      </c>
      <c r="D971" s="832" t="s">
        <v>6851</v>
      </c>
      <c r="E971" s="832" t="s">
        <v>6852</v>
      </c>
      <c r="F971" s="849">
        <v>7</v>
      </c>
      <c r="G971" s="849">
        <v>826</v>
      </c>
      <c r="H971" s="849">
        <v>3.2777777777777777</v>
      </c>
      <c r="I971" s="849">
        <v>118</v>
      </c>
      <c r="J971" s="849">
        <v>2</v>
      </c>
      <c r="K971" s="849">
        <v>252</v>
      </c>
      <c r="L971" s="849">
        <v>1</v>
      </c>
      <c r="M971" s="849">
        <v>126</v>
      </c>
      <c r="N971" s="849">
        <v>3</v>
      </c>
      <c r="O971" s="849">
        <v>378</v>
      </c>
      <c r="P971" s="837">
        <v>1.5</v>
      </c>
      <c r="Q971" s="850">
        <v>126</v>
      </c>
    </row>
    <row r="972" spans="1:17" ht="14.4" customHeight="1" x14ac:dyDescent="0.3">
      <c r="A972" s="831" t="s">
        <v>8265</v>
      </c>
      <c r="B972" s="832" t="s">
        <v>6809</v>
      </c>
      <c r="C972" s="832" t="s">
        <v>6788</v>
      </c>
      <c r="D972" s="832" t="s">
        <v>6795</v>
      </c>
      <c r="E972" s="832" t="s">
        <v>6796</v>
      </c>
      <c r="F972" s="849">
        <v>1</v>
      </c>
      <c r="G972" s="849">
        <v>157</v>
      </c>
      <c r="H972" s="849">
        <v>0.96319018404907975</v>
      </c>
      <c r="I972" s="849">
        <v>157</v>
      </c>
      <c r="J972" s="849">
        <v>1</v>
      </c>
      <c r="K972" s="849">
        <v>163</v>
      </c>
      <c r="L972" s="849">
        <v>1</v>
      </c>
      <c r="M972" s="849">
        <v>163</v>
      </c>
      <c r="N972" s="849">
        <v>2</v>
      </c>
      <c r="O972" s="849">
        <v>326</v>
      </c>
      <c r="P972" s="837">
        <v>2</v>
      </c>
      <c r="Q972" s="850">
        <v>163</v>
      </c>
    </row>
    <row r="973" spans="1:17" ht="14.4" customHeight="1" x14ac:dyDescent="0.3">
      <c r="A973" s="831" t="s">
        <v>8265</v>
      </c>
      <c r="B973" s="832" t="s">
        <v>6809</v>
      </c>
      <c r="C973" s="832" t="s">
        <v>6788</v>
      </c>
      <c r="D973" s="832" t="s">
        <v>6797</v>
      </c>
      <c r="E973" s="832" t="s">
        <v>6798</v>
      </c>
      <c r="F973" s="849">
        <v>1</v>
      </c>
      <c r="G973" s="849">
        <v>0</v>
      </c>
      <c r="H973" s="849"/>
      <c r="I973" s="849">
        <v>0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" customHeight="1" x14ac:dyDescent="0.3">
      <c r="A974" s="831" t="s">
        <v>8265</v>
      </c>
      <c r="B974" s="832" t="s">
        <v>6809</v>
      </c>
      <c r="C974" s="832" t="s">
        <v>6788</v>
      </c>
      <c r="D974" s="832" t="s">
        <v>6799</v>
      </c>
      <c r="E974" s="832" t="s">
        <v>6800</v>
      </c>
      <c r="F974" s="849">
        <v>1</v>
      </c>
      <c r="G974" s="849">
        <v>82</v>
      </c>
      <c r="H974" s="849">
        <v>0.95348837209302328</v>
      </c>
      <c r="I974" s="849">
        <v>82</v>
      </c>
      <c r="J974" s="849">
        <v>1</v>
      </c>
      <c r="K974" s="849">
        <v>86</v>
      </c>
      <c r="L974" s="849">
        <v>1</v>
      </c>
      <c r="M974" s="849">
        <v>86</v>
      </c>
      <c r="N974" s="849">
        <v>2</v>
      </c>
      <c r="O974" s="849">
        <v>172</v>
      </c>
      <c r="P974" s="837">
        <v>2</v>
      </c>
      <c r="Q974" s="850">
        <v>86</v>
      </c>
    </row>
    <row r="975" spans="1:17" ht="14.4" customHeight="1" x14ac:dyDescent="0.3">
      <c r="A975" s="831" t="s">
        <v>8266</v>
      </c>
      <c r="B975" s="832" t="s">
        <v>6809</v>
      </c>
      <c r="C975" s="832" t="s">
        <v>6788</v>
      </c>
      <c r="D975" s="832" t="s">
        <v>6833</v>
      </c>
      <c r="E975" s="832" t="s">
        <v>6834</v>
      </c>
      <c r="F975" s="849">
        <v>2</v>
      </c>
      <c r="G975" s="849">
        <v>70</v>
      </c>
      <c r="H975" s="849">
        <v>1.8918918918918919</v>
      </c>
      <c r="I975" s="849">
        <v>35</v>
      </c>
      <c r="J975" s="849">
        <v>1</v>
      </c>
      <c r="K975" s="849">
        <v>37</v>
      </c>
      <c r="L975" s="849">
        <v>1</v>
      </c>
      <c r="M975" s="849">
        <v>37</v>
      </c>
      <c r="N975" s="849">
        <v>1</v>
      </c>
      <c r="O975" s="849">
        <v>37</v>
      </c>
      <c r="P975" s="837">
        <v>1</v>
      </c>
      <c r="Q975" s="850">
        <v>37</v>
      </c>
    </row>
    <row r="976" spans="1:17" ht="14.4" customHeight="1" x14ac:dyDescent="0.3">
      <c r="A976" s="831" t="s">
        <v>8266</v>
      </c>
      <c r="B976" s="832" t="s">
        <v>6809</v>
      </c>
      <c r="C976" s="832" t="s">
        <v>6788</v>
      </c>
      <c r="D976" s="832" t="s">
        <v>6789</v>
      </c>
      <c r="E976" s="832" t="s">
        <v>6790</v>
      </c>
      <c r="F976" s="849">
        <v>25</v>
      </c>
      <c r="G976" s="849">
        <v>5875</v>
      </c>
      <c r="H976" s="849">
        <v>1.2319144474732648</v>
      </c>
      <c r="I976" s="849">
        <v>235</v>
      </c>
      <c r="J976" s="849">
        <v>19</v>
      </c>
      <c r="K976" s="849">
        <v>4769</v>
      </c>
      <c r="L976" s="849">
        <v>1</v>
      </c>
      <c r="M976" s="849">
        <v>251</v>
      </c>
      <c r="N976" s="849">
        <v>15</v>
      </c>
      <c r="O976" s="849">
        <v>3765</v>
      </c>
      <c r="P976" s="837">
        <v>0.78947368421052633</v>
      </c>
      <c r="Q976" s="850">
        <v>251</v>
      </c>
    </row>
    <row r="977" spans="1:17" ht="14.4" customHeight="1" x14ac:dyDescent="0.3">
      <c r="A977" s="831" t="s">
        <v>8266</v>
      </c>
      <c r="B977" s="832" t="s">
        <v>6809</v>
      </c>
      <c r="C977" s="832" t="s">
        <v>6788</v>
      </c>
      <c r="D977" s="832" t="s">
        <v>6851</v>
      </c>
      <c r="E977" s="832" t="s">
        <v>6852</v>
      </c>
      <c r="F977" s="849">
        <v>8</v>
      </c>
      <c r="G977" s="849">
        <v>944</v>
      </c>
      <c r="H977" s="849">
        <v>2.4973544973544972</v>
      </c>
      <c r="I977" s="849">
        <v>118</v>
      </c>
      <c r="J977" s="849">
        <v>3</v>
      </c>
      <c r="K977" s="849">
        <v>378</v>
      </c>
      <c r="L977" s="849">
        <v>1</v>
      </c>
      <c r="M977" s="849">
        <v>126</v>
      </c>
      <c r="N977" s="849">
        <v>3</v>
      </c>
      <c r="O977" s="849">
        <v>378</v>
      </c>
      <c r="P977" s="837">
        <v>1</v>
      </c>
      <c r="Q977" s="850">
        <v>126</v>
      </c>
    </row>
    <row r="978" spans="1:17" ht="14.4" customHeight="1" x14ac:dyDescent="0.3">
      <c r="A978" s="831" t="s">
        <v>8266</v>
      </c>
      <c r="B978" s="832" t="s">
        <v>6809</v>
      </c>
      <c r="C978" s="832" t="s">
        <v>6788</v>
      </c>
      <c r="D978" s="832" t="s">
        <v>6795</v>
      </c>
      <c r="E978" s="832" t="s">
        <v>6796</v>
      </c>
      <c r="F978" s="849">
        <v>8</v>
      </c>
      <c r="G978" s="849">
        <v>1256</v>
      </c>
      <c r="H978" s="849">
        <v>2.5685071574642127</v>
      </c>
      <c r="I978" s="849">
        <v>157</v>
      </c>
      <c r="J978" s="849">
        <v>3</v>
      </c>
      <c r="K978" s="849">
        <v>489</v>
      </c>
      <c r="L978" s="849">
        <v>1</v>
      </c>
      <c r="M978" s="849">
        <v>163</v>
      </c>
      <c r="N978" s="849">
        <v>4</v>
      </c>
      <c r="O978" s="849">
        <v>652</v>
      </c>
      <c r="P978" s="837">
        <v>1.3333333333333333</v>
      </c>
      <c r="Q978" s="850">
        <v>163</v>
      </c>
    </row>
    <row r="979" spans="1:17" ht="14.4" customHeight="1" x14ac:dyDescent="0.3">
      <c r="A979" s="831" t="s">
        <v>8266</v>
      </c>
      <c r="B979" s="832" t="s">
        <v>6809</v>
      </c>
      <c r="C979" s="832" t="s">
        <v>6788</v>
      </c>
      <c r="D979" s="832" t="s">
        <v>6797</v>
      </c>
      <c r="E979" s="832" t="s">
        <v>6798</v>
      </c>
      <c r="F979" s="849">
        <v>6</v>
      </c>
      <c r="G979" s="849">
        <v>100</v>
      </c>
      <c r="H979" s="849"/>
      <c r="I979" s="849">
        <v>16.666666666666668</v>
      </c>
      <c r="J979" s="849"/>
      <c r="K979" s="849"/>
      <c r="L979" s="849"/>
      <c r="M979" s="849"/>
      <c r="N979" s="849"/>
      <c r="O979" s="849"/>
      <c r="P979" s="837"/>
      <c r="Q979" s="850"/>
    </row>
    <row r="980" spans="1:17" ht="14.4" customHeight="1" x14ac:dyDescent="0.3">
      <c r="A980" s="831" t="s">
        <v>8266</v>
      </c>
      <c r="B980" s="832" t="s">
        <v>6809</v>
      </c>
      <c r="C980" s="832" t="s">
        <v>6788</v>
      </c>
      <c r="D980" s="832" t="s">
        <v>6799</v>
      </c>
      <c r="E980" s="832" t="s">
        <v>6800</v>
      </c>
      <c r="F980" s="849">
        <v>8</v>
      </c>
      <c r="G980" s="849">
        <v>656</v>
      </c>
      <c r="H980" s="849">
        <v>2.5426356589147288</v>
      </c>
      <c r="I980" s="849">
        <v>82</v>
      </c>
      <c r="J980" s="849">
        <v>3</v>
      </c>
      <c r="K980" s="849">
        <v>258</v>
      </c>
      <c r="L980" s="849">
        <v>1</v>
      </c>
      <c r="M980" s="849">
        <v>86</v>
      </c>
      <c r="N980" s="849">
        <v>4</v>
      </c>
      <c r="O980" s="849">
        <v>344</v>
      </c>
      <c r="P980" s="837">
        <v>1.3333333333333333</v>
      </c>
      <c r="Q980" s="850">
        <v>86</v>
      </c>
    </row>
    <row r="981" spans="1:17" ht="14.4" customHeight="1" x14ac:dyDescent="0.3">
      <c r="A981" s="831" t="s">
        <v>8266</v>
      </c>
      <c r="B981" s="832" t="s">
        <v>6809</v>
      </c>
      <c r="C981" s="832" t="s">
        <v>6788</v>
      </c>
      <c r="D981" s="832" t="s">
        <v>6915</v>
      </c>
      <c r="E981" s="832" t="s">
        <v>6916</v>
      </c>
      <c r="F981" s="849"/>
      <c r="G981" s="849"/>
      <c r="H981" s="849"/>
      <c r="I981" s="849"/>
      <c r="J981" s="849"/>
      <c r="K981" s="849"/>
      <c r="L981" s="849"/>
      <c r="M981" s="849"/>
      <c r="N981" s="849">
        <v>2</v>
      </c>
      <c r="O981" s="849">
        <v>172</v>
      </c>
      <c r="P981" s="837"/>
      <c r="Q981" s="850">
        <v>86</v>
      </c>
    </row>
    <row r="982" spans="1:17" ht="14.4" customHeight="1" x14ac:dyDescent="0.3">
      <c r="A982" s="831" t="s">
        <v>8267</v>
      </c>
      <c r="B982" s="832" t="s">
        <v>6809</v>
      </c>
      <c r="C982" s="832" t="s">
        <v>6788</v>
      </c>
      <c r="D982" s="832" t="s">
        <v>6789</v>
      </c>
      <c r="E982" s="832" t="s">
        <v>6790</v>
      </c>
      <c r="F982" s="849">
        <v>1</v>
      </c>
      <c r="G982" s="849">
        <v>235</v>
      </c>
      <c r="H982" s="849">
        <v>0.46812749003984061</v>
      </c>
      <c r="I982" s="849">
        <v>235</v>
      </c>
      <c r="J982" s="849">
        <v>2</v>
      </c>
      <c r="K982" s="849">
        <v>502</v>
      </c>
      <c r="L982" s="849">
        <v>1</v>
      </c>
      <c r="M982" s="849">
        <v>251</v>
      </c>
      <c r="N982" s="849"/>
      <c r="O982" s="849"/>
      <c r="P982" s="837"/>
      <c r="Q982" s="850"/>
    </row>
    <row r="983" spans="1:17" ht="14.4" customHeight="1" x14ac:dyDescent="0.3">
      <c r="A983" s="831" t="s">
        <v>8267</v>
      </c>
      <c r="B983" s="832" t="s">
        <v>6809</v>
      </c>
      <c r="C983" s="832" t="s">
        <v>6788</v>
      </c>
      <c r="D983" s="832" t="s">
        <v>6851</v>
      </c>
      <c r="E983" s="832" t="s">
        <v>6852</v>
      </c>
      <c r="F983" s="849">
        <v>1</v>
      </c>
      <c r="G983" s="849">
        <v>118</v>
      </c>
      <c r="H983" s="849">
        <v>0.46825396825396826</v>
      </c>
      <c r="I983" s="849">
        <v>118</v>
      </c>
      <c r="J983" s="849">
        <v>2</v>
      </c>
      <c r="K983" s="849">
        <v>252</v>
      </c>
      <c r="L983" s="849">
        <v>1</v>
      </c>
      <c r="M983" s="849">
        <v>126</v>
      </c>
      <c r="N983" s="849">
        <v>2</v>
      </c>
      <c r="O983" s="849">
        <v>252</v>
      </c>
      <c r="P983" s="837">
        <v>1</v>
      </c>
      <c r="Q983" s="850">
        <v>126</v>
      </c>
    </row>
    <row r="984" spans="1:17" ht="14.4" customHeight="1" x14ac:dyDescent="0.3">
      <c r="A984" s="831" t="s">
        <v>8267</v>
      </c>
      <c r="B984" s="832" t="s">
        <v>6809</v>
      </c>
      <c r="C984" s="832" t="s">
        <v>6788</v>
      </c>
      <c r="D984" s="832" t="s">
        <v>6795</v>
      </c>
      <c r="E984" s="832" t="s">
        <v>6796</v>
      </c>
      <c r="F984" s="849"/>
      <c r="G984" s="849"/>
      <c r="H984" s="849"/>
      <c r="I984" s="849"/>
      <c r="J984" s="849">
        <v>1</v>
      </c>
      <c r="K984" s="849">
        <v>163</v>
      </c>
      <c r="L984" s="849">
        <v>1</v>
      </c>
      <c r="M984" s="849">
        <v>163</v>
      </c>
      <c r="N984" s="849"/>
      <c r="O984" s="849"/>
      <c r="P984" s="837"/>
      <c r="Q984" s="850"/>
    </row>
    <row r="985" spans="1:17" ht="14.4" customHeight="1" x14ac:dyDescent="0.3">
      <c r="A985" s="831" t="s">
        <v>8267</v>
      </c>
      <c r="B985" s="832" t="s">
        <v>6809</v>
      </c>
      <c r="C985" s="832" t="s">
        <v>6788</v>
      </c>
      <c r="D985" s="832" t="s">
        <v>6797</v>
      </c>
      <c r="E985" s="832" t="s">
        <v>6798</v>
      </c>
      <c r="F985" s="849">
        <v>1</v>
      </c>
      <c r="G985" s="849">
        <v>33.33</v>
      </c>
      <c r="H985" s="849"/>
      <c r="I985" s="849">
        <v>33.33</v>
      </c>
      <c r="J985" s="849"/>
      <c r="K985" s="849"/>
      <c r="L985" s="849"/>
      <c r="M985" s="849"/>
      <c r="N985" s="849"/>
      <c r="O985" s="849"/>
      <c r="P985" s="837"/>
      <c r="Q985" s="850"/>
    </row>
    <row r="986" spans="1:17" ht="14.4" customHeight="1" x14ac:dyDescent="0.3">
      <c r="A986" s="831" t="s">
        <v>8267</v>
      </c>
      <c r="B986" s="832" t="s">
        <v>6809</v>
      </c>
      <c r="C986" s="832" t="s">
        <v>6788</v>
      </c>
      <c r="D986" s="832" t="s">
        <v>6799</v>
      </c>
      <c r="E986" s="832" t="s">
        <v>6800</v>
      </c>
      <c r="F986" s="849"/>
      <c r="G986" s="849"/>
      <c r="H986" s="849"/>
      <c r="I986" s="849"/>
      <c r="J986" s="849">
        <v>1</v>
      </c>
      <c r="K986" s="849">
        <v>86</v>
      </c>
      <c r="L986" s="849">
        <v>1</v>
      </c>
      <c r="M986" s="849">
        <v>86</v>
      </c>
      <c r="N986" s="849"/>
      <c r="O986" s="849"/>
      <c r="P986" s="837"/>
      <c r="Q986" s="850"/>
    </row>
    <row r="987" spans="1:17" ht="14.4" customHeight="1" x14ac:dyDescent="0.3">
      <c r="A987" s="831" t="s">
        <v>8268</v>
      </c>
      <c r="B987" s="832" t="s">
        <v>6809</v>
      </c>
      <c r="C987" s="832" t="s">
        <v>6788</v>
      </c>
      <c r="D987" s="832" t="s">
        <v>6789</v>
      </c>
      <c r="E987" s="832" t="s">
        <v>6790</v>
      </c>
      <c r="F987" s="849">
        <v>3</v>
      </c>
      <c r="G987" s="849">
        <v>705</v>
      </c>
      <c r="H987" s="849">
        <v>2.808764940239044</v>
      </c>
      <c r="I987" s="849">
        <v>235</v>
      </c>
      <c r="J987" s="849">
        <v>1</v>
      </c>
      <c r="K987" s="849">
        <v>251</v>
      </c>
      <c r="L987" s="849">
        <v>1</v>
      </c>
      <c r="M987" s="849">
        <v>251</v>
      </c>
      <c r="N987" s="849">
        <v>1</v>
      </c>
      <c r="O987" s="849">
        <v>251</v>
      </c>
      <c r="P987" s="837">
        <v>1</v>
      </c>
      <c r="Q987" s="850">
        <v>251</v>
      </c>
    </row>
    <row r="988" spans="1:17" ht="14.4" customHeight="1" x14ac:dyDescent="0.3">
      <c r="A988" s="831" t="s">
        <v>8268</v>
      </c>
      <c r="B988" s="832" t="s">
        <v>6809</v>
      </c>
      <c r="C988" s="832" t="s">
        <v>6788</v>
      </c>
      <c r="D988" s="832" t="s">
        <v>6851</v>
      </c>
      <c r="E988" s="832" t="s">
        <v>6852</v>
      </c>
      <c r="F988" s="849">
        <v>9</v>
      </c>
      <c r="G988" s="849">
        <v>1062</v>
      </c>
      <c r="H988" s="849"/>
      <c r="I988" s="849">
        <v>118</v>
      </c>
      <c r="J988" s="849"/>
      <c r="K988" s="849"/>
      <c r="L988" s="849"/>
      <c r="M988" s="849"/>
      <c r="N988" s="849">
        <v>2</v>
      </c>
      <c r="O988" s="849">
        <v>252</v>
      </c>
      <c r="P988" s="837"/>
      <c r="Q988" s="850">
        <v>126</v>
      </c>
    </row>
    <row r="989" spans="1:17" ht="14.4" customHeight="1" x14ac:dyDescent="0.3">
      <c r="A989" s="831" t="s">
        <v>8268</v>
      </c>
      <c r="B989" s="832" t="s">
        <v>6809</v>
      </c>
      <c r="C989" s="832" t="s">
        <v>6788</v>
      </c>
      <c r="D989" s="832" t="s">
        <v>6795</v>
      </c>
      <c r="E989" s="832" t="s">
        <v>6796</v>
      </c>
      <c r="F989" s="849">
        <v>1</v>
      </c>
      <c r="G989" s="849">
        <v>157</v>
      </c>
      <c r="H989" s="849"/>
      <c r="I989" s="849">
        <v>157</v>
      </c>
      <c r="J989" s="849"/>
      <c r="K989" s="849"/>
      <c r="L989" s="849"/>
      <c r="M989" s="849"/>
      <c r="N989" s="849">
        <v>1</v>
      </c>
      <c r="O989" s="849">
        <v>163</v>
      </c>
      <c r="P989" s="837"/>
      <c r="Q989" s="850">
        <v>163</v>
      </c>
    </row>
    <row r="990" spans="1:17" ht="14.4" customHeight="1" x14ac:dyDescent="0.3">
      <c r="A990" s="831" t="s">
        <v>8268</v>
      </c>
      <c r="B990" s="832" t="s">
        <v>6809</v>
      </c>
      <c r="C990" s="832" t="s">
        <v>6788</v>
      </c>
      <c r="D990" s="832" t="s">
        <v>6797</v>
      </c>
      <c r="E990" s="832" t="s">
        <v>6798</v>
      </c>
      <c r="F990" s="849">
        <v>1</v>
      </c>
      <c r="G990" s="849">
        <v>33.33</v>
      </c>
      <c r="H990" s="849"/>
      <c r="I990" s="849">
        <v>33.33</v>
      </c>
      <c r="J990" s="849"/>
      <c r="K990" s="849"/>
      <c r="L990" s="849"/>
      <c r="M990" s="849"/>
      <c r="N990" s="849"/>
      <c r="O990" s="849"/>
      <c r="P990" s="837"/>
      <c r="Q990" s="850"/>
    </row>
    <row r="991" spans="1:17" ht="14.4" customHeight="1" x14ac:dyDescent="0.3">
      <c r="A991" s="831" t="s">
        <v>8268</v>
      </c>
      <c r="B991" s="832" t="s">
        <v>6809</v>
      </c>
      <c r="C991" s="832" t="s">
        <v>6788</v>
      </c>
      <c r="D991" s="832" t="s">
        <v>6799</v>
      </c>
      <c r="E991" s="832" t="s">
        <v>6800</v>
      </c>
      <c r="F991" s="849">
        <v>2</v>
      </c>
      <c r="G991" s="849">
        <v>164</v>
      </c>
      <c r="H991" s="849"/>
      <c r="I991" s="849">
        <v>82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8268</v>
      </c>
      <c r="B992" s="832" t="s">
        <v>6809</v>
      </c>
      <c r="C992" s="832" t="s">
        <v>6788</v>
      </c>
      <c r="D992" s="832" t="s">
        <v>6915</v>
      </c>
      <c r="E992" s="832" t="s">
        <v>6916</v>
      </c>
      <c r="F992" s="849">
        <v>1</v>
      </c>
      <c r="G992" s="849">
        <v>82</v>
      </c>
      <c r="H992" s="849"/>
      <c r="I992" s="849">
        <v>82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" customHeight="1" x14ac:dyDescent="0.3">
      <c r="A993" s="831" t="s">
        <v>8269</v>
      </c>
      <c r="B993" s="832" t="s">
        <v>6809</v>
      </c>
      <c r="C993" s="832" t="s">
        <v>6788</v>
      </c>
      <c r="D993" s="832" t="s">
        <v>6833</v>
      </c>
      <c r="E993" s="832" t="s">
        <v>6834</v>
      </c>
      <c r="F993" s="849"/>
      <c r="G993" s="849"/>
      <c r="H993" s="849"/>
      <c r="I993" s="849"/>
      <c r="J993" s="849"/>
      <c r="K993" s="849"/>
      <c r="L993" s="849"/>
      <c r="M993" s="849"/>
      <c r="N993" s="849">
        <v>1</v>
      </c>
      <c r="O993" s="849">
        <v>37</v>
      </c>
      <c r="P993" s="837"/>
      <c r="Q993" s="850">
        <v>37</v>
      </c>
    </row>
    <row r="994" spans="1:17" ht="14.4" customHeight="1" x14ac:dyDescent="0.3">
      <c r="A994" s="831" t="s">
        <v>8269</v>
      </c>
      <c r="B994" s="832" t="s">
        <v>6809</v>
      </c>
      <c r="C994" s="832" t="s">
        <v>6788</v>
      </c>
      <c r="D994" s="832" t="s">
        <v>6789</v>
      </c>
      <c r="E994" s="832" t="s">
        <v>6790</v>
      </c>
      <c r="F994" s="849">
        <v>3</v>
      </c>
      <c r="G994" s="849">
        <v>705</v>
      </c>
      <c r="H994" s="849"/>
      <c r="I994" s="849">
        <v>235</v>
      </c>
      <c r="J994" s="849"/>
      <c r="K994" s="849"/>
      <c r="L994" s="849"/>
      <c r="M994" s="849"/>
      <c r="N994" s="849">
        <v>2</v>
      </c>
      <c r="O994" s="849">
        <v>502</v>
      </c>
      <c r="P994" s="837"/>
      <c r="Q994" s="850">
        <v>251</v>
      </c>
    </row>
    <row r="995" spans="1:17" ht="14.4" customHeight="1" x14ac:dyDescent="0.3">
      <c r="A995" s="831" t="s">
        <v>8269</v>
      </c>
      <c r="B995" s="832" t="s">
        <v>6809</v>
      </c>
      <c r="C995" s="832" t="s">
        <v>6788</v>
      </c>
      <c r="D995" s="832" t="s">
        <v>6851</v>
      </c>
      <c r="E995" s="832" t="s">
        <v>6852</v>
      </c>
      <c r="F995" s="849">
        <v>1</v>
      </c>
      <c r="G995" s="849">
        <v>118</v>
      </c>
      <c r="H995" s="849">
        <v>0.31216931216931215</v>
      </c>
      <c r="I995" s="849">
        <v>118</v>
      </c>
      <c r="J995" s="849">
        <v>3</v>
      </c>
      <c r="K995" s="849">
        <v>378</v>
      </c>
      <c r="L995" s="849">
        <v>1</v>
      </c>
      <c r="M995" s="849">
        <v>126</v>
      </c>
      <c r="N995" s="849">
        <v>5</v>
      </c>
      <c r="O995" s="849">
        <v>630</v>
      </c>
      <c r="P995" s="837">
        <v>1.6666666666666667</v>
      </c>
      <c r="Q995" s="850">
        <v>126</v>
      </c>
    </row>
    <row r="996" spans="1:17" ht="14.4" customHeight="1" x14ac:dyDescent="0.3">
      <c r="A996" s="831" t="s">
        <v>8269</v>
      </c>
      <c r="B996" s="832" t="s">
        <v>6809</v>
      </c>
      <c r="C996" s="832" t="s">
        <v>6788</v>
      </c>
      <c r="D996" s="832" t="s">
        <v>6795</v>
      </c>
      <c r="E996" s="832" t="s">
        <v>6796</v>
      </c>
      <c r="F996" s="849"/>
      <c r="G996" s="849"/>
      <c r="H996" s="849"/>
      <c r="I996" s="849"/>
      <c r="J996" s="849"/>
      <c r="K996" s="849"/>
      <c r="L996" s="849"/>
      <c r="M996" s="849"/>
      <c r="N996" s="849">
        <v>3</v>
      </c>
      <c r="O996" s="849">
        <v>489</v>
      </c>
      <c r="P996" s="837"/>
      <c r="Q996" s="850">
        <v>163</v>
      </c>
    </row>
    <row r="997" spans="1:17" ht="14.4" customHeight="1" x14ac:dyDescent="0.3">
      <c r="A997" s="831" t="s">
        <v>8269</v>
      </c>
      <c r="B997" s="832" t="s">
        <v>6809</v>
      </c>
      <c r="C997" s="832" t="s">
        <v>6788</v>
      </c>
      <c r="D997" s="832" t="s">
        <v>6799</v>
      </c>
      <c r="E997" s="832" t="s">
        <v>6800</v>
      </c>
      <c r="F997" s="849"/>
      <c r="G997" s="849"/>
      <c r="H997" s="849"/>
      <c r="I997" s="849"/>
      <c r="J997" s="849"/>
      <c r="K997" s="849"/>
      <c r="L997" s="849"/>
      <c r="M997" s="849"/>
      <c r="N997" s="849">
        <v>3</v>
      </c>
      <c r="O997" s="849">
        <v>258</v>
      </c>
      <c r="P997" s="837"/>
      <c r="Q997" s="850">
        <v>86</v>
      </c>
    </row>
    <row r="998" spans="1:17" ht="14.4" customHeight="1" x14ac:dyDescent="0.3">
      <c r="A998" s="831" t="s">
        <v>8270</v>
      </c>
      <c r="B998" s="832" t="s">
        <v>6809</v>
      </c>
      <c r="C998" s="832" t="s">
        <v>6788</v>
      </c>
      <c r="D998" s="832" t="s">
        <v>6789</v>
      </c>
      <c r="E998" s="832" t="s">
        <v>6790</v>
      </c>
      <c r="F998" s="849">
        <v>1</v>
      </c>
      <c r="G998" s="849">
        <v>235</v>
      </c>
      <c r="H998" s="849">
        <v>0.46812749003984061</v>
      </c>
      <c r="I998" s="849">
        <v>235</v>
      </c>
      <c r="J998" s="849">
        <v>2</v>
      </c>
      <c r="K998" s="849">
        <v>502</v>
      </c>
      <c r="L998" s="849">
        <v>1</v>
      </c>
      <c r="M998" s="849">
        <v>251</v>
      </c>
      <c r="N998" s="849">
        <v>2</v>
      </c>
      <c r="O998" s="849">
        <v>502</v>
      </c>
      <c r="P998" s="837">
        <v>1</v>
      </c>
      <c r="Q998" s="850">
        <v>251</v>
      </c>
    </row>
    <row r="999" spans="1:17" ht="14.4" customHeight="1" x14ac:dyDescent="0.3">
      <c r="A999" s="831" t="s">
        <v>8270</v>
      </c>
      <c r="B999" s="832" t="s">
        <v>6809</v>
      </c>
      <c r="C999" s="832" t="s">
        <v>6788</v>
      </c>
      <c r="D999" s="832" t="s">
        <v>6795</v>
      </c>
      <c r="E999" s="832" t="s">
        <v>6796</v>
      </c>
      <c r="F999" s="849">
        <v>1</v>
      </c>
      <c r="G999" s="849">
        <v>157</v>
      </c>
      <c r="H999" s="849">
        <v>0.96319018404907975</v>
      </c>
      <c r="I999" s="849">
        <v>157</v>
      </c>
      <c r="J999" s="849">
        <v>1</v>
      </c>
      <c r="K999" s="849">
        <v>163</v>
      </c>
      <c r="L999" s="849">
        <v>1</v>
      </c>
      <c r="M999" s="849">
        <v>163</v>
      </c>
      <c r="N999" s="849">
        <v>1</v>
      </c>
      <c r="O999" s="849">
        <v>163</v>
      </c>
      <c r="P999" s="837">
        <v>1</v>
      </c>
      <c r="Q999" s="850">
        <v>163</v>
      </c>
    </row>
    <row r="1000" spans="1:17" ht="14.4" customHeight="1" x14ac:dyDescent="0.3">
      <c r="A1000" s="831" t="s">
        <v>8270</v>
      </c>
      <c r="B1000" s="832" t="s">
        <v>6809</v>
      </c>
      <c r="C1000" s="832" t="s">
        <v>6788</v>
      </c>
      <c r="D1000" s="832" t="s">
        <v>6799</v>
      </c>
      <c r="E1000" s="832" t="s">
        <v>6800</v>
      </c>
      <c r="F1000" s="849">
        <v>1</v>
      </c>
      <c r="G1000" s="849">
        <v>82</v>
      </c>
      <c r="H1000" s="849">
        <v>0.95348837209302328</v>
      </c>
      <c r="I1000" s="849">
        <v>82</v>
      </c>
      <c r="J1000" s="849">
        <v>1</v>
      </c>
      <c r="K1000" s="849">
        <v>86</v>
      </c>
      <c r="L1000" s="849">
        <v>1</v>
      </c>
      <c r="M1000" s="849">
        <v>86</v>
      </c>
      <c r="N1000" s="849"/>
      <c r="O1000" s="849"/>
      <c r="P1000" s="837"/>
      <c r="Q1000" s="850"/>
    </row>
    <row r="1001" spans="1:17" ht="14.4" customHeight="1" x14ac:dyDescent="0.3">
      <c r="A1001" s="831" t="s">
        <v>8271</v>
      </c>
      <c r="B1001" s="832" t="s">
        <v>6809</v>
      </c>
      <c r="C1001" s="832" t="s">
        <v>6788</v>
      </c>
      <c r="D1001" s="832" t="s">
        <v>6833</v>
      </c>
      <c r="E1001" s="832" t="s">
        <v>6834</v>
      </c>
      <c r="F1001" s="849">
        <v>2</v>
      </c>
      <c r="G1001" s="849">
        <v>70</v>
      </c>
      <c r="H1001" s="849"/>
      <c r="I1001" s="849">
        <v>35</v>
      </c>
      <c r="J1001" s="849"/>
      <c r="K1001" s="849"/>
      <c r="L1001" s="849"/>
      <c r="M1001" s="849"/>
      <c r="N1001" s="849">
        <v>1</v>
      </c>
      <c r="O1001" s="849">
        <v>37</v>
      </c>
      <c r="P1001" s="837"/>
      <c r="Q1001" s="850">
        <v>37</v>
      </c>
    </row>
    <row r="1002" spans="1:17" ht="14.4" customHeight="1" x14ac:dyDescent="0.3">
      <c r="A1002" s="831" t="s">
        <v>8271</v>
      </c>
      <c r="B1002" s="832" t="s">
        <v>6809</v>
      </c>
      <c r="C1002" s="832" t="s">
        <v>6788</v>
      </c>
      <c r="D1002" s="832" t="s">
        <v>6837</v>
      </c>
      <c r="E1002" s="832" t="s">
        <v>6838</v>
      </c>
      <c r="F1002" s="849"/>
      <c r="G1002" s="849"/>
      <c r="H1002" s="849"/>
      <c r="I1002" s="849"/>
      <c r="J1002" s="849"/>
      <c r="K1002" s="849"/>
      <c r="L1002" s="849"/>
      <c r="M1002" s="849"/>
      <c r="N1002" s="849">
        <v>1</v>
      </c>
      <c r="O1002" s="849">
        <v>5</v>
      </c>
      <c r="P1002" s="837"/>
      <c r="Q1002" s="850">
        <v>5</v>
      </c>
    </row>
    <row r="1003" spans="1:17" ht="14.4" customHeight="1" x14ac:dyDescent="0.3">
      <c r="A1003" s="831" t="s">
        <v>8271</v>
      </c>
      <c r="B1003" s="832" t="s">
        <v>6809</v>
      </c>
      <c r="C1003" s="832" t="s">
        <v>6788</v>
      </c>
      <c r="D1003" s="832" t="s">
        <v>6789</v>
      </c>
      <c r="E1003" s="832" t="s">
        <v>6790</v>
      </c>
      <c r="F1003" s="849">
        <v>5</v>
      </c>
      <c r="G1003" s="849">
        <v>1175</v>
      </c>
      <c r="H1003" s="849">
        <v>1.5604249667994687</v>
      </c>
      <c r="I1003" s="849">
        <v>235</v>
      </c>
      <c r="J1003" s="849">
        <v>3</v>
      </c>
      <c r="K1003" s="849">
        <v>753</v>
      </c>
      <c r="L1003" s="849">
        <v>1</v>
      </c>
      <c r="M1003" s="849">
        <v>251</v>
      </c>
      <c r="N1003" s="849">
        <v>2</v>
      </c>
      <c r="O1003" s="849">
        <v>502</v>
      </c>
      <c r="P1003" s="837">
        <v>0.66666666666666663</v>
      </c>
      <c r="Q1003" s="850">
        <v>251</v>
      </c>
    </row>
    <row r="1004" spans="1:17" ht="14.4" customHeight="1" x14ac:dyDescent="0.3">
      <c r="A1004" s="831" t="s">
        <v>8271</v>
      </c>
      <c r="B1004" s="832" t="s">
        <v>6809</v>
      </c>
      <c r="C1004" s="832" t="s">
        <v>6788</v>
      </c>
      <c r="D1004" s="832" t="s">
        <v>6851</v>
      </c>
      <c r="E1004" s="832" t="s">
        <v>6852</v>
      </c>
      <c r="F1004" s="849">
        <v>30</v>
      </c>
      <c r="G1004" s="849">
        <v>3540</v>
      </c>
      <c r="H1004" s="849">
        <v>1.3378684807256236</v>
      </c>
      <c r="I1004" s="849">
        <v>118</v>
      </c>
      <c r="J1004" s="849">
        <v>21</v>
      </c>
      <c r="K1004" s="849">
        <v>2646</v>
      </c>
      <c r="L1004" s="849">
        <v>1</v>
      </c>
      <c r="M1004" s="849">
        <v>126</v>
      </c>
      <c r="N1004" s="849">
        <v>30</v>
      </c>
      <c r="O1004" s="849">
        <v>3780</v>
      </c>
      <c r="P1004" s="837">
        <v>1.4285714285714286</v>
      </c>
      <c r="Q1004" s="850">
        <v>126</v>
      </c>
    </row>
    <row r="1005" spans="1:17" ht="14.4" customHeight="1" x14ac:dyDescent="0.3">
      <c r="A1005" s="831" t="s">
        <v>8271</v>
      </c>
      <c r="B1005" s="832" t="s">
        <v>6809</v>
      </c>
      <c r="C1005" s="832" t="s">
        <v>6788</v>
      </c>
      <c r="D1005" s="832" t="s">
        <v>6795</v>
      </c>
      <c r="E1005" s="832" t="s">
        <v>6796</v>
      </c>
      <c r="F1005" s="849">
        <v>6</v>
      </c>
      <c r="G1005" s="849">
        <v>942</v>
      </c>
      <c r="H1005" s="849">
        <v>2.8895705521472395</v>
      </c>
      <c r="I1005" s="849">
        <v>157</v>
      </c>
      <c r="J1005" s="849">
        <v>2</v>
      </c>
      <c r="K1005" s="849">
        <v>326</v>
      </c>
      <c r="L1005" s="849">
        <v>1</v>
      </c>
      <c r="M1005" s="849">
        <v>163</v>
      </c>
      <c r="N1005" s="849">
        <v>6</v>
      </c>
      <c r="O1005" s="849">
        <v>978</v>
      </c>
      <c r="P1005" s="837">
        <v>3</v>
      </c>
      <c r="Q1005" s="850">
        <v>163</v>
      </c>
    </row>
    <row r="1006" spans="1:17" ht="14.4" customHeight="1" x14ac:dyDescent="0.3">
      <c r="A1006" s="831" t="s">
        <v>8271</v>
      </c>
      <c r="B1006" s="832" t="s">
        <v>6809</v>
      </c>
      <c r="C1006" s="832" t="s">
        <v>6788</v>
      </c>
      <c r="D1006" s="832" t="s">
        <v>6797</v>
      </c>
      <c r="E1006" s="832" t="s">
        <v>6798</v>
      </c>
      <c r="F1006" s="849">
        <v>5</v>
      </c>
      <c r="G1006" s="849">
        <v>66.66</v>
      </c>
      <c r="H1006" s="849"/>
      <c r="I1006" s="849">
        <v>13.331999999999999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" customHeight="1" x14ac:dyDescent="0.3">
      <c r="A1007" s="831" t="s">
        <v>8271</v>
      </c>
      <c r="B1007" s="832" t="s">
        <v>6809</v>
      </c>
      <c r="C1007" s="832" t="s">
        <v>6788</v>
      </c>
      <c r="D1007" s="832" t="s">
        <v>6799</v>
      </c>
      <c r="E1007" s="832" t="s">
        <v>6800</v>
      </c>
      <c r="F1007" s="849">
        <v>5</v>
      </c>
      <c r="G1007" s="849">
        <v>410</v>
      </c>
      <c r="H1007" s="849">
        <v>1.5891472868217054</v>
      </c>
      <c r="I1007" s="849">
        <v>82</v>
      </c>
      <c r="J1007" s="849">
        <v>3</v>
      </c>
      <c r="K1007" s="849">
        <v>258</v>
      </c>
      <c r="L1007" s="849">
        <v>1</v>
      </c>
      <c r="M1007" s="849">
        <v>86</v>
      </c>
      <c r="N1007" s="849">
        <v>5</v>
      </c>
      <c r="O1007" s="849">
        <v>430</v>
      </c>
      <c r="P1007" s="837">
        <v>1.6666666666666667</v>
      </c>
      <c r="Q1007" s="850">
        <v>86</v>
      </c>
    </row>
    <row r="1008" spans="1:17" ht="14.4" customHeight="1" x14ac:dyDescent="0.3">
      <c r="A1008" s="831" t="s">
        <v>8272</v>
      </c>
      <c r="B1008" s="832" t="s">
        <v>6809</v>
      </c>
      <c r="C1008" s="832" t="s">
        <v>6788</v>
      </c>
      <c r="D1008" s="832" t="s">
        <v>6833</v>
      </c>
      <c r="E1008" s="832" t="s">
        <v>6834</v>
      </c>
      <c r="F1008" s="849"/>
      <c r="G1008" s="849"/>
      <c r="H1008" s="849"/>
      <c r="I1008" s="849"/>
      <c r="J1008" s="849">
        <v>1</v>
      </c>
      <c r="K1008" s="849">
        <v>37</v>
      </c>
      <c r="L1008" s="849">
        <v>1</v>
      </c>
      <c r="M1008" s="849">
        <v>37</v>
      </c>
      <c r="N1008" s="849"/>
      <c r="O1008" s="849"/>
      <c r="P1008" s="837"/>
      <c r="Q1008" s="850"/>
    </row>
    <row r="1009" spans="1:17" ht="14.4" customHeight="1" x14ac:dyDescent="0.3">
      <c r="A1009" s="831" t="s">
        <v>8272</v>
      </c>
      <c r="B1009" s="832" t="s">
        <v>6809</v>
      </c>
      <c r="C1009" s="832" t="s">
        <v>6788</v>
      </c>
      <c r="D1009" s="832" t="s">
        <v>6789</v>
      </c>
      <c r="E1009" s="832" t="s">
        <v>6790</v>
      </c>
      <c r="F1009" s="849">
        <v>6</v>
      </c>
      <c r="G1009" s="849">
        <v>1410</v>
      </c>
      <c r="H1009" s="849">
        <v>0.80250426863972679</v>
      </c>
      <c r="I1009" s="849">
        <v>235</v>
      </c>
      <c r="J1009" s="849">
        <v>7</v>
      </c>
      <c r="K1009" s="849">
        <v>1757</v>
      </c>
      <c r="L1009" s="849">
        <v>1</v>
      </c>
      <c r="M1009" s="849">
        <v>251</v>
      </c>
      <c r="N1009" s="849">
        <v>12</v>
      </c>
      <c r="O1009" s="849">
        <v>3012</v>
      </c>
      <c r="P1009" s="837">
        <v>1.7142857142857142</v>
      </c>
      <c r="Q1009" s="850">
        <v>251</v>
      </c>
    </row>
    <row r="1010" spans="1:17" ht="14.4" customHeight="1" x14ac:dyDescent="0.3">
      <c r="A1010" s="831" t="s">
        <v>8272</v>
      </c>
      <c r="B1010" s="832" t="s">
        <v>6809</v>
      </c>
      <c r="C1010" s="832" t="s">
        <v>6788</v>
      </c>
      <c r="D1010" s="832" t="s">
        <v>6851</v>
      </c>
      <c r="E1010" s="832" t="s">
        <v>6852</v>
      </c>
      <c r="F1010" s="849">
        <v>16</v>
      </c>
      <c r="G1010" s="849">
        <v>1888</v>
      </c>
      <c r="H1010" s="849">
        <v>0.78863826232247281</v>
      </c>
      <c r="I1010" s="849">
        <v>118</v>
      </c>
      <c r="J1010" s="849">
        <v>19</v>
      </c>
      <c r="K1010" s="849">
        <v>2394</v>
      </c>
      <c r="L1010" s="849">
        <v>1</v>
      </c>
      <c r="M1010" s="849">
        <v>126</v>
      </c>
      <c r="N1010" s="849">
        <v>8</v>
      </c>
      <c r="O1010" s="849">
        <v>1008</v>
      </c>
      <c r="P1010" s="837">
        <v>0.42105263157894735</v>
      </c>
      <c r="Q1010" s="850">
        <v>126</v>
      </c>
    </row>
    <row r="1011" spans="1:17" ht="14.4" customHeight="1" x14ac:dyDescent="0.3">
      <c r="A1011" s="831" t="s">
        <v>8272</v>
      </c>
      <c r="B1011" s="832" t="s">
        <v>6809</v>
      </c>
      <c r="C1011" s="832" t="s">
        <v>6788</v>
      </c>
      <c r="D1011" s="832" t="s">
        <v>6795</v>
      </c>
      <c r="E1011" s="832" t="s">
        <v>6796</v>
      </c>
      <c r="F1011" s="849">
        <v>3</v>
      </c>
      <c r="G1011" s="849">
        <v>471</v>
      </c>
      <c r="H1011" s="849">
        <v>0.48159509202453987</v>
      </c>
      <c r="I1011" s="849">
        <v>157</v>
      </c>
      <c r="J1011" s="849">
        <v>6</v>
      </c>
      <c r="K1011" s="849">
        <v>978</v>
      </c>
      <c r="L1011" s="849">
        <v>1</v>
      </c>
      <c r="M1011" s="849">
        <v>163</v>
      </c>
      <c r="N1011" s="849">
        <v>9</v>
      </c>
      <c r="O1011" s="849">
        <v>1467</v>
      </c>
      <c r="P1011" s="837">
        <v>1.5</v>
      </c>
      <c r="Q1011" s="850">
        <v>163</v>
      </c>
    </row>
    <row r="1012" spans="1:17" ht="14.4" customHeight="1" x14ac:dyDescent="0.3">
      <c r="A1012" s="831" t="s">
        <v>8272</v>
      </c>
      <c r="B1012" s="832" t="s">
        <v>6809</v>
      </c>
      <c r="C1012" s="832" t="s">
        <v>6788</v>
      </c>
      <c r="D1012" s="832" t="s">
        <v>6797</v>
      </c>
      <c r="E1012" s="832" t="s">
        <v>6798</v>
      </c>
      <c r="F1012" s="849">
        <v>1</v>
      </c>
      <c r="G1012" s="849">
        <v>33.33</v>
      </c>
      <c r="H1012" s="849"/>
      <c r="I1012" s="849">
        <v>33.33</v>
      </c>
      <c r="J1012" s="849"/>
      <c r="K1012" s="849"/>
      <c r="L1012" s="849"/>
      <c r="M1012" s="849"/>
      <c r="N1012" s="849"/>
      <c r="O1012" s="849"/>
      <c r="P1012" s="837"/>
      <c r="Q1012" s="850"/>
    </row>
    <row r="1013" spans="1:17" ht="14.4" customHeight="1" x14ac:dyDescent="0.3">
      <c r="A1013" s="831" t="s">
        <v>8272</v>
      </c>
      <c r="B1013" s="832" t="s">
        <v>6809</v>
      </c>
      <c r="C1013" s="832" t="s">
        <v>6788</v>
      </c>
      <c r="D1013" s="832" t="s">
        <v>6799</v>
      </c>
      <c r="E1013" s="832" t="s">
        <v>6800</v>
      </c>
      <c r="F1013" s="849">
        <v>2</v>
      </c>
      <c r="G1013" s="849">
        <v>164</v>
      </c>
      <c r="H1013" s="849">
        <v>0.31782945736434109</v>
      </c>
      <c r="I1013" s="849">
        <v>82</v>
      </c>
      <c r="J1013" s="849">
        <v>6</v>
      </c>
      <c r="K1013" s="849">
        <v>516</v>
      </c>
      <c r="L1013" s="849">
        <v>1</v>
      </c>
      <c r="M1013" s="849">
        <v>86</v>
      </c>
      <c r="N1013" s="849">
        <v>8</v>
      </c>
      <c r="O1013" s="849">
        <v>688</v>
      </c>
      <c r="P1013" s="837">
        <v>1.3333333333333333</v>
      </c>
      <c r="Q1013" s="850">
        <v>86</v>
      </c>
    </row>
    <row r="1014" spans="1:17" ht="14.4" customHeight="1" x14ac:dyDescent="0.3">
      <c r="A1014" s="831" t="s">
        <v>8273</v>
      </c>
      <c r="B1014" s="832" t="s">
        <v>6809</v>
      </c>
      <c r="C1014" s="832" t="s">
        <v>6788</v>
      </c>
      <c r="D1014" s="832" t="s">
        <v>6833</v>
      </c>
      <c r="E1014" s="832" t="s">
        <v>6834</v>
      </c>
      <c r="F1014" s="849">
        <v>2</v>
      </c>
      <c r="G1014" s="849">
        <v>70</v>
      </c>
      <c r="H1014" s="849">
        <v>1.8918918918918919</v>
      </c>
      <c r="I1014" s="849">
        <v>35</v>
      </c>
      <c r="J1014" s="849">
        <v>1</v>
      </c>
      <c r="K1014" s="849">
        <v>37</v>
      </c>
      <c r="L1014" s="849">
        <v>1</v>
      </c>
      <c r="M1014" s="849">
        <v>37</v>
      </c>
      <c r="N1014" s="849"/>
      <c r="O1014" s="849"/>
      <c r="P1014" s="837"/>
      <c r="Q1014" s="850"/>
    </row>
    <row r="1015" spans="1:17" ht="14.4" customHeight="1" x14ac:dyDescent="0.3">
      <c r="A1015" s="831" t="s">
        <v>8273</v>
      </c>
      <c r="B1015" s="832" t="s">
        <v>6809</v>
      </c>
      <c r="C1015" s="832" t="s">
        <v>6788</v>
      </c>
      <c r="D1015" s="832" t="s">
        <v>6789</v>
      </c>
      <c r="E1015" s="832" t="s">
        <v>6790</v>
      </c>
      <c r="F1015" s="849">
        <v>1</v>
      </c>
      <c r="G1015" s="849">
        <v>235</v>
      </c>
      <c r="H1015" s="849">
        <v>0.46812749003984061</v>
      </c>
      <c r="I1015" s="849">
        <v>235</v>
      </c>
      <c r="J1015" s="849">
        <v>2</v>
      </c>
      <c r="K1015" s="849">
        <v>502</v>
      </c>
      <c r="L1015" s="849">
        <v>1</v>
      </c>
      <c r="M1015" s="849">
        <v>251</v>
      </c>
      <c r="N1015" s="849">
        <v>2</v>
      </c>
      <c r="O1015" s="849">
        <v>502</v>
      </c>
      <c r="P1015" s="837">
        <v>1</v>
      </c>
      <c r="Q1015" s="850">
        <v>251</v>
      </c>
    </row>
    <row r="1016" spans="1:17" ht="14.4" customHeight="1" x14ac:dyDescent="0.3">
      <c r="A1016" s="831" t="s">
        <v>8273</v>
      </c>
      <c r="B1016" s="832" t="s">
        <v>6809</v>
      </c>
      <c r="C1016" s="832" t="s">
        <v>6788</v>
      </c>
      <c r="D1016" s="832" t="s">
        <v>6851</v>
      </c>
      <c r="E1016" s="832" t="s">
        <v>6852</v>
      </c>
      <c r="F1016" s="849">
        <v>3</v>
      </c>
      <c r="G1016" s="849">
        <v>354</v>
      </c>
      <c r="H1016" s="849">
        <v>1.4047619047619047</v>
      </c>
      <c r="I1016" s="849">
        <v>118</v>
      </c>
      <c r="J1016" s="849">
        <v>2</v>
      </c>
      <c r="K1016" s="849">
        <v>252</v>
      </c>
      <c r="L1016" s="849">
        <v>1</v>
      </c>
      <c r="M1016" s="849">
        <v>126</v>
      </c>
      <c r="N1016" s="849"/>
      <c r="O1016" s="849"/>
      <c r="P1016" s="837"/>
      <c r="Q1016" s="850"/>
    </row>
    <row r="1017" spans="1:17" ht="14.4" customHeight="1" x14ac:dyDescent="0.3">
      <c r="A1017" s="831" t="s">
        <v>8273</v>
      </c>
      <c r="B1017" s="832" t="s">
        <v>6809</v>
      </c>
      <c r="C1017" s="832" t="s">
        <v>6788</v>
      </c>
      <c r="D1017" s="832" t="s">
        <v>6797</v>
      </c>
      <c r="E1017" s="832" t="s">
        <v>6798</v>
      </c>
      <c r="F1017" s="849">
        <v>1</v>
      </c>
      <c r="G1017" s="849">
        <v>0</v>
      </c>
      <c r="H1017" s="849"/>
      <c r="I1017" s="849">
        <v>0</v>
      </c>
      <c r="J1017" s="849"/>
      <c r="K1017" s="849"/>
      <c r="L1017" s="849"/>
      <c r="M1017" s="849"/>
      <c r="N1017" s="849"/>
      <c r="O1017" s="849"/>
      <c r="P1017" s="837"/>
      <c r="Q1017" s="850"/>
    </row>
    <row r="1018" spans="1:17" ht="14.4" customHeight="1" x14ac:dyDescent="0.3">
      <c r="A1018" s="831" t="s">
        <v>8274</v>
      </c>
      <c r="B1018" s="832" t="s">
        <v>6809</v>
      </c>
      <c r="C1018" s="832" t="s">
        <v>6788</v>
      </c>
      <c r="D1018" s="832" t="s">
        <v>6833</v>
      </c>
      <c r="E1018" s="832" t="s">
        <v>6834</v>
      </c>
      <c r="F1018" s="849">
        <v>2</v>
      </c>
      <c r="G1018" s="849">
        <v>70</v>
      </c>
      <c r="H1018" s="849">
        <v>1.8918918918918919</v>
      </c>
      <c r="I1018" s="849">
        <v>35</v>
      </c>
      <c r="J1018" s="849">
        <v>1</v>
      </c>
      <c r="K1018" s="849">
        <v>37</v>
      </c>
      <c r="L1018" s="849">
        <v>1</v>
      </c>
      <c r="M1018" s="849">
        <v>37</v>
      </c>
      <c r="N1018" s="849"/>
      <c r="O1018" s="849"/>
      <c r="P1018" s="837"/>
      <c r="Q1018" s="850"/>
    </row>
    <row r="1019" spans="1:17" ht="14.4" customHeight="1" x14ac:dyDescent="0.3">
      <c r="A1019" s="831" t="s">
        <v>8274</v>
      </c>
      <c r="B1019" s="832" t="s">
        <v>6809</v>
      </c>
      <c r="C1019" s="832" t="s">
        <v>6788</v>
      </c>
      <c r="D1019" s="832" t="s">
        <v>6789</v>
      </c>
      <c r="E1019" s="832" t="s">
        <v>6790</v>
      </c>
      <c r="F1019" s="849">
        <v>7</v>
      </c>
      <c r="G1019" s="849">
        <v>1645</v>
      </c>
      <c r="H1019" s="849">
        <v>1.0922974767596281</v>
      </c>
      <c r="I1019" s="849">
        <v>235</v>
      </c>
      <c r="J1019" s="849">
        <v>6</v>
      </c>
      <c r="K1019" s="849">
        <v>1506</v>
      </c>
      <c r="L1019" s="849">
        <v>1</v>
      </c>
      <c r="M1019" s="849">
        <v>251</v>
      </c>
      <c r="N1019" s="849">
        <v>6</v>
      </c>
      <c r="O1019" s="849">
        <v>1506</v>
      </c>
      <c r="P1019" s="837">
        <v>1</v>
      </c>
      <c r="Q1019" s="850">
        <v>251</v>
      </c>
    </row>
    <row r="1020" spans="1:17" ht="14.4" customHeight="1" x14ac:dyDescent="0.3">
      <c r="A1020" s="831" t="s">
        <v>8274</v>
      </c>
      <c r="B1020" s="832" t="s">
        <v>6809</v>
      </c>
      <c r="C1020" s="832" t="s">
        <v>6788</v>
      </c>
      <c r="D1020" s="832" t="s">
        <v>6851</v>
      </c>
      <c r="E1020" s="832" t="s">
        <v>6852</v>
      </c>
      <c r="F1020" s="849">
        <v>2</v>
      </c>
      <c r="G1020" s="849">
        <v>236</v>
      </c>
      <c r="H1020" s="849">
        <v>0.93650793650793651</v>
      </c>
      <c r="I1020" s="849">
        <v>118</v>
      </c>
      <c r="J1020" s="849">
        <v>2</v>
      </c>
      <c r="K1020" s="849">
        <v>252</v>
      </c>
      <c r="L1020" s="849">
        <v>1</v>
      </c>
      <c r="M1020" s="849">
        <v>126</v>
      </c>
      <c r="N1020" s="849">
        <v>1</v>
      </c>
      <c r="O1020" s="849">
        <v>126</v>
      </c>
      <c r="P1020" s="837">
        <v>0.5</v>
      </c>
      <c r="Q1020" s="850">
        <v>126</v>
      </c>
    </row>
    <row r="1021" spans="1:17" ht="14.4" customHeight="1" x14ac:dyDescent="0.3">
      <c r="A1021" s="831" t="s">
        <v>8274</v>
      </c>
      <c r="B1021" s="832" t="s">
        <v>6809</v>
      </c>
      <c r="C1021" s="832" t="s">
        <v>6788</v>
      </c>
      <c r="D1021" s="832" t="s">
        <v>6795</v>
      </c>
      <c r="E1021" s="832" t="s">
        <v>6796</v>
      </c>
      <c r="F1021" s="849">
        <v>2</v>
      </c>
      <c r="G1021" s="849">
        <v>314</v>
      </c>
      <c r="H1021" s="849">
        <v>0.96319018404907975</v>
      </c>
      <c r="I1021" s="849">
        <v>157</v>
      </c>
      <c r="J1021" s="849">
        <v>2</v>
      </c>
      <c r="K1021" s="849">
        <v>326</v>
      </c>
      <c r="L1021" s="849">
        <v>1</v>
      </c>
      <c r="M1021" s="849">
        <v>163</v>
      </c>
      <c r="N1021" s="849">
        <v>1</v>
      </c>
      <c r="O1021" s="849">
        <v>163</v>
      </c>
      <c r="P1021" s="837">
        <v>0.5</v>
      </c>
      <c r="Q1021" s="850">
        <v>163</v>
      </c>
    </row>
    <row r="1022" spans="1:17" ht="14.4" customHeight="1" x14ac:dyDescent="0.3">
      <c r="A1022" s="831" t="s">
        <v>8274</v>
      </c>
      <c r="B1022" s="832" t="s">
        <v>6809</v>
      </c>
      <c r="C1022" s="832" t="s">
        <v>6788</v>
      </c>
      <c r="D1022" s="832" t="s">
        <v>6797</v>
      </c>
      <c r="E1022" s="832" t="s">
        <v>6798</v>
      </c>
      <c r="F1022" s="849">
        <v>1</v>
      </c>
      <c r="G1022" s="849">
        <v>0</v>
      </c>
      <c r="H1022" s="849"/>
      <c r="I1022" s="849">
        <v>0</v>
      </c>
      <c r="J1022" s="849"/>
      <c r="K1022" s="849"/>
      <c r="L1022" s="849"/>
      <c r="M1022" s="849"/>
      <c r="N1022" s="849"/>
      <c r="O1022" s="849"/>
      <c r="P1022" s="837"/>
      <c r="Q1022" s="850"/>
    </row>
    <row r="1023" spans="1:17" ht="14.4" customHeight="1" x14ac:dyDescent="0.3">
      <c r="A1023" s="831" t="s">
        <v>8274</v>
      </c>
      <c r="B1023" s="832" t="s">
        <v>6809</v>
      </c>
      <c r="C1023" s="832" t="s">
        <v>6788</v>
      </c>
      <c r="D1023" s="832" t="s">
        <v>6799</v>
      </c>
      <c r="E1023" s="832" t="s">
        <v>6800</v>
      </c>
      <c r="F1023" s="849">
        <v>2</v>
      </c>
      <c r="G1023" s="849">
        <v>164</v>
      </c>
      <c r="H1023" s="849">
        <v>1.9069767441860466</v>
      </c>
      <c r="I1023" s="849">
        <v>82</v>
      </c>
      <c r="J1023" s="849">
        <v>1</v>
      </c>
      <c r="K1023" s="849">
        <v>86</v>
      </c>
      <c r="L1023" s="849">
        <v>1</v>
      </c>
      <c r="M1023" s="849">
        <v>86</v>
      </c>
      <c r="N1023" s="849">
        <v>1</v>
      </c>
      <c r="O1023" s="849">
        <v>86</v>
      </c>
      <c r="P1023" s="837">
        <v>1</v>
      </c>
      <c r="Q1023" s="850">
        <v>86</v>
      </c>
    </row>
    <row r="1024" spans="1:17" ht="14.4" customHeight="1" x14ac:dyDescent="0.3">
      <c r="A1024" s="831" t="s">
        <v>8274</v>
      </c>
      <c r="B1024" s="832" t="s">
        <v>6785</v>
      </c>
      <c r="C1024" s="832" t="s">
        <v>6788</v>
      </c>
      <c r="D1024" s="832" t="s">
        <v>6936</v>
      </c>
      <c r="E1024" s="832" t="s">
        <v>6937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1</v>
      </c>
      <c r="O1024" s="849">
        <v>462</v>
      </c>
      <c r="P1024" s="837"/>
      <c r="Q1024" s="850">
        <v>462</v>
      </c>
    </row>
    <row r="1025" spans="1:17" ht="14.4" customHeight="1" x14ac:dyDescent="0.3">
      <c r="A1025" s="831" t="s">
        <v>8275</v>
      </c>
      <c r="B1025" s="832" t="s">
        <v>6809</v>
      </c>
      <c r="C1025" s="832" t="s">
        <v>6788</v>
      </c>
      <c r="D1025" s="832" t="s">
        <v>6851</v>
      </c>
      <c r="E1025" s="832" t="s">
        <v>6852</v>
      </c>
      <c r="F1025" s="849">
        <v>1</v>
      </c>
      <c r="G1025" s="849">
        <v>118</v>
      </c>
      <c r="H1025" s="849"/>
      <c r="I1025" s="849">
        <v>118</v>
      </c>
      <c r="J1025" s="849"/>
      <c r="K1025" s="849"/>
      <c r="L1025" s="849"/>
      <c r="M1025" s="849"/>
      <c r="N1025" s="849"/>
      <c r="O1025" s="849"/>
      <c r="P1025" s="837"/>
      <c r="Q1025" s="850"/>
    </row>
    <row r="1026" spans="1:17" ht="14.4" customHeight="1" x14ac:dyDescent="0.3">
      <c r="A1026" s="831" t="s">
        <v>8275</v>
      </c>
      <c r="B1026" s="832" t="s">
        <v>6809</v>
      </c>
      <c r="C1026" s="832" t="s">
        <v>6788</v>
      </c>
      <c r="D1026" s="832" t="s">
        <v>6795</v>
      </c>
      <c r="E1026" s="832" t="s">
        <v>6796</v>
      </c>
      <c r="F1026" s="849">
        <v>1</v>
      </c>
      <c r="G1026" s="849">
        <v>157</v>
      </c>
      <c r="H1026" s="849"/>
      <c r="I1026" s="849">
        <v>157</v>
      </c>
      <c r="J1026" s="849"/>
      <c r="K1026" s="849"/>
      <c r="L1026" s="849"/>
      <c r="M1026" s="849"/>
      <c r="N1026" s="849"/>
      <c r="O1026" s="849"/>
      <c r="P1026" s="837"/>
      <c r="Q1026" s="850"/>
    </row>
    <row r="1027" spans="1:17" ht="14.4" customHeight="1" x14ac:dyDescent="0.3">
      <c r="A1027" s="831" t="s">
        <v>8275</v>
      </c>
      <c r="B1027" s="832" t="s">
        <v>6809</v>
      </c>
      <c r="C1027" s="832" t="s">
        <v>6788</v>
      </c>
      <c r="D1027" s="832" t="s">
        <v>6799</v>
      </c>
      <c r="E1027" s="832" t="s">
        <v>6800</v>
      </c>
      <c r="F1027" s="849">
        <v>1</v>
      </c>
      <c r="G1027" s="849">
        <v>82</v>
      </c>
      <c r="H1027" s="849"/>
      <c r="I1027" s="849">
        <v>82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" customHeight="1" x14ac:dyDescent="0.3">
      <c r="A1028" s="831" t="s">
        <v>8276</v>
      </c>
      <c r="B1028" s="832" t="s">
        <v>6809</v>
      </c>
      <c r="C1028" s="832" t="s">
        <v>6788</v>
      </c>
      <c r="D1028" s="832" t="s">
        <v>6789</v>
      </c>
      <c r="E1028" s="832" t="s">
        <v>6790</v>
      </c>
      <c r="F1028" s="849">
        <v>2</v>
      </c>
      <c r="G1028" s="849">
        <v>470</v>
      </c>
      <c r="H1028" s="849">
        <v>0.93625498007968122</v>
      </c>
      <c r="I1028" s="849">
        <v>235</v>
      </c>
      <c r="J1028" s="849">
        <v>2</v>
      </c>
      <c r="K1028" s="849">
        <v>502</v>
      </c>
      <c r="L1028" s="849">
        <v>1</v>
      </c>
      <c r="M1028" s="849">
        <v>251</v>
      </c>
      <c r="N1028" s="849"/>
      <c r="O1028" s="849"/>
      <c r="P1028" s="837"/>
      <c r="Q1028" s="850"/>
    </row>
    <row r="1029" spans="1:17" ht="14.4" customHeight="1" x14ac:dyDescent="0.3">
      <c r="A1029" s="831" t="s">
        <v>8276</v>
      </c>
      <c r="B1029" s="832" t="s">
        <v>6809</v>
      </c>
      <c r="C1029" s="832" t="s">
        <v>6788</v>
      </c>
      <c r="D1029" s="832" t="s">
        <v>6851</v>
      </c>
      <c r="E1029" s="832" t="s">
        <v>6852</v>
      </c>
      <c r="F1029" s="849">
        <v>2</v>
      </c>
      <c r="G1029" s="849">
        <v>236</v>
      </c>
      <c r="H1029" s="849"/>
      <c r="I1029" s="849">
        <v>118</v>
      </c>
      <c r="J1029" s="849"/>
      <c r="K1029" s="849"/>
      <c r="L1029" s="849"/>
      <c r="M1029" s="849"/>
      <c r="N1029" s="849">
        <v>6</v>
      </c>
      <c r="O1029" s="849">
        <v>756</v>
      </c>
      <c r="P1029" s="837"/>
      <c r="Q1029" s="850">
        <v>126</v>
      </c>
    </row>
    <row r="1030" spans="1:17" ht="14.4" customHeight="1" x14ac:dyDescent="0.3">
      <c r="A1030" s="831" t="s">
        <v>8276</v>
      </c>
      <c r="B1030" s="832" t="s">
        <v>6809</v>
      </c>
      <c r="C1030" s="832" t="s">
        <v>6788</v>
      </c>
      <c r="D1030" s="832" t="s">
        <v>6795</v>
      </c>
      <c r="E1030" s="832" t="s">
        <v>6796</v>
      </c>
      <c r="F1030" s="849"/>
      <c r="G1030" s="849"/>
      <c r="H1030" s="849"/>
      <c r="I1030" s="849"/>
      <c r="J1030" s="849">
        <v>1</v>
      </c>
      <c r="K1030" s="849">
        <v>163</v>
      </c>
      <c r="L1030" s="849">
        <v>1</v>
      </c>
      <c r="M1030" s="849">
        <v>163</v>
      </c>
      <c r="N1030" s="849">
        <v>1</v>
      </c>
      <c r="O1030" s="849">
        <v>163</v>
      </c>
      <c r="P1030" s="837">
        <v>1</v>
      </c>
      <c r="Q1030" s="850">
        <v>163</v>
      </c>
    </row>
    <row r="1031" spans="1:17" ht="14.4" customHeight="1" x14ac:dyDescent="0.3">
      <c r="A1031" s="831" t="s">
        <v>8276</v>
      </c>
      <c r="B1031" s="832" t="s">
        <v>6785</v>
      </c>
      <c r="C1031" s="832" t="s">
        <v>7153</v>
      </c>
      <c r="D1031" s="832" t="s">
        <v>7156</v>
      </c>
      <c r="E1031" s="832" t="s">
        <v>7157</v>
      </c>
      <c r="F1031" s="849"/>
      <c r="G1031" s="849"/>
      <c r="H1031" s="849"/>
      <c r="I1031" s="849"/>
      <c r="J1031" s="849"/>
      <c r="K1031" s="849"/>
      <c r="L1031" s="849"/>
      <c r="M1031" s="849"/>
      <c r="N1031" s="849">
        <v>4</v>
      </c>
      <c r="O1031" s="849">
        <v>8638.2800000000007</v>
      </c>
      <c r="P1031" s="837"/>
      <c r="Q1031" s="850">
        <v>2159.5700000000002</v>
      </c>
    </row>
    <row r="1032" spans="1:17" ht="14.4" customHeight="1" x14ac:dyDescent="0.3">
      <c r="A1032" s="831" t="s">
        <v>8276</v>
      </c>
      <c r="B1032" s="832" t="s">
        <v>6785</v>
      </c>
      <c r="C1032" s="832" t="s">
        <v>7153</v>
      </c>
      <c r="D1032" s="832" t="s">
        <v>7166</v>
      </c>
      <c r="E1032" s="832" t="s">
        <v>7167</v>
      </c>
      <c r="F1032" s="849"/>
      <c r="G1032" s="849"/>
      <c r="H1032" s="849"/>
      <c r="I1032" s="849"/>
      <c r="J1032" s="849"/>
      <c r="K1032" s="849"/>
      <c r="L1032" s="849"/>
      <c r="M1032" s="849"/>
      <c r="N1032" s="849">
        <v>2</v>
      </c>
      <c r="O1032" s="849">
        <v>2423.2199999999998</v>
      </c>
      <c r="P1032" s="837"/>
      <c r="Q1032" s="850">
        <v>1211.6099999999999</v>
      </c>
    </row>
    <row r="1033" spans="1:17" ht="14.4" customHeight="1" x14ac:dyDescent="0.3">
      <c r="A1033" s="831" t="s">
        <v>8276</v>
      </c>
      <c r="B1033" s="832" t="s">
        <v>6785</v>
      </c>
      <c r="C1033" s="832" t="s">
        <v>6788</v>
      </c>
      <c r="D1033" s="832" t="s">
        <v>7949</v>
      </c>
      <c r="E1033" s="832" t="s">
        <v>7950</v>
      </c>
      <c r="F1033" s="849"/>
      <c r="G1033" s="849"/>
      <c r="H1033" s="849"/>
      <c r="I1033" s="849"/>
      <c r="J1033" s="849"/>
      <c r="K1033" s="849"/>
      <c r="L1033" s="849"/>
      <c r="M1033" s="849"/>
      <c r="N1033" s="849">
        <v>1</v>
      </c>
      <c r="O1033" s="849">
        <v>196</v>
      </c>
      <c r="P1033" s="837"/>
      <c r="Q1033" s="850">
        <v>196</v>
      </c>
    </row>
    <row r="1034" spans="1:17" ht="14.4" customHeight="1" x14ac:dyDescent="0.3">
      <c r="A1034" s="831" t="s">
        <v>8276</v>
      </c>
      <c r="B1034" s="832" t="s">
        <v>6785</v>
      </c>
      <c r="C1034" s="832" t="s">
        <v>6788</v>
      </c>
      <c r="D1034" s="832" t="s">
        <v>7995</v>
      </c>
      <c r="E1034" s="832" t="s">
        <v>7996</v>
      </c>
      <c r="F1034" s="849"/>
      <c r="G1034" s="849"/>
      <c r="H1034" s="849"/>
      <c r="I1034" s="849"/>
      <c r="J1034" s="849"/>
      <c r="K1034" s="849"/>
      <c r="L1034" s="849"/>
      <c r="M1034" s="849"/>
      <c r="N1034" s="849">
        <v>1</v>
      </c>
      <c r="O1034" s="849">
        <v>3732</v>
      </c>
      <c r="P1034" s="837"/>
      <c r="Q1034" s="850">
        <v>3732</v>
      </c>
    </row>
    <row r="1035" spans="1:17" ht="14.4" customHeight="1" thickBot="1" x14ac:dyDescent="0.35">
      <c r="A1035" s="839" t="s">
        <v>8276</v>
      </c>
      <c r="B1035" s="840" t="s">
        <v>6785</v>
      </c>
      <c r="C1035" s="840" t="s">
        <v>6788</v>
      </c>
      <c r="D1035" s="840" t="s">
        <v>8013</v>
      </c>
      <c r="E1035" s="840" t="s">
        <v>8014</v>
      </c>
      <c r="F1035" s="851"/>
      <c r="G1035" s="851"/>
      <c r="H1035" s="851"/>
      <c r="I1035" s="851"/>
      <c r="J1035" s="851"/>
      <c r="K1035" s="851"/>
      <c r="L1035" s="851"/>
      <c r="M1035" s="851"/>
      <c r="N1035" s="851">
        <v>1</v>
      </c>
      <c r="O1035" s="851">
        <v>930</v>
      </c>
      <c r="P1035" s="845"/>
      <c r="Q1035" s="852">
        <v>930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1416.3320000000001</v>
      </c>
      <c r="C5" s="114">
        <v>1386.2909999999999</v>
      </c>
      <c r="D5" s="114">
        <v>1308.5830000000001</v>
      </c>
      <c r="E5" s="424">
        <f>IF(OR(D5=0,B5=0),"",D5/B5)</f>
        <v>0.92392391049556177</v>
      </c>
      <c r="F5" s="129">
        <f>IF(OR(D5=0,C5=0),"",D5/C5)</f>
        <v>0.94394539097491081</v>
      </c>
      <c r="G5" s="130">
        <v>752</v>
      </c>
      <c r="H5" s="114">
        <v>752</v>
      </c>
      <c r="I5" s="114">
        <v>741</v>
      </c>
      <c r="J5" s="424">
        <f>IF(OR(I5=0,G5=0),"",I5/G5)</f>
        <v>0.9853723404255319</v>
      </c>
      <c r="K5" s="131">
        <f>IF(OR(I5=0,H5=0),"",I5/H5)</f>
        <v>0.9853723404255319</v>
      </c>
      <c r="L5" s="121"/>
      <c r="M5" s="121"/>
      <c r="N5" s="7">
        <f>D5-C5</f>
        <v>-77.707999999999856</v>
      </c>
      <c r="O5" s="8">
        <f>I5-H5</f>
        <v>-11</v>
      </c>
      <c r="P5" s="7">
        <f>D5-B5</f>
        <v>-107.74900000000002</v>
      </c>
      <c r="Q5" s="8">
        <f>I5-G5</f>
        <v>-11</v>
      </c>
    </row>
    <row r="6" spans="1:17" ht="14.4" hidden="1" customHeight="1" outlineLevel="1" x14ac:dyDescent="0.3">
      <c r="A6" s="441" t="s">
        <v>168</v>
      </c>
      <c r="B6" s="120">
        <v>404.00700000000001</v>
      </c>
      <c r="C6" s="113">
        <v>393.22500000000002</v>
      </c>
      <c r="D6" s="113">
        <v>329.661</v>
      </c>
      <c r="E6" s="424">
        <f t="shared" ref="E6:E12" si="0">IF(OR(D6=0,B6=0),"",D6/B6)</f>
        <v>0.81597843601719766</v>
      </c>
      <c r="F6" s="129">
        <f t="shared" ref="F6:F12" si="1">IF(OR(D6=0,C6=0),"",D6/C6)</f>
        <v>0.83835208849895093</v>
      </c>
      <c r="G6" s="133">
        <v>233</v>
      </c>
      <c r="H6" s="113">
        <v>238</v>
      </c>
      <c r="I6" s="113">
        <v>226</v>
      </c>
      <c r="J6" s="425">
        <f t="shared" ref="J6:J12" si="2">IF(OR(I6=0,G6=0),"",I6/G6)</f>
        <v>0.96995708154506433</v>
      </c>
      <c r="K6" s="134">
        <f t="shared" ref="K6:K12" si="3">IF(OR(I6=0,H6=0),"",I6/H6)</f>
        <v>0.94957983193277307</v>
      </c>
      <c r="L6" s="121"/>
      <c r="M6" s="121"/>
      <c r="N6" s="5">
        <f t="shared" ref="N6:N13" si="4">D6-C6</f>
        <v>-63.564000000000021</v>
      </c>
      <c r="O6" s="6">
        <f t="shared" ref="O6:O13" si="5">I6-H6</f>
        <v>-12</v>
      </c>
      <c r="P6" s="5">
        <f t="shared" ref="P6:P13" si="6">D6-B6</f>
        <v>-74.346000000000004</v>
      </c>
      <c r="Q6" s="6">
        <f t="shared" ref="Q6:Q13" si="7">I6-G6</f>
        <v>-7</v>
      </c>
    </row>
    <row r="7" spans="1:17" ht="14.4" hidden="1" customHeight="1" outlineLevel="1" x14ac:dyDescent="0.3">
      <c r="A7" s="441" t="s">
        <v>169</v>
      </c>
      <c r="B7" s="120">
        <v>907.67399999999998</v>
      </c>
      <c r="C7" s="113">
        <v>996.97799999999995</v>
      </c>
      <c r="D7" s="113">
        <v>964.46500000000003</v>
      </c>
      <c r="E7" s="424">
        <f t="shared" si="0"/>
        <v>1.0625676178892423</v>
      </c>
      <c r="F7" s="129">
        <f t="shared" si="1"/>
        <v>0.96738844788952216</v>
      </c>
      <c r="G7" s="133">
        <v>600</v>
      </c>
      <c r="H7" s="113">
        <v>649</v>
      </c>
      <c r="I7" s="113">
        <v>645</v>
      </c>
      <c r="J7" s="425">
        <f t="shared" si="2"/>
        <v>1.075</v>
      </c>
      <c r="K7" s="134">
        <f t="shared" si="3"/>
        <v>0.99383667180277346</v>
      </c>
      <c r="L7" s="121"/>
      <c r="M7" s="121"/>
      <c r="N7" s="5">
        <f t="shared" si="4"/>
        <v>-32.51299999999992</v>
      </c>
      <c r="O7" s="6">
        <f t="shared" si="5"/>
        <v>-4</v>
      </c>
      <c r="P7" s="5">
        <f t="shared" si="6"/>
        <v>56.791000000000054</v>
      </c>
      <c r="Q7" s="6">
        <f t="shared" si="7"/>
        <v>45</v>
      </c>
    </row>
    <row r="8" spans="1:17" ht="14.4" hidden="1" customHeight="1" outlineLevel="1" x14ac:dyDescent="0.3">
      <c r="A8" s="441" t="s">
        <v>170</v>
      </c>
      <c r="B8" s="120">
        <v>114.66200000000001</v>
      </c>
      <c r="C8" s="113">
        <v>107.34399999999999</v>
      </c>
      <c r="D8" s="113">
        <v>125.218</v>
      </c>
      <c r="E8" s="424">
        <f t="shared" si="0"/>
        <v>1.0920618862395561</v>
      </c>
      <c r="F8" s="129">
        <f t="shared" si="1"/>
        <v>1.1665114025935313</v>
      </c>
      <c r="G8" s="133">
        <v>79</v>
      </c>
      <c r="H8" s="113">
        <v>70</v>
      </c>
      <c r="I8" s="113">
        <v>90</v>
      </c>
      <c r="J8" s="425">
        <f t="shared" si="2"/>
        <v>1.139240506329114</v>
      </c>
      <c r="K8" s="134">
        <f t="shared" si="3"/>
        <v>1.2857142857142858</v>
      </c>
      <c r="L8" s="121"/>
      <c r="M8" s="121"/>
      <c r="N8" s="5">
        <f t="shared" si="4"/>
        <v>17.874000000000009</v>
      </c>
      <c r="O8" s="6">
        <f t="shared" si="5"/>
        <v>20</v>
      </c>
      <c r="P8" s="5">
        <f t="shared" si="6"/>
        <v>10.555999999999997</v>
      </c>
      <c r="Q8" s="6">
        <f t="shared" si="7"/>
        <v>11</v>
      </c>
    </row>
    <row r="9" spans="1:17" ht="14.4" hidden="1" customHeight="1" outlineLevel="1" x14ac:dyDescent="0.3">
      <c r="A9" s="441" t="s">
        <v>171</v>
      </c>
      <c r="B9" s="120">
        <v>1.21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-1.21</v>
      </c>
      <c r="Q9" s="6">
        <f t="shared" si="7"/>
        <v>-2</v>
      </c>
    </row>
    <row r="10" spans="1:17" ht="14.4" hidden="1" customHeight="1" outlineLevel="1" x14ac:dyDescent="0.3">
      <c r="A10" s="441" t="s">
        <v>172</v>
      </c>
      <c r="B10" s="120">
        <v>429.166</v>
      </c>
      <c r="C10" s="113">
        <v>459.89100000000002</v>
      </c>
      <c r="D10" s="113">
        <v>462.238</v>
      </c>
      <c r="E10" s="424">
        <f t="shared" si="0"/>
        <v>1.0770610905803348</v>
      </c>
      <c r="F10" s="129">
        <f t="shared" si="1"/>
        <v>1.0051033831929739</v>
      </c>
      <c r="G10" s="133">
        <v>283</v>
      </c>
      <c r="H10" s="113">
        <v>313</v>
      </c>
      <c r="I10" s="113">
        <v>293</v>
      </c>
      <c r="J10" s="425">
        <f t="shared" si="2"/>
        <v>1.0353356890459364</v>
      </c>
      <c r="K10" s="134">
        <f t="shared" si="3"/>
        <v>0.93610223642172519</v>
      </c>
      <c r="L10" s="121"/>
      <c r="M10" s="121"/>
      <c r="N10" s="5">
        <f t="shared" si="4"/>
        <v>2.34699999999998</v>
      </c>
      <c r="O10" s="6">
        <f t="shared" si="5"/>
        <v>-20</v>
      </c>
      <c r="P10" s="5">
        <f t="shared" si="6"/>
        <v>33.072000000000003</v>
      </c>
      <c r="Q10" s="6">
        <f t="shared" si="7"/>
        <v>10</v>
      </c>
    </row>
    <row r="11" spans="1:17" ht="14.4" hidden="1" customHeight="1" outlineLevel="1" x14ac:dyDescent="0.3">
      <c r="A11" s="441" t="s">
        <v>173</v>
      </c>
      <c r="B11" s="120">
        <v>71.462000000000003</v>
      </c>
      <c r="C11" s="113">
        <v>127.624</v>
      </c>
      <c r="D11" s="113">
        <v>110.77800000000001</v>
      </c>
      <c r="E11" s="424">
        <f t="shared" si="0"/>
        <v>1.5501665220676724</v>
      </c>
      <c r="F11" s="129">
        <f t="shared" si="1"/>
        <v>0.86800288347019372</v>
      </c>
      <c r="G11" s="133">
        <v>45</v>
      </c>
      <c r="H11" s="113">
        <v>71</v>
      </c>
      <c r="I11" s="113">
        <v>66</v>
      </c>
      <c r="J11" s="425">
        <f t="shared" si="2"/>
        <v>1.4666666666666666</v>
      </c>
      <c r="K11" s="134">
        <f t="shared" si="3"/>
        <v>0.92957746478873238</v>
      </c>
      <c r="L11" s="121"/>
      <c r="M11" s="121"/>
      <c r="N11" s="5">
        <f t="shared" si="4"/>
        <v>-16.845999999999989</v>
      </c>
      <c r="O11" s="6">
        <f t="shared" si="5"/>
        <v>-5</v>
      </c>
      <c r="P11" s="5">
        <f t="shared" si="6"/>
        <v>39.316000000000003</v>
      </c>
      <c r="Q11" s="6">
        <f t="shared" si="7"/>
        <v>21</v>
      </c>
    </row>
    <row r="12" spans="1:17" ht="14.4" hidden="1" customHeight="1" outlineLevel="1" thickBot="1" x14ac:dyDescent="0.35">
      <c r="A12" s="442" t="s">
        <v>208</v>
      </c>
      <c r="B12" s="238">
        <v>5.6550000000000002</v>
      </c>
      <c r="C12" s="239">
        <v>16.169</v>
      </c>
      <c r="D12" s="239">
        <v>28.216000000000001</v>
      </c>
      <c r="E12" s="424">
        <f t="shared" si="0"/>
        <v>4.9895667550839962</v>
      </c>
      <c r="F12" s="129">
        <f t="shared" si="1"/>
        <v>1.7450677221844271</v>
      </c>
      <c r="G12" s="241">
        <v>4</v>
      </c>
      <c r="H12" s="239">
        <v>11</v>
      </c>
      <c r="I12" s="239">
        <v>24</v>
      </c>
      <c r="J12" s="426">
        <f t="shared" si="2"/>
        <v>6</v>
      </c>
      <c r="K12" s="242">
        <f t="shared" si="3"/>
        <v>2.1818181818181817</v>
      </c>
      <c r="L12" s="121"/>
      <c r="M12" s="121"/>
      <c r="N12" s="243">
        <f t="shared" si="4"/>
        <v>12.047000000000001</v>
      </c>
      <c r="O12" s="244">
        <f t="shared" si="5"/>
        <v>13</v>
      </c>
      <c r="P12" s="243">
        <f t="shared" si="6"/>
        <v>22.561</v>
      </c>
      <c r="Q12" s="244">
        <f t="shared" si="7"/>
        <v>20</v>
      </c>
    </row>
    <row r="13" spans="1:17" ht="14.4" customHeight="1" collapsed="1" thickBot="1" x14ac:dyDescent="0.35">
      <c r="A13" s="117" t="s">
        <v>3</v>
      </c>
      <c r="B13" s="115">
        <f>SUM(B5:B12)</f>
        <v>3350.1680000000001</v>
      </c>
      <c r="C13" s="116">
        <f>SUM(C5:C12)</f>
        <v>3487.5219999999999</v>
      </c>
      <c r="D13" s="116">
        <f>SUM(D5:D12)</f>
        <v>3329.1589999999997</v>
      </c>
      <c r="E13" s="420">
        <f>IF(OR(D13=0,B13=0),0,D13/B13)</f>
        <v>0.99372897120383208</v>
      </c>
      <c r="F13" s="135">
        <f>IF(OR(D13=0,C13=0),0,D13/C13)</f>
        <v>0.95459154092791376</v>
      </c>
      <c r="G13" s="136">
        <f>SUM(G5:G12)</f>
        <v>1998</v>
      </c>
      <c r="H13" s="116">
        <f>SUM(H5:H12)</f>
        <v>2104</v>
      </c>
      <c r="I13" s="116">
        <f>SUM(I5:I12)</f>
        <v>2085</v>
      </c>
      <c r="J13" s="420">
        <f>IF(OR(I13=0,G13=0),0,I13/G13)</f>
        <v>1.0435435435435436</v>
      </c>
      <c r="K13" s="137">
        <f>IF(OR(I13=0,H13=0),0,I13/H13)</f>
        <v>0.99096958174904948</v>
      </c>
      <c r="L13" s="121"/>
      <c r="M13" s="121"/>
      <c r="N13" s="127">
        <f t="shared" si="4"/>
        <v>-158.36300000000028</v>
      </c>
      <c r="O13" s="138">
        <f t="shared" si="5"/>
        <v>-19</v>
      </c>
      <c r="P13" s="127">
        <f t="shared" si="6"/>
        <v>-21.009000000000469</v>
      </c>
      <c r="Q13" s="138">
        <f t="shared" si="7"/>
        <v>87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1416.3320000000001</v>
      </c>
      <c r="C18" s="114">
        <v>1386.2909999999999</v>
      </c>
      <c r="D18" s="114">
        <v>1308.5830000000001</v>
      </c>
      <c r="E18" s="424">
        <f>IF(OR(D18=0,B18=0),"",D18/B18)</f>
        <v>0.92392391049556177</v>
      </c>
      <c r="F18" s="129">
        <f>IF(OR(D18=0,C18=0),"",D18/C18)</f>
        <v>0.94394539097491081</v>
      </c>
      <c r="G18" s="119">
        <v>752</v>
      </c>
      <c r="H18" s="114">
        <v>752</v>
      </c>
      <c r="I18" s="114">
        <v>741</v>
      </c>
      <c r="J18" s="424">
        <f>IF(OR(I18=0,G18=0),"",I18/G18)</f>
        <v>0.9853723404255319</v>
      </c>
      <c r="K18" s="131">
        <f>IF(OR(I18=0,H18=0),"",I18/H18)</f>
        <v>0.9853723404255319</v>
      </c>
      <c r="L18" s="659">
        <v>0.91871999999999998</v>
      </c>
      <c r="M18" s="660"/>
      <c r="N18" s="145">
        <f t="shared" ref="N18:N26" si="8">D18-C18</f>
        <v>-77.707999999999856</v>
      </c>
      <c r="O18" s="146">
        <f t="shared" ref="O18:O26" si="9">I18-H18</f>
        <v>-11</v>
      </c>
      <c r="P18" s="145">
        <f t="shared" ref="P18:P26" si="10">D18-B18</f>
        <v>-107.74900000000002</v>
      </c>
      <c r="Q18" s="146">
        <f t="shared" ref="Q18:Q26" si="11">I18-G18</f>
        <v>-11</v>
      </c>
    </row>
    <row r="19" spans="1:17" ht="14.4" hidden="1" customHeight="1" outlineLevel="1" x14ac:dyDescent="0.3">
      <c r="A19" s="441" t="s">
        <v>168</v>
      </c>
      <c r="B19" s="120">
        <v>404.00700000000001</v>
      </c>
      <c r="C19" s="113">
        <v>393.22500000000002</v>
      </c>
      <c r="D19" s="113">
        <v>329.661</v>
      </c>
      <c r="E19" s="425">
        <f t="shared" ref="E19:E25" si="12">IF(OR(D19=0,B19=0),"",D19/B19)</f>
        <v>0.81597843601719766</v>
      </c>
      <c r="F19" s="132">
        <f t="shared" ref="F19:F25" si="13">IF(OR(D19=0,C19=0),"",D19/C19)</f>
        <v>0.83835208849895093</v>
      </c>
      <c r="G19" s="120">
        <v>233</v>
      </c>
      <c r="H19" s="113">
        <v>238</v>
      </c>
      <c r="I19" s="113">
        <v>226</v>
      </c>
      <c r="J19" s="425">
        <f t="shared" ref="J19:J25" si="14">IF(OR(I19=0,G19=0),"",I19/G19)</f>
        <v>0.96995708154506433</v>
      </c>
      <c r="K19" s="134">
        <f t="shared" ref="K19:K25" si="15">IF(OR(I19=0,H19=0),"",I19/H19)</f>
        <v>0.94957983193277307</v>
      </c>
      <c r="L19" s="659">
        <v>0.99456</v>
      </c>
      <c r="M19" s="660"/>
      <c r="N19" s="147">
        <f t="shared" si="8"/>
        <v>-63.564000000000021</v>
      </c>
      <c r="O19" s="148">
        <f t="shared" si="9"/>
        <v>-12</v>
      </c>
      <c r="P19" s="147">
        <f t="shared" si="10"/>
        <v>-74.346000000000004</v>
      </c>
      <c r="Q19" s="148">
        <f t="shared" si="11"/>
        <v>-7</v>
      </c>
    </row>
    <row r="20" spans="1:17" ht="14.4" hidden="1" customHeight="1" outlineLevel="1" x14ac:dyDescent="0.3">
      <c r="A20" s="441" t="s">
        <v>169</v>
      </c>
      <c r="B20" s="120">
        <v>907.67399999999998</v>
      </c>
      <c r="C20" s="113">
        <v>996.97799999999995</v>
      </c>
      <c r="D20" s="113">
        <v>964.46500000000003</v>
      </c>
      <c r="E20" s="425">
        <f t="shared" si="12"/>
        <v>1.0625676178892423</v>
      </c>
      <c r="F20" s="132">
        <f t="shared" si="13"/>
        <v>0.96738844788952216</v>
      </c>
      <c r="G20" s="120">
        <v>600</v>
      </c>
      <c r="H20" s="113">
        <v>649</v>
      </c>
      <c r="I20" s="113">
        <v>645</v>
      </c>
      <c r="J20" s="425">
        <f t="shared" si="14"/>
        <v>1.075</v>
      </c>
      <c r="K20" s="134">
        <f t="shared" si="15"/>
        <v>0.99383667180277346</v>
      </c>
      <c r="L20" s="659">
        <v>0.96671999999999991</v>
      </c>
      <c r="M20" s="660"/>
      <c r="N20" s="147">
        <f t="shared" si="8"/>
        <v>-32.51299999999992</v>
      </c>
      <c r="O20" s="148">
        <f t="shared" si="9"/>
        <v>-4</v>
      </c>
      <c r="P20" s="147">
        <f t="shared" si="10"/>
        <v>56.791000000000054</v>
      </c>
      <c r="Q20" s="148">
        <f t="shared" si="11"/>
        <v>45</v>
      </c>
    </row>
    <row r="21" spans="1:17" ht="14.4" hidden="1" customHeight="1" outlineLevel="1" x14ac:dyDescent="0.3">
      <c r="A21" s="441" t="s">
        <v>170</v>
      </c>
      <c r="B21" s="120">
        <v>114.66200000000001</v>
      </c>
      <c r="C21" s="113">
        <v>107.34399999999999</v>
      </c>
      <c r="D21" s="113">
        <v>125.218</v>
      </c>
      <c r="E21" s="425">
        <f t="shared" si="12"/>
        <v>1.0920618862395561</v>
      </c>
      <c r="F21" s="132">
        <f t="shared" si="13"/>
        <v>1.1665114025935313</v>
      </c>
      <c r="G21" s="120">
        <v>79</v>
      </c>
      <c r="H21" s="113">
        <v>70</v>
      </c>
      <c r="I21" s="113">
        <v>90</v>
      </c>
      <c r="J21" s="425">
        <f t="shared" si="14"/>
        <v>1.139240506329114</v>
      </c>
      <c r="K21" s="134">
        <f t="shared" si="15"/>
        <v>1.2857142857142858</v>
      </c>
      <c r="L21" s="659">
        <v>1.11744</v>
      </c>
      <c r="M21" s="660"/>
      <c r="N21" s="147">
        <f t="shared" si="8"/>
        <v>17.874000000000009</v>
      </c>
      <c r="O21" s="148">
        <f t="shared" si="9"/>
        <v>20</v>
      </c>
      <c r="P21" s="147">
        <f t="shared" si="10"/>
        <v>10.555999999999997</v>
      </c>
      <c r="Q21" s="148">
        <f t="shared" si="11"/>
        <v>11</v>
      </c>
    </row>
    <row r="22" spans="1:17" ht="14.4" hidden="1" customHeight="1" outlineLevel="1" x14ac:dyDescent="0.3">
      <c r="A22" s="441" t="s">
        <v>171</v>
      </c>
      <c r="B22" s="120">
        <v>1.21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-1.21</v>
      </c>
      <c r="Q22" s="148">
        <f t="shared" si="11"/>
        <v>-2</v>
      </c>
    </row>
    <row r="23" spans="1:17" ht="14.4" hidden="1" customHeight="1" outlineLevel="1" x14ac:dyDescent="0.3">
      <c r="A23" s="441" t="s">
        <v>172</v>
      </c>
      <c r="B23" s="120">
        <v>429.166</v>
      </c>
      <c r="C23" s="113">
        <v>459.89100000000002</v>
      </c>
      <c r="D23" s="113">
        <v>462.238</v>
      </c>
      <c r="E23" s="425">
        <f t="shared" si="12"/>
        <v>1.0770610905803348</v>
      </c>
      <c r="F23" s="132">
        <f t="shared" si="13"/>
        <v>1.0051033831929739</v>
      </c>
      <c r="G23" s="120">
        <v>283</v>
      </c>
      <c r="H23" s="113">
        <v>313</v>
      </c>
      <c r="I23" s="113">
        <v>293</v>
      </c>
      <c r="J23" s="425">
        <f t="shared" si="14"/>
        <v>1.0353356890459364</v>
      </c>
      <c r="K23" s="134">
        <f t="shared" si="15"/>
        <v>0.93610223642172519</v>
      </c>
      <c r="L23" s="659">
        <v>0.98495999999999995</v>
      </c>
      <c r="M23" s="660"/>
      <c r="N23" s="147">
        <f t="shared" si="8"/>
        <v>2.34699999999998</v>
      </c>
      <c r="O23" s="148">
        <f t="shared" si="9"/>
        <v>-20</v>
      </c>
      <c r="P23" s="147">
        <f t="shared" si="10"/>
        <v>33.072000000000003</v>
      </c>
      <c r="Q23" s="148">
        <f t="shared" si="11"/>
        <v>10</v>
      </c>
    </row>
    <row r="24" spans="1:17" ht="14.4" hidden="1" customHeight="1" outlineLevel="1" x14ac:dyDescent="0.3">
      <c r="A24" s="441" t="s">
        <v>173</v>
      </c>
      <c r="B24" s="120">
        <v>71.462000000000003</v>
      </c>
      <c r="C24" s="113">
        <v>127.624</v>
      </c>
      <c r="D24" s="113">
        <v>110.77800000000001</v>
      </c>
      <c r="E24" s="425">
        <f t="shared" si="12"/>
        <v>1.5501665220676724</v>
      </c>
      <c r="F24" s="132">
        <f t="shared" si="13"/>
        <v>0.86800288347019372</v>
      </c>
      <c r="G24" s="120">
        <v>45</v>
      </c>
      <c r="H24" s="113">
        <v>71</v>
      </c>
      <c r="I24" s="113">
        <v>66</v>
      </c>
      <c r="J24" s="425">
        <f t="shared" si="14"/>
        <v>1.4666666666666666</v>
      </c>
      <c r="K24" s="134">
        <f t="shared" si="15"/>
        <v>0.92957746478873238</v>
      </c>
      <c r="L24" s="659">
        <v>1.0147199999999998</v>
      </c>
      <c r="M24" s="660"/>
      <c r="N24" s="147">
        <f t="shared" si="8"/>
        <v>-16.845999999999989</v>
      </c>
      <c r="O24" s="148">
        <f t="shared" si="9"/>
        <v>-5</v>
      </c>
      <c r="P24" s="147">
        <f t="shared" si="10"/>
        <v>39.316000000000003</v>
      </c>
      <c r="Q24" s="148">
        <f t="shared" si="11"/>
        <v>21</v>
      </c>
    </row>
    <row r="25" spans="1:17" ht="14.4" hidden="1" customHeight="1" outlineLevel="1" thickBot="1" x14ac:dyDescent="0.35">
      <c r="A25" s="442" t="s">
        <v>208</v>
      </c>
      <c r="B25" s="238">
        <v>5.6550000000000002</v>
      </c>
      <c r="C25" s="239">
        <v>16.169</v>
      </c>
      <c r="D25" s="239">
        <v>28.216000000000001</v>
      </c>
      <c r="E25" s="426">
        <f t="shared" si="12"/>
        <v>4.9895667550839962</v>
      </c>
      <c r="F25" s="240">
        <f t="shared" si="13"/>
        <v>1.7450677221844271</v>
      </c>
      <c r="G25" s="238">
        <v>4</v>
      </c>
      <c r="H25" s="239">
        <v>11</v>
      </c>
      <c r="I25" s="239">
        <v>24</v>
      </c>
      <c r="J25" s="426">
        <f t="shared" si="14"/>
        <v>6</v>
      </c>
      <c r="K25" s="242">
        <f t="shared" si="15"/>
        <v>2.1818181818181817</v>
      </c>
      <c r="L25" s="356"/>
      <c r="M25" s="357"/>
      <c r="N25" s="245">
        <f t="shared" si="8"/>
        <v>12.047000000000001</v>
      </c>
      <c r="O25" s="246">
        <f t="shared" si="9"/>
        <v>13</v>
      </c>
      <c r="P25" s="245">
        <f t="shared" si="10"/>
        <v>22.561</v>
      </c>
      <c r="Q25" s="246">
        <f t="shared" si="11"/>
        <v>20</v>
      </c>
    </row>
    <row r="26" spans="1:17" ht="14.4" customHeight="1" collapsed="1" thickBot="1" x14ac:dyDescent="0.35">
      <c r="A26" s="445" t="s">
        <v>3</v>
      </c>
      <c r="B26" s="149">
        <f>SUM(B18:B25)</f>
        <v>3350.1680000000001</v>
      </c>
      <c r="C26" s="150">
        <f>SUM(C18:C25)</f>
        <v>3487.5219999999999</v>
      </c>
      <c r="D26" s="150">
        <f>SUM(D18:D25)</f>
        <v>3329.1589999999997</v>
      </c>
      <c r="E26" s="421">
        <f>IF(OR(D26=0,B26=0),0,D26/B26)</f>
        <v>0.99372897120383208</v>
      </c>
      <c r="F26" s="151">
        <f>IF(OR(D26=0,C26=0),0,D26/C26)</f>
        <v>0.95459154092791376</v>
      </c>
      <c r="G26" s="149">
        <f>SUM(G18:G25)</f>
        <v>1998</v>
      </c>
      <c r="H26" s="150">
        <f>SUM(H18:H25)</f>
        <v>2104</v>
      </c>
      <c r="I26" s="150">
        <f>SUM(I18:I25)</f>
        <v>2085</v>
      </c>
      <c r="J26" s="421">
        <f>IF(OR(I26=0,G26=0),0,I26/G26)</f>
        <v>1.0435435435435436</v>
      </c>
      <c r="K26" s="152">
        <f>IF(OR(I26=0,H26=0),0,I26/H26)</f>
        <v>0.99096958174904948</v>
      </c>
      <c r="L26" s="121"/>
      <c r="M26" s="121"/>
      <c r="N26" s="143">
        <f t="shared" si="8"/>
        <v>-158.36300000000028</v>
      </c>
      <c r="O26" s="153">
        <f t="shared" si="9"/>
        <v>-19</v>
      </c>
      <c r="P26" s="143">
        <f t="shared" si="10"/>
        <v>-21.009000000000469</v>
      </c>
      <c r="Q26" s="153">
        <f t="shared" si="11"/>
        <v>87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1049</v>
      </c>
      <c r="C33" s="199">
        <v>955</v>
      </c>
      <c r="D33" s="84">
        <f>IF(C33="","",C33-B33)</f>
        <v>-94</v>
      </c>
      <c r="E33" s="85">
        <f>IF(C33="","",C33/B33)</f>
        <v>0.91039084842707341</v>
      </c>
      <c r="F33" s="86">
        <v>117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2527</v>
      </c>
      <c r="C34" s="200">
        <v>2436</v>
      </c>
      <c r="D34" s="87">
        <f t="shared" ref="D34:D45" si="0">IF(C34="","",C34-B34)</f>
        <v>-91</v>
      </c>
      <c r="E34" s="88">
        <f t="shared" ref="E34:E45" si="1">IF(C34="","",C34/B34)</f>
        <v>0.96398891966759004</v>
      </c>
      <c r="F34" s="89">
        <v>371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3851</v>
      </c>
      <c r="C35" s="200">
        <v>3658</v>
      </c>
      <c r="D35" s="87">
        <f t="shared" si="0"/>
        <v>-193</v>
      </c>
      <c r="E35" s="88">
        <f t="shared" si="1"/>
        <v>0.94988314723448453</v>
      </c>
      <c r="F35" s="89">
        <v>528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5568</v>
      </c>
      <c r="C36" s="200">
        <v>5184</v>
      </c>
      <c r="D36" s="87">
        <f t="shared" si="0"/>
        <v>-384</v>
      </c>
      <c r="E36" s="88">
        <f t="shared" si="1"/>
        <v>0.93103448275862066</v>
      </c>
      <c r="F36" s="89">
        <v>676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7065</v>
      </c>
      <c r="C37" s="200">
        <v>6746</v>
      </c>
      <c r="D37" s="87">
        <f t="shared" si="0"/>
        <v>-319</v>
      </c>
      <c r="E37" s="88">
        <f t="shared" si="1"/>
        <v>0.95484784147204527</v>
      </c>
      <c r="F37" s="89">
        <v>1025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8595</v>
      </c>
      <c r="C38" s="200">
        <v>8265</v>
      </c>
      <c r="D38" s="87">
        <f t="shared" si="0"/>
        <v>-330</v>
      </c>
      <c r="E38" s="88">
        <f t="shared" si="1"/>
        <v>0.96160558464223389</v>
      </c>
      <c r="F38" s="89">
        <v>1269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9734</v>
      </c>
      <c r="C39" s="200">
        <v>9348</v>
      </c>
      <c r="D39" s="87">
        <f t="shared" si="0"/>
        <v>-386</v>
      </c>
      <c r="E39" s="88">
        <f t="shared" si="1"/>
        <v>0.96034518183686046</v>
      </c>
      <c r="F39" s="89">
        <v>1410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10434</v>
      </c>
      <c r="C40" s="200">
        <v>9928</v>
      </c>
      <c r="D40" s="87">
        <f t="shared" si="0"/>
        <v>-506</v>
      </c>
      <c r="E40" s="88">
        <f t="shared" si="1"/>
        <v>0.95150469618554723</v>
      </c>
      <c r="F40" s="89">
        <v>1465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11942</v>
      </c>
      <c r="C41" s="200">
        <v>11261</v>
      </c>
      <c r="D41" s="87">
        <f t="shared" si="0"/>
        <v>-681</v>
      </c>
      <c r="E41" s="88">
        <f t="shared" si="1"/>
        <v>0.94297437615139845</v>
      </c>
      <c r="F41" s="89">
        <v>1594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13373</v>
      </c>
      <c r="C42" s="200">
        <v>12650</v>
      </c>
      <c r="D42" s="87">
        <f t="shared" si="0"/>
        <v>-723</v>
      </c>
      <c r="E42" s="88">
        <f t="shared" si="1"/>
        <v>0.94593584087340166</v>
      </c>
      <c r="F42" s="89">
        <v>1807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8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8430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8278</v>
      </c>
      <c r="B5" s="950">
        <v>1</v>
      </c>
      <c r="C5" s="951">
        <v>12.38</v>
      </c>
      <c r="D5" s="952">
        <v>49</v>
      </c>
      <c r="E5" s="953"/>
      <c r="F5" s="954"/>
      <c r="G5" s="955"/>
      <c r="H5" s="956"/>
      <c r="I5" s="954"/>
      <c r="J5" s="955"/>
      <c r="K5" s="957">
        <v>12.38</v>
      </c>
      <c r="L5" s="956">
        <v>5</v>
      </c>
      <c r="M5" s="956">
        <v>60</v>
      </c>
      <c r="N5" s="958">
        <v>20</v>
      </c>
      <c r="O5" s="956" t="s">
        <v>8279</v>
      </c>
      <c r="P5" s="959" t="s">
        <v>8280</v>
      </c>
      <c r="Q5" s="960">
        <f>H5-B5</f>
        <v>-1</v>
      </c>
      <c r="R5" s="973">
        <f>I5-C5</f>
        <v>-12.38</v>
      </c>
      <c r="S5" s="960">
        <f>H5-E5</f>
        <v>0</v>
      </c>
      <c r="T5" s="973">
        <f>I5-F5</f>
        <v>0</v>
      </c>
      <c r="U5" s="983" t="s">
        <v>590</v>
      </c>
      <c r="V5" s="984" t="s">
        <v>590</v>
      </c>
      <c r="W5" s="984" t="s">
        <v>590</v>
      </c>
      <c r="X5" s="985" t="s">
        <v>590</v>
      </c>
      <c r="Y5" s="986"/>
    </row>
    <row r="6" spans="1:25" ht="14.4" customHeight="1" x14ac:dyDescent="0.3">
      <c r="A6" s="947" t="s">
        <v>8281</v>
      </c>
      <c r="B6" s="930">
        <v>1</v>
      </c>
      <c r="C6" s="931">
        <v>0.24</v>
      </c>
      <c r="D6" s="932">
        <v>3</v>
      </c>
      <c r="E6" s="928"/>
      <c r="F6" s="914"/>
      <c r="G6" s="915"/>
      <c r="H6" s="920">
        <v>1</v>
      </c>
      <c r="I6" s="921">
        <v>0.24</v>
      </c>
      <c r="J6" s="922">
        <v>3</v>
      </c>
      <c r="K6" s="917">
        <v>0.24</v>
      </c>
      <c r="L6" s="916">
        <v>1</v>
      </c>
      <c r="M6" s="916">
        <v>6</v>
      </c>
      <c r="N6" s="918">
        <v>2</v>
      </c>
      <c r="O6" s="916" t="s">
        <v>8279</v>
      </c>
      <c r="P6" s="929" t="s">
        <v>8282</v>
      </c>
      <c r="Q6" s="919">
        <f t="shared" ref="Q6:R69" si="0">H6-B6</f>
        <v>0</v>
      </c>
      <c r="R6" s="974">
        <f t="shared" si="0"/>
        <v>0</v>
      </c>
      <c r="S6" s="919">
        <f t="shared" ref="S6:S69" si="1">H6-E6</f>
        <v>1</v>
      </c>
      <c r="T6" s="974">
        <f t="shared" ref="T6:T69" si="2">I6-F6</f>
        <v>0.24</v>
      </c>
      <c r="U6" s="981">
        <v>2</v>
      </c>
      <c r="V6" s="930">
        <v>3</v>
      </c>
      <c r="W6" s="930">
        <v>1</v>
      </c>
      <c r="X6" s="979">
        <v>1.5</v>
      </c>
      <c r="Y6" s="977">
        <v>1</v>
      </c>
    </row>
    <row r="7" spans="1:25" ht="14.4" customHeight="1" x14ac:dyDescent="0.3">
      <c r="A7" s="947" t="s">
        <v>8283</v>
      </c>
      <c r="B7" s="911">
        <v>2</v>
      </c>
      <c r="C7" s="912">
        <v>2.4900000000000002</v>
      </c>
      <c r="D7" s="913">
        <v>5.5</v>
      </c>
      <c r="E7" s="928"/>
      <c r="F7" s="914"/>
      <c r="G7" s="915"/>
      <c r="H7" s="916"/>
      <c r="I7" s="914"/>
      <c r="J7" s="915"/>
      <c r="K7" s="917">
        <v>1.24</v>
      </c>
      <c r="L7" s="916">
        <v>2</v>
      </c>
      <c r="M7" s="916">
        <v>18</v>
      </c>
      <c r="N7" s="918">
        <v>6</v>
      </c>
      <c r="O7" s="916" t="s">
        <v>8279</v>
      </c>
      <c r="P7" s="929" t="s">
        <v>8284</v>
      </c>
      <c r="Q7" s="919">
        <f t="shared" si="0"/>
        <v>-2</v>
      </c>
      <c r="R7" s="974">
        <f t="shared" si="0"/>
        <v>-2.4900000000000002</v>
      </c>
      <c r="S7" s="919">
        <f t="shared" si="1"/>
        <v>0</v>
      </c>
      <c r="T7" s="974">
        <f t="shared" si="2"/>
        <v>0</v>
      </c>
      <c r="U7" s="981" t="s">
        <v>590</v>
      </c>
      <c r="V7" s="930" t="s">
        <v>590</v>
      </c>
      <c r="W7" s="930" t="s">
        <v>590</v>
      </c>
      <c r="X7" s="979" t="s">
        <v>590</v>
      </c>
      <c r="Y7" s="977"/>
    </row>
    <row r="8" spans="1:25" ht="14.4" customHeight="1" x14ac:dyDescent="0.3">
      <c r="A8" s="947" t="s">
        <v>8285</v>
      </c>
      <c r="B8" s="911">
        <v>1</v>
      </c>
      <c r="C8" s="912">
        <v>0.22</v>
      </c>
      <c r="D8" s="913">
        <v>4</v>
      </c>
      <c r="E8" s="928"/>
      <c r="F8" s="914"/>
      <c r="G8" s="915"/>
      <c r="H8" s="916"/>
      <c r="I8" s="914"/>
      <c r="J8" s="915"/>
      <c r="K8" s="917">
        <v>0.22</v>
      </c>
      <c r="L8" s="916">
        <v>1</v>
      </c>
      <c r="M8" s="916">
        <v>9</v>
      </c>
      <c r="N8" s="918">
        <v>3</v>
      </c>
      <c r="O8" s="916" t="s">
        <v>8279</v>
      </c>
      <c r="P8" s="929" t="s">
        <v>8286</v>
      </c>
      <c r="Q8" s="919">
        <f t="shared" si="0"/>
        <v>-1</v>
      </c>
      <c r="R8" s="974">
        <f t="shared" si="0"/>
        <v>-0.22</v>
      </c>
      <c r="S8" s="919">
        <f t="shared" si="1"/>
        <v>0</v>
      </c>
      <c r="T8" s="974">
        <f t="shared" si="2"/>
        <v>0</v>
      </c>
      <c r="U8" s="981" t="s">
        <v>590</v>
      </c>
      <c r="V8" s="930" t="s">
        <v>590</v>
      </c>
      <c r="W8" s="930" t="s">
        <v>590</v>
      </c>
      <c r="X8" s="979" t="s">
        <v>590</v>
      </c>
      <c r="Y8" s="977"/>
    </row>
    <row r="9" spans="1:25" ht="14.4" customHeight="1" x14ac:dyDescent="0.3">
      <c r="A9" s="947" t="s">
        <v>8287</v>
      </c>
      <c r="B9" s="930"/>
      <c r="C9" s="931"/>
      <c r="D9" s="932"/>
      <c r="E9" s="928"/>
      <c r="F9" s="914"/>
      <c r="G9" s="915"/>
      <c r="H9" s="920">
        <v>1</v>
      </c>
      <c r="I9" s="921">
        <v>2.8</v>
      </c>
      <c r="J9" s="923">
        <v>9</v>
      </c>
      <c r="K9" s="917">
        <v>2.8</v>
      </c>
      <c r="L9" s="916">
        <v>3</v>
      </c>
      <c r="M9" s="916">
        <v>30</v>
      </c>
      <c r="N9" s="918">
        <v>10</v>
      </c>
      <c r="O9" s="916" t="s">
        <v>8279</v>
      </c>
      <c r="P9" s="929" t="s">
        <v>8288</v>
      </c>
      <c r="Q9" s="919">
        <f t="shared" si="0"/>
        <v>1</v>
      </c>
      <c r="R9" s="974">
        <f t="shared" si="0"/>
        <v>2.8</v>
      </c>
      <c r="S9" s="919">
        <f t="shared" si="1"/>
        <v>1</v>
      </c>
      <c r="T9" s="974">
        <f t="shared" si="2"/>
        <v>2.8</v>
      </c>
      <c r="U9" s="981">
        <v>10</v>
      </c>
      <c r="V9" s="930">
        <v>9</v>
      </c>
      <c r="W9" s="930">
        <v>-1</v>
      </c>
      <c r="X9" s="979">
        <v>0.9</v>
      </c>
      <c r="Y9" s="977"/>
    </row>
    <row r="10" spans="1:25" ht="14.4" customHeight="1" x14ac:dyDescent="0.3">
      <c r="A10" s="947" t="s">
        <v>8289</v>
      </c>
      <c r="B10" s="930">
        <v>302</v>
      </c>
      <c r="C10" s="931">
        <v>914.9</v>
      </c>
      <c r="D10" s="932">
        <v>9.1</v>
      </c>
      <c r="E10" s="920">
        <v>324</v>
      </c>
      <c r="F10" s="921">
        <v>982.2</v>
      </c>
      <c r="G10" s="923">
        <v>9</v>
      </c>
      <c r="H10" s="916">
        <v>314</v>
      </c>
      <c r="I10" s="914">
        <v>950.19</v>
      </c>
      <c r="J10" s="915">
        <v>9.1</v>
      </c>
      <c r="K10" s="917">
        <v>3.02</v>
      </c>
      <c r="L10" s="916">
        <v>4</v>
      </c>
      <c r="M10" s="916">
        <v>33</v>
      </c>
      <c r="N10" s="918">
        <v>11</v>
      </c>
      <c r="O10" s="916" t="s">
        <v>8279</v>
      </c>
      <c r="P10" s="929" t="s">
        <v>8290</v>
      </c>
      <c r="Q10" s="919">
        <f t="shared" si="0"/>
        <v>12</v>
      </c>
      <c r="R10" s="974">
        <f t="shared" si="0"/>
        <v>35.290000000000077</v>
      </c>
      <c r="S10" s="919">
        <f t="shared" si="1"/>
        <v>-10</v>
      </c>
      <c r="T10" s="974">
        <f t="shared" si="2"/>
        <v>-32.009999999999991</v>
      </c>
      <c r="U10" s="981">
        <v>3454</v>
      </c>
      <c r="V10" s="930">
        <v>2857.4</v>
      </c>
      <c r="W10" s="930">
        <v>-596.59999999999991</v>
      </c>
      <c r="X10" s="979">
        <v>0.82727272727272727</v>
      </c>
      <c r="Y10" s="977">
        <v>54</v>
      </c>
    </row>
    <row r="11" spans="1:25" ht="14.4" customHeight="1" x14ac:dyDescent="0.3">
      <c r="A11" s="948" t="s">
        <v>8291</v>
      </c>
      <c r="B11" s="934">
        <v>22</v>
      </c>
      <c r="C11" s="935">
        <v>68.819999999999993</v>
      </c>
      <c r="D11" s="933">
        <v>8.6</v>
      </c>
      <c r="E11" s="936">
        <v>20</v>
      </c>
      <c r="F11" s="937">
        <v>62.21</v>
      </c>
      <c r="G11" s="924">
        <v>9.1999999999999993</v>
      </c>
      <c r="H11" s="938">
        <v>15</v>
      </c>
      <c r="I11" s="939">
        <v>46.66</v>
      </c>
      <c r="J11" s="925">
        <v>10.199999999999999</v>
      </c>
      <c r="K11" s="940">
        <v>3.11</v>
      </c>
      <c r="L11" s="938">
        <v>4</v>
      </c>
      <c r="M11" s="938">
        <v>39</v>
      </c>
      <c r="N11" s="941">
        <v>13</v>
      </c>
      <c r="O11" s="938" t="s">
        <v>8279</v>
      </c>
      <c r="P11" s="942" t="s">
        <v>8290</v>
      </c>
      <c r="Q11" s="943">
        <f t="shared" si="0"/>
        <v>-7</v>
      </c>
      <c r="R11" s="975">
        <f t="shared" si="0"/>
        <v>-22.159999999999997</v>
      </c>
      <c r="S11" s="943">
        <f t="shared" si="1"/>
        <v>-5</v>
      </c>
      <c r="T11" s="975">
        <f t="shared" si="2"/>
        <v>-15.550000000000004</v>
      </c>
      <c r="U11" s="982">
        <v>195</v>
      </c>
      <c r="V11" s="934">
        <v>153</v>
      </c>
      <c r="W11" s="934">
        <v>-42</v>
      </c>
      <c r="X11" s="980">
        <v>0.7846153846153846</v>
      </c>
      <c r="Y11" s="978">
        <v>12</v>
      </c>
    </row>
    <row r="12" spans="1:25" ht="14.4" customHeight="1" x14ac:dyDescent="0.3">
      <c r="A12" s="948" t="s">
        <v>8292</v>
      </c>
      <c r="B12" s="934"/>
      <c r="C12" s="935"/>
      <c r="D12" s="933"/>
      <c r="E12" s="936">
        <v>1</v>
      </c>
      <c r="F12" s="937">
        <v>3.71</v>
      </c>
      <c r="G12" s="924">
        <v>9</v>
      </c>
      <c r="H12" s="938">
        <v>1</v>
      </c>
      <c r="I12" s="939">
        <v>3.71</v>
      </c>
      <c r="J12" s="925">
        <v>10</v>
      </c>
      <c r="K12" s="940">
        <v>3.71</v>
      </c>
      <c r="L12" s="938">
        <v>5</v>
      </c>
      <c r="M12" s="938">
        <v>45</v>
      </c>
      <c r="N12" s="941">
        <v>15</v>
      </c>
      <c r="O12" s="938" t="s">
        <v>8279</v>
      </c>
      <c r="P12" s="942" t="s">
        <v>8290</v>
      </c>
      <c r="Q12" s="943">
        <f t="shared" si="0"/>
        <v>1</v>
      </c>
      <c r="R12" s="975">
        <f t="shared" si="0"/>
        <v>3.71</v>
      </c>
      <c r="S12" s="943">
        <f t="shared" si="1"/>
        <v>0</v>
      </c>
      <c r="T12" s="975">
        <f t="shared" si="2"/>
        <v>0</v>
      </c>
      <c r="U12" s="982">
        <v>15</v>
      </c>
      <c r="V12" s="934">
        <v>10</v>
      </c>
      <c r="W12" s="934">
        <v>-5</v>
      </c>
      <c r="X12" s="980">
        <v>0.66666666666666663</v>
      </c>
      <c r="Y12" s="978"/>
    </row>
    <row r="13" spans="1:25" ht="14.4" customHeight="1" x14ac:dyDescent="0.3">
      <c r="A13" s="947" t="s">
        <v>8293</v>
      </c>
      <c r="B13" s="930"/>
      <c r="C13" s="931"/>
      <c r="D13" s="932"/>
      <c r="E13" s="928"/>
      <c r="F13" s="914"/>
      <c r="G13" s="915"/>
      <c r="H13" s="920">
        <v>4</v>
      </c>
      <c r="I13" s="921">
        <v>7.48</v>
      </c>
      <c r="J13" s="922">
        <v>22.5</v>
      </c>
      <c r="K13" s="917">
        <v>1.59</v>
      </c>
      <c r="L13" s="916">
        <v>4</v>
      </c>
      <c r="M13" s="916">
        <v>36</v>
      </c>
      <c r="N13" s="918">
        <v>12</v>
      </c>
      <c r="O13" s="916" t="s">
        <v>8279</v>
      </c>
      <c r="P13" s="929" t="s">
        <v>8294</v>
      </c>
      <c r="Q13" s="919">
        <f t="shared" si="0"/>
        <v>4</v>
      </c>
      <c r="R13" s="974">
        <f t="shared" si="0"/>
        <v>7.48</v>
      </c>
      <c r="S13" s="919">
        <f t="shared" si="1"/>
        <v>4</v>
      </c>
      <c r="T13" s="974">
        <f t="shared" si="2"/>
        <v>7.48</v>
      </c>
      <c r="U13" s="981">
        <v>48</v>
      </c>
      <c r="V13" s="930">
        <v>90</v>
      </c>
      <c r="W13" s="930">
        <v>42</v>
      </c>
      <c r="X13" s="979">
        <v>1.875</v>
      </c>
      <c r="Y13" s="977">
        <v>47</v>
      </c>
    </row>
    <row r="14" spans="1:25" ht="14.4" customHeight="1" x14ac:dyDescent="0.3">
      <c r="A14" s="948" t="s">
        <v>8295</v>
      </c>
      <c r="B14" s="934">
        <v>1</v>
      </c>
      <c r="C14" s="935">
        <v>2.23</v>
      </c>
      <c r="D14" s="933">
        <v>28</v>
      </c>
      <c r="E14" s="944"/>
      <c r="F14" s="939"/>
      <c r="G14" s="925"/>
      <c r="H14" s="936"/>
      <c r="I14" s="937"/>
      <c r="J14" s="924"/>
      <c r="K14" s="940">
        <v>2.16</v>
      </c>
      <c r="L14" s="938">
        <v>5</v>
      </c>
      <c r="M14" s="938">
        <v>48</v>
      </c>
      <c r="N14" s="941">
        <v>16</v>
      </c>
      <c r="O14" s="938" t="s">
        <v>8279</v>
      </c>
      <c r="P14" s="942" t="s">
        <v>8294</v>
      </c>
      <c r="Q14" s="943">
        <f t="shared" si="0"/>
        <v>-1</v>
      </c>
      <c r="R14" s="975">
        <f t="shared" si="0"/>
        <v>-2.23</v>
      </c>
      <c r="S14" s="943">
        <f t="shared" si="1"/>
        <v>0</v>
      </c>
      <c r="T14" s="975">
        <f t="shared" si="2"/>
        <v>0</v>
      </c>
      <c r="U14" s="982" t="s">
        <v>590</v>
      </c>
      <c r="V14" s="934" t="s">
        <v>590</v>
      </c>
      <c r="W14" s="934" t="s">
        <v>590</v>
      </c>
      <c r="X14" s="980" t="s">
        <v>590</v>
      </c>
      <c r="Y14" s="978"/>
    </row>
    <row r="15" spans="1:25" ht="14.4" customHeight="1" x14ac:dyDescent="0.3">
      <c r="A15" s="947" t="s">
        <v>8296</v>
      </c>
      <c r="B15" s="930">
        <v>20</v>
      </c>
      <c r="C15" s="931">
        <v>52.05</v>
      </c>
      <c r="D15" s="932">
        <v>13.9</v>
      </c>
      <c r="E15" s="920">
        <v>21</v>
      </c>
      <c r="F15" s="921">
        <v>61.83</v>
      </c>
      <c r="G15" s="923">
        <v>22.8</v>
      </c>
      <c r="H15" s="916">
        <v>15</v>
      </c>
      <c r="I15" s="914">
        <v>47.63</v>
      </c>
      <c r="J15" s="922">
        <v>23.5</v>
      </c>
      <c r="K15" s="917">
        <v>2.38</v>
      </c>
      <c r="L15" s="916">
        <v>4</v>
      </c>
      <c r="M15" s="916">
        <v>33</v>
      </c>
      <c r="N15" s="918">
        <v>11</v>
      </c>
      <c r="O15" s="916" t="s">
        <v>8279</v>
      </c>
      <c r="P15" s="929" t="s">
        <v>8297</v>
      </c>
      <c r="Q15" s="919">
        <f t="shared" si="0"/>
        <v>-5</v>
      </c>
      <c r="R15" s="974">
        <f t="shared" si="0"/>
        <v>-4.4199999999999946</v>
      </c>
      <c r="S15" s="919">
        <f t="shared" si="1"/>
        <v>-6</v>
      </c>
      <c r="T15" s="974">
        <f t="shared" si="2"/>
        <v>-14.199999999999996</v>
      </c>
      <c r="U15" s="981">
        <v>165</v>
      </c>
      <c r="V15" s="930">
        <v>352.5</v>
      </c>
      <c r="W15" s="930">
        <v>187.5</v>
      </c>
      <c r="X15" s="979">
        <v>2.1363636363636362</v>
      </c>
      <c r="Y15" s="977">
        <v>204</v>
      </c>
    </row>
    <row r="16" spans="1:25" ht="14.4" customHeight="1" x14ac:dyDescent="0.3">
      <c r="A16" s="948" t="s">
        <v>8298</v>
      </c>
      <c r="B16" s="934">
        <v>5</v>
      </c>
      <c r="C16" s="935">
        <v>13.8</v>
      </c>
      <c r="D16" s="933">
        <v>13.8</v>
      </c>
      <c r="E16" s="936">
        <v>6</v>
      </c>
      <c r="F16" s="937">
        <v>16.57</v>
      </c>
      <c r="G16" s="924">
        <v>21.3</v>
      </c>
      <c r="H16" s="938"/>
      <c r="I16" s="939"/>
      <c r="J16" s="925"/>
      <c r="K16" s="940">
        <v>2.76</v>
      </c>
      <c r="L16" s="938">
        <v>4</v>
      </c>
      <c r="M16" s="938">
        <v>39</v>
      </c>
      <c r="N16" s="941">
        <v>13</v>
      </c>
      <c r="O16" s="938" t="s">
        <v>8279</v>
      </c>
      <c r="P16" s="942" t="s">
        <v>8297</v>
      </c>
      <c r="Q16" s="943">
        <f t="shared" si="0"/>
        <v>-5</v>
      </c>
      <c r="R16" s="975">
        <f t="shared" si="0"/>
        <v>-13.8</v>
      </c>
      <c r="S16" s="943">
        <f t="shared" si="1"/>
        <v>-6</v>
      </c>
      <c r="T16" s="975">
        <f t="shared" si="2"/>
        <v>-16.57</v>
      </c>
      <c r="U16" s="982" t="s">
        <v>590</v>
      </c>
      <c r="V16" s="934" t="s">
        <v>590</v>
      </c>
      <c r="W16" s="934" t="s">
        <v>590</v>
      </c>
      <c r="X16" s="980" t="s">
        <v>590</v>
      </c>
      <c r="Y16" s="978"/>
    </row>
    <row r="17" spans="1:25" ht="14.4" customHeight="1" x14ac:dyDescent="0.3">
      <c r="A17" s="948" t="s">
        <v>8299</v>
      </c>
      <c r="B17" s="934"/>
      <c r="C17" s="935"/>
      <c r="D17" s="933"/>
      <c r="E17" s="936"/>
      <c r="F17" s="937"/>
      <c r="G17" s="924"/>
      <c r="H17" s="938">
        <v>1</v>
      </c>
      <c r="I17" s="939">
        <v>3.76</v>
      </c>
      <c r="J17" s="925">
        <v>9</v>
      </c>
      <c r="K17" s="940">
        <v>3.7</v>
      </c>
      <c r="L17" s="938">
        <v>6</v>
      </c>
      <c r="M17" s="938">
        <v>51</v>
      </c>
      <c r="N17" s="941">
        <v>17</v>
      </c>
      <c r="O17" s="938" t="s">
        <v>8279</v>
      </c>
      <c r="P17" s="942" t="s">
        <v>8297</v>
      </c>
      <c r="Q17" s="943">
        <f t="shared" si="0"/>
        <v>1</v>
      </c>
      <c r="R17" s="975">
        <f t="shared" si="0"/>
        <v>3.76</v>
      </c>
      <c r="S17" s="943">
        <f t="shared" si="1"/>
        <v>1</v>
      </c>
      <c r="T17" s="975">
        <f t="shared" si="2"/>
        <v>3.76</v>
      </c>
      <c r="U17" s="982">
        <v>17</v>
      </c>
      <c r="V17" s="934">
        <v>9</v>
      </c>
      <c r="W17" s="934">
        <v>-8</v>
      </c>
      <c r="X17" s="980">
        <v>0.52941176470588236</v>
      </c>
      <c r="Y17" s="978"/>
    </row>
    <row r="18" spans="1:25" ht="14.4" customHeight="1" x14ac:dyDescent="0.3">
      <c r="A18" s="947" t="s">
        <v>8300</v>
      </c>
      <c r="B18" s="930">
        <v>3</v>
      </c>
      <c r="C18" s="931">
        <v>14.35</v>
      </c>
      <c r="D18" s="932">
        <v>49</v>
      </c>
      <c r="E18" s="928">
        <v>1</v>
      </c>
      <c r="F18" s="914">
        <v>0.79</v>
      </c>
      <c r="G18" s="915">
        <v>7</v>
      </c>
      <c r="H18" s="920">
        <v>3</v>
      </c>
      <c r="I18" s="921">
        <v>10.119999999999999</v>
      </c>
      <c r="J18" s="922">
        <v>35.299999999999997</v>
      </c>
      <c r="K18" s="917">
        <v>0.79</v>
      </c>
      <c r="L18" s="916">
        <v>2</v>
      </c>
      <c r="M18" s="916">
        <v>15</v>
      </c>
      <c r="N18" s="918">
        <v>5</v>
      </c>
      <c r="O18" s="916" t="s">
        <v>8279</v>
      </c>
      <c r="P18" s="929" t="s">
        <v>8301</v>
      </c>
      <c r="Q18" s="919">
        <f t="shared" si="0"/>
        <v>0</v>
      </c>
      <c r="R18" s="974">
        <f t="shared" si="0"/>
        <v>-4.2300000000000004</v>
      </c>
      <c r="S18" s="919">
        <f t="shared" si="1"/>
        <v>2</v>
      </c>
      <c r="T18" s="974">
        <f t="shared" si="2"/>
        <v>9.3299999999999983</v>
      </c>
      <c r="U18" s="981">
        <v>15</v>
      </c>
      <c r="V18" s="930">
        <v>105.89999999999999</v>
      </c>
      <c r="W18" s="930">
        <v>90.899999999999991</v>
      </c>
      <c r="X18" s="979">
        <v>7.06</v>
      </c>
      <c r="Y18" s="977">
        <v>91</v>
      </c>
    </row>
    <row r="19" spans="1:25" ht="14.4" customHeight="1" x14ac:dyDescent="0.3">
      <c r="A19" s="948" t="s">
        <v>8302</v>
      </c>
      <c r="B19" s="934">
        <v>2</v>
      </c>
      <c r="C19" s="935">
        <v>3.68</v>
      </c>
      <c r="D19" s="933">
        <v>30.5</v>
      </c>
      <c r="E19" s="944">
        <v>1</v>
      </c>
      <c r="F19" s="939">
        <v>8.06</v>
      </c>
      <c r="G19" s="925">
        <v>78</v>
      </c>
      <c r="H19" s="936"/>
      <c r="I19" s="937"/>
      <c r="J19" s="924"/>
      <c r="K19" s="940">
        <v>1.84</v>
      </c>
      <c r="L19" s="938">
        <v>5</v>
      </c>
      <c r="M19" s="938">
        <v>42</v>
      </c>
      <c r="N19" s="941">
        <v>14</v>
      </c>
      <c r="O19" s="938" t="s">
        <v>8279</v>
      </c>
      <c r="P19" s="942" t="s">
        <v>8301</v>
      </c>
      <c r="Q19" s="943">
        <f t="shared" si="0"/>
        <v>-2</v>
      </c>
      <c r="R19" s="975">
        <f t="shared" si="0"/>
        <v>-3.68</v>
      </c>
      <c r="S19" s="943">
        <f t="shared" si="1"/>
        <v>-1</v>
      </c>
      <c r="T19" s="975">
        <f t="shared" si="2"/>
        <v>-8.06</v>
      </c>
      <c r="U19" s="982" t="s">
        <v>590</v>
      </c>
      <c r="V19" s="934" t="s">
        <v>590</v>
      </c>
      <c r="W19" s="934" t="s">
        <v>590</v>
      </c>
      <c r="X19" s="980" t="s">
        <v>590</v>
      </c>
      <c r="Y19" s="978"/>
    </row>
    <row r="20" spans="1:25" ht="14.4" customHeight="1" x14ac:dyDescent="0.3">
      <c r="A20" s="948" t="s">
        <v>8303</v>
      </c>
      <c r="B20" s="934"/>
      <c r="C20" s="935"/>
      <c r="D20" s="933"/>
      <c r="E20" s="944"/>
      <c r="F20" s="939"/>
      <c r="G20" s="925"/>
      <c r="H20" s="936">
        <v>2</v>
      </c>
      <c r="I20" s="937">
        <v>9.84</v>
      </c>
      <c r="J20" s="926">
        <v>60</v>
      </c>
      <c r="K20" s="940">
        <v>4.82</v>
      </c>
      <c r="L20" s="938">
        <v>9</v>
      </c>
      <c r="M20" s="938">
        <v>81</v>
      </c>
      <c r="N20" s="941">
        <v>27</v>
      </c>
      <c r="O20" s="938" t="s">
        <v>8279</v>
      </c>
      <c r="P20" s="942" t="s">
        <v>8301</v>
      </c>
      <c r="Q20" s="943">
        <f t="shared" si="0"/>
        <v>2</v>
      </c>
      <c r="R20" s="975">
        <f t="shared" si="0"/>
        <v>9.84</v>
      </c>
      <c r="S20" s="943">
        <f t="shared" si="1"/>
        <v>2</v>
      </c>
      <c r="T20" s="975">
        <f t="shared" si="2"/>
        <v>9.84</v>
      </c>
      <c r="U20" s="982">
        <v>54</v>
      </c>
      <c r="V20" s="934">
        <v>120</v>
      </c>
      <c r="W20" s="934">
        <v>66</v>
      </c>
      <c r="X20" s="980">
        <v>2.2222222222222223</v>
      </c>
      <c r="Y20" s="978">
        <v>66</v>
      </c>
    </row>
    <row r="21" spans="1:25" ht="14.4" customHeight="1" x14ac:dyDescent="0.3">
      <c r="A21" s="947" t="s">
        <v>8304</v>
      </c>
      <c r="B21" s="930">
        <v>352</v>
      </c>
      <c r="C21" s="931">
        <v>439.15</v>
      </c>
      <c r="D21" s="932">
        <v>4.5</v>
      </c>
      <c r="E21" s="928">
        <v>397</v>
      </c>
      <c r="F21" s="914">
        <v>512.38</v>
      </c>
      <c r="G21" s="915">
        <v>4.8</v>
      </c>
      <c r="H21" s="920">
        <v>453</v>
      </c>
      <c r="I21" s="921">
        <v>591.64</v>
      </c>
      <c r="J21" s="923">
        <v>4.2</v>
      </c>
      <c r="K21" s="917">
        <v>1.22</v>
      </c>
      <c r="L21" s="916">
        <v>2</v>
      </c>
      <c r="M21" s="916">
        <v>18</v>
      </c>
      <c r="N21" s="918">
        <v>6</v>
      </c>
      <c r="O21" s="916" t="s">
        <v>8279</v>
      </c>
      <c r="P21" s="929" t="s">
        <v>8305</v>
      </c>
      <c r="Q21" s="919">
        <f t="shared" si="0"/>
        <v>101</v>
      </c>
      <c r="R21" s="974">
        <f t="shared" si="0"/>
        <v>152.49</v>
      </c>
      <c r="S21" s="919">
        <f t="shared" si="1"/>
        <v>56</v>
      </c>
      <c r="T21" s="974">
        <f t="shared" si="2"/>
        <v>79.259999999999991</v>
      </c>
      <c r="U21" s="981">
        <v>2718</v>
      </c>
      <c r="V21" s="930">
        <v>1902.6000000000001</v>
      </c>
      <c r="W21" s="930">
        <v>-815.39999999999986</v>
      </c>
      <c r="X21" s="979">
        <v>0.70000000000000007</v>
      </c>
      <c r="Y21" s="977">
        <v>37</v>
      </c>
    </row>
    <row r="22" spans="1:25" ht="14.4" customHeight="1" x14ac:dyDescent="0.3">
      <c r="A22" s="948" t="s">
        <v>8306</v>
      </c>
      <c r="B22" s="934">
        <v>4</v>
      </c>
      <c r="C22" s="935">
        <v>6.5</v>
      </c>
      <c r="D22" s="933">
        <v>4.3</v>
      </c>
      <c r="E22" s="944">
        <v>3</v>
      </c>
      <c r="F22" s="939">
        <v>4.8600000000000003</v>
      </c>
      <c r="G22" s="925">
        <v>4.7</v>
      </c>
      <c r="H22" s="936">
        <v>4</v>
      </c>
      <c r="I22" s="937">
        <v>8.34</v>
      </c>
      <c r="J22" s="924">
        <v>7.5</v>
      </c>
      <c r="K22" s="940">
        <v>1.58</v>
      </c>
      <c r="L22" s="938">
        <v>3</v>
      </c>
      <c r="M22" s="938">
        <v>24</v>
      </c>
      <c r="N22" s="941">
        <v>8</v>
      </c>
      <c r="O22" s="938" t="s">
        <v>8279</v>
      </c>
      <c r="P22" s="942" t="s">
        <v>8305</v>
      </c>
      <c r="Q22" s="943">
        <f t="shared" si="0"/>
        <v>0</v>
      </c>
      <c r="R22" s="975">
        <f t="shared" si="0"/>
        <v>1.8399999999999999</v>
      </c>
      <c r="S22" s="943">
        <f t="shared" si="1"/>
        <v>1</v>
      </c>
      <c r="T22" s="975">
        <f t="shared" si="2"/>
        <v>3.4799999999999995</v>
      </c>
      <c r="U22" s="982">
        <v>32</v>
      </c>
      <c r="V22" s="934">
        <v>30</v>
      </c>
      <c r="W22" s="934">
        <v>-2</v>
      </c>
      <c r="X22" s="980">
        <v>0.9375</v>
      </c>
      <c r="Y22" s="978">
        <v>8</v>
      </c>
    </row>
    <row r="23" spans="1:25" ht="14.4" customHeight="1" x14ac:dyDescent="0.3">
      <c r="A23" s="948" t="s">
        <v>8307</v>
      </c>
      <c r="B23" s="934">
        <v>1</v>
      </c>
      <c r="C23" s="935">
        <v>2.37</v>
      </c>
      <c r="D23" s="933">
        <v>5</v>
      </c>
      <c r="E23" s="944"/>
      <c r="F23" s="939"/>
      <c r="G23" s="925"/>
      <c r="H23" s="936">
        <v>1</v>
      </c>
      <c r="I23" s="937">
        <v>2.46</v>
      </c>
      <c r="J23" s="924">
        <v>9</v>
      </c>
      <c r="K23" s="940">
        <v>2.37</v>
      </c>
      <c r="L23" s="938">
        <v>4</v>
      </c>
      <c r="M23" s="938">
        <v>39</v>
      </c>
      <c r="N23" s="941">
        <v>13</v>
      </c>
      <c r="O23" s="938" t="s">
        <v>8279</v>
      </c>
      <c r="P23" s="942" t="s">
        <v>8305</v>
      </c>
      <c r="Q23" s="943">
        <f t="shared" si="0"/>
        <v>0</v>
      </c>
      <c r="R23" s="975">
        <f t="shared" si="0"/>
        <v>8.9999999999999858E-2</v>
      </c>
      <c r="S23" s="943">
        <f t="shared" si="1"/>
        <v>1</v>
      </c>
      <c r="T23" s="975">
        <f t="shared" si="2"/>
        <v>2.46</v>
      </c>
      <c r="U23" s="982">
        <v>13</v>
      </c>
      <c r="V23" s="934">
        <v>9</v>
      </c>
      <c r="W23" s="934">
        <v>-4</v>
      </c>
      <c r="X23" s="980">
        <v>0.69230769230769229</v>
      </c>
      <c r="Y23" s="978"/>
    </row>
    <row r="24" spans="1:25" ht="14.4" customHeight="1" x14ac:dyDescent="0.3">
      <c r="A24" s="947" t="s">
        <v>8308</v>
      </c>
      <c r="B24" s="930">
        <v>38</v>
      </c>
      <c r="C24" s="931">
        <v>22.66</v>
      </c>
      <c r="D24" s="932">
        <v>6.3</v>
      </c>
      <c r="E24" s="920">
        <v>57</v>
      </c>
      <c r="F24" s="921">
        <v>25.88</v>
      </c>
      <c r="G24" s="923">
        <v>4.9000000000000004</v>
      </c>
      <c r="H24" s="916">
        <v>46</v>
      </c>
      <c r="I24" s="914">
        <v>19.600000000000001</v>
      </c>
      <c r="J24" s="922">
        <v>4.4000000000000004</v>
      </c>
      <c r="K24" s="917">
        <v>0.38</v>
      </c>
      <c r="L24" s="916">
        <v>1</v>
      </c>
      <c r="M24" s="916">
        <v>9</v>
      </c>
      <c r="N24" s="918">
        <v>3</v>
      </c>
      <c r="O24" s="916" t="s">
        <v>8279</v>
      </c>
      <c r="P24" s="929" t="s">
        <v>8309</v>
      </c>
      <c r="Q24" s="919">
        <f t="shared" si="0"/>
        <v>8</v>
      </c>
      <c r="R24" s="974">
        <f t="shared" si="0"/>
        <v>-3.0599999999999987</v>
      </c>
      <c r="S24" s="919">
        <f t="shared" si="1"/>
        <v>-11</v>
      </c>
      <c r="T24" s="974">
        <f t="shared" si="2"/>
        <v>-6.2799999999999976</v>
      </c>
      <c r="U24" s="981">
        <v>138</v>
      </c>
      <c r="V24" s="930">
        <v>202.4</v>
      </c>
      <c r="W24" s="930">
        <v>64.400000000000006</v>
      </c>
      <c r="X24" s="979">
        <v>1.4666666666666668</v>
      </c>
      <c r="Y24" s="977">
        <v>71</v>
      </c>
    </row>
    <row r="25" spans="1:25" ht="14.4" customHeight="1" x14ac:dyDescent="0.3">
      <c r="A25" s="948" t="s">
        <v>8310</v>
      </c>
      <c r="B25" s="934">
        <v>3</v>
      </c>
      <c r="C25" s="935">
        <v>1.55</v>
      </c>
      <c r="D25" s="933">
        <v>4.3</v>
      </c>
      <c r="E25" s="936"/>
      <c r="F25" s="937"/>
      <c r="G25" s="924"/>
      <c r="H25" s="938">
        <v>2</v>
      </c>
      <c r="I25" s="939">
        <v>1.02</v>
      </c>
      <c r="J25" s="926">
        <v>6.5</v>
      </c>
      <c r="K25" s="940">
        <v>0.47</v>
      </c>
      <c r="L25" s="938">
        <v>1</v>
      </c>
      <c r="M25" s="938">
        <v>12</v>
      </c>
      <c r="N25" s="941">
        <v>4</v>
      </c>
      <c r="O25" s="938" t="s">
        <v>8279</v>
      </c>
      <c r="P25" s="942" t="s">
        <v>8311</v>
      </c>
      <c r="Q25" s="943">
        <f t="shared" si="0"/>
        <v>-1</v>
      </c>
      <c r="R25" s="975">
        <f t="shared" si="0"/>
        <v>-0.53</v>
      </c>
      <c r="S25" s="943">
        <f t="shared" si="1"/>
        <v>2</v>
      </c>
      <c r="T25" s="975">
        <f t="shared" si="2"/>
        <v>1.02</v>
      </c>
      <c r="U25" s="982">
        <v>8</v>
      </c>
      <c r="V25" s="934">
        <v>13</v>
      </c>
      <c r="W25" s="934">
        <v>5</v>
      </c>
      <c r="X25" s="980">
        <v>1.625</v>
      </c>
      <c r="Y25" s="978">
        <v>6</v>
      </c>
    </row>
    <row r="26" spans="1:25" ht="14.4" customHeight="1" x14ac:dyDescent="0.3">
      <c r="A26" s="948" t="s">
        <v>8312</v>
      </c>
      <c r="B26" s="934">
        <v>1</v>
      </c>
      <c r="C26" s="935">
        <v>1.05</v>
      </c>
      <c r="D26" s="933">
        <v>5</v>
      </c>
      <c r="E26" s="936"/>
      <c r="F26" s="937"/>
      <c r="G26" s="924"/>
      <c r="H26" s="938"/>
      <c r="I26" s="939"/>
      <c r="J26" s="925"/>
      <c r="K26" s="940">
        <v>1.05</v>
      </c>
      <c r="L26" s="938">
        <v>3</v>
      </c>
      <c r="M26" s="938">
        <v>27</v>
      </c>
      <c r="N26" s="941">
        <v>9</v>
      </c>
      <c r="O26" s="938" t="s">
        <v>8279</v>
      </c>
      <c r="P26" s="942" t="s">
        <v>8313</v>
      </c>
      <c r="Q26" s="943">
        <f t="shared" si="0"/>
        <v>-1</v>
      </c>
      <c r="R26" s="975">
        <f t="shared" si="0"/>
        <v>-1.05</v>
      </c>
      <c r="S26" s="943">
        <f t="shared" si="1"/>
        <v>0</v>
      </c>
      <c r="T26" s="975">
        <f t="shared" si="2"/>
        <v>0</v>
      </c>
      <c r="U26" s="982" t="s">
        <v>590</v>
      </c>
      <c r="V26" s="934" t="s">
        <v>590</v>
      </c>
      <c r="W26" s="934" t="s">
        <v>590</v>
      </c>
      <c r="X26" s="980" t="s">
        <v>590</v>
      </c>
      <c r="Y26" s="978"/>
    </row>
    <row r="27" spans="1:25" ht="14.4" customHeight="1" x14ac:dyDescent="0.3">
      <c r="A27" s="947" t="s">
        <v>8314</v>
      </c>
      <c r="B27" s="930">
        <v>26</v>
      </c>
      <c r="C27" s="931">
        <v>25.18</v>
      </c>
      <c r="D27" s="932">
        <v>7.8</v>
      </c>
      <c r="E27" s="920">
        <v>28</v>
      </c>
      <c r="F27" s="921">
        <v>21.33</v>
      </c>
      <c r="G27" s="923">
        <v>4.5999999999999996</v>
      </c>
      <c r="H27" s="916">
        <v>23</v>
      </c>
      <c r="I27" s="914">
        <v>21.68</v>
      </c>
      <c r="J27" s="922">
        <v>7.3</v>
      </c>
      <c r="K27" s="917">
        <v>0.74</v>
      </c>
      <c r="L27" s="916">
        <v>1</v>
      </c>
      <c r="M27" s="916">
        <v>12</v>
      </c>
      <c r="N27" s="918">
        <v>4</v>
      </c>
      <c r="O27" s="916" t="s">
        <v>8279</v>
      </c>
      <c r="P27" s="929" t="s">
        <v>8315</v>
      </c>
      <c r="Q27" s="919">
        <f t="shared" si="0"/>
        <v>-3</v>
      </c>
      <c r="R27" s="974">
        <f t="shared" si="0"/>
        <v>-3.5</v>
      </c>
      <c r="S27" s="919">
        <f t="shared" si="1"/>
        <v>-5</v>
      </c>
      <c r="T27" s="974">
        <f t="shared" si="2"/>
        <v>0.35000000000000142</v>
      </c>
      <c r="U27" s="981">
        <v>92</v>
      </c>
      <c r="V27" s="930">
        <v>167.9</v>
      </c>
      <c r="W27" s="930">
        <v>75.900000000000006</v>
      </c>
      <c r="X27" s="979">
        <v>1.825</v>
      </c>
      <c r="Y27" s="977">
        <v>80</v>
      </c>
    </row>
    <row r="28" spans="1:25" ht="14.4" customHeight="1" x14ac:dyDescent="0.3">
      <c r="A28" s="948" t="s">
        <v>8316</v>
      </c>
      <c r="B28" s="934">
        <v>1</v>
      </c>
      <c r="C28" s="935">
        <v>1.86</v>
      </c>
      <c r="D28" s="933">
        <v>28</v>
      </c>
      <c r="E28" s="936">
        <v>2</v>
      </c>
      <c r="F28" s="937">
        <v>2.9</v>
      </c>
      <c r="G28" s="924">
        <v>4</v>
      </c>
      <c r="H28" s="938"/>
      <c r="I28" s="939"/>
      <c r="J28" s="925"/>
      <c r="K28" s="940">
        <v>1.35</v>
      </c>
      <c r="L28" s="938">
        <v>3</v>
      </c>
      <c r="M28" s="938">
        <v>24</v>
      </c>
      <c r="N28" s="941">
        <v>8</v>
      </c>
      <c r="O28" s="938" t="s">
        <v>8279</v>
      </c>
      <c r="P28" s="942" t="s">
        <v>8317</v>
      </c>
      <c r="Q28" s="943">
        <f t="shared" si="0"/>
        <v>-1</v>
      </c>
      <c r="R28" s="975">
        <f t="shared" si="0"/>
        <v>-1.86</v>
      </c>
      <c r="S28" s="943">
        <f t="shared" si="1"/>
        <v>-2</v>
      </c>
      <c r="T28" s="975">
        <f t="shared" si="2"/>
        <v>-2.9</v>
      </c>
      <c r="U28" s="982" t="s">
        <v>590</v>
      </c>
      <c r="V28" s="934" t="s">
        <v>590</v>
      </c>
      <c r="W28" s="934" t="s">
        <v>590</v>
      </c>
      <c r="X28" s="980" t="s">
        <v>590</v>
      </c>
      <c r="Y28" s="978"/>
    </row>
    <row r="29" spans="1:25" ht="14.4" customHeight="1" x14ac:dyDescent="0.3">
      <c r="A29" s="947" t="s">
        <v>8318</v>
      </c>
      <c r="B29" s="911">
        <v>134</v>
      </c>
      <c r="C29" s="912">
        <v>96.09</v>
      </c>
      <c r="D29" s="913">
        <v>4.9000000000000004</v>
      </c>
      <c r="E29" s="928">
        <v>129</v>
      </c>
      <c r="F29" s="914">
        <v>92.61</v>
      </c>
      <c r="G29" s="915">
        <v>4.7</v>
      </c>
      <c r="H29" s="916">
        <v>132</v>
      </c>
      <c r="I29" s="914">
        <v>99.07</v>
      </c>
      <c r="J29" s="915">
        <v>4</v>
      </c>
      <c r="K29" s="917">
        <v>0.62</v>
      </c>
      <c r="L29" s="916">
        <v>1</v>
      </c>
      <c r="M29" s="916">
        <v>12</v>
      </c>
      <c r="N29" s="918">
        <v>4</v>
      </c>
      <c r="O29" s="916" t="s">
        <v>8279</v>
      </c>
      <c r="P29" s="929" t="s">
        <v>8319</v>
      </c>
      <c r="Q29" s="919">
        <f t="shared" si="0"/>
        <v>-2</v>
      </c>
      <c r="R29" s="974">
        <f t="shared" si="0"/>
        <v>2.9799999999999898</v>
      </c>
      <c r="S29" s="919">
        <f t="shared" si="1"/>
        <v>3</v>
      </c>
      <c r="T29" s="974">
        <f t="shared" si="2"/>
        <v>6.4599999999999937</v>
      </c>
      <c r="U29" s="981">
        <v>528</v>
      </c>
      <c r="V29" s="930">
        <v>528</v>
      </c>
      <c r="W29" s="930">
        <v>0</v>
      </c>
      <c r="X29" s="979">
        <v>1</v>
      </c>
      <c r="Y29" s="977">
        <v>36</v>
      </c>
    </row>
    <row r="30" spans="1:25" ht="14.4" customHeight="1" x14ac:dyDescent="0.3">
      <c r="A30" s="948" t="s">
        <v>8320</v>
      </c>
      <c r="B30" s="945">
        <v>5</v>
      </c>
      <c r="C30" s="946">
        <v>4.09</v>
      </c>
      <c r="D30" s="927">
        <v>4.8</v>
      </c>
      <c r="E30" s="944">
        <v>7</v>
      </c>
      <c r="F30" s="939">
        <v>7.26</v>
      </c>
      <c r="G30" s="925">
        <v>4.7</v>
      </c>
      <c r="H30" s="938">
        <v>1</v>
      </c>
      <c r="I30" s="939">
        <v>0.81</v>
      </c>
      <c r="J30" s="925">
        <v>4</v>
      </c>
      <c r="K30" s="940">
        <v>0.81</v>
      </c>
      <c r="L30" s="938">
        <v>2</v>
      </c>
      <c r="M30" s="938">
        <v>18</v>
      </c>
      <c r="N30" s="941">
        <v>6</v>
      </c>
      <c r="O30" s="938" t="s">
        <v>8279</v>
      </c>
      <c r="P30" s="942" t="s">
        <v>8321</v>
      </c>
      <c r="Q30" s="943">
        <f t="shared" si="0"/>
        <v>-4</v>
      </c>
      <c r="R30" s="975">
        <f t="shared" si="0"/>
        <v>-3.28</v>
      </c>
      <c r="S30" s="943">
        <f t="shared" si="1"/>
        <v>-6</v>
      </c>
      <c r="T30" s="975">
        <f t="shared" si="2"/>
        <v>-6.4499999999999993</v>
      </c>
      <c r="U30" s="982">
        <v>6</v>
      </c>
      <c r="V30" s="934">
        <v>4</v>
      </c>
      <c r="W30" s="934">
        <v>-2</v>
      </c>
      <c r="X30" s="980">
        <v>0.66666666666666663</v>
      </c>
      <c r="Y30" s="978"/>
    </row>
    <row r="31" spans="1:25" ht="14.4" customHeight="1" x14ac:dyDescent="0.3">
      <c r="A31" s="948" t="s">
        <v>8322</v>
      </c>
      <c r="B31" s="945">
        <v>1</v>
      </c>
      <c r="C31" s="946">
        <v>1.07</v>
      </c>
      <c r="D31" s="927">
        <v>5</v>
      </c>
      <c r="E31" s="944"/>
      <c r="F31" s="939"/>
      <c r="G31" s="925"/>
      <c r="H31" s="938"/>
      <c r="I31" s="939"/>
      <c r="J31" s="925"/>
      <c r="K31" s="940">
        <v>1.07</v>
      </c>
      <c r="L31" s="938">
        <v>3</v>
      </c>
      <c r="M31" s="938">
        <v>27</v>
      </c>
      <c r="N31" s="941">
        <v>9</v>
      </c>
      <c r="O31" s="938" t="s">
        <v>8279</v>
      </c>
      <c r="P31" s="942" t="s">
        <v>8323</v>
      </c>
      <c r="Q31" s="943">
        <f t="shared" si="0"/>
        <v>-1</v>
      </c>
      <c r="R31" s="975">
        <f t="shared" si="0"/>
        <v>-1.07</v>
      </c>
      <c r="S31" s="943">
        <f t="shared" si="1"/>
        <v>0</v>
      </c>
      <c r="T31" s="975">
        <f t="shared" si="2"/>
        <v>0</v>
      </c>
      <c r="U31" s="982" t="s">
        <v>590</v>
      </c>
      <c r="V31" s="934" t="s">
        <v>590</v>
      </c>
      <c r="W31" s="934" t="s">
        <v>590</v>
      </c>
      <c r="X31" s="980" t="s">
        <v>590</v>
      </c>
      <c r="Y31" s="978"/>
    </row>
    <row r="32" spans="1:25" ht="14.4" customHeight="1" x14ac:dyDescent="0.3">
      <c r="A32" s="947" t="s">
        <v>8324</v>
      </c>
      <c r="B32" s="911">
        <v>37</v>
      </c>
      <c r="C32" s="912">
        <v>33.200000000000003</v>
      </c>
      <c r="D32" s="913">
        <v>4</v>
      </c>
      <c r="E32" s="928">
        <v>29</v>
      </c>
      <c r="F32" s="914">
        <v>25.97</v>
      </c>
      <c r="G32" s="915">
        <v>4</v>
      </c>
      <c r="H32" s="916">
        <v>40</v>
      </c>
      <c r="I32" s="914">
        <v>36.44</v>
      </c>
      <c r="J32" s="915">
        <v>3.6</v>
      </c>
      <c r="K32" s="917">
        <v>0.89</v>
      </c>
      <c r="L32" s="916">
        <v>1</v>
      </c>
      <c r="M32" s="916">
        <v>12</v>
      </c>
      <c r="N32" s="918">
        <v>4</v>
      </c>
      <c r="O32" s="916" t="s">
        <v>8279</v>
      </c>
      <c r="P32" s="929" t="s">
        <v>8325</v>
      </c>
      <c r="Q32" s="919">
        <f t="shared" si="0"/>
        <v>3</v>
      </c>
      <c r="R32" s="974">
        <f t="shared" si="0"/>
        <v>3.2399999999999949</v>
      </c>
      <c r="S32" s="919">
        <f t="shared" si="1"/>
        <v>11</v>
      </c>
      <c r="T32" s="974">
        <f t="shared" si="2"/>
        <v>10.469999999999999</v>
      </c>
      <c r="U32" s="981">
        <v>160</v>
      </c>
      <c r="V32" s="930">
        <v>144</v>
      </c>
      <c r="W32" s="930">
        <v>-16</v>
      </c>
      <c r="X32" s="979">
        <v>0.9</v>
      </c>
      <c r="Y32" s="977">
        <v>7</v>
      </c>
    </row>
    <row r="33" spans="1:25" ht="14.4" customHeight="1" x14ac:dyDescent="0.3">
      <c r="A33" s="948" t="s">
        <v>8326</v>
      </c>
      <c r="B33" s="945">
        <v>8</v>
      </c>
      <c r="C33" s="946">
        <v>11.12</v>
      </c>
      <c r="D33" s="927">
        <v>6.9</v>
      </c>
      <c r="E33" s="944"/>
      <c r="F33" s="939"/>
      <c r="G33" s="925"/>
      <c r="H33" s="938"/>
      <c r="I33" s="939"/>
      <c r="J33" s="925"/>
      <c r="K33" s="940">
        <v>1.37</v>
      </c>
      <c r="L33" s="938">
        <v>2</v>
      </c>
      <c r="M33" s="938">
        <v>21</v>
      </c>
      <c r="N33" s="941">
        <v>7</v>
      </c>
      <c r="O33" s="938" t="s">
        <v>8279</v>
      </c>
      <c r="P33" s="942" t="s">
        <v>8327</v>
      </c>
      <c r="Q33" s="943">
        <f t="shared" si="0"/>
        <v>-8</v>
      </c>
      <c r="R33" s="975">
        <f t="shared" si="0"/>
        <v>-11.12</v>
      </c>
      <c r="S33" s="943">
        <f t="shared" si="1"/>
        <v>0</v>
      </c>
      <c r="T33" s="975">
        <f t="shared" si="2"/>
        <v>0</v>
      </c>
      <c r="U33" s="982" t="s">
        <v>590</v>
      </c>
      <c r="V33" s="934" t="s">
        <v>590</v>
      </c>
      <c r="W33" s="934" t="s">
        <v>590</v>
      </c>
      <c r="X33" s="980" t="s">
        <v>590</v>
      </c>
      <c r="Y33" s="978"/>
    </row>
    <row r="34" spans="1:25" ht="14.4" customHeight="1" x14ac:dyDescent="0.3">
      <c r="A34" s="948" t="s">
        <v>8328</v>
      </c>
      <c r="B34" s="945"/>
      <c r="C34" s="946"/>
      <c r="D34" s="927"/>
      <c r="E34" s="944">
        <v>1</v>
      </c>
      <c r="F34" s="939">
        <v>1.76</v>
      </c>
      <c r="G34" s="925">
        <v>4</v>
      </c>
      <c r="H34" s="938"/>
      <c r="I34" s="939"/>
      <c r="J34" s="925"/>
      <c r="K34" s="940">
        <v>1.76</v>
      </c>
      <c r="L34" s="938">
        <v>3</v>
      </c>
      <c r="M34" s="938">
        <v>27</v>
      </c>
      <c r="N34" s="941">
        <v>9</v>
      </c>
      <c r="O34" s="938" t="s">
        <v>8279</v>
      </c>
      <c r="P34" s="942" t="s">
        <v>8329</v>
      </c>
      <c r="Q34" s="943">
        <f t="shared" si="0"/>
        <v>0</v>
      </c>
      <c r="R34" s="975">
        <f t="shared" si="0"/>
        <v>0</v>
      </c>
      <c r="S34" s="943">
        <f t="shared" si="1"/>
        <v>-1</v>
      </c>
      <c r="T34" s="975">
        <f t="shared" si="2"/>
        <v>-1.76</v>
      </c>
      <c r="U34" s="982" t="s">
        <v>590</v>
      </c>
      <c r="V34" s="934" t="s">
        <v>590</v>
      </c>
      <c r="W34" s="934" t="s">
        <v>590</v>
      </c>
      <c r="X34" s="980" t="s">
        <v>590</v>
      </c>
      <c r="Y34" s="978"/>
    </row>
    <row r="35" spans="1:25" ht="14.4" customHeight="1" x14ac:dyDescent="0.3">
      <c r="A35" s="947" t="s">
        <v>8330</v>
      </c>
      <c r="B35" s="911">
        <v>52</v>
      </c>
      <c r="C35" s="912">
        <v>30.95</v>
      </c>
      <c r="D35" s="913">
        <v>5</v>
      </c>
      <c r="E35" s="928">
        <v>42</v>
      </c>
      <c r="F35" s="914">
        <v>27.41</v>
      </c>
      <c r="G35" s="915">
        <v>5.4</v>
      </c>
      <c r="H35" s="916">
        <v>48</v>
      </c>
      <c r="I35" s="914">
        <v>31.45</v>
      </c>
      <c r="J35" s="922">
        <v>4.9000000000000004</v>
      </c>
      <c r="K35" s="917">
        <v>0.54</v>
      </c>
      <c r="L35" s="916">
        <v>1</v>
      </c>
      <c r="M35" s="916">
        <v>12</v>
      </c>
      <c r="N35" s="918">
        <v>4</v>
      </c>
      <c r="O35" s="916" t="s">
        <v>8279</v>
      </c>
      <c r="P35" s="929" t="s">
        <v>8331</v>
      </c>
      <c r="Q35" s="919">
        <f t="shared" si="0"/>
        <v>-4</v>
      </c>
      <c r="R35" s="974">
        <f t="shared" si="0"/>
        <v>0.5</v>
      </c>
      <c r="S35" s="919">
        <f t="shared" si="1"/>
        <v>6</v>
      </c>
      <c r="T35" s="974">
        <f t="shared" si="2"/>
        <v>4.0399999999999991</v>
      </c>
      <c r="U35" s="981">
        <v>192</v>
      </c>
      <c r="V35" s="930">
        <v>235.20000000000002</v>
      </c>
      <c r="W35" s="930">
        <v>43.200000000000017</v>
      </c>
      <c r="X35" s="979">
        <v>1.2250000000000001</v>
      </c>
      <c r="Y35" s="977">
        <v>65</v>
      </c>
    </row>
    <row r="36" spans="1:25" ht="14.4" customHeight="1" x14ac:dyDescent="0.3">
      <c r="A36" s="948" t="s">
        <v>8332</v>
      </c>
      <c r="B36" s="945">
        <v>4</v>
      </c>
      <c r="C36" s="946">
        <v>5.69</v>
      </c>
      <c r="D36" s="927">
        <v>11.8</v>
      </c>
      <c r="E36" s="944">
        <v>4</v>
      </c>
      <c r="F36" s="939">
        <v>3.73</v>
      </c>
      <c r="G36" s="925">
        <v>7</v>
      </c>
      <c r="H36" s="938">
        <v>2</v>
      </c>
      <c r="I36" s="939">
        <v>1.63</v>
      </c>
      <c r="J36" s="926">
        <v>7.5</v>
      </c>
      <c r="K36" s="940">
        <v>0.8</v>
      </c>
      <c r="L36" s="938">
        <v>2</v>
      </c>
      <c r="M36" s="938">
        <v>21</v>
      </c>
      <c r="N36" s="941">
        <v>7</v>
      </c>
      <c r="O36" s="938" t="s">
        <v>8279</v>
      </c>
      <c r="P36" s="942" t="s">
        <v>8333</v>
      </c>
      <c r="Q36" s="943">
        <f t="shared" si="0"/>
        <v>-2</v>
      </c>
      <c r="R36" s="975">
        <f t="shared" si="0"/>
        <v>-4.0600000000000005</v>
      </c>
      <c r="S36" s="943">
        <f t="shared" si="1"/>
        <v>-2</v>
      </c>
      <c r="T36" s="975">
        <f t="shared" si="2"/>
        <v>-2.1</v>
      </c>
      <c r="U36" s="982">
        <v>14</v>
      </c>
      <c r="V36" s="934">
        <v>15</v>
      </c>
      <c r="W36" s="934">
        <v>1</v>
      </c>
      <c r="X36" s="980">
        <v>1.0714285714285714</v>
      </c>
      <c r="Y36" s="978">
        <v>3</v>
      </c>
    </row>
    <row r="37" spans="1:25" ht="14.4" customHeight="1" x14ac:dyDescent="0.3">
      <c r="A37" s="947" t="s">
        <v>8334</v>
      </c>
      <c r="B37" s="930">
        <v>33</v>
      </c>
      <c r="C37" s="931">
        <v>31.21</v>
      </c>
      <c r="D37" s="932">
        <v>7.9</v>
      </c>
      <c r="E37" s="920">
        <v>38</v>
      </c>
      <c r="F37" s="921">
        <v>33.979999999999997</v>
      </c>
      <c r="G37" s="923">
        <v>7.5</v>
      </c>
      <c r="H37" s="916">
        <v>37</v>
      </c>
      <c r="I37" s="914">
        <v>23.58</v>
      </c>
      <c r="J37" s="922">
        <v>4.3</v>
      </c>
      <c r="K37" s="917">
        <v>0.61</v>
      </c>
      <c r="L37" s="916">
        <v>1</v>
      </c>
      <c r="M37" s="916">
        <v>12</v>
      </c>
      <c r="N37" s="918">
        <v>4</v>
      </c>
      <c r="O37" s="916" t="s">
        <v>8279</v>
      </c>
      <c r="P37" s="929" t="s">
        <v>8335</v>
      </c>
      <c r="Q37" s="919">
        <f t="shared" si="0"/>
        <v>4</v>
      </c>
      <c r="R37" s="974">
        <f t="shared" si="0"/>
        <v>-7.6300000000000026</v>
      </c>
      <c r="S37" s="919">
        <f t="shared" si="1"/>
        <v>-1</v>
      </c>
      <c r="T37" s="974">
        <f t="shared" si="2"/>
        <v>-10.399999999999999</v>
      </c>
      <c r="U37" s="981">
        <v>148</v>
      </c>
      <c r="V37" s="930">
        <v>159.1</v>
      </c>
      <c r="W37" s="930">
        <v>11.099999999999994</v>
      </c>
      <c r="X37" s="979">
        <v>1.075</v>
      </c>
      <c r="Y37" s="977">
        <v>31</v>
      </c>
    </row>
    <row r="38" spans="1:25" ht="14.4" customHeight="1" x14ac:dyDescent="0.3">
      <c r="A38" s="948" t="s">
        <v>8336</v>
      </c>
      <c r="B38" s="934">
        <v>2</v>
      </c>
      <c r="C38" s="935">
        <v>6.53</v>
      </c>
      <c r="D38" s="933">
        <v>42</v>
      </c>
      <c r="E38" s="936">
        <v>1</v>
      </c>
      <c r="F38" s="937">
        <v>2.84</v>
      </c>
      <c r="G38" s="924">
        <v>29</v>
      </c>
      <c r="H38" s="938"/>
      <c r="I38" s="939"/>
      <c r="J38" s="925"/>
      <c r="K38" s="940">
        <v>2.84</v>
      </c>
      <c r="L38" s="938">
        <v>5</v>
      </c>
      <c r="M38" s="938">
        <v>48</v>
      </c>
      <c r="N38" s="941">
        <v>16</v>
      </c>
      <c r="O38" s="938" t="s">
        <v>8279</v>
      </c>
      <c r="P38" s="942" t="s">
        <v>8335</v>
      </c>
      <c r="Q38" s="943">
        <f t="shared" si="0"/>
        <v>-2</v>
      </c>
      <c r="R38" s="975">
        <f t="shared" si="0"/>
        <v>-6.53</v>
      </c>
      <c r="S38" s="943">
        <f t="shared" si="1"/>
        <v>-1</v>
      </c>
      <c r="T38" s="975">
        <f t="shared" si="2"/>
        <v>-2.84</v>
      </c>
      <c r="U38" s="982" t="s">
        <v>590</v>
      </c>
      <c r="V38" s="934" t="s">
        <v>590</v>
      </c>
      <c r="W38" s="934" t="s">
        <v>590</v>
      </c>
      <c r="X38" s="980" t="s">
        <v>590</v>
      </c>
      <c r="Y38" s="978"/>
    </row>
    <row r="39" spans="1:25" ht="14.4" customHeight="1" x14ac:dyDescent="0.3">
      <c r="A39" s="947" t="s">
        <v>8337</v>
      </c>
      <c r="B39" s="930">
        <v>220</v>
      </c>
      <c r="C39" s="931">
        <v>768.33</v>
      </c>
      <c r="D39" s="932">
        <v>9.3000000000000007</v>
      </c>
      <c r="E39" s="920">
        <v>233</v>
      </c>
      <c r="F39" s="921">
        <v>807.96</v>
      </c>
      <c r="G39" s="923">
        <v>9.3000000000000007</v>
      </c>
      <c r="H39" s="916">
        <v>213</v>
      </c>
      <c r="I39" s="914">
        <v>741.6</v>
      </c>
      <c r="J39" s="915">
        <v>9.1999999999999993</v>
      </c>
      <c r="K39" s="917">
        <v>3.48</v>
      </c>
      <c r="L39" s="916">
        <v>4</v>
      </c>
      <c r="M39" s="916">
        <v>33</v>
      </c>
      <c r="N39" s="918">
        <v>11</v>
      </c>
      <c r="O39" s="916" t="s">
        <v>8279</v>
      </c>
      <c r="P39" s="929" t="s">
        <v>8338</v>
      </c>
      <c r="Q39" s="919">
        <f t="shared" si="0"/>
        <v>-7</v>
      </c>
      <c r="R39" s="974">
        <f t="shared" si="0"/>
        <v>-26.730000000000018</v>
      </c>
      <c r="S39" s="919">
        <f t="shared" si="1"/>
        <v>-20</v>
      </c>
      <c r="T39" s="974">
        <f t="shared" si="2"/>
        <v>-66.360000000000014</v>
      </c>
      <c r="U39" s="981">
        <v>2343</v>
      </c>
      <c r="V39" s="930">
        <v>1959.6</v>
      </c>
      <c r="W39" s="930">
        <v>-383.40000000000009</v>
      </c>
      <c r="X39" s="979">
        <v>0.83636363636363631</v>
      </c>
      <c r="Y39" s="977">
        <v>35</v>
      </c>
    </row>
    <row r="40" spans="1:25" ht="14.4" customHeight="1" x14ac:dyDescent="0.3">
      <c r="A40" s="948" t="s">
        <v>8339</v>
      </c>
      <c r="B40" s="934">
        <v>17</v>
      </c>
      <c r="C40" s="935">
        <v>60.51</v>
      </c>
      <c r="D40" s="933">
        <v>8.8000000000000007</v>
      </c>
      <c r="E40" s="936">
        <v>9</v>
      </c>
      <c r="F40" s="937">
        <v>37.68</v>
      </c>
      <c r="G40" s="924">
        <v>19.3</v>
      </c>
      <c r="H40" s="938">
        <v>12</v>
      </c>
      <c r="I40" s="939">
        <v>42.72</v>
      </c>
      <c r="J40" s="925">
        <v>10</v>
      </c>
      <c r="K40" s="940">
        <v>3.56</v>
      </c>
      <c r="L40" s="938">
        <v>4</v>
      </c>
      <c r="M40" s="938">
        <v>36</v>
      </c>
      <c r="N40" s="941">
        <v>12</v>
      </c>
      <c r="O40" s="938" t="s">
        <v>8279</v>
      </c>
      <c r="P40" s="942" t="s">
        <v>8340</v>
      </c>
      <c r="Q40" s="943">
        <f t="shared" si="0"/>
        <v>-5</v>
      </c>
      <c r="R40" s="975">
        <f t="shared" si="0"/>
        <v>-17.79</v>
      </c>
      <c r="S40" s="943">
        <f t="shared" si="1"/>
        <v>3</v>
      </c>
      <c r="T40" s="975">
        <f t="shared" si="2"/>
        <v>5.0399999999999991</v>
      </c>
      <c r="U40" s="982">
        <v>144</v>
      </c>
      <c r="V40" s="934">
        <v>120</v>
      </c>
      <c r="W40" s="934">
        <v>-24</v>
      </c>
      <c r="X40" s="980">
        <v>0.83333333333333337</v>
      </c>
      <c r="Y40" s="978">
        <v>7</v>
      </c>
    </row>
    <row r="41" spans="1:25" ht="14.4" customHeight="1" x14ac:dyDescent="0.3">
      <c r="A41" s="948" t="s">
        <v>8341</v>
      </c>
      <c r="B41" s="934">
        <v>1</v>
      </c>
      <c r="C41" s="935">
        <v>3.91</v>
      </c>
      <c r="D41" s="933">
        <v>6</v>
      </c>
      <c r="E41" s="936">
        <v>1</v>
      </c>
      <c r="F41" s="937">
        <v>3.91</v>
      </c>
      <c r="G41" s="924">
        <v>10</v>
      </c>
      <c r="H41" s="938">
        <v>1</v>
      </c>
      <c r="I41" s="939">
        <v>3.91</v>
      </c>
      <c r="J41" s="926">
        <v>16</v>
      </c>
      <c r="K41" s="940">
        <v>3.91</v>
      </c>
      <c r="L41" s="938">
        <v>4</v>
      </c>
      <c r="M41" s="938">
        <v>39</v>
      </c>
      <c r="N41" s="941">
        <v>13</v>
      </c>
      <c r="O41" s="938" t="s">
        <v>8279</v>
      </c>
      <c r="P41" s="942" t="s">
        <v>8342</v>
      </c>
      <c r="Q41" s="943">
        <f t="shared" si="0"/>
        <v>0</v>
      </c>
      <c r="R41" s="975">
        <f t="shared" si="0"/>
        <v>0</v>
      </c>
      <c r="S41" s="943">
        <f t="shared" si="1"/>
        <v>0</v>
      </c>
      <c r="T41" s="975">
        <f t="shared" si="2"/>
        <v>0</v>
      </c>
      <c r="U41" s="982">
        <v>13</v>
      </c>
      <c r="V41" s="934">
        <v>16</v>
      </c>
      <c r="W41" s="934">
        <v>3</v>
      </c>
      <c r="X41" s="980">
        <v>1.2307692307692308</v>
      </c>
      <c r="Y41" s="978">
        <v>3</v>
      </c>
    </row>
    <row r="42" spans="1:25" ht="14.4" customHeight="1" x14ac:dyDescent="0.3">
      <c r="A42" s="947" t="s">
        <v>8343</v>
      </c>
      <c r="B42" s="930">
        <v>516</v>
      </c>
      <c r="C42" s="931">
        <v>332.47</v>
      </c>
      <c r="D42" s="932">
        <v>4.4000000000000004</v>
      </c>
      <c r="E42" s="928">
        <v>534</v>
      </c>
      <c r="F42" s="914">
        <v>329.36</v>
      </c>
      <c r="G42" s="915">
        <v>4.2</v>
      </c>
      <c r="H42" s="920">
        <v>555</v>
      </c>
      <c r="I42" s="921">
        <v>366.87</v>
      </c>
      <c r="J42" s="922">
        <v>4.0999999999999996</v>
      </c>
      <c r="K42" s="917">
        <v>0.6</v>
      </c>
      <c r="L42" s="916">
        <v>1</v>
      </c>
      <c r="M42" s="916">
        <v>9</v>
      </c>
      <c r="N42" s="918">
        <v>3</v>
      </c>
      <c r="O42" s="916" t="s">
        <v>8279</v>
      </c>
      <c r="P42" s="929" t="s">
        <v>8344</v>
      </c>
      <c r="Q42" s="919">
        <f t="shared" si="0"/>
        <v>39</v>
      </c>
      <c r="R42" s="974">
        <f t="shared" si="0"/>
        <v>34.399999999999977</v>
      </c>
      <c r="S42" s="919">
        <f t="shared" si="1"/>
        <v>21</v>
      </c>
      <c r="T42" s="974">
        <f t="shared" si="2"/>
        <v>37.509999999999991</v>
      </c>
      <c r="U42" s="981">
        <v>1665</v>
      </c>
      <c r="V42" s="930">
        <v>2275.5</v>
      </c>
      <c r="W42" s="930">
        <v>610.5</v>
      </c>
      <c r="X42" s="979">
        <v>1.3666666666666667</v>
      </c>
      <c r="Y42" s="977">
        <v>612</v>
      </c>
    </row>
    <row r="43" spans="1:25" ht="14.4" customHeight="1" x14ac:dyDescent="0.3">
      <c r="A43" s="948" t="s">
        <v>8345</v>
      </c>
      <c r="B43" s="934">
        <v>21</v>
      </c>
      <c r="C43" s="935">
        <v>13.02</v>
      </c>
      <c r="D43" s="933">
        <v>4.2</v>
      </c>
      <c r="E43" s="944">
        <v>8</v>
      </c>
      <c r="F43" s="939">
        <v>8.65</v>
      </c>
      <c r="G43" s="925">
        <v>5.8</v>
      </c>
      <c r="H43" s="936">
        <v>8</v>
      </c>
      <c r="I43" s="937">
        <v>5.43</v>
      </c>
      <c r="J43" s="926">
        <v>4.3</v>
      </c>
      <c r="K43" s="940">
        <v>0.62</v>
      </c>
      <c r="L43" s="938">
        <v>1</v>
      </c>
      <c r="M43" s="938">
        <v>12</v>
      </c>
      <c r="N43" s="941">
        <v>4</v>
      </c>
      <c r="O43" s="938" t="s">
        <v>8279</v>
      </c>
      <c r="P43" s="942" t="s">
        <v>8346</v>
      </c>
      <c r="Q43" s="943">
        <f t="shared" si="0"/>
        <v>-13</v>
      </c>
      <c r="R43" s="975">
        <f t="shared" si="0"/>
        <v>-7.59</v>
      </c>
      <c r="S43" s="943">
        <f t="shared" si="1"/>
        <v>0</v>
      </c>
      <c r="T43" s="975">
        <f t="shared" si="2"/>
        <v>-3.2200000000000006</v>
      </c>
      <c r="U43" s="982">
        <v>32</v>
      </c>
      <c r="V43" s="934">
        <v>34.4</v>
      </c>
      <c r="W43" s="934">
        <v>2.3999999999999986</v>
      </c>
      <c r="X43" s="980">
        <v>1.075</v>
      </c>
      <c r="Y43" s="978">
        <v>2</v>
      </c>
    </row>
    <row r="44" spans="1:25" ht="14.4" customHeight="1" x14ac:dyDescent="0.3">
      <c r="A44" s="948" t="s">
        <v>8347</v>
      </c>
      <c r="B44" s="934">
        <v>1</v>
      </c>
      <c r="C44" s="935">
        <v>0.69</v>
      </c>
      <c r="D44" s="933">
        <v>4</v>
      </c>
      <c r="E44" s="944">
        <v>1</v>
      </c>
      <c r="F44" s="939">
        <v>0.69</v>
      </c>
      <c r="G44" s="925">
        <v>4</v>
      </c>
      <c r="H44" s="936"/>
      <c r="I44" s="937"/>
      <c r="J44" s="924"/>
      <c r="K44" s="940">
        <v>0.69</v>
      </c>
      <c r="L44" s="938">
        <v>1</v>
      </c>
      <c r="M44" s="938">
        <v>12</v>
      </c>
      <c r="N44" s="941">
        <v>4</v>
      </c>
      <c r="O44" s="938" t="s">
        <v>8279</v>
      </c>
      <c r="P44" s="942" t="s">
        <v>8348</v>
      </c>
      <c r="Q44" s="943">
        <f t="shared" si="0"/>
        <v>-1</v>
      </c>
      <c r="R44" s="975">
        <f t="shared" si="0"/>
        <v>-0.69</v>
      </c>
      <c r="S44" s="943">
        <f t="shared" si="1"/>
        <v>-1</v>
      </c>
      <c r="T44" s="975">
        <f t="shared" si="2"/>
        <v>-0.69</v>
      </c>
      <c r="U44" s="982" t="s">
        <v>590</v>
      </c>
      <c r="V44" s="934" t="s">
        <v>590</v>
      </c>
      <c r="W44" s="934" t="s">
        <v>590</v>
      </c>
      <c r="X44" s="980" t="s">
        <v>590</v>
      </c>
      <c r="Y44" s="978"/>
    </row>
    <row r="45" spans="1:25" ht="14.4" customHeight="1" x14ac:dyDescent="0.3">
      <c r="A45" s="947" t="s">
        <v>8349</v>
      </c>
      <c r="B45" s="930">
        <v>54</v>
      </c>
      <c r="C45" s="931">
        <v>264.02999999999997</v>
      </c>
      <c r="D45" s="932">
        <v>12.4</v>
      </c>
      <c r="E45" s="920">
        <v>63</v>
      </c>
      <c r="F45" s="921">
        <v>299.54000000000002</v>
      </c>
      <c r="G45" s="923">
        <v>12</v>
      </c>
      <c r="H45" s="916">
        <v>31</v>
      </c>
      <c r="I45" s="914">
        <v>150.87</v>
      </c>
      <c r="J45" s="915">
        <v>11.7</v>
      </c>
      <c r="K45" s="917">
        <v>4.5199999999999996</v>
      </c>
      <c r="L45" s="916">
        <v>5</v>
      </c>
      <c r="M45" s="916">
        <v>42</v>
      </c>
      <c r="N45" s="918">
        <v>14</v>
      </c>
      <c r="O45" s="916" t="s">
        <v>8279</v>
      </c>
      <c r="P45" s="929" t="s">
        <v>8350</v>
      </c>
      <c r="Q45" s="919">
        <f t="shared" si="0"/>
        <v>-23</v>
      </c>
      <c r="R45" s="974">
        <f t="shared" si="0"/>
        <v>-113.15999999999997</v>
      </c>
      <c r="S45" s="919">
        <f t="shared" si="1"/>
        <v>-32</v>
      </c>
      <c r="T45" s="974">
        <f t="shared" si="2"/>
        <v>-148.67000000000002</v>
      </c>
      <c r="U45" s="981">
        <v>434</v>
      </c>
      <c r="V45" s="930">
        <v>362.7</v>
      </c>
      <c r="W45" s="930">
        <v>-71.300000000000011</v>
      </c>
      <c r="X45" s="979">
        <v>0.83571428571428574</v>
      </c>
      <c r="Y45" s="977">
        <v>60</v>
      </c>
    </row>
    <row r="46" spans="1:25" ht="14.4" customHeight="1" x14ac:dyDescent="0.3">
      <c r="A46" s="948" t="s">
        <v>8351</v>
      </c>
      <c r="B46" s="934">
        <v>6</v>
      </c>
      <c r="C46" s="935">
        <v>31.14</v>
      </c>
      <c r="D46" s="933">
        <v>16.2</v>
      </c>
      <c r="E46" s="936">
        <v>4</v>
      </c>
      <c r="F46" s="937">
        <v>20.02</v>
      </c>
      <c r="G46" s="924">
        <v>13.8</v>
      </c>
      <c r="H46" s="938">
        <v>3</v>
      </c>
      <c r="I46" s="939">
        <v>15.22</v>
      </c>
      <c r="J46" s="926">
        <v>22</v>
      </c>
      <c r="K46" s="940">
        <v>5.07</v>
      </c>
      <c r="L46" s="938">
        <v>5</v>
      </c>
      <c r="M46" s="938">
        <v>48</v>
      </c>
      <c r="N46" s="941">
        <v>16</v>
      </c>
      <c r="O46" s="938" t="s">
        <v>8279</v>
      </c>
      <c r="P46" s="942" t="s">
        <v>8350</v>
      </c>
      <c r="Q46" s="943">
        <f t="shared" si="0"/>
        <v>-3</v>
      </c>
      <c r="R46" s="975">
        <f t="shared" si="0"/>
        <v>-15.92</v>
      </c>
      <c r="S46" s="943">
        <f t="shared" si="1"/>
        <v>-1</v>
      </c>
      <c r="T46" s="975">
        <f t="shared" si="2"/>
        <v>-4.7999999999999989</v>
      </c>
      <c r="U46" s="982">
        <v>48</v>
      </c>
      <c r="V46" s="934">
        <v>66</v>
      </c>
      <c r="W46" s="934">
        <v>18</v>
      </c>
      <c r="X46" s="980">
        <v>1.375</v>
      </c>
      <c r="Y46" s="978">
        <v>27</v>
      </c>
    </row>
    <row r="47" spans="1:25" ht="14.4" customHeight="1" x14ac:dyDescent="0.3">
      <c r="A47" s="948" t="s">
        <v>8352</v>
      </c>
      <c r="B47" s="934"/>
      <c r="C47" s="935"/>
      <c r="D47" s="933"/>
      <c r="E47" s="936"/>
      <c r="F47" s="937"/>
      <c r="G47" s="924"/>
      <c r="H47" s="938">
        <v>1</v>
      </c>
      <c r="I47" s="939">
        <v>6.81</v>
      </c>
      <c r="J47" s="926">
        <v>34</v>
      </c>
      <c r="K47" s="940">
        <v>6.81</v>
      </c>
      <c r="L47" s="938">
        <v>7</v>
      </c>
      <c r="M47" s="938">
        <v>60</v>
      </c>
      <c r="N47" s="941">
        <v>20</v>
      </c>
      <c r="O47" s="938" t="s">
        <v>8279</v>
      </c>
      <c r="P47" s="942" t="s">
        <v>8350</v>
      </c>
      <c r="Q47" s="943">
        <f t="shared" si="0"/>
        <v>1</v>
      </c>
      <c r="R47" s="975">
        <f t="shared" si="0"/>
        <v>6.81</v>
      </c>
      <c r="S47" s="943">
        <f t="shared" si="1"/>
        <v>1</v>
      </c>
      <c r="T47" s="975">
        <f t="shared" si="2"/>
        <v>6.81</v>
      </c>
      <c r="U47" s="982">
        <v>20</v>
      </c>
      <c r="V47" s="934">
        <v>34</v>
      </c>
      <c r="W47" s="934">
        <v>14</v>
      </c>
      <c r="X47" s="980">
        <v>1.7</v>
      </c>
      <c r="Y47" s="978">
        <v>14</v>
      </c>
    </row>
    <row r="48" spans="1:25" ht="14.4" customHeight="1" x14ac:dyDescent="0.3">
      <c r="A48" s="947" t="s">
        <v>8353</v>
      </c>
      <c r="B48" s="930">
        <v>1</v>
      </c>
      <c r="C48" s="931">
        <v>0.49</v>
      </c>
      <c r="D48" s="932">
        <v>2</v>
      </c>
      <c r="E48" s="928">
        <v>2</v>
      </c>
      <c r="F48" s="914">
        <v>0.99</v>
      </c>
      <c r="G48" s="915">
        <v>3</v>
      </c>
      <c r="H48" s="920">
        <v>2</v>
      </c>
      <c r="I48" s="921">
        <v>0.75</v>
      </c>
      <c r="J48" s="923">
        <v>5.5</v>
      </c>
      <c r="K48" s="917">
        <v>0.49</v>
      </c>
      <c r="L48" s="916">
        <v>2</v>
      </c>
      <c r="M48" s="916">
        <v>21</v>
      </c>
      <c r="N48" s="918">
        <v>7</v>
      </c>
      <c r="O48" s="916" t="s">
        <v>8279</v>
      </c>
      <c r="P48" s="929" t="s">
        <v>8354</v>
      </c>
      <c r="Q48" s="919">
        <f t="shared" si="0"/>
        <v>1</v>
      </c>
      <c r="R48" s="974">
        <f t="shared" si="0"/>
        <v>0.26</v>
      </c>
      <c r="S48" s="919">
        <f t="shared" si="1"/>
        <v>0</v>
      </c>
      <c r="T48" s="974">
        <f t="shared" si="2"/>
        <v>-0.24</v>
      </c>
      <c r="U48" s="981">
        <v>14</v>
      </c>
      <c r="V48" s="930">
        <v>11</v>
      </c>
      <c r="W48" s="930">
        <v>-3</v>
      </c>
      <c r="X48" s="979">
        <v>0.7857142857142857</v>
      </c>
      <c r="Y48" s="977">
        <v>3</v>
      </c>
    </row>
    <row r="49" spans="1:25" ht="14.4" customHeight="1" x14ac:dyDescent="0.3">
      <c r="A49" s="948" t="s">
        <v>8355</v>
      </c>
      <c r="B49" s="934"/>
      <c r="C49" s="935"/>
      <c r="D49" s="933"/>
      <c r="E49" s="944"/>
      <c r="F49" s="939"/>
      <c r="G49" s="925"/>
      <c r="H49" s="936">
        <v>1</v>
      </c>
      <c r="I49" s="937">
        <v>0.61</v>
      </c>
      <c r="J49" s="924">
        <v>8</v>
      </c>
      <c r="K49" s="940">
        <v>0.61</v>
      </c>
      <c r="L49" s="938">
        <v>3</v>
      </c>
      <c r="M49" s="938">
        <v>24</v>
      </c>
      <c r="N49" s="941">
        <v>8</v>
      </c>
      <c r="O49" s="938" t="s">
        <v>8279</v>
      </c>
      <c r="P49" s="942" t="s">
        <v>8356</v>
      </c>
      <c r="Q49" s="943">
        <f t="shared" si="0"/>
        <v>1</v>
      </c>
      <c r="R49" s="975">
        <f t="shared" si="0"/>
        <v>0.61</v>
      </c>
      <c r="S49" s="943">
        <f t="shared" si="1"/>
        <v>1</v>
      </c>
      <c r="T49" s="975">
        <f t="shared" si="2"/>
        <v>0.61</v>
      </c>
      <c r="U49" s="982">
        <v>8</v>
      </c>
      <c r="V49" s="934">
        <v>8</v>
      </c>
      <c r="W49" s="934">
        <v>0</v>
      </c>
      <c r="X49" s="980">
        <v>1</v>
      </c>
      <c r="Y49" s="978"/>
    </row>
    <row r="50" spans="1:25" ht="14.4" customHeight="1" x14ac:dyDescent="0.3">
      <c r="A50" s="947" t="s">
        <v>8357</v>
      </c>
      <c r="B50" s="930">
        <v>11</v>
      </c>
      <c r="C50" s="931">
        <v>3.55</v>
      </c>
      <c r="D50" s="932">
        <v>2.4</v>
      </c>
      <c r="E50" s="920">
        <v>11</v>
      </c>
      <c r="F50" s="921">
        <v>3.55</v>
      </c>
      <c r="G50" s="923">
        <v>1.8</v>
      </c>
      <c r="H50" s="916">
        <v>9</v>
      </c>
      <c r="I50" s="914">
        <v>3.09</v>
      </c>
      <c r="J50" s="915">
        <v>3</v>
      </c>
      <c r="K50" s="917">
        <v>0.32</v>
      </c>
      <c r="L50" s="916">
        <v>1</v>
      </c>
      <c r="M50" s="916">
        <v>9</v>
      </c>
      <c r="N50" s="918">
        <v>3</v>
      </c>
      <c r="O50" s="916" t="s">
        <v>8279</v>
      </c>
      <c r="P50" s="929" t="s">
        <v>8358</v>
      </c>
      <c r="Q50" s="919">
        <f t="shared" si="0"/>
        <v>-2</v>
      </c>
      <c r="R50" s="974">
        <f t="shared" si="0"/>
        <v>-0.45999999999999996</v>
      </c>
      <c r="S50" s="919">
        <f t="shared" si="1"/>
        <v>-2</v>
      </c>
      <c r="T50" s="974">
        <f t="shared" si="2"/>
        <v>-0.45999999999999996</v>
      </c>
      <c r="U50" s="981">
        <v>27</v>
      </c>
      <c r="V50" s="930">
        <v>27</v>
      </c>
      <c r="W50" s="930">
        <v>0</v>
      </c>
      <c r="X50" s="979">
        <v>1</v>
      </c>
      <c r="Y50" s="977">
        <v>8</v>
      </c>
    </row>
    <row r="51" spans="1:25" ht="14.4" customHeight="1" x14ac:dyDescent="0.3">
      <c r="A51" s="948" t="s">
        <v>8359</v>
      </c>
      <c r="B51" s="934"/>
      <c r="C51" s="935"/>
      <c r="D51" s="933"/>
      <c r="E51" s="936">
        <v>1</v>
      </c>
      <c r="F51" s="937">
        <v>0.42</v>
      </c>
      <c r="G51" s="924">
        <v>2</v>
      </c>
      <c r="H51" s="938"/>
      <c r="I51" s="939"/>
      <c r="J51" s="925"/>
      <c r="K51" s="940">
        <v>0.42</v>
      </c>
      <c r="L51" s="938">
        <v>2</v>
      </c>
      <c r="M51" s="938">
        <v>15</v>
      </c>
      <c r="N51" s="941">
        <v>5</v>
      </c>
      <c r="O51" s="938" t="s">
        <v>8279</v>
      </c>
      <c r="P51" s="942" t="s">
        <v>8360</v>
      </c>
      <c r="Q51" s="943">
        <f t="shared" si="0"/>
        <v>0</v>
      </c>
      <c r="R51" s="975">
        <f t="shared" si="0"/>
        <v>0</v>
      </c>
      <c r="S51" s="943">
        <f t="shared" si="1"/>
        <v>-1</v>
      </c>
      <c r="T51" s="975">
        <f t="shared" si="2"/>
        <v>-0.42</v>
      </c>
      <c r="U51" s="982" t="s">
        <v>590</v>
      </c>
      <c r="V51" s="934" t="s">
        <v>590</v>
      </c>
      <c r="W51" s="934" t="s">
        <v>590</v>
      </c>
      <c r="X51" s="980" t="s">
        <v>590</v>
      </c>
      <c r="Y51" s="978"/>
    </row>
    <row r="52" spans="1:25" ht="14.4" customHeight="1" x14ac:dyDescent="0.3">
      <c r="A52" s="947" t="s">
        <v>8361</v>
      </c>
      <c r="B52" s="911">
        <v>2</v>
      </c>
      <c r="C52" s="912">
        <v>1.75</v>
      </c>
      <c r="D52" s="913">
        <v>15.5</v>
      </c>
      <c r="E52" s="928">
        <v>2</v>
      </c>
      <c r="F52" s="914">
        <v>2.15</v>
      </c>
      <c r="G52" s="915">
        <v>21.5</v>
      </c>
      <c r="H52" s="916">
        <v>2</v>
      </c>
      <c r="I52" s="914">
        <v>1.1499999999999999</v>
      </c>
      <c r="J52" s="915">
        <v>4</v>
      </c>
      <c r="K52" s="917">
        <v>0.68</v>
      </c>
      <c r="L52" s="916">
        <v>3</v>
      </c>
      <c r="M52" s="916">
        <v>24</v>
      </c>
      <c r="N52" s="918">
        <v>8</v>
      </c>
      <c r="O52" s="916" t="s">
        <v>8279</v>
      </c>
      <c r="P52" s="929" t="s">
        <v>8362</v>
      </c>
      <c r="Q52" s="919">
        <f t="shared" si="0"/>
        <v>0</v>
      </c>
      <c r="R52" s="974">
        <f t="shared" si="0"/>
        <v>-0.60000000000000009</v>
      </c>
      <c r="S52" s="919">
        <f t="shared" si="1"/>
        <v>0</v>
      </c>
      <c r="T52" s="974">
        <f t="shared" si="2"/>
        <v>-1</v>
      </c>
      <c r="U52" s="981">
        <v>16</v>
      </c>
      <c r="V52" s="930">
        <v>8</v>
      </c>
      <c r="W52" s="930">
        <v>-8</v>
      </c>
      <c r="X52" s="979">
        <v>0.5</v>
      </c>
      <c r="Y52" s="977"/>
    </row>
    <row r="53" spans="1:25" ht="14.4" customHeight="1" x14ac:dyDescent="0.3">
      <c r="A53" s="948" t="s">
        <v>8363</v>
      </c>
      <c r="B53" s="945">
        <v>1</v>
      </c>
      <c r="C53" s="946">
        <v>1.1000000000000001</v>
      </c>
      <c r="D53" s="927">
        <v>15</v>
      </c>
      <c r="E53" s="944"/>
      <c r="F53" s="939"/>
      <c r="G53" s="925"/>
      <c r="H53" s="938"/>
      <c r="I53" s="939"/>
      <c r="J53" s="925"/>
      <c r="K53" s="940">
        <v>0.89</v>
      </c>
      <c r="L53" s="938">
        <v>4</v>
      </c>
      <c r="M53" s="938">
        <v>33</v>
      </c>
      <c r="N53" s="941">
        <v>11</v>
      </c>
      <c r="O53" s="938" t="s">
        <v>8279</v>
      </c>
      <c r="P53" s="942" t="s">
        <v>8364</v>
      </c>
      <c r="Q53" s="943">
        <f t="shared" si="0"/>
        <v>-1</v>
      </c>
      <c r="R53" s="975">
        <f t="shared" si="0"/>
        <v>-1.1000000000000001</v>
      </c>
      <c r="S53" s="943">
        <f t="shared" si="1"/>
        <v>0</v>
      </c>
      <c r="T53" s="975">
        <f t="shared" si="2"/>
        <v>0</v>
      </c>
      <c r="U53" s="982" t="s">
        <v>590</v>
      </c>
      <c r="V53" s="934" t="s">
        <v>590</v>
      </c>
      <c r="W53" s="934" t="s">
        <v>590</v>
      </c>
      <c r="X53" s="980" t="s">
        <v>590</v>
      </c>
      <c r="Y53" s="978"/>
    </row>
    <row r="54" spans="1:25" ht="14.4" customHeight="1" x14ac:dyDescent="0.3">
      <c r="A54" s="947" t="s">
        <v>8365</v>
      </c>
      <c r="B54" s="930">
        <v>1</v>
      </c>
      <c r="C54" s="931">
        <v>0.82</v>
      </c>
      <c r="D54" s="932">
        <v>11</v>
      </c>
      <c r="E54" s="928">
        <v>1</v>
      </c>
      <c r="F54" s="914">
        <v>0.82</v>
      </c>
      <c r="G54" s="915">
        <v>5</v>
      </c>
      <c r="H54" s="920"/>
      <c r="I54" s="921"/>
      <c r="J54" s="923"/>
      <c r="K54" s="917">
        <v>0.82</v>
      </c>
      <c r="L54" s="916">
        <v>3</v>
      </c>
      <c r="M54" s="916">
        <v>30</v>
      </c>
      <c r="N54" s="918">
        <v>10</v>
      </c>
      <c r="O54" s="916" t="s">
        <v>8279</v>
      </c>
      <c r="P54" s="929" t="s">
        <v>8366</v>
      </c>
      <c r="Q54" s="919">
        <f t="shared" si="0"/>
        <v>-1</v>
      </c>
      <c r="R54" s="974">
        <f t="shared" si="0"/>
        <v>-0.82</v>
      </c>
      <c r="S54" s="919">
        <f t="shared" si="1"/>
        <v>-1</v>
      </c>
      <c r="T54" s="974">
        <f t="shared" si="2"/>
        <v>-0.82</v>
      </c>
      <c r="U54" s="981" t="s">
        <v>590</v>
      </c>
      <c r="V54" s="930" t="s">
        <v>590</v>
      </c>
      <c r="W54" s="930" t="s">
        <v>590</v>
      </c>
      <c r="X54" s="979" t="s">
        <v>590</v>
      </c>
      <c r="Y54" s="977"/>
    </row>
    <row r="55" spans="1:25" ht="14.4" customHeight="1" x14ac:dyDescent="0.3">
      <c r="A55" s="948" t="s">
        <v>8367</v>
      </c>
      <c r="B55" s="934"/>
      <c r="C55" s="935"/>
      <c r="D55" s="933"/>
      <c r="E55" s="944"/>
      <c r="F55" s="939"/>
      <c r="G55" s="925"/>
      <c r="H55" s="936">
        <v>1</v>
      </c>
      <c r="I55" s="937">
        <v>1.1100000000000001</v>
      </c>
      <c r="J55" s="924">
        <v>9</v>
      </c>
      <c r="K55" s="940">
        <v>1.1100000000000001</v>
      </c>
      <c r="L55" s="938">
        <v>4</v>
      </c>
      <c r="M55" s="938">
        <v>36</v>
      </c>
      <c r="N55" s="941">
        <v>12</v>
      </c>
      <c r="O55" s="938" t="s">
        <v>8279</v>
      </c>
      <c r="P55" s="942" t="s">
        <v>8368</v>
      </c>
      <c r="Q55" s="943">
        <f t="shared" si="0"/>
        <v>1</v>
      </c>
      <c r="R55" s="975">
        <f t="shared" si="0"/>
        <v>1.1100000000000001</v>
      </c>
      <c r="S55" s="943">
        <f t="shared" si="1"/>
        <v>1</v>
      </c>
      <c r="T55" s="975">
        <f t="shared" si="2"/>
        <v>1.1100000000000001</v>
      </c>
      <c r="U55" s="982">
        <v>12</v>
      </c>
      <c r="V55" s="934">
        <v>9</v>
      </c>
      <c r="W55" s="934">
        <v>-3</v>
      </c>
      <c r="X55" s="980">
        <v>0.75</v>
      </c>
      <c r="Y55" s="978"/>
    </row>
    <row r="56" spans="1:25" ht="14.4" customHeight="1" x14ac:dyDescent="0.3">
      <c r="A56" s="947" t="s">
        <v>8369</v>
      </c>
      <c r="B56" s="911">
        <v>1</v>
      </c>
      <c r="C56" s="912">
        <v>0.43</v>
      </c>
      <c r="D56" s="913">
        <v>5</v>
      </c>
      <c r="E56" s="928"/>
      <c r="F56" s="914"/>
      <c r="G56" s="915"/>
      <c r="H56" s="916"/>
      <c r="I56" s="914"/>
      <c r="J56" s="915"/>
      <c r="K56" s="917">
        <v>0.43</v>
      </c>
      <c r="L56" s="916">
        <v>2</v>
      </c>
      <c r="M56" s="916">
        <v>18</v>
      </c>
      <c r="N56" s="918">
        <v>6</v>
      </c>
      <c r="O56" s="916" t="s">
        <v>8279</v>
      </c>
      <c r="P56" s="929" t="s">
        <v>8370</v>
      </c>
      <c r="Q56" s="919">
        <f t="shared" si="0"/>
        <v>-1</v>
      </c>
      <c r="R56" s="974">
        <f t="shared" si="0"/>
        <v>-0.43</v>
      </c>
      <c r="S56" s="919">
        <f t="shared" si="1"/>
        <v>0</v>
      </c>
      <c r="T56" s="974">
        <f t="shared" si="2"/>
        <v>0</v>
      </c>
      <c r="U56" s="981" t="s">
        <v>590</v>
      </c>
      <c r="V56" s="930" t="s">
        <v>590</v>
      </c>
      <c r="W56" s="930" t="s">
        <v>590</v>
      </c>
      <c r="X56" s="979" t="s">
        <v>590</v>
      </c>
      <c r="Y56" s="977"/>
    </row>
    <row r="57" spans="1:25" ht="14.4" customHeight="1" x14ac:dyDescent="0.3">
      <c r="A57" s="947" t="s">
        <v>8371</v>
      </c>
      <c r="B57" s="930">
        <v>15</v>
      </c>
      <c r="C57" s="931">
        <v>6.09</v>
      </c>
      <c r="D57" s="932">
        <v>3.9</v>
      </c>
      <c r="E57" s="920">
        <v>31</v>
      </c>
      <c r="F57" s="921">
        <v>12.65</v>
      </c>
      <c r="G57" s="923">
        <v>2.6</v>
      </c>
      <c r="H57" s="916">
        <v>20</v>
      </c>
      <c r="I57" s="914">
        <v>7.97</v>
      </c>
      <c r="J57" s="915">
        <v>2.8</v>
      </c>
      <c r="K57" s="917">
        <v>0.42</v>
      </c>
      <c r="L57" s="916">
        <v>2</v>
      </c>
      <c r="M57" s="916">
        <v>18</v>
      </c>
      <c r="N57" s="918">
        <v>6</v>
      </c>
      <c r="O57" s="916" t="s">
        <v>8279</v>
      </c>
      <c r="P57" s="929" t="s">
        <v>8372</v>
      </c>
      <c r="Q57" s="919">
        <f t="shared" si="0"/>
        <v>5</v>
      </c>
      <c r="R57" s="974">
        <f t="shared" si="0"/>
        <v>1.88</v>
      </c>
      <c r="S57" s="919">
        <f t="shared" si="1"/>
        <v>-11</v>
      </c>
      <c r="T57" s="974">
        <f t="shared" si="2"/>
        <v>-4.6800000000000006</v>
      </c>
      <c r="U57" s="981">
        <v>120</v>
      </c>
      <c r="V57" s="930">
        <v>56</v>
      </c>
      <c r="W57" s="930">
        <v>-64</v>
      </c>
      <c r="X57" s="979">
        <v>0.46666666666666667</v>
      </c>
      <c r="Y57" s="977">
        <v>5</v>
      </c>
    </row>
    <row r="58" spans="1:25" ht="14.4" customHeight="1" x14ac:dyDescent="0.3">
      <c r="A58" s="948" t="s">
        <v>8373</v>
      </c>
      <c r="B58" s="934">
        <v>1</v>
      </c>
      <c r="C58" s="935">
        <v>0.35</v>
      </c>
      <c r="D58" s="933">
        <v>2</v>
      </c>
      <c r="E58" s="936">
        <v>3</v>
      </c>
      <c r="F58" s="937">
        <v>1.05</v>
      </c>
      <c r="G58" s="924">
        <v>2.2999999999999998</v>
      </c>
      <c r="H58" s="938">
        <v>1</v>
      </c>
      <c r="I58" s="939">
        <v>0.35</v>
      </c>
      <c r="J58" s="925">
        <v>2</v>
      </c>
      <c r="K58" s="940">
        <v>0.52</v>
      </c>
      <c r="L58" s="938">
        <v>3</v>
      </c>
      <c r="M58" s="938">
        <v>24</v>
      </c>
      <c r="N58" s="941">
        <v>8</v>
      </c>
      <c r="O58" s="938" t="s">
        <v>8279</v>
      </c>
      <c r="P58" s="942" t="s">
        <v>8374</v>
      </c>
      <c r="Q58" s="943">
        <f t="shared" si="0"/>
        <v>0</v>
      </c>
      <c r="R58" s="975">
        <f t="shared" si="0"/>
        <v>0</v>
      </c>
      <c r="S58" s="943">
        <f t="shared" si="1"/>
        <v>-2</v>
      </c>
      <c r="T58" s="975">
        <f t="shared" si="2"/>
        <v>-0.70000000000000007</v>
      </c>
      <c r="U58" s="982">
        <v>8</v>
      </c>
      <c r="V58" s="934">
        <v>2</v>
      </c>
      <c r="W58" s="934">
        <v>-6</v>
      </c>
      <c r="X58" s="980">
        <v>0.25</v>
      </c>
      <c r="Y58" s="978"/>
    </row>
    <row r="59" spans="1:25" ht="14.4" customHeight="1" x14ac:dyDescent="0.3">
      <c r="A59" s="947" t="s">
        <v>8375</v>
      </c>
      <c r="B59" s="930">
        <v>9</v>
      </c>
      <c r="C59" s="931">
        <v>5.13</v>
      </c>
      <c r="D59" s="932">
        <v>7</v>
      </c>
      <c r="E59" s="920">
        <v>22</v>
      </c>
      <c r="F59" s="921">
        <v>12.78</v>
      </c>
      <c r="G59" s="923">
        <v>10.6</v>
      </c>
      <c r="H59" s="916">
        <v>19</v>
      </c>
      <c r="I59" s="914">
        <v>12.97</v>
      </c>
      <c r="J59" s="922">
        <v>11.4</v>
      </c>
      <c r="K59" s="917">
        <v>0.51</v>
      </c>
      <c r="L59" s="916">
        <v>2</v>
      </c>
      <c r="M59" s="916">
        <v>21</v>
      </c>
      <c r="N59" s="918">
        <v>7</v>
      </c>
      <c r="O59" s="916" t="s">
        <v>8279</v>
      </c>
      <c r="P59" s="929" t="s">
        <v>8376</v>
      </c>
      <c r="Q59" s="919">
        <f t="shared" si="0"/>
        <v>10</v>
      </c>
      <c r="R59" s="974">
        <f t="shared" si="0"/>
        <v>7.8400000000000007</v>
      </c>
      <c r="S59" s="919">
        <f t="shared" si="1"/>
        <v>-3</v>
      </c>
      <c r="T59" s="974">
        <f t="shared" si="2"/>
        <v>0.19000000000000128</v>
      </c>
      <c r="U59" s="981">
        <v>133</v>
      </c>
      <c r="V59" s="930">
        <v>216.6</v>
      </c>
      <c r="W59" s="930">
        <v>83.6</v>
      </c>
      <c r="X59" s="979">
        <v>1.6285714285714286</v>
      </c>
      <c r="Y59" s="977">
        <v>107</v>
      </c>
    </row>
    <row r="60" spans="1:25" ht="14.4" customHeight="1" x14ac:dyDescent="0.3">
      <c r="A60" s="948" t="s">
        <v>8377</v>
      </c>
      <c r="B60" s="934"/>
      <c r="C60" s="935"/>
      <c r="D60" s="933"/>
      <c r="E60" s="936">
        <v>1</v>
      </c>
      <c r="F60" s="937">
        <v>0.99</v>
      </c>
      <c r="G60" s="924">
        <v>29</v>
      </c>
      <c r="H60" s="938">
        <v>1</v>
      </c>
      <c r="I60" s="939">
        <v>1.82</v>
      </c>
      <c r="J60" s="926">
        <v>24</v>
      </c>
      <c r="K60" s="940">
        <v>0.67</v>
      </c>
      <c r="L60" s="938">
        <v>3</v>
      </c>
      <c r="M60" s="938">
        <v>27</v>
      </c>
      <c r="N60" s="941">
        <v>9</v>
      </c>
      <c r="O60" s="938" t="s">
        <v>8279</v>
      </c>
      <c r="P60" s="942" t="s">
        <v>8376</v>
      </c>
      <c r="Q60" s="943">
        <f t="shared" si="0"/>
        <v>1</v>
      </c>
      <c r="R60" s="975">
        <f t="shared" si="0"/>
        <v>1.82</v>
      </c>
      <c r="S60" s="943">
        <f t="shared" si="1"/>
        <v>0</v>
      </c>
      <c r="T60" s="975">
        <f t="shared" si="2"/>
        <v>0.83000000000000007</v>
      </c>
      <c r="U60" s="982">
        <v>9</v>
      </c>
      <c r="V60" s="934">
        <v>24</v>
      </c>
      <c r="W60" s="934">
        <v>15</v>
      </c>
      <c r="X60" s="980">
        <v>2.6666666666666665</v>
      </c>
      <c r="Y60" s="978">
        <v>15</v>
      </c>
    </row>
    <row r="61" spans="1:25" ht="14.4" customHeight="1" x14ac:dyDescent="0.3">
      <c r="A61" s="947" t="s">
        <v>8378</v>
      </c>
      <c r="B61" s="930">
        <v>2</v>
      </c>
      <c r="C61" s="931">
        <v>1.17</v>
      </c>
      <c r="D61" s="932">
        <v>3</v>
      </c>
      <c r="E61" s="928">
        <v>3</v>
      </c>
      <c r="F61" s="914">
        <v>1.04</v>
      </c>
      <c r="G61" s="915">
        <v>2</v>
      </c>
      <c r="H61" s="920">
        <v>4</v>
      </c>
      <c r="I61" s="921">
        <v>1.78</v>
      </c>
      <c r="J61" s="923">
        <v>3</v>
      </c>
      <c r="K61" s="917">
        <v>0.35</v>
      </c>
      <c r="L61" s="916">
        <v>1</v>
      </c>
      <c r="M61" s="916">
        <v>12</v>
      </c>
      <c r="N61" s="918">
        <v>4</v>
      </c>
      <c r="O61" s="916" t="s">
        <v>8279</v>
      </c>
      <c r="P61" s="929" t="s">
        <v>8379</v>
      </c>
      <c r="Q61" s="919">
        <f t="shared" si="0"/>
        <v>2</v>
      </c>
      <c r="R61" s="974">
        <f t="shared" si="0"/>
        <v>0.6100000000000001</v>
      </c>
      <c r="S61" s="919">
        <f t="shared" si="1"/>
        <v>1</v>
      </c>
      <c r="T61" s="974">
        <f t="shared" si="2"/>
        <v>0.74</v>
      </c>
      <c r="U61" s="981">
        <v>16</v>
      </c>
      <c r="V61" s="930">
        <v>12</v>
      </c>
      <c r="W61" s="930">
        <v>-4</v>
      </c>
      <c r="X61" s="979">
        <v>0.75</v>
      </c>
      <c r="Y61" s="977">
        <v>2</v>
      </c>
    </row>
    <row r="62" spans="1:25" ht="14.4" customHeight="1" x14ac:dyDescent="0.3">
      <c r="A62" s="947" t="s">
        <v>8380</v>
      </c>
      <c r="B62" s="930">
        <v>13</v>
      </c>
      <c r="C62" s="931">
        <v>3.96</v>
      </c>
      <c r="D62" s="932">
        <v>3.9</v>
      </c>
      <c r="E62" s="928">
        <v>17</v>
      </c>
      <c r="F62" s="914">
        <v>5.34</v>
      </c>
      <c r="G62" s="915">
        <v>3</v>
      </c>
      <c r="H62" s="920">
        <v>16</v>
      </c>
      <c r="I62" s="921">
        <v>4.87</v>
      </c>
      <c r="J62" s="923">
        <v>2.1</v>
      </c>
      <c r="K62" s="917">
        <v>0.3</v>
      </c>
      <c r="L62" s="916">
        <v>1</v>
      </c>
      <c r="M62" s="916">
        <v>12</v>
      </c>
      <c r="N62" s="918">
        <v>4</v>
      </c>
      <c r="O62" s="916" t="s">
        <v>8279</v>
      </c>
      <c r="P62" s="929" t="s">
        <v>8381</v>
      </c>
      <c r="Q62" s="919">
        <f t="shared" si="0"/>
        <v>3</v>
      </c>
      <c r="R62" s="974">
        <f t="shared" si="0"/>
        <v>0.91000000000000014</v>
      </c>
      <c r="S62" s="919">
        <f t="shared" si="1"/>
        <v>-1</v>
      </c>
      <c r="T62" s="974">
        <f t="shared" si="2"/>
        <v>-0.46999999999999975</v>
      </c>
      <c r="U62" s="981">
        <v>64</v>
      </c>
      <c r="V62" s="930">
        <v>33.6</v>
      </c>
      <c r="W62" s="930">
        <v>-30.4</v>
      </c>
      <c r="X62" s="979">
        <v>0.52500000000000002</v>
      </c>
      <c r="Y62" s="977"/>
    </row>
    <row r="63" spans="1:25" ht="14.4" customHeight="1" x14ac:dyDescent="0.3">
      <c r="A63" s="948" t="s">
        <v>8382</v>
      </c>
      <c r="B63" s="934"/>
      <c r="C63" s="935"/>
      <c r="D63" s="933"/>
      <c r="E63" s="944"/>
      <c r="F63" s="939"/>
      <c r="G63" s="925"/>
      <c r="H63" s="936">
        <v>1</v>
      </c>
      <c r="I63" s="937">
        <v>0.46</v>
      </c>
      <c r="J63" s="924">
        <v>3</v>
      </c>
      <c r="K63" s="940">
        <v>0.46</v>
      </c>
      <c r="L63" s="938">
        <v>2</v>
      </c>
      <c r="M63" s="938">
        <v>18</v>
      </c>
      <c r="N63" s="941">
        <v>6</v>
      </c>
      <c r="O63" s="938" t="s">
        <v>8279</v>
      </c>
      <c r="P63" s="942" t="s">
        <v>8383</v>
      </c>
      <c r="Q63" s="943">
        <f t="shared" si="0"/>
        <v>1</v>
      </c>
      <c r="R63" s="975">
        <f t="shared" si="0"/>
        <v>0.46</v>
      </c>
      <c r="S63" s="943">
        <f t="shared" si="1"/>
        <v>1</v>
      </c>
      <c r="T63" s="975">
        <f t="shared" si="2"/>
        <v>0.46</v>
      </c>
      <c r="U63" s="982">
        <v>6</v>
      </c>
      <c r="V63" s="934">
        <v>3</v>
      </c>
      <c r="W63" s="934">
        <v>-3</v>
      </c>
      <c r="X63" s="980">
        <v>0.5</v>
      </c>
      <c r="Y63" s="978"/>
    </row>
    <row r="64" spans="1:25" ht="14.4" customHeight="1" x14ac:dyDescent="0.3">
      <c r="A64" s="947" t="s">
        <v>8384</v>
      </c>
      <c r="B64" s="930"/>
      <c r="C64" s="931"/>
      <c r="D64" s="932"/>
      <c r="E64" s="928"/>
      <c r="F64" s="914"/>
      <c r="G64" s="915"/>
      <c r="H64" s="920">
        <v>1</v>
      </c>
      <c r="I64" s="921">
        <v>1.32</v>
      </c>
      <c r="J64" s="922">
        <v>20</v>
      </c>
      <c r="K64" s="917">
        <v>0.74</v>
      </c>
      <c r="L64" s="916">
        <v>2</v>
      </c>
      <c r="M64" s="916">
        <v>15</v>
      </c>
      <c r="N64" s="918">
        <v>5</v>
      </c>
      <c r="O64" s="916" t="s">
        <v>8279</v>
      </c>
      <c r="P64" s="929" t="s">
        <v>8385</v>
      </c>
      <c r="Q64" s="919">
        <f t="shared" si="0"/>
        <v>1</v>
      </c>
      <c r="R64" s="974">
        <f t="shared" si="0"/>
        <v>1.32</v>
      </c>
      <c r="S64" s="919">
        <f t="shared" si="1"/>
        <v>1</v>
      </c>
      <c r="T64" s="974">
        <f t="shared" si="2"/>
        <v>1.32</v>
      </c>
      <c r="U64" s="981">
        <v>5</v>
      </c>
      <c r="V64" s="930">
        <v>20</v>
      </c>
      <c r="W64" s="930">
        <v>15</v>
      </c>
      <c r="X64" s="979">
        <v>4</v>
      </c>
      <c r="Y64" s="977">
        <v>15</v>
      </c>
    </row>
    <row r="65" spans="1:25" ht="14.4" customHeight="1" x14ac:dyDescent="0.3">
      <c r="A65" s="947" t="s">
        <v>8386</v>
      </c>
      <c r="B65" s="930">
        <v>11</v>
      </c>
      <c r="C65" s="931">
        <v>4.9400000000000004</v>
      </c>
      <c r="D65" s="932">
        <v>4.2</v>
      </c>
      <c r="E65" s="920">
        <v>14</v>
      </c>
      <c r="F65" s="921">
        <v>6.76</v>
      </c>
      <c r="G65" s="923">
        <v>5.5</v>
      </c>
      <c r="H65" s="916">
        <v>8</v>
      </c>
      <c r="I65" s="914">
        <v>4.26</v>
      </c>
      <c r="J65" s="915">
        <v>3</v>
      </c>
      <c r="K65" s="917">
        <v>0.45</v>
      </c>
      <c r="L65" s="916">
        <v>1</v>
      </c>
      <c r="M65" s="916">
        <v>12</v>
      </c>
      <c r="N65" s="918">
        <v>4</v>
      </c>
      <c r="O65" s="916" t="s">
        <v>8279</v>
      </c>
      <c r="P65" s="929" t="s">
        <v>8387</v>
      </c>
      <c r="Q65" s="919">
        <f t="shared" si="0"/>
        <v>-3</v>
      </c>
      <c r="R65" s="974">
        <f t="shared" si="0"/>
        <v>-0.6800000000000006</v>
      </c>
      <c r="S65" s="919">
        <f t="shared" si="1"/>
        <v>-6</v>
      </c>
      <c r="T65" s="974">
        <f t="shared" si="2"/>
        <v>-2.5</v>
      </c>
      <c r="U65" s="981">
        <v>32</v>
      </c>
      <c r="V65" s="930">
        <v>24</v>
      </c>
      <c r="W65" s="930">
        <v>-8</v>
      </c>
      <c r="X65" s="979">
        <v>0.75</v>
      </c>
      <c r="Y65" s="977"/>
    </row>
    <row r="66" spans="1:25" ht="14.4" customHeight="1" x14ac:dyDescent="0.3">
      <c r="A66" s="948" t="s">
        <v>8388</v>
      </c>
      <c r="B66" s="934"/>
      <c r="C66" s="935"/>
      <c r="D66" s="933"/>
      <c r="E66" s="936"/>
      <c r="F66" s="937"/>
      <c r="G66" s="924"/>
      <c r="H66" s="938">
        <v>1</v>
      </c>
      <c r="I66" s="939">
        <v>0.72</v>
      </c>
      <c r="J66" s="925">
        <v>3</v>
      </c>
      <c r="K66" s="940">
        <v>0.72</v>
      </c>
      <c r="L66" s="938">
        <v>3</v>
      </c>
      <c r="M66" s="938">
        <v>24</v>
      </c>
      <c r="N66" s="941">
        <v>8</v>
      </c>
      <c r="O66" s="938" t="s">
        <v>8279</v>
      </c>
      <c r="P66" s="942" t="s">
        <v>8387</v>
      </c>
      <c r="Q66" s="943">
        <f t="shared" si="0"/>
        <v>1</v>
      </c>
      <c r="R66" s="975">
        <f t="shared" si="0"/>
        <v>0.72</v>
      </c>
      <c r="S66" s="943">
        <f t="shared" si="1"/>
        <v>1</v>
      </c>
      <c r="T66" s="975">
        <f t="shared" si="2"/>
        <v>0.72</v>
      </c>
      <c r="U66" s="982">
        <v>8</v>
      </c>
      <c r="V66" s="934">
        <v>3</v>
      </c>
      <c r="W66" s="934">
        <v>-5</v>
      </c>
      <c r="X66" s="980">
        <v>0.375</v>
      </c>
      <c r="Y66" s="978"/>
    </row>
    <row r="67" spans="1:25" ht="14.4" customHeight="1" x14ac:dyDescent="0.3">
      <c r="A67" s="947" t="s">
        <v>8389</v>
      </c>
      <c r="B67" s="911">
        <v>1</v>
      </c>
      <c r="C67" s="912">
        <v>0.49</v>
      </c>
      <c r="D67" s="913">
        <v>7</v>
      </c>
      <c r="E67" s="928"/>
      <c r="F67" s="914"/>
      <c r="G67" s="915"/>
      <c r="H67" s="916"/>
      <c r="I67" s="914"/>
      <c r="J67" s="915"/>
      <c r="K67" s="917">
        <v>0.49</v>
      </c>
      <c r="L67" s="916">
        <v>2</v>
      </c>
      <c r="M67" s="916">
        <v>21</v>
      </c>
      <c r="N67" s="918">
        <v>7</v>
      </c>
      <c r="O67" s="916" t="s">
        <v>8279</v>
      </c>
      <c r="P67" s="929" t="s">
        <v>8390</v>
      </c>
      <c r="Q67" s="919">
        <f t="shared" si="0"/>
        <v>-1</v>
      </c>
      <c r="R67" s="974">
        <f t="shared" si="0"/>
        <v>-0.49</v>
      </c>
      <c r="S67" s="919">
        <f t="shared" si="1"/>
        <v>0</v>
      </c>
      <c r="T67" s="974">
        <f t="shared" si="2"/>
        <v>0</v>
      </c>
      <c r="U67" s="981" t="s">
        <v>590</v>
      </c>
      <c r="V67" s="930" t="s">
        <v>590</v>
      </c>
      <c r="W67" s="930" t="s">
        <v>590</v>
      </c>
      <c r="X67" s="979" t="s">
        <v>590</v>
      </c>
      <c r="Y67" s="977"/>
    </row>
    <row r="68" spans="1:25" ht="14.4" customHeight="1" x14ac:dyDescent="0.3">
      <c r="A68" s="948" t="s">
        <v>8391</v>
      </c>
      <c r="B68" s="945">
        <v>1</v>
      </c>
      <c r="C68" s="946">
        <v>0.65</v>
      </c>
      <c r="D68" s="927">
        <v>7</v>
      </c>
      <c r="E68" s="944"/>
      <c r="F68" s="939"/>
      <c r="G68" s="925"/>
      <c r="H68" s="938"/>
      <c r="I68" s="939"/>
      <c r="J68" s="925"/>
      <c r="K68" s="940">
        <v>0.65</v>
      </c>
      <c r="L68" s="938">
        <v>3</v>
      </c>
      <c r="M68" s="938">
        <v>30</v>
      </c>
      <c r="N68" s="941">
        <v>10</v>
      </c>
      <c r="O68" s="938" t="s">
        <v>8279</v>
      </c>
      <c r="P68" s="942" t="s">
        <v>8392</v>
      </c>
      <c r="Q68" s="943">
        <f t="shared" si="0"/>
        <v>-1</v>
      </c>
      <c r="R68" s="975">
        <f t="shared" si="0"/>
        <v>-0.65</v>
      </c>
      <c r="S68" s="943">
        <f t="shared" si="1"/>
        <v>0</v>
      </c>
      <c r="T68" s="975">
        <f t="shared" si="2"/>
        <v>0</v>
      </c>
      <c r="U68" s="982" t="s">
        <v>590</v>
      </c>
      <c r="V68" s="934" t="s">
        <v>590</v>
      </c>
      <c r="W68" s="934" t="s">
        <v>590</v>
      </c>
      <c r="X68" s="980" t="s">
        <v>590</v>
      </c>
      <c r="Y68" s="978"/>
    </row>
    <row r="69" spans="1:25" ht="14.4" customHeight="1" x14ac:dyDescent="0.3">
      <c r="A69" s="947" t="s">
        <v>8393</v>
      </c>
      <c r="B69" s="930">
        <v>1</v>
      </c>
      <c r="C69" s="931">
        <v>0.25</v>
      </c>
      <c r="D69" s="932">
        <v>9</v>
      </c>
      <c r="E69" s="928"/>
      <c r="F69" s="914"/>
      <c r="G69" s="915"/>
      <c r="H69" s="920">
        <v>1</v>
      </c>
      <c r="I69" s="921">
        <v>0.25</v>
      </c>
      <c r="J69" s="922">
        <v>4</v>
      </c>
      <c r="K69" s="917">
        <v>0.25</v>
      </c>
      <c r="L69" s="916">
        <v>1</v>
      </c>
      <c r="M69" s="916">
        <v>9</v>
      </c>
      <c r="N69" s="918">
        <v>3</v>
      </c>
      <c r="O69" s="916" t="s">
        <v>8279</v>
      </c>
      <c r="P69" s="929" t="s">
        <v>8394</v>
      </c>
      <c r="Q69" s="919">
        <f t="shared" si="0"/>
        <v>0</v>
      </c>
      <c r="R69" s="974">
        <f t="shared" si="0"/>
        <v>0</v>
      </c>
      <c r="S69" s="919">
        <f t="shared" si="1"/>
        <v>1</v>
      </c>
      <c r="T69" s="974">
        <f t="shared" si="2"/>
        <v>0.25</v>
      </c>
      <c r="U69" s="981">
        <v>3</v>
      </c>
      <c r="V69" s="930">
        <v>4</v>
      </c>
      <c r="W69" s="930">
        <v>1</v>
      </c>
      <c r="X69" s="979">
        <v>1.3333333333333333</v>
      </c>
      <c r="Y69" s="977">
        <v>1</v>
      </c>
    </row>
    <row r="70" spans="1:25" ht="14.4" customHeight="1" x14ac:dyDescent="0.3">
      <c r="A70" s="947" t="s">
        <v>8395</v>
      </c>
      <c r="B70" s="911">
        <v>1</v>
      </c>
      <c r="C70" s="912">
        <v>1.56</v>
      </c>
      <c r="D70" s="913">
        <v>5</v>
      </c>
      <c r="E70" s="928"/>
      <c r="F70" s="914"/>
      <c r="G70" s="915"/>
      <c r="H70" s="916"/>
      <c r="I70" s="914"/>
      <c r="J70" s="915"/>
      <c r="K70" s="917">
        <v>1.56</v>
      </c>
      <c r="L70" s="916">
        <v>2</v>
      </c>
      <c r="M70" s="916">
        <v>21</v>
      </c>
      <c r="N70" s="918">
        <v>7</v>
      </c>
      <c r="O70" s="916" t="s">
        <v>8279</v>
      </c>
      <c r="P70" s="929" t="s">
        <v>8396</v>
      </c>
      <c r="Q70" s="919">
        <f t="shared" ref="Q70:R87" si="3">H70-B70</f>
        <v>-1</v>
      </c>
      <c r="R70" s="974">
        <f t="shared" si="3"/>
        <v>-1.56</v>
      </c>
      <c r="S70" s="919">
        <f t="shared" ref="S70:S87" si="4">H70-E70</f>
        <v>0</v>
      </c>
      <c r="T70" s="974">
        <f t="shared" ref="T70:T87" si="5">I70-F70</f>
        <v>0</v>
      </c>
      <c r="U70" s="981" t="s">
        <v>590</v>
      </c>
      <c r="V70" s="930" t="s">
        <v>590</v>
      </c>
      <c r="W70" s="930" t="s">
        <v>590</v>
      </c>
      <c r="X70" s="979" t="s">
        <v>590</v>
      </c>
      <c r="Y70" s="977"/>
    </row>
    <row r="71" spans="1:25" ht="14.4" customHeight="1" x14ac:dyDescent="0.3">
      <c r="A71" s="947" t="s">
        <v>8397</v>
      </c>
      <c r="B71" s="930"/>
      <c r="C71" s="931"/>
      <c r="D71" s="932"/>
      <c r="E71" s="920">
        <v>1</v>
      </c>
      <c r="F71" s="921">
        <v>0.71</v>
      </c>
      <c r="G71" s="923">
        <v>2</v>
      </c>
      <c r="H71" s="916"/>
      <c r="I71" s="914"/>
      <c r="J71" s="915"/>
      <c r="K71" s="917">
        <v>0.71</v>
      </c>
      <c r="L71" s="916">
        <v>1</v>
      </c>
      <c r="M71" s="916">
        <v>12</v>
      </c>
      <c r="N71" s="918">
        <v>4</v>
      </c>
      <c r="O71" s="916" t="s">
        <v>8279</v>
      </c>
      <c r="P71" s="929" t="s">
        <v>8398</v>
      </c>
      <c r="Q71" s="919">
        <f t="shared" si="3"/>
        <v>0</v>
      </c>
      <c r="R71" s="974">
        <f t="shared" si="3"/>
        <v>0</v>
      </c>
      <c r="S71" s="919">
        <f t="shared" si="4"/>
        <v>-1</v>
      </c>
      <c r="T71" s="974">
        <f t="shared" si="5"/>
        <v>-0.71</v>
      </c>
      <c r="U71" s="981" t="s">
        <v>590</v>
      </c>
      <c r="V71" s="930" t="s">
        <v>590</v>
      </c>
      <c r="W71" s="930" t="s">
        <v>590</v>
      </c>
      <c r="X71" s="979" t="s">
        <v>590</v>
      </c>
      <c r="Y71" s="977"/>
    </row>
    <row r="72" spans="1:25" ht="14.4" customHeight="1" x14ac:dyDescent="0.3">
      <c r="A72" s="947" t="s">
        <v>8399</v>
      </c>
      <c r="B72" s="930"/>
      <c r="C72" s="931"/>
      <c r="D72" s="932"/>
      <c r="E72" s="920">
        <v>1</v>
      </c>
      <c r="F72" s="921">
        <v>0.56000000000000005</v>
      </c>
      <c r="G72" s="923">
        <v>2</v>
      </c>
      <c r="H72" s="916"/>
      <c r="I72" s="914"/>
      <c r="J72" s="915"/>
      <c r="K72" s="917">
        <v>0.56000000000000005</v>
      </c>
      <c r="L72" s="916">
        <v>2</v>
      </c>
      <c r="M72" s="916">
        <v>15</v>
      </c>
      <c r="N72" s="918">
        <v>5</v>
      </c>
      <c r="O72" s="916" t="s">
        <v>8279</v>
      </c>
      <c r="P72" s="929" t="s">
        <v>8400</v>
      </c>
      <c r="Q72" s="919">
        <f t="shared" si="3"/>
        <v>0</v>
      </c>
      <c r="R72" s="974">
        <f t="shared" si="3"/>
        <v>0</v>
      </c>
      <c r="S72" s="919">
        <f t="shared" si="4"/>
        <v>-1</v>
      </c>
      <c r="T72" s="974">
        <f t="shared" si="5"/>
        <v>-0.56000000000000005</v>
      </c>
      <c r="U72" s="981" t="s">
        <v>590</v>
      </c>
      <c r="V72" s="930" t="s">
        <v>590</v>
      </c>
      <c r="W72" s="930" t="s">
        <v>590</v>
      </c>
      <c r="X72" s="979" t="s">
        <v>590</v>
      </c>
      <c r="Y72" s="977"/>
    </row>
    <row r="73" spans="1:25" ht="14.4" customHeight="1" x14ac:dyDescent="0.3">
      <c r="A73" s="947" t="s">
        <v>8401</v>
      </c>
      <c r="B73" s="930">
        <v>6</v>
      </c>
      <c r="C73" s="931">
        <v>7.34</v>
      </c>
      <c r="D73" s="932">
        <v>6.5</v>
      </c>
      <c r="E73" s="928">
        <v>5</v>
      </c>
      <c r="F73" s="914">
        <v>6.65</v>
      </c>
      <c r="G73" s="915">
        <v>5.8</v>
      </c>
      <c r="H73" s="920">
        <v>7</v>
      </c>
      <c r="I73" s="921">
        <v>7.52</v>
      </c>
      <c r="J73" s="922">
        <v>8</v>
      </c>
      <c r="K73" s="917">
        <v>1.03</v>
      </c>
      <c r="L73" s="916">
        <v>2</v>
      </c>
      <c r="M73" s="916">
        <v>18</v>
      </c>
      <c r="N73" s="918">
        <v>6</v>
      </c>
      <c r="O73" s="916" t="s">
        <v>8279</v>
      </c>
      <c r="P73" s="929" t="s">
        <v>8402</v>
      </c>
      <c r="Q73" s="919">
        <f t="shared" si="3"/>
        <v>1</v>
      </c>
      <c r="R73" s="974">
        <f t="shared" si="3"/>
        <v>0.17999999999999972</v>
      </c>
      <c r="S73" s="919">
        <f t="shared" si="4"/>
        <v>2</v>
      </c>
      <c r="T73" s="974">
        <f t="shared" si="5"/>
        <v>0.86999999999999922</v>
      </c>
      <c r="U73" s="981">
        <v>42</v>
      </c>
      <c r="V73" s="930">
        <v>56</v>
      </c>
      <c r="W73" s="930">
        <v>14</v>
      </c>
      <c r="X73" s="979">
        <v>1.3333333333333333</v>
      </c>
      <c r="Y73" s="977">
        <v>22</v>
      </c>
    </row>
    <row r="74" spans="1:25" ht="14.4" customHeight="1" x14ac:dyDescent="0.3">
      <c r="A74" s="948" t="s">
        <v>8403</v>
      </c>
      <c r="B74" s="934">
        <v>1</v>
      </c>
      <c r="C74" s="935">
        <v>2.68</v>
      </c>
      <c r="D74" s="933">
        <v>38</v>
      </c>
      <c r="E74" s="944"/>
      <c r="F74" s="939"/>
      <c r="G74" s="925"/>
      <c r="H74" s="936"/>
      <c r="I74" s="937"/>
      <c r="J74" s="924"/>
      <c r="K74" s="940">
        <v>1.73</v>
      </c>
      <c r="L74" s="938">
        <v>3</v>
      </c>
      <c r="M74" s="938">
        <v>30</v>
      </c>
      <c r="N74" s="941">
        <v>10</v>
      </c>
      <c r="O74" s="938" t="s">
        <v>8279</v>
      </c>
      <c r="P74" s="942" t="s">
        <v>8402</v>
      </c>
      <c r="Q74" s="943">
        <f t="shared" si="3"/>
        <v>-1</v>
      </c>
      <c r="R74" s="975">
        <f t="shared" si="3"/>
        <v>-2.68</v>
      </c>
      <c r="S74" s="943">
        <f t="shared" si="4"/>
        <v>0</v>
      </c>
      <c r="T74" s="975">
        <f t="shared" si="5"/>
        <v>0</v>
      </c>
      <c r="U74" s="982" t="s">
        <v>590</v>
      </c>
      <c r="V74" s="934" t="s">
        <v>590</v>
      </c>
      <c r="W74" s="934" t="s">
        <v>590</v>
      </c>
      <c r="X74" s="980" t="s">
        <v>590</v>
      </c>
      <c r="Y74" s="978"/>
    </row>
    <row r="75" spans="1:25" ht="14.4" customHeight="1" x14ac:dyDescent="0.3">
      <c r="A75" s="947" t="s">
        <v>8404</v>
      </c>
      <c r="B75" s="930">
        <v>1</v>
      </c>
      <c r="C75" s="931">
        <v>0.54</v>
      </c>
      <c r="D75" s="932">
        <v>2</v>
      </c>
      <c r="E75" s="928"/>
      <c r="F75" s="914"/>
      <c r="G75" s="915"/>
      <c r="H75" s="920">
        <v>2</v>
      </c>
      <c r="I75" s="921">
        <v>0.87</v>
      </c>
      <c r="J75" s="923">
        <v>2</v>
      </c>
      <c r="K75" s="917">
        <v>0.54</v>
      </c>
      <c r="L75" s="916">
        <v>2</v>
      </c>
      <c r="M75" s="916">
        <v>15</v>
      </c>
      <c r="N75" s="918">
        <v>5</v>
      </c>
      <c r="O75" s="916" t="s">
        <v>8279</v>
      </c>
      <c r="P75" s="929" t="s">
        <v>8405</v>
      </c>
      <c r="Q75" s="919">
        <f t="shared" si="3"/>
        <v>1</v>
      </c>
      <c r="R75" s="974">
        <f t="shared" si="3"/>
        <v>0.32999999999999996</v>
      </c>
      <c r="S75" s="919">
        <f t="shared" si="4"/>
        <v>2</v>
      </c>
      <c r="T75" s="974">
        <f t="shared" si="5"/>
        <v>0.87</v>
      </c>
      <c r="U75" s="981">
        <v>10</v>
      </c>
      <c r="V75" s="930">
        <v>4</v>
      </c>
      <c r="W75" s="930">
        <v>-6</v>
      </c>
      <c r="X75" s="979">
        <v>0.4</v>
      </c>
      <c r="Y75" s="977"/>
    </row>
    <row r="76" spans="1:25" ht="14.4" customHeight="1" x14ac:dyDescent="0.3">
      <c r="A76" s="947" t="s">
        <v>8406</v>
      </c>
      <c r="B76" s="930"/>
      <c r="C76" s="931"/>
      <c r="D76" s="932"/>
      <c r="E76" s="928">
        <v>2</v>
      </c>
      <c r="F76" s="914">
        <v>2.9</v>
      </c>
      <c r="G76" s="915">
        <v>23</v>
      </c>
      <c r="H76" s="920">
        <v>2</v>
      </c>
      <c r="I76" s="921">
        <v>2.87</v>
      </c>
      <c r="J76" s="922">
        <v>15.5</v>
      </c>
      <c r="K76" s="917">
        <v>1.43</v>
      </c>
      <c r="L76" s="916">
        <v>4</v>
      </c>
      <c r="M76" s="916">
        <v>36</v>
      </c>
      <c r="N76" s="918">
        <v>12</v>
      </c>
      <c r="O76" s="916" t="s">
        <v>8279</v>
      </c>
      <c r="P76" s="929" t="s">
        <v>8407</v>
      </c>
      <c r="Q76" s="919">
        <f t="shared" si="3"/>
        <v>2</v>
      </c>
      <c r="R76" s="974">
        <f t="shared" si="3"/>
        <v>2.87</v>
      </c>
      <c r="S76" s="919">
        <f t="shared" si="4"/>
        <v>0</v>
      </c>
      <c r="T76" s="974">
        <f t="shared" si="5"/>
        <v>-2.9999999999999805E-2</v>
      </c>
      <c r="U76" s="981">
        <v>24</v>
      </c>
      <c r="V76" s="930">
        <v>31</v>
      </c>
      <c r="W76" s="930">
        <v>7</v>
      </c>
      <c r="X76" s="979">
        <v>1.2916666666666667</v>
      </c>
      <c r="Y76" s="977">
        <v>7</v>
      </c>
    </row>
    <row r="77" spans="1:25" ht="14.4" customHeight="1" x14ac:dyDescent="0.3">
      <c r="A77" s="947" t="s">
        <v>8408</v>
      </c>
      <c r="B77" s="911">
        <v>2</v>
      </c>
      <c r="C77" s="912">
        <v>1.5</v>
      </c>
      <c r="D77" s="913">
        <v>18</v>
      </c>
      <c r="E77" s="928">
        <v>1</v>
      </c>
      <c r="F77" s="914">
        <v>0.54</v>
      </c>
      <c r="G77" s="915">
        <v>14</v>
      </c>
      <c r="H77" s="916"/>
      <c r="I77" s="914"/>
      <c r="J77" s="915"/>
      <c r="K77" s="917">
        <v>0.54</v>
      </c>
      <c r="L77" s="916">
        <v>2</v>
      </c>
      <c r="M77" s="916">
        <v>21</v>
      </c>
      <c r="N77" s="918">
        <v>7</v>
      </c>
      <c r="O77" s="916" t="s">
        <v>8279</v>
      </c>
      <c r="P77" s="929" t="s">
        <v>8409</v>
      </c>
      <c r="Q77" s="919">
        <f t="shared" si="3"/>
        <v>-2</v>
      </c>
      <c r="R77" s="974">
        <f t="shared" si="3"/>
        <v>-1.5</v>
      </c>
      <c r="S77" s="919">
        <f t="shared" si="4"/>
        <v>-1</v>
      </c>
      <c r="T77" s="974">
        <f t="shared" si="5"/>
        <v>-0.54</v>
      </c>
      <c r="U77" s="981" t="s">
        <v>590</v>
      </c>
      <c r="V77" s="930" t="s">
        <v>590</v>
      </c>
      <c r="W77" s="930" t="s">
        <v>590</v>
      </c>
      <c r="X77" s="979" t="s">
        <v>590</v>
      </c>
      <c r="Y77" s="977"/>
    </row>
    <row r="78" spans="1:25" ht="14.4" customHeight="1" x14ac:dyDescent="0.3">
      <c r="A78" s="947" t="s">
        <v>8410</v>
      </c>
      <c r="B78" s="911">
        <v>1</v>
      </c>
      <c r="C78" s="912">
        <v>3.19</v>
      </c>
      <c r="D78" s="913">
        <v>9</v>
      </c>
      <c r="E78" s="928"/>
      <c r="F78" s="914"/>
      <c r="G78" s="915"/>
      <c r="H78" s="916"/>
      <c r="I78" s="914"/>
      <c r="J78" s="915"/>
      <c r="K78" s="917">
        <v>1.51</v>
      </c>
      <c r="L78" s="916">
        <v>3</v>
      </c>
      <c r="M78" s="916">
        <v>27</v>
      </c>
      <c r="N78" s="918">
        <v>9</v>
      </c>
      <c r="O78" s="916" t="s">
        <v>8279</v>
      </c>
      <c r="P78" s="929" t="s">
        <v>8411</v>
      </c>
      <c r="Q78" s="919">
        <f t="shared" si="3"/>
        <v>-1</v>
      </c>
      <c r="R78" s="974">
        <f t="shared" si="3"/>
        <v>-3.19</v>
      </c>
      <c r="S78" s="919">
        <f t="shared" si="4"/>
        <v>0</v>
      </c>
      <c r="T78" s="974">
        <f t="shared" si="5"/>
        <v>0</v>
      </c>
      <c r="U78" s="981" t="s">
        <v>590</v>
      </c>
      <c r="V78" s="930" t="s">
        <v>590</v>
      </c>
      <c r="W78" s="930" t="s">
        <v>590</v>
      </c>
      <c r="X78" s="979" t="s">
        <v>590</v>
      </c>
      <c r="Y78" s="977"/>
    </row>
    <row r="79" spans="1:25" ht="14.4" customHeight="1" x14ac:dyDescent="0.3">
      <c r="A79" s="947" t="s">
        <v>8412</v>
      </c>
      <c r="B79" s="911">
        <v>1</v>
      </c>
      <c r="C79" s="912">
        <v>5.17</v>
      </c>
      <c r="D79" s="913">
        <v>92</v>
      </c>
      <c r="E79" s="928"/>
      <c r="F79" s="914"/>
      <c r="G79" s="915"/>
      <c r="H79" s="916"/>
      <c r="I79" s="914"/>
      <c r="J79" s="915"/>
      <c r="K79" s="917">
        <v>1.99</v>
      </c>
      <c r="L79" s="916">
        <v>6</v>
      </c>
      <c r="M79" s="916">
        <v>51</v>
      </c>
      <c r="N79" s="918">
        <v>17</v>
      </c>
      <c r="O79" s="916" t="s">
        <v>8279</v>
      </c>
      <c r="P79" s="929" t="s">
        <v>8413</v>
      </c>
      <c r="Q79" s="919">
        <f t="shared" si="3"/>
        <v>-1</v>
      </c>
      <c r="R79" s="974">
        <f t="shared" si="3"/>
        <v>-5.17</v>
      </c>
      <c r="S79" s="919">
        <f t="shared" si="4"/>
        <v>0</v>
      </c>
      <c r="T79" s="974">
        <f t="shared" si="5"/>
        <v>0</v>
      </c>
      <c r="U79" s="981" t="s">
        <v>590</v>
      </c>
      <c r="V79" s="930" t="s">
        <v>590</v>
      </c>
      <c r="W79" s="930" t="s">
        <v>590</v>
      </c>
      <c r="X79" s="979" t="s">
        <v>590</v>
      </c>
      <c r="Y79" s="977"/>
    </row>
    <row r="80" spans="1:25" ht="14.4" customHeight="1" x14ac:dyDescent="0.3">
      <c r="A80" s="947" t="s">
        <v>8414</v>
      </c>
      <c r="B80" s="911">
        <v>3</v>
      </c>
      <c r="C80" s="912">
        <v>6.61</v>
      </c>
      <c r="D80" s="913">
        <v>32.299999999999997</v>
      </c>
      <c r="E80" s="928">
        <v>2</v>
      </c>
      <c r="F80" s="914">
        <v>2.56</v>
      </c>
      <c r="G80" s="915">
        <v>5</v>
      </c>
      <c r="H80" s="916">
        <v>2</v>
      </c>
      <c r="I80" s="914">
        <v>9.36</v>
      </c>
      <c r="J80" s="922">
        <v>19</v>
      </c>
      <c r="K80" s="917">
        <v>1.28</v>
      </c>
      <c r="L80" s="916">
        <v>3</v>
      </c>
      <c r="M80" s="916">
        <v>24</v>
      </c>
      <c r="N80" s="918">
        <v>8</v>
      </c>
      <c r="O80" s="916" t="s">
        <v>8279</v>
      </c>
      <c r="P80" s="929" t="s">
        <v>8415</v>
      </c>
      <c r="Q80" s="919">
        <f t="shared" si="3"/>
        <v>-1</v>
      </c>
      <c r="R80" s="974">
        <f t="shared" si="3"/>
        <v>2.7499999999999991</v>
      </c>
      <c r="S80" s="919">
        <f t="shared" si="4"/>
        <v>0</v>
      </c>
      <c r="T80" s="974">
        <f t="shared" si="5"/>
        <v>6.7999999999999989</v>
      </c>
      <c r="U80" s="981">
        <v>16</v>
      </c>
      <c r="V80" s="930">
        <v>38</v>
      </c>
      <c r="W80" s="930">
        <v>22</v>
      </c>
      <c r="X80" s="979">
        <v>2.375</v>
      </c>
      <c r="Y80" s="977">
        <v>22</v>
      </c>
    </row>
    <row r="81" spans="1:25" ht="14.4" customHeight="1" x14ac:dyDescent="0.3">
      <c r="A81" s="947" t="s">
        <v>8416</v>
      </c>
      <c r="B81" s="930"/>
      <c r="C81" s="931"/>
      <c r="D81" s="932"/>
      <c r="E81" s="928">
        <v>1</v>
      </c>
      <c r="F81" s="914">
        <v>0.49</v>
      </c>
      <c r="G81" s="915">
        <v>17</v>
      </c>
      <c r="H81" s="920">
        <v>1</v>
      </c>
      <c r="I81" s="921">
        <v>0.39</v>
      </c>
      <c r="J81" s="922">
        <v>14</v>
      </c>
      <c r="K81" s="917">
        <v>0.39</v>
      </c>
      <c r="L81" s="916">
        <v>2</v>
      </c>
      <c r="M81" s="916">
        <v>15</v>
      </c>
      <c r="N81" s="918">
        <v>5</v>
      </c>
      <c r="O81" s="916" t="s">
        <v>8279</v>
      </c>
      <c r="P81" s="929" t="s">
        <v>8417</v>
      </c>
      <c r="Q81" s="919">
        <f t="shared" si="3"/>
        <v>1</v>
      </c>
      <c r="R81" s="974">
        <f t="shared" si="3"/>
        <v>0.39</v>
      </c>
      <c r="S81" s="919">
        <f t="shared" si="4"/>
        <v>0</v>
      </c>
      <c r="T81" s="974">
        <f t="shared" si="5"/>
        <v>-9.9999999999999978E-2</v>
      </c>
      <c r="U81" s="981">
        <v>5</v>
      </c>
      <c r="V81" s="930">
        <v>14</v>
      </c>
      <c r="W81" s="930">
        <v>9</v>
      </c>
      <c r="X81" s="979">
        <v>2.8</v>
      </c>
      <c r="Y81" s="977">
        <v>9</v>
      </c>
    </row>
    <row r="82" spans="1:25" ht="14.4" customHeight="1" x14ac:dyDescent="0.3">
      <c r="A82" s="947" t="s">
        <v>8418</v>
      </c>
      <c r="B82" s="930"/>
      <c r="C82" s="931"/>
      <c r="D82" s="932"/>
      <c r="E82" s="920">
        <v>1</v>
      </c>
      <c r="F82" s="921">
        <v>0.64</v>
      </c>
      <c r="G82" s="923">
        <v>4</v>
      </c>
      <c r="H82" s="916"/>
      <c r="I82" s="914"/>
      <c r="J82" s="915"/>
      <c r="K82" s="917">
        <v>0.64</v>
      </c>
      <c r="L82" s="916">
        <v>1</v>
      </c>
      <c r="M82" s="916">
        <v>12</v>
      </c>
      <c r="N82" s="918">
        <v>4</v>
      </c>
      <c r="O82" s="916" t="s">
        <v>8279</v>
      </c>
      <c r="P82" s="929" t="s">
        <v>8419</v>
      </c>
      <c r="Q82" s="919">
        <f t="shared" si="3"/>
        <v>0</v>
      </c>
      <c r="R82" s="974">
        <f t="shared" si="3"/>
        <v>0</v>
      </c>
      <c r="S82" s="919">
        <f t="shared" si="4"/>
        <v>-1</v>
      </c>
      <c r="T82" s="974">
        <f t="shared" si="5"/>
        <v>-0.64</v>
      </c>
      <c r="U82" s="981" t="s">
        <v>590</v>
      </c>
      <c r="V82" s="930" t="s">
        <v>590</v>
      </c>
      <c r="W82" s="930" t="s">
        <v>590</v>
      </c>
      <c r="X82" s="979" t="s">
        <v>590</v>
      </c>
      <c r="Y82" s="977"/>
    </row>
    <row r="83" spans="1:25" ht="14.4" customHeight="1" x14ac:dyDescent="0.3">
      <c r="A83" s="947" t="s">
        <v>8420</v>
      </c>
      <c r="B83" s="930">
        <v>4</v>
      </c>
      <c r="C83" s="931">
        <v>4.01</v>
      </c>
      <c r="D83" s="932">
        <v>5</v>
      </c>
      <c r="E83" s="920">
        <v>11</v>
      </c>
      <c r="F83" s="921">
        <v>13.48</v>
      </c>
      <c r="G83" s="923">
        <v>4.5999999999999996</v>
      </c>
      <c r="H83" s="916">
        <v>3</v>
      </c>
      <c r="I83" s="914">
        <v>3.01</v>
      </c>
      <c r="J83" s="915">
        <v>3</v>
      </c>
      <c r="K83" s="917">
        <v>1</v>
      </c>
      <c r="L83" s="916">
        <v>2</v>
      </c>
      <c r="M83" s="916">
        <v>18</v>
      </c>
      <c r="N83" s="918">
        <v>6</v>
      </c>
      <c r="O83" s="916" t="s">
        <v>8279</v>
      </c>
      <c r="P83" s="929" t="s">
        <v>8421</v>
      </c>
      <c r="Q83" s="919">
        <f t="shared" si="3"/>
        <v>-1</v>
      </c>
      <c r="R83" s="974">
        <f t="shared" si="3"/>
        <v>-1</v>
      </c>
      <c r="S83" s="919">
        <f t="shared" si="4"/>
        <v>-8</v>
      </c>
      <c r="T83" s="974">
        <f t="shared" si="5"/>
        <v>-10.47</v>
      </c>
      <c r="U83" s="981">
        <v>18</v>
      </c>
      <c r="V83" s="930">
        <v>9</v>
      </c>
      <c r="W83" s="930">
        <v>-9</v>
      </c>
      <c r="X83" s="979">
        <v>0.5</v>
      </c>
      <c r="Y83" s="977"/>
    </row>
    <row r="84" spans="1:25" ht="14.4" customHeight="1" x14ac:dyDescent="0.3">
      <c r="A84" s="948" t="s">
        <v>8422</v>
      </c>
      <c r="B84" s="934">
        <v>1</v>
      </c>
      <c r="C84" s="935">
        <v>2.2599999999999998</v>
      </c>
      <c r="D84" s="933">
        <v>5</v>
      </c>
      <c r="E84" s="936"/>
      <c r="F84" s="937"/>
      <c r="G84" s="924"/>
      <c r="H84" s="938"/>
      <c r="I84" s="939"/>
      <c r="J84" s="925"/>
      <c r="K84" s="940">
        <v>2.2599999999999998</v>
      </c>
      <c r="L84" s="938">
        <v>4</v>
      </c>
      <c r="M84" s="938">
        <v>39</v>
      </c>
      <c r="N84" s="941">
        <v>13</v>
      </c>
      <c r="O84" s="938" t="s">
        <v>8279</v>
      </c>
      <c r="P84" s="942" t="s">
        <v>8423</v>
      </c>
      <c r="Q84" s="943">
        <f t="shared" si="3"/>
        <v>-1</v>
      </c>
      <c r="R84" s="975">
        <f t="shared" si="3"/>
        <v>-2.2599999999999998</v>
      </c>
      <c r="S84" s="943">
        <f t="shared" si="4"/>
        <v>0</v>
      </c>
      <c r="T84" s="975">
        <f t="shared" si="5"/>
        <v>0</v>
      </c>
      <c r="U84" s="982" t="s">
        <v>590</v>
      </c>
      <c r="V84" s="934" t="s">
        <v>590</v>
      </c>
      <c r="W84" s="934" t="s">
        <v>590</v>
      </c>
      <c r="X84" s="980" t="s">
        <v>590</v>
      </c>
      <c r="Y84" s="978"/>
    </row>
    <row r="85" spans="1:25" ht="14.4" customHeight="1" x14ac:dyDescent="0.3">
      <c r="A85" s="947" t="s">
        <v>8424</v>
      </c>
      <c r="B85" s="930">
        <v>6</v>
      </c>
      <c r="C85" s="931">
        <v>4.21</v>
      </c>
      <c r="D85" s="932">
        <v>6.5</v>
      </c>
      <c r="E85" s="928">
        <v>6</v>
      </c>
      <c r="F85" s="914">
        <v>4.1399999999999997</v>
      </c>
      <c r="G85" s="915">
        <v>4</v>
      </c>
      <c r="H85" s="920">
        <v>9</v>
      </c>
      <c r="I85" s="921">
        <v>6.78</v>
      </c>
      <c r="J85" s="922">
        <v>5.4</v>
      </c>
      <c r="K85" s="917">
        <v>0.68</v>
      </c>
      <c r="L85" s="916">
        <v>2</v>
      </c>
      <c r="M85" s="916">
        <v>15</v>
      </c>
      <c r="N85" s="918">
        <v>5</v>
      </c>
      <c r="O85" s="916" t="s">
        <v>8279</v>
      </c>
      <c r="P85" s="929" t="s">
        <v>8425</v>
      </c>
      <c r="Q85" s="919">
        <f t="shared" si="3"/>
        <v>3</v>
      </c>
      <c r="R85" s="974">
        <f t="shared" si="3"/>
        <v>2.5700000000000003</v>
      </c>
      <c r="S85" s="919">
        <f t="shared" si="4"/>
        <v>3</v>
      </c>
      <c r="T85" s="974">
        <f t="shared" si="5"/>
        <v>2.6400000000000006</v>
      </c>
      <c r="U85" s="981">
        <v>45</v>
      </c>
      <c r="V85" s="930">
        <v>48.6</v>
      </c>
      <c r="W85" s="930">
        <v>3.6000000000000014</v>
      </c>
      <c r="X85" s="979">
        <v>1.08</v>
      </c>
      <c r="Y85" s="977">
        <v>12</v>
      </c>
    </row>
    <row r="86" spans="1:25" ht="14.4" customHeight="1" x14ac:dyDescent="0.3">
      <c r="A86" s="948" t="s">
        <v>8426</v>
      </c>
      <c r="B86" s="934"/>
      <c r="C86" s="935"/>
      <c r="D86" s="933"/>
      <c r="E86" s="944"/>
      <c r="F86" s="939"/>
      <c r="G86" s="925"/>
      <c r="H86" s="936">
        <v>1</v>
      </c>
      <c r="I86" s="937">
        <v>1.1499999999999999</v>
      </c>
      <c r="J86" s="924">
        <v>5</v>
      </c>
      <c r="K86" s="940">
        <v>1.1499999999999999</v>
      </c>
      <c r="L86" s="938">
        <v>3</v>
      </c>
      <c r="M86" s="938">
        <v>27</v>
      </c>
      <c r="N86" s="941">
        <v>9</v>
      </c>
      <c r="O86" s="938" t="s">
        <v>8279</v>
      </c>
      <c r="P86" s="942" t="s">
        <v>8427</v>
      </c>
      <c r="Q86" s="943">
        <f t="shared" si="3"/>
        <v>1</v>
      </c>
      <c r="R86" s="975">
        <f t="shared" si="3"/>
        <v>1.1499999999999999</v>
      </c>
      <c r="S86" s="943">
        <f t="shared" si="4"/>
        <v>1</v>
      </c>
      <c r="T86" s="975">
        <f t="shared" si="5"/>
        <v>1.1499999999999999</v>
      </c>
      <c r="U86" s="982">
        <v>9</v>
      </c>
      <c r="V86" s="934">
        <v>5</v>
      </c>
      <c r="W86" s="934">
        <v>-4</v>
      </c>
      <c r="X86" s="980">
        <v>0.55555555555555558</v>
      </c>
      <c r="Y86" s="978"/>
    </row>
    <row r="87" spans="1:25" ht="14.4" customHeight="1" thickBot="1" x14ac:dyDescent="0.35">
      <c r="A87" s="961" t="s">
        <v>8428</v>
      </c>
      <c r="B87" s="962">
        <v>2</v>
      </c>
      <c r="C87" s="963">
        <v>0.22</v>
      </c>
      <c r="D87" s="964">
        <v>3</v>
      </c>
      <c r="E87" s="965"/>
      <c r="F87" s="966"/>
      <c r="G87" s="967"/>
      <c r="H87" s="968"/>
      <c r="I87" s="966"/>
      <c r="J87" s="967"/>
      <c r="K87" s="969">
        <v>0.11</v>
      </c>
      <c r="L87" s="968">
        <v>2</v>
      </c>
      <c r="M87" s="968">
        <v>15</v>
      </c>
      <c r="N87" s="970">
        <v>5</v>
      </c>
      <c r="O87" s="968" t="s">
        <v>8279</v>
      </c>
      <c r="P87" s="971" t="s">
        <v>8429</v>
      </c>
      <c r="Q87" s="972">
        <f t="shared" si="3"/>
        <v>-2</v>
      </c>
      <c r="R87" s="976">
        <f t="shared" si="3"/>
        <v>-0.22</v>
      </c>
      <c r="S87" s="972">
        <f t="shared" si="4"/>
        <v>0</v>
      </c>
      <c r="T87" s="976">
        <f t="shared" si="5"/>
        <v>0</v>
      </c>
      <c r="U87" s="987" t="s">
        <v>590</v>
      </c>
      <c r="V87" s="988" t="s">
        <v>590</v>
      </c>
      <c r="W87" s="988" t="s">
        <v>590</v>
      </c>
      <c r="X87" s="989" t="s">
        <v>590</v>
      </c>
      <c r="Y87" s="99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8:Q1048576">
    <cfRule type="cellIs" dxfId="14" priority="11" stopIfTrue="1" operator="lessThan">
      <formula>0</formula>
    </cfRule>
  </conditionalFormatting>
  <conditionalFormatting sqref="W88:W1048576">
    <cfRule type="cellIs" dxfId="13" priority="10" stopIfTrue="1" operator="greaterThan">
      <formula>0</formula>
    </cfRule>
  </conditionalFormatting>
  <conditionalFormatting sqref="X88:X1048576">
    <cfRule type="cellIs" dxfId="12" priority="9" stopIfTrue="1" operator="greaterThan">
      <formula>1</formula>
    </cfRule>
  </conditionalFormatting>
  <conditionalFormatting sqref="X88:X1048576">
    <cfRule type="cellIs" dxfId="11" priority="6" stopIfTrue="1" operator="greaterThan">
      <formula>1</formula>
    </cfRule>
  </conditionalFormatting>
  <conditionalFormatting sqref="W88:W1048576">
    <cfRule type="cellIs" dxfId="10" priority="7" stopIfTrue="1" operator="greaterThan">
      <formula>0</formula>
    </cfRule>
  </conditionalFormatting>
  <conditionalFormatting sqref="Q8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7">
    <cfRule type="cellIs" dxfId="7" priority="4" stopIfTrue="1" operator="lessThan">
      <formula>0</formula>
    </cfRule>
  </conditionalFormatting>
  <conditionalFormatting sqref="X5:X87">
    <cfRule type="cellIs" dxfId="6" priority="2" stopIfTrue="1" operator="greaterThan">
      <formula>1</formula>
    </cfRule>
  </conditionalFormatting>
  <conditionalFormatting sqref="W5:W87">
    <cfRule type="cellIs" dxfId="5" priority="3" stopIfTrue="1" operator="greaterThan">
      <formula>0</formula>
    </cfRule>
  </conditionalFormatting>
  <conditionalFormatting sqref="S5:S87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2844.8330699999992</v>
      </c>
      <c r="C5" s="33">
        <v>3041.3770199999999</v>
      </c>
      <c r="D5" s="12"/>
      <c r="E5" s="226">
        <v>2716.7051199999996</v>
      </c>
      <c r="F5" s="32">
        <v>3251.8869919281005</v>
      </c>
      <c r="G5" s="225">
        <f>E5-F5</f>
        <v>-535.18187192810092</v>
      </c>
      <c r="H5" s="231">
        <f>IF(F5&lt;0.00000001,"",E5/F5)</f>
        <v>0.83542420961843378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38395.805489999962</v>
      </c>
      <c r="C6" s="35">
        <v>38849.846160000081</v>
      </c>
      <c r="D6" s="12"/>
      <c r="E6" s="227">
        <v>39209.915990000001</v>
      </c>
      <c r="F6" s="34">
        <v>40815.21937695313</v>
      </c>
      <c r="G6" s="228">
        <f>E6-F6</f>
        <v>-1605.3033869531282</v>
      </c>
      <c r="H6" s="232">
        <f>IF(F6&lt;0.00000001,"",E6/F6)</f>
        <v>0.96066900015586876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43232.294440000005</v>
      </c>
      <c r="C7" s="35">
        <v>47891.46271</v>
      </c>
      <c r="D7" s="12"/>
      <c r="E7" s="227">
        <v>53704.222000000002</v>
      </c>
      <c r="F7" s="34">
        <v>49322.499392944337</v>
      </c>
      <c r="G7" s="228">
        <f>E7-F7</f>
        <v>4381.7226070556644</v>
      </c>
      <c r="H7" s="232">
        <f>IF(F7&lt;0.00000001,"",E7/F7)</f>
        <v>1.0888382109784662</v>
      </c>
    </row>
    <row r="8" spans="1:10" ht="14.4" customHeight="1" thickBot="1" x14ac:dyDescent="0.35">
      <c r="A8" s="1" t="s">
        <v>96</v>
      </c>
      <c r="B8" s="15">
        <v>14044.46059000001</v>
      </c>
      <c r="C8" s="37">
        <v>14422.131790000014</v>
      </c>
      <c r="D8" s="12"/>
      <c r="E8" s="229">
        <v>15306.859099999987</v>
      </c>
      <c r="F8" s="36">
        <v>15282.918080221156</v>
      </c>
      <c r="G8" s="230">
        <f>E8-F8</f>
        <v>23.941019778831105</v>
      </c>
      <c r="H8" s="233">
        <f>IF(F8&lt;0.00000001,"",E8/F8)</f>
        <v>1.0015665215015328</v>
      </c>
    </row>
    <row r="9" spans="1:10" ht="14.4" customHeight="1" thickBot="1" x14ac:dyDescent="0.35">
      <c r="A9" s="2" t="s">
        <v>97</v>
      </c>
      <c r="B9" s="3">
        <v>98517.393589999963</v>
      </c>
      <c r="C9" s="39">
        <v>104204.81768000009</v>
      </c>
      <c r="D9" s="12"/>
      <c r="E9" s="3">
        <v>110937.70220999999</v>
      </c>
      <c r="F9" s="38">
        <v>108672.52384204674</v>
      </c>
      <c r="G9" s="38">
        <f>E9-F9</f>
        <v>2265.1783679532527</v>
      </c>
      <c r="H9" s="234">
        <f>IF(F9&lt;0.00000001,"",E9/F9)</f>
        <v>1.0208440762013187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5869.3409699999984</v>
      </c>
      <c r="C11" s="33">
        <f>IF(ISERROR(VLOOKUP("Celkem:",'ZV Vykáz.-A'!A:H,5,0)),0,VLOOKUP("Celkem:",'ZV Vykáz.-A'!A:H,5,0)/1000)</f>
        <v>7630.0923000000012</v>
      </c>
      <c r="D11" s="12"/>
      <c r="E11" s="226">
        <f>IF(ISERROR(VLOOKUP("Celkem:",'ZV Vykáz.-A'!A:H,8,0)),0,VLOOKUP("Celkem:",'ZV Vykáz.-A'!A:H,8,0)/1000)</f>
        <v>8152.1729500000019</v>
      </c>
      <c r="F11" s="32">
        <f>C11</f>
        <v>7630.0923000000012</v>
      </c>
      <c r="G11" s="225">
        <f>E11-F11</f>
        <v>522.08065000000079</v>
      </c>
      <c r="H11" s="231">
        <f>IF(F11&lt;0.00000001,"",E11/F11)</f>
        <v>1.0684238970477462</v>
      </c>
      <c r="I11" s="225">
        <f>E11-B11</f>
        <v>2282.8319800000036</v>
      </c>
      <c r="J11" s="231">
        <f>IF(B11&lt;0.00000001,"",E11/B11)</f>
        <v>1.3889417894902099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100505.04000000001</v>
      </c>
      <c r="C12" s="37">
        <f>IF(ISERROR(VLOOKUP("Celkem",CaseMix!A:D,3,0)),0,VLOOKUP("Celkem",CaseMix!A:D,3,0)*30)</f>
        <v>104625.66</v>
      </c>
      <c r="D12" s="12"/>
      <c r="E12" s="229">
        <f>IF(ISERROR(VLOOKUP("Celkem",CaseMix!A:D,4,0)),0,VLOOKUP("Celkem",CaseMix!A:D,4,0)*30)</f>
        <v>99874.76999999999</v>
      </c>
      <c r="F12" s="36">
        <f>C12</f>
        <v>104625.66</v>
      </c>
      <c r="G12" s="230">
        <f>E12-F12</f>
        <v>-4750.890000000014</v>
      </c>
      <c r="H12" s="233">
        <f>IF(F12&lt;0.00000001,"",E12/F12)</f>
        <v>0.95459154092791376</v>
      </c>
      <c r="I12" s="230">
        <f>E12-B12</f>
        <v>-630.27000000001863</v>
      </c>
      <c r="J12" s="233">
        <f>IF(B12&lt;0.00000001,"",E12/B12)</f>
        <v>0.99372897120383197</v>
      </c>
    </row>
    <row r="13" spans="1:10" ht="14.4" customHeight="1" thickBot="1" x14ac:dyDescent="0.35">
      <c r="A13" s="4" t="s">
        <v>100</v>
      </c>
      <c r="B13" s="9">
        <f>SUM(B11:B12)</f>
        <v>106374.38097000001</v>
      </c>
      <c r="C13" s="41">
        <f>SUM(C11:C12)</f>
        <v>112255.75230000001</v>
      </c>
      <c r="D13" s="12"/>
      <c r="E13" s="9">
        <f>SUM(E11:E12)</f>
        <v>108026.94295</v>
      </c>
      <c r="F13" s="40">
        <f>SUM(F11:F12)</f>
        <v>112255.75230000001</v>
      </c>
      <c r="G13" s="40">
        <f>E13-F13</f>
        <v>-4228.8093500000105</v>
      </c>
      <c r="H13" s="235">
        <f>IF(F13&lt;0.00000001,"",E13/F13)</f>
        <v>0.96232879595605358</v>
      </c>
      <c r="I13" s="40">
        <f>SUM(I11:I12)</f>
        <v>1652.5619799999849</v>
      </c>
      <c r="J13" s="235">
        <f>IF(B13&lt;0.00000001,"",E13/B13)</f>
        <v>1.0155353381606615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1.0797522863089384</v>
      </c>
      <c r="C15" s="43">
        <f>IF(C9=0,"",C13/C9)</f>
        <v>1.0772606756505569</v>
      </c>
      <c r="D15" s="12"/>
      <c r="E15" s="10">
        <f>IF(E9=0,"",E13/E9)</f>
        <v>0.97376221787530759</v>
      </c>
      <c r="F15" s="42">
        <f>IF(F9=0,"",F13/F9)</f>
        <v>1.032972717769594</v>
      </c>
      <c r="G15" s="42">
        <f>IF(ISERROR(F15-E15),"",E15-F15)</f>
        <v>-5.9210499894286395E-2</v>
      </c>
      <c r="H15" s="236">
        <f>IF(ISERROR(F15-E15),"",IF(F15&lt;0.00000001,"",E15/F15))</f>
        <v>0.94267951236685676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3349757</v>
      </c>
      <c r="C3" s="344">
        <f t="shared" ref="C3:L3" si="0">SUBTOTAL(9,C6:C1048576)</f>
        <v>8.9812795626716841</v>
      </c>
      <c r="D3" s="344">
        <f t="shared" si="0"/>
        <v>3460329</v>
      </c>
      <c r="E3" s="344">
        <f t="shared" si="0"/>
        <v>10</v>
      </c>
      <c r="F3" s="344">
        <f t="shared" si="0"/>
        <v>3355302</v>
      </c>
      <c r="G3" s="347">
        <f>IF(D3&lt;&gt;0,F3/D3,"")</f>
        <v>0.96964826176932883</v>
      </c>
      <c r="H3" s="343">
        <f t="shared" si="0"/>
        <v>138225.92000000001</v>
      </c>
      <c r="I3" s="344">
        <f t="shared" si="0"/>
        <v>1.5007495770847663</v>
      </c>
      <c r="J3" s="344">
        <f t="shared" si="0"/>
        <v>187138.03000000003</v>
      </c>
      <c r="K3" s="344">
        <f t="shared" si="0"/>
        <v>2</v>
      </c>
      <c r="L3" s="344">
        <f t="shared" si="0"/>
        <v>89873.329999999987</v>
      </c>
      <c r="M3" s="345">
        <f>IF(J3&lt;&gt;0,L3/J3,"")</f>
        <v>0.48025155549622905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1"/>
      <c r="B5" s="992">
        <v>2015</v>
      </c>
      <c r="C5" s="993"/>
      <c r="D5" s="993">
        <v>2016</v>
      </c>
      <c r="E5" s="993"/>
      <c r="F5" s="993">
        <v>2017</v>
      </c>
      <c r="G5" s="905" t="s">
        <v>2</v>
      </c>
      <c r="H5" s="992">
        <v>2015</v>
      </c>
      <c r="I5" s="993"/>
      <c r="J5" s="993">
        <v>2016</v>
      </c>
      <c r="K5" s="993"/>
      <c r="L5" s="993">
        <v>2017</v>
      </c>
      <c r="M5" s="905" t="s">
        <v>2</v>
      </c>
    </row>
    <row r="6" spans="1:13" ht="14.4" customHeight="1" x14ac:dyDescent="0.3">
      <c r="A6" s="856" t="s">
        <v>6950</v>
      </c>
      <c r="B6" s="887"/>
      <c r="C6" s="825"/>
      <c r="D6" s="887">
        <v>265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8431</v>
      </c>
      <c r="B7" s="889">
        <v>63746</v>
      </c>
      <c r="C7" s="832">
        <v>0.98469190725551081</v>
      </c>
      <c r="D7" s="889">
        <v>64737</v>
      </c>
      <c r="E7" s="832">
        <v>1</v>
      </c>
      <c r="F7" s="889">
        <v>77198</v>
      </c>
      <c r="G7" s="837">
        <v>1.1924865223905958</v>
      </c>
      <c r="H7" s="889">
        <v>131000.69</v>
      </c>
      <c r="I7" s="832">
        <v>1.4248528928712048</v>
      </c>
      <c r="J7" s="889">
        <v>91939.8</v>
      </c>
      <c r="K7" s="832">
        <v>1</v>
      </c>
      <c r="L7" s="889">
        <v>74240.12</v>
      </c>
      <c r="M7" s="838">
        <v>0.80748620292843787</v>
      </c>
    </row>
    <row r="8" spans="1:13" ht="14.4" customHeight="1" x14ac:dyDescent="0.3">
      <c r="A8" s="857" t="s">
        <v>6972</v>
      </c>
      <c r="B8" s="889">
        <v>163812</v>
      </c>
      <c r="C8" s="832">
        <v>2.1984941820670771</v>
      </c>
      <c r="D8" s="889">
        <v>74511</v>
      </c>
      <c r="E8" s="832">
        <v>1</v>
      </c>
      <c r="F8" s="889">
        <v>136346</v>
      </c>
      <c r="G8" s="837">
        <v>1.8298774677564387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8432</v>
      </c>
      <c r="B9" s="889">
        <v>409775</v>
      </c>
      <c r="C9" s="832">
        <v>0.82955778511968392</v>
      </c>
      <c r="D9" s="889">
        <v>493968</v>
      </c>
      <c r="E9" s="832">
        <v>1</v>
      </c>
      <c r="F9" s="889">
        <v>436983</v>
      </c>
      <c r="G9" s="837">
        <v>0.8846382761636381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8433</v>
      </c>
      <c r="B10" s="889">
        <v>678436</v>
      </c>
      <c r="C10" s="832">
        <v>0.79514872500495182</v>
      </c>
      <c r="D10" s="889">
        <v>853219</v>
      </c>
      <c r="E10" s="832">
        <v>1</v>
      </c>
      <c r="F10" s="889">
        <v>787054</v>
      </c>
      <c r="G10" s="837">
        <v>0.92245250047174288</v>
      </c>
      <c r="H10" s="889">
        <v>7225.23</v>
      </c>
      <c r="I10" s="832">
        <v>7.5896684213561522E-2</v>
      </c>
      <c r="J10" s="889">
        <v>95198.23000000001</v>
      </c>
      <c r="K10" s="832">
        <v>1</v>
      </c>
      <c r="L10" s="889">
        <v>15633.21</v>
      </c>
      <c r="M10" s="838">
        <v>0.16421744395877946</v>
      </c>
    </row>
    <row r="11" spans="1:13" ht="14.4" customHeight="1" x14ac:dyDescent="0.3">
      <c r="A11" s="857" t="s">
        <v>8434</v>
      </c>
      <c r="B11" s="889">
        <v>940139</v>
      </c>
      <c r="C11" s="832">
        <v>1.0422757720015166</v>
      </c>
      <c r="D11" s="889">
        <v>902006</v>
      </c>
      <c r="E11" s="832">
        <v>1</v>
      </c>
      <c r="F11" s="889">
        <v>866559</v>
      </c>
      <c r="G11" s="837">
        <v>0.9607020352414507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8435</v>
      </c>
      <c r="B12" s="889">
        <v>502073</v>
      </c>
      <c r="C12" s="832">
        <v>1.4448642830831568</v>
      </c>
      <c r="D12" s="889">
        <v>347488</v>
      </c>
      <c r="E12" s="832">
        <v>1</v>
      </c>
      <c r="F12" s="889">
        <v>338436</v>
      </c>
      <c r="G12" s="837">
        <v>0.97395017957454644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8436</v>
      </c>
      <c r="B13" s="889">
        <v>581286</v>
      </c>
      <c r="C13" s="832">
        <v>0.86645947456679706</v>
      </c>
      <c r="D13" s="889">
        <v>670875</v>
      </c>
      <c r="E13" s="832">
        <v>1</v>
      </c>
      <c r="F13" s="889">
        <v>706739</v>
      </c>
      <c r="G13" s="837">
        <v>1.0534585429476431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8437</v>
      </c>
      <c r="B14" s="889">
        <v>10490</v>
      </c>
      <c r="C14" s="832">
        <v>0.81978743357299155</v>
      </c>
      <c r="D14" s="889">
        <v>12796</v>
      </c>
      <c r="E14" s="832">
        <v>1</v>
      </c>
      <c r="F14" s="889">
        <v>5987</v>
      </c>
      <c r="G14" s="837">
        <v>0.46788058768365115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8438</v>
      </c>
      <c r="B15" s="891"/>
      <c r="C15" s="840"/>
      <c r="D15" s="891">
        <v>40464</v>
      </c>
      <c r="E15" s="840">
        <v>1</v>
      </c>
      <c r="F15" s="891"/>
      <c r="G15" s="845"/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34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9098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25874.450000000004</v>
      </c>
      <c r="G3" s="211">
        <f t="shared" si="0"/>
        <v>3487982.92</v>
      </c>
      <c r="H3" s="212"/>
      <c r="I3" s="212"/>
      <c r="J3" s="207">
        <f t="shared" si="0"/>
        <v>24823.980000000003</v>
      </c>
      <c r="K3" s="211">
        <f t="shared" si="0"/>
        <v>3647467.0300000003</v>
      </c>
      <c r="L3" s="212"/>
      <c r="M3" s="212"/>
      <c r="N3" s="207">
        <f t="shared" si="0"/>
        <v>24015.07</v>
      </c>
      <c r="O3" s="211">
        <f t="shared" si="0"/>
        <v>3445175.33</v>
      </c>
      <c r="P3" s="177">
        <f>IF(K3=0,"",O3/K3)</f>
        <v>0.94453912856890165</v>
      </c>
      <c r="Q3" s="209">
        <f>IF(N3=0,"",O3/N3)</f>
        <v>143.45889185415658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6975</v>
      </c>
      <c r="B6" s="825" t="s">
        <v>8439</v>
      </c>
      <c r="C6" s="825" t="s">
        <v>6788</v>
      </c>
      <c r="D6" s="825" t="s">
        <v>8440</v>
      </c>
      <c r="E6" s="825" t="s">
        <v>8441</v>
      </c>
      <c r="F6" s="225"/>
      <c r="G6" s="225"/>
      <c r="H6" s="225"/>
      <c r="I6" s="225"/>
      <c r="J6" s="225">
        <v>1</v>
      </c>
      <c r="K6" s="225">
        <v>265</v>
      </c>
      <c r="L6" s="225">
        <v>1</v>
      </c>
      <c r="M6" s="225">
        <v>265</v>
      </c>
      <c r="N6" s="225"/>
      <c r="O6" s="225"/>
      <c r="P6" s="830"/>
      <c r="Q6" s="848"/>
    </row>
    <row r="7" spans="1:17" ht="14.4" customHeight="1" x14ac:dyDescent="0.3">
      <c r="A7" s="831" t="s">
        <v>8442</v>
      </c>
      <c r="B7" s="832" t="s">
        <v>8443</v>
      </c>
      <c r="C7" s="832" t="s">
        <v>6786</v>
      </c>
      <c r="D7" s="832" t="s">
        <v>8444</v>
      </c>
      <c r="E7" s="832" t="s">
        <v>8445</v>
      </c>
      <c r="F7" s="849">
        <v>0.5</v>
      </c>
      <c r="G7" s="849">
        <v>951.34</v>
      </c>
      <c r="H7" s="849"/>
      <c r="I7" s="849">
        <v>1902.68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8442</v>
      </c>
      <c r="B8" s="832" t="s">
        <v>8443</v>
      </c>
      <c r="C8" s="832" t="s">
        <v>6786</v>
      </c>
      <c r="D8" s="832" t="s">
        <v>8446</v>
      </c>
      <c r="E8" s="832" t="s">
        <v>8447</v>
      </c>
      <c r="F8" s="849"/>
      <c r="G8" s="849"/>
      <c r="H8" s="849"/>
      <c r="I8" s="849"/>
      <c r="J8" s="849">
        <v>1.05</v>
      </c>
      <c r="K8" s="849">
        <v>1859.3400000000001</v>
      </c>
      <c r="L8" s="849">
        <v>1</v>
      </c>
      <c r="M8" s="849">
        <v>1770.8</v>
      </c>
      <c r="N8" s="849">
        <v>1.1000000000000001</v>
      </c>
      <c r="O8" s="849">
        <v>2000.94</v>
      </c>
      <c r="P8" s="837">
        <v>1.0761560553744878</v>
      </c>
      <c r="Q8" s="850">
        <v>1819.0363636363636</v>
      </c>
    </row>
    <row r="9" spans="1:17" ht="14.4" customHeight="1" x14ac:dyDescent="0.3">
      <c r="A9" s="831" t="s">
        <v>8442</v>
      </c>
      <c r="B9" s="832" t="s">
        <v>8443</v>
      </c>
      <c r="C9" s="832" t="s">
        <v>6786</v>
      </c>
      <c r="D9" s="832" t="s">
        <v>8448</v>
      </c>
      <c r="E9" s="832" t="s">
        <v>8449</v>
      </c>
      <c r="F9" s="849"/>
      <c r="G9" s="849"/>
      <c r="H9" s="849"/>
      <c r="I9" s="849"/>
      <c r="J9" s="849">
        <v>0.1</v>
      </c>
      <c r="K9" s="849">
        <v>90.38</v>
      </c>
      <c r="L9" s="849">
        <v>1</v>
      </c>
      <c r="M9" s="849">
        <v>903.8</v>
      </c>
      <c r="N9" s="849">
        <v>0.05</v>
      </c>
      <c r="O9" s="849">
        <v>45.19</v>
      </c>
      <c r="P9" s="837">
        <v>0.5</v>
      </c>
      <c r="Q9" s="850">
        <v>903.8</v>
      </c>
    </row>
    <row r="10" spans="1:17" ht="14.4" customHeight="1" x14ac:dyDescent="0.3">
      <c r="A10" s="831" t="s">
        <v>8442</v>
      </c>
      <c r="B10" s="832" t="s">
        <v>8443</v>
      </c>
      <c r="C10" s="832" t="s">
        <v>7153</v>
      </c>
      <c r="D10" s="832" t="s">
        <v>8450</v>
      </c>
      <c r="E10" s="832" t="s">
        <v>8451</v>
      </c>
      <c r="F10" s="849">
        <v>330</v>
      </c>
      <c r="G10" s="849">
        <v>1755.6</v>
      </c>
      <c r="H10" s="849">
        <v>0.98767932489451471</v>
      </c>
      <c r="I10" s="849">
        <v>5.3199999999999994</v>
      </c>
      <c r="J10" s="849">
        <v>330</v>
      </c>
      <c r="K10" s="849">
        <v>1777.5</v>
      </c>
      <c r="L10" s="849">
        <v>1</v>
      </c>
      <c r="M10" s="849">
        <v>5.3863636363636367</v>
      </c>
      <c r="N10" s="849">
        <v>360</v>
      </c>
      <c r="O10" s="849">
        <v>2577.6</v>
      </c>
      <c r="P10" s="837">
        <v>1.450126582278481</v>
      </c>
      <c r="Q10" s="850">
        <v>7.16</v>
      </c>
    </row>
    <row r="11" spans="1:17" ht="14.4" customHeight="1" x14ac:dyDescent="0.3">
      <c r="A11" s="831" t="s">
        <v>8442</v>
      </c>
      <c r="B11" s="832" t="s">
        <v>8443</v>
      </c>
      <c r="C11" s="832" t="s">
        <v>7153</v>
      </c>
      <c r="D11" s="832" t="s">
        <v>8452</v>
      </c>
      <c r="E11" s="832" t="s">
        <v>8453</v>
      </c>
      <c r="F11" s="849">
        <v>2050</v>
      </c>
      <c r="G11" s="849">
        <v>38560.5</v>
      </c>
      <c r="H11" s="849"/>
      <c r="I11" s="849">
        <v>18.809999999999999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8442</v>
      </c>
      <c r="B12" s="832" t="s">
        <v>8443</v>
      </c>
      <c r="C12" s="832" t="s">
        <v>7153</v>
      </c>
      <c r="D12" s="832" t="s">
        <v>8454</v>
      </c>
      <c r="E12" s="832" t="s">
        <v>8455</v>
      </c>
      <c r="F12" s="849">
        <v>3522</v>
      </c>
      <c r="G12" s="849">
        <v>70228.680000000008</v>
      </c>
      <c r="H12" s="849">
        <v>1.0062424598455433</v>
      </c>
      <c r="I12" s="849">
        <v>19.940000000000001</v>
      </c>
      <c r="J12" s="849">
        <v>3435</v>
      </c>
      <c r="K12" s="849">
        <v>69793</v>
      </c>
      <c r="L12" s="849">
        <v>1</v>
      </c>
      <c r="M12" s="849">
        <v>20.318195050946144</v>
      </c>
      <c r="N12" s="849">
        <v>1880</v>
      </c>
      <c r="O12" s="849">
        <v>38408.400000000001</v>
      </c>
      <c r="P12" s="837">
        <v>0.55031879987964416</v>
      </c>
      <c r="Q12" s="850">
        <v>20.43</v>
      </c>
    </row>
    <row r="13" spans="1:17" ht="14.4" customHeight="1" x14ac:dyDescent="0.3">
      <c r="A13" s="831" t="s">
        <v>8442</v>
      </c>
      <c r="B13" s="832" t="s">
        <v>8443</v>
      </c>
      <c r="C13" s="832" t="s">
        <v>7153</v>
      </c>
      <c r="D13" s="832" t="s">
        <v>8456</v>
      </c>
      <c r="E13" s="832" t="s">
        <v>8457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1986.65</v>
      </c>
      <c r="P13" s="837"/>
      <c r="Q13" s="850">
        <v>1986.65</v>
      </c>
    </row>
    <row r="14" spans="1:17" ht="14.4" customHeight="1" x14ac:dyDescent="0.3">
      <c r="A14" s="831" t="s">
        <v>8442</v>
      </c>
      <c r="B14" s="832" t="s">
        <v>8443</v>
      </c>
      <c r="C14" s="832" t="s">
        <v>7153</v>
      </c>
      <c r="D14" s="832" t="s">
        <v>8458</v>
      </c>
      <c r="E14" s="832" t="s">
        <v>8459</v>
      </c>
      <c r="F14" s="849">
        <v>555</v>
      </c>
      <c r="G14" s="849">
        <v>18620.25</v>
      </c>
      <c r="H14" s="849">
        <v>1.0108943852139951</v>
      </c>
      <c r="I14" s="849">
        <v>33.549999999999997</v>
      </c>
      <c r="J14" s="849">
        <v>558</v>
      </c>
      <c r="K14" s="849">
        <v>18419.579999999998</v>
      </c>
      <c r="L14" s="849">
        <v>1</v>
      </c>
      <c r="M14" s="849">
        <v>33.01</v>
      </c>
      <c r="N14" s="849">
        <v>620</v>
      </c>
      <c r="O14" s="849">
        <v>21089.34</v>
      </c>
      <c r="P14" s="837">
        <v>1.1449414156023103</v>
      </c>
      <c r="Q14" s="850">
        <v>34.01506451612903</v>
      </c>
    </row>
    <row r="15" spans="1:17" ht="14.4" customHeight="1" x14ac:dyDescent="0.3">
      <c r="A15" s="831" t="s">
        <v>8442</v>
      </c>
      <c r="B15" s="832" t="s">
        <v>8443</v>
      </c>
      <c r="C15" s="832" t="s">
        <v>7153</v>
      </c>
      <c r="D15" s="832" t="s">
        <v>8460</v>
      </c>
      <c r="E15" s="832" t="s">
        <v>8461</v>
      </c>
      <c r="F15" s="849"/>
      <c r="G15" s="849"/>
      <c r="H15" s="849"/>
      <c r="I15" s="849"/>
      <c r="J15" s="849"/>
      <c r="K15" s="849"/>
      <c r="L15" s="849"/>
      <c r="M15" s="849"/>
      <c r="N15" s="849">
        <v>400</v>
      </c>
      <c r="O15" s="849">
        <v>8132</v>
      </c>
      <c r="P15" s="837"/>
      <c r="Q15" s="850">
        <v>20.329999999999998</v>
      </c>
    </row>
    <row r="16" spans="1:17" ht="14.4" customHeight="1" x14ac:dyDescent="0.3">
      <c r="A16" s="831" t="s">
        <v>8442</v>
      </c>
      <c r="B16" s="832" t="s">
        <v>8443</v>
      </c>
      <c r="C16" s="832" t="s">
        <v>6925</v>
      </c>
      <c r="D16" s="832" t="s">
        <v>8462</v>
      </c>
      <c r="E16" s="832" t="s">
        <v>8463</v>
      </c>
      <c r="F16" s="849">
        <v>1</v>
      </c>
      <c r="G16" s="849">
        <v>884.32</v>
      </c>
      <c r="H16" s="849"/>
      <c r="I16" s="849">
        <v>884.32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8442</v>
      </c>
      <c r="B17" s="832" t="s">
        <v>8443</v>
      </c>
      <c r="C17" s="832" t="s">
        <v>6788</v>
      </c>
      <c r="D17" s="832" t="s">
        <v>8464</v>
      </c>
      <c r="E17" s="832" t="s">
        <v>8465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682</v>
      </c>
      <c r="P17" s="837"/>
      <c r="Q17" s="850">
        <v>682</v>
      </c>
    </row>
    <row r="18" spans="1:17" ht="14.4" customHeight="1" x14ac:dyDescent="0.3">
      <c r="A18" s="831" t="s">
        <v>8442</v>
      </c>
      <c r="B18" s="832" t="s">
        <v>8443</v>
      </c>
      <c r="C18" s="832" t="s">
        <v>6788</v>
      </c>
      <c r="D18" s="832" t="s">
        <v>8466</v>
      </c>
      <c r="E18" s="832" t="s">
        <v>8467</v>
      </c>
      <c r="F18" s="849">
        <v>3</v>
      </c>
      <c r="G18" s="849">
        <v>7629</v>
      </c>
      <c r="H18" s="849"/>
      <c r="I18" s="849">
        <v>2543</v>
      </c>
      <c r="J18" s="849"/>
      <c r="K18" s="849"/>
      <c r="L18" s="849"/>
      <c r="M18" s="849"/>
      <c r="N18" s="849">
        <v>3</v>
      </c>
      <c r="O18" s="849">
        <v>7914</v>
      </c>
      <c r="P18" s="837"/>
      <c r="Q18" s="850">
        <v>2638</v>
      </c>
    </row>
    <row r="19" spans="1:17" ht="14.4" customHeight="1" x14ac:dyDescent="0.3">
      <c r="A19" s="831" t="s">
        <v>8442</v>
      </c>
      <c r="B19" s="832" t="s">
        <v>8443</v>
      </c>
      <c r="C19" s="832" t="s">
        <v>6788</v>
      </c>
      <c r="D19" s="832" t="s">
        <v>8468</v>
      </c>
      <c r="E19" s="832" t="s">
        <v>8469</v>
      </c>
      <c r="F19" s="849">
        <v>13</v>
      </c>
      <c r="G19" s="849">
        <v>22906</v>
      </c>
      <c r="H19" s="849">
        <v>1.3945814307458142</v>
      </c>
      <c r="I19" s="849">
        <v>1762</v>
      </c>
      <c r="J19" s="849">
        <v>9</v>
      </c>
      <c r="K19" s="849">
        <v>16425</v>
      </c>
      <c r="L19" s="849">
        <v>1</v>
      </c>
      <c r="M19" s="849">
        <v>1825</v>
      </c>
      <c r="N19" s="849">
        <v>14</v>
      </c>
      <c r="O19" s="849">
        <v>25550</v>
      </c>
      <c r="P19" s="837">
        <v>1.5555555555555556</v>
      </c>
      <c r="Q19" s="850">
        <v>1825</v>
      </c>
    </row>
    <row r="20" spans="1:17" ht="14.4" customHeight="1" x14ac:dyDescent="0.3">
      <c r="A20" s="831" t="s">
        <v>8442</v>
      </c>
      <c r="B20" s="832" t="s">
        <v>8443</v>
      </c>
      <c r="C20" s="832" t="s">
        <v>6788</v>
      </c>
      <c r="D20" s="832" t="s">
        <v>8470</v>
      </c>
      <c r="E20" s="832" t="s">
        <v>8471</v>
      </c>
      <c r="F20" s="849"/>
      <c r="G20" s="849"/>
      <c r="H20" s="849"/>
      <c r="I20" s="849"/>
      <c r="J20" s="849"/>
      <c r="K20" s="849"/>
      <c r="L20" s="849"/>
      <c r="M20" s="849"/>
      <c r="N20" s="849">
        <v>4</v>
      </c>
      <c r="O20" s="849">
        <v>1716</v>
      </c>
      <c r="P20" s="837"/>
      <c r="Q20" s="850">
        <v>429</v>
      </c>
    </row>
    <row r="21" spans="1:17" ht="14.4" customHeight="1" x14ac:dyDescent="0.3">
      <c r="A21" s="831" t="s">
        <v>8442</v>
      </c>
      <c r="B21" s="832" t="s">
        <v>8443</v>
      </c>
      <c r="C21" s="832" t="s">
        <v>6788</v>
      </c>
      <c r="D21" s="832" t="s">
        <v>8472</v>
      </c>
      <c r="E21" s="832" t="s">
        <v>8473</v>
      </c>
      <c r="F21" s="849">
        <v>1</v>
      </c>
      <c r="G21" s="849">
        <v>14340</v>
      </c>
      <c r="H21" s="849">
        <v>0.49427822969805596</v>
      </c>
      <c r="I21" s="849">
        <v>14340</v>
      </c>
      <c r="J21" s="849">
        <v>2</v>
      </c>
      <c r="K21" s="849">
        <v>29012</v>
      </c>
      <c r="L21" s="849">
        <v>1</v>
      </c>
      <c r="M21" s="849">
        <v>14506</v>
      </c>
      <c r="N21" s="849">
        <v>2</v>
      </c>
      <c r="O21" s="849">
        <v>29014</v>
      </c>
      <c r="P21" s="837">
        <v>1.0000689369915896</v>
      </c>
      <c r="Q21" s="850">
        <v>14507</v>
      </c>
    </row>
    <row r="22" spans="1:17" ht="14.4" customHeight="1" x14ac:dyDescent="0.3">
      <c r="A22" s="831" t="s">
        <v>8442</v>
      </c>
      <c r="B22" s="832" t="s">
        <v>8443</v>
      </c>
      <c r="C22" s="832" t="s">
        <v>6788</v>
      </c>
      <c r="D22" s="832" t="s">
        <v>8474</v>
      </c>
      <c r="E22" s="832" t="s">
        <v>8475</v>
      </c>
      <c r="F22" s="849">
        <v>2</v>
      </c>
      <c r="G22" s="849">
        <v>980</v>
      </c>
      <c r="H22" s="849">
        <v>0.96267190569744598</v>
      </c>
      <c r="I22" s="849">
        <v>490</v>
      </c>
      <c r="J22" s="849">
        <v>2</v>
      </c>
      <c r="K22" s="849">
        <v>1018</v>
      </c>
      <c r="L22" s="849">
        <v>1</v>
      </c>
      <c r="M22" s="849">
        <v>509</v>
      </c>
      <c r="N22" s="849">
        <v>2</v>
      </c>
      <c r="O22" s="849">
        <v>1018</v>
      </c>
      <c r="P22" s="837">
        <v>1</v>
      </c>
      <c r="Q22" s="850">
        <v>509</v>
      </c>
    </row>
    <row r="23" spans="1:17" ht="14.4" customHeight="1" x14ac:dyDescent="0.3">
      <c r="A23" s="831" t="s">
        <v>8442</v>
      </c>
      <c r="B23" s="832" t="s">
        <v>8443</v>
      </c>
      <c r="C23" s="832" t="s">
        <v>6788</v>
      </c>
      <c r="D23" s="832" t="s">
        <v>8476</v>
      </c>
      <c r="E23" s="832" t="s">
        <v>8477</v>
      </c>
      <c r="F23" s="849">
        <v>7</v>
      </c>
      <c r="G23" s="849">
        <v>15806</v>
      </c>
      <c r="H23" s="849">
        <v>1.1311006154286531</v>
      </c>
      <c r="I23" s="849">
        <v>2258</v>
      </c>
      <c r="J23" s="849">
        <v>6</v>
      </c>
      <c r="K23" s="849">
        <v>13974</v>
      </c>
      <c r="L23" s="849">
        <v>1</v>
      </c>
      <c r="M23" s="849">
        <v>2329</v>
      </c>
      <c r="N23" s="849">
        <v>3</v>
      </c>
      <c r="O23" s="849">
        <v>6990</v>
      </c>
      <c r="P23" s="837">
        <v>0.50021468441391159</v>
      </c>
      <c r="Q23" s="850">
        <v>2330</v>
      </c>
    </row>
    <row r="24" spans="1:17" ht="14.4" customHeight="1" x14ac:dyDescent="0.3">
      <c r="A24" s="831" t="s">
        <v>8442</v>
      </c>
      <c r="B24" s="832" t="s">
        <v>8443</v>
      </c>
      <c r="C24" s="832" t="s">
        <v>6788</v>
      </c>
      <c r="D24" s="832" t="s">
        <v>8478</v>
      </c>
      <c r="E24" s="832" t="s">
        <v>8479</v>
      </c>
      <c r="F24" s="849">
        <v>3</v>
      </c>
      <c r="G24" s="849">
        <v>2085</v>
      </c>
      <c r="H24" s="849">
        <v>0.48398328690807801</v>
      </c>
      <c r="I24" s="849">
        <v>695</v>
      </c>
      <c r="J24" s="849">
        <v>6</v>
      </c>
      <c r="K24" s="849">
        <v>4308</v>
      </c>
      <c r="L24" s="849">
        <v>1</v>
      </c>
      <c r="M24" s="849">
        <v>718</v>
      </c>
      <c r="N24" s="849">
        <v>6</v>
      </c>
      <c r="O24" s="849">
        <v>4314</v>
      </c>
      <c r="P24" s="837">
        <v>1.0013927576601671</v>
      </c>
      <c r="Q24" s="850">
        <v>719</v>
      </c>
    </row>
    <row r="25" spans="1:17" ht="14.4" customHeight="1" x14ac:dyDescent="0.3">
      <c r="A25" s="831" t="s">
        <v>8274</v>
      </c>
      <c r="B25" s="832" t="s">
        <v>8480</v>
      </c>
      <c r="C25" s="832" t="s">
        <v>6788</v>
      </c>
      <c r="D25" s="832" t="s">
        <v>8481</v>
      </c>
      <c r="E25" s="832" t="s">
        <v>8482</v>
      </c>
      <c r="F25" s="849"/>
      <c r="G25" s="849"/>
      <c r="H25" s="849"/>
      <c r="I25" s="849"/>
      <c r="J25" s="849"/>
      <c r="K25" s="849"/>
      <c r="L25" s="849"/>
      <c r="M25" s="849"/>
      <c r="N25" s="849">
        <v>2</v>
      </c>
      <c r="O25" s="849">
        <v>98</v>
      </c>
      <c r="P25" s="837"/>
      <c r="Q25" s="850">
        <v>49</v>
      </c>
    </row>
    <row r="26" spans="1:17" ht="14.4" customHeight="1" x14ac:dyDescent="0.3">
      <c r="A26" s="831" t="s">
        <v>8274</v>
      </c>
      <c r="B26" s="832" t="s">
        <v>8483</v>
      </c>
      <c r="C26" s="832" t="s">
        <v>6788</v>
      </c>
      <c r="D26" s="832" t="s">
        <v>8484</v>
      </c>
      <c r="E26" s="832" t="s">
        <v>8485</v>
      </c>
      <c r="F26" s="849">
        <v>1</v>
      </c>
      <c r="G26" s="849">
        <v>303</v>
      </c>
      <c r="H26" s="849"/>
      <c r="I26" s="849">
        <v>303</v>
      </c>
      <c r="J26" s="849"/>
      <c r="K26" s="849"/>
      <c r="L26" s="849"/>
      <c r="M26" s="849"/>
      <c r="N26" s="849">
        <v>2</v>
      </c>
      <c r="O26" s="849">
        <v>630</v>
      </c>
      <c r="P26" s="837"/>
      <c r="Q26" s="850">
        <v>315</v>
      </c>
    </row>
    <row r="27" spans="1:17" ht="14.4" customHeight="1" x14ac:dyDescent="0.3">
      <c r="A27" s="831" t="s">
        <v>8274</v>
      </c>
      <c r="B27" s="832" t="s">
        <v>8483</v>
      </c>
      <c r="C27" s="832" t="s">
        <v>6788</v>
      </c>
      <c r="D27" s="832" t="s">
        <v>8486</v>
      </c>
      <c r="E27" s="832" t="s">
        <v>8487</v>
      </c>
      <c r="F27" s="849">
        <v>7</v>
      </c>
      <c r="G27" s="849">
        <v>66122</v>
      </c>
      <c r="H27" s="849"/>
      <c r="I27" s="849">
        <v>9446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8274</v>
      </c>
      <c r="B28" s="832" t="s">
        <v>8483</v>
      </c>
      <c r="C28" s="832" t="s">
        <v>6788</v>
      </c>
      <c r="D28" s="832" t="s">
        <v>8488</v>
      </c>
      <c r="E28" s="832" t="s">
        <v>8489</v>
      </c>
      <c r="F28" s="849">
        <v>1</v>
      </c>
      <c r="G28" s="849">
        <v>9864</v>
      </c>
      <c r="H28" s="849"/>
      <c r="I28" s="849">
        <v>9864</v>
      </c>
      <c r="J28" s="849"/>
      <c r="K28" s="849"/>
      <c r="L28" s="849"/>
      <c r="M28" s="849"/>
      <c r="N28" s="849">
        <v>2</v>
      </c>
      <c r="O28" s="849">
        <v>20762</v>
      </c>
      <c r="P28" s="837"/>
      <c r="Q28" s="850">
        <v>10381</v>
      </c>
    </row>
    <row r="29" spans="1:17" ht="14.4" customHeight="1" x14ac:dyDescent="0.3">
      <c r="A29" s="831" t="s">
        <v>8274</v>
      </c>
      <c r="B29" s="832" t="s">
        <v>8490</v>
      </c>
      <c r="C29" s="832" t="s">
        <v>6788</v>
      </c>
      <c r="D29" s="832" t="s">
        <v>8491</v>
      </c>
      <c r="E29" s="832" t="s">
        <v>8492</v>
      </c>
      <c r="F29" s="849"/>
      <c r="G29" s="849"/>
      <c r="H29" s="849"/>
      <c r="I29" s="849"/>
      <c r="J29" s="849"/>
      <c r="K29" s="849"/>
      <c r="L29" s="849"/>
      <c r="M29" s="849"/>
      <c r="N29" s="849">
        <v>1</v>
      </c>
      <c r="O29" s="849">
        <v>221</v>
      </c>
      <c r="P29" s="837"/>
      <c r="Q29" s="850">
        <v>221</v>
      </c>
    </row>
    <row r="30" spans="1:17" ht="14.4" customHeight="1" x14ac:dyDescent="0.3">
      <c r="A30" s="831" t="s">
        <v>8274</v>
      </c>
      <c r="B30" s="832" t="s">
        <v>8490</v>
      </c>
      <c r="C30" s="832" t="s">
        <v>6788</v>
      </c>
      <c r="D30" s="832" t="s">
        <v>8493</v>
      </c>
      <c r="E30" s="832" t="s">
        <v>8494</v>
      </c>
      <c r="F30" s="849"/>
      <c r="G30" s="849"/>
      <c r="H30" s="849"/>
      <c r="I30" s="849"/>
      <c r="J30" s="849"/>
      <c r="K30" s="849"/>
      <c r="L30" s="849"/>
      <c r="M30" s="849"/>
      <c r="N30" s="849">
        <v>1</v>
      </c>
      <c r="O30" s="849">
        <v>508</v>
      </c>
      <c r="P30" s="837"/>
      <c r="Q30" s="850">
        <v>508</v>
      </c>
    </row>
    <row r="31" spans="1:17" ht="14.4" customHeight="1" x14ac:dyDescent="0.3">
      <c r="A31" s="831" t="s">
        <v>8274</v>
      </c>
      <c r="B31" s="832" t="s">
        <v>8490</v>
      </c>
      <c r="C31" s="832" t="s">
        <v>6788</v>
      </c>
      <c r="D31" s="832" t="s">
        <v>8495</v>
      </c>
      <c r="E31" s="832" t="s">
        <v>8496</v>
      </c>
      <c r="F31" s="849">
        <v>5</v>
      </c>
      <c r="G31" s="849">
        <v>1755</v>
      </c>
      <c r="H31" s="849">
        <v>0.70823244552058107</v>
      </c>
      <c r="I31" s="849">
        <v>351</v>
      </c>
      <c r="J31" s="849">
        <v>7</v>
      </c>
      <c r="K31" s="849">
        <v>2478</v>
      </c>
      <c r="L31" s="849">
        <v>1</v>
      </c>
      <c r="M31" s="849">
        <v>354</v>
      </c>
      <c r="N31" s="849">
        <v>63</v>
      </c>
      <c r="O31" s="849">
        <v>22302</v>
      </c>
      <c r="P31" s="837">
        <v>9</v>
      </c>
      <c r="Q31" s="850">
        <v>354</v>
      </c>
    </row>
    <row r="32" spans="1:17" ht="14.4" customHeight="1" x14ac:dyDescent="0.3">
      <c r="A32" s="831" t="s">
        <v>8274</v>
      </c>
      <c r="B32" s="832" t="s">
        <v>8490</v>
      </c>
      <c r="C32" s="832" t="s">
        <v>6788</v>
      </c>
      <c r="D32" s="832" t="s">
        <v>8497</v>
      </c>
      <c r="E32" s="832" t="s">
        <v>8498</v>
      </c>
      <c r="F32" s="849">
        <v>186</v>
      </c>
      <c r="G32" s="849">
        <v>12090</v>
      </c>
      <c r="H32" s="849">
        <v>1.2236842105263157</v>
      </c>
      <c r="I32" s="849">
        <v>65</v>
      </c>
      <c r="J32" s="849">
        <v>152</v>
      </c>
      <c r="K32" s="849">
        <v>9880</v>
      </c>
      <c r="L32" s="849">
        <v>1</v>
      </c>
      <c r="M32" s="849">
        <v>65</v>
      </c>
      <c r="N32" s="849">
        <v>160</v>
      </c>
      <c r="O32" s="849">
        <v>10400</v>
      </c>
      <c r="P32" s="837">
        <v>1.0526315789473684</v>
      </c>
      <c r="Q32" s="850">
        <v>65</v>
      </c>
    </row>
    <row r="33" spans="1:17" ht="14.4" customHeight="1" x14ac:dyDescent="0.3">
      <c r="A33" s="831" t="s">
        <v>8274</v>
      </c>
      <c r="B33" s="832" t="s">
        <v>8490</v>
      </c>
      <c r="C33" s="832" t="s">
        <v>6788</v>
      </c>
      <c r="D33" s="832" t="s">
        <v>8499</v>
      </c>
      <c r="E33" s="832" t="s">
        <v>8500</v>
      </c>
      <c r="F33" s="849">
        <v>10</v>
      </c>
      <c r="G33" s="849">
        <v>5910</v>
      </c>
      <c r="H33" s="849">
        <v>4.9915540540540544</v>
      </c>
      <c r="I33" s="849">
        <v>591</v>
      </c>
      <c r="J33" s="849">
        <v>2</v>
      </c>
      <c r="K33" s="849">
        <v>1184</v>
      </c>
      <c r="L33" s="849">
        <v>1</v>
      </c>
      <c r="M33" s="849">
        <v>592</v>
      </c>
      <c r="N33" s="849"/>
      <c r="O33" s="849"/>
      <c r="P33" s="837"/>
      <c r="Q33" s="850"/>
    </row>
    <row r="34" spans="1:17" ht="14.4" customHeight="1" x14ac:dyDescent="0.3">
      <c r="A34" s="831" t="s">
        <v>8274</v>
      </c>
      <c r="B34" s="832" t="s">
        <v>8490</v>
      </c>
      <c r="C34" s="832" t="s">
        <v>6788</v>
      </c>
      <c r="D34" s="832" t="s">
        <v>8501</v>
      </c>
      <c r="E34" s="832" t="s">
        <v>8502</v>
      </c>
      <c r="F34" s="849">
        <v>10</v>
      </c>
      <c r="G34" s="849">
        <v>240</v>
      </c>
      <c r="H34" s="849">
        <v>2.5</v>
      </c>
      <c r="I34" s="849">
        <v>24</v>
      </c>
      <c r="J34" s="849">
        <v>4</v>
      </c>
      <c r="K34" s="849">
        <v>96</v>
      </c>
      <c r="L34" s="849">
        <v>1</v>
      </c>
      <c r="M34" s="849">
        <v>24</v>
      </c>
      <c r="N34" s="849">
        <v>8</v>
      </c>
      <c r="O34" s="849">
        <v>192</v>
      </c>
      <c r="P34" s="837">
        <v>2</v>
      </c>
      <c r="Q34" s="850">
        <v>24</v>
      </c>
    </row>
    <row r="35" spans="1:17" ht="14.4" customHeight="1" x14ac:dyDescent="0.3">
      <c r="A35" s="831" t="s">
        <v>8274</v>
      </c>
      <c r="B35" s="832" t="s">
        <v>8490</v>
      </c>
      <c r="C35" s="832" t="s">
        <v>6788</v>
      </c>
      <c r="D35" s="832" t="s">
        <v>8503</v>
      </c>
      <c r="E35" s="832" t="s">
        <v>8504</v>
      </c>
      <c r="F35" s="849">
        <v>7</v>
      </c>
      <c r="G35" s="849">
        <v>378</v>
      </c>
      <c r="H35" s="849">
        <v>0.62479338842975207</v>
      </c>
      <c r="I35" s="849">
        <v>54</v>
      </c>
      <c r="J35" s="849">
        <v>11</v>
      </c>
      <c r="K35" s="849">
        <v>605</v>
      </c>
      <c r="L35" s="849">
        <v>1</v>
      </c>
      <c r="M35" s="849">
        <v>55</v>
      </c>
      <c r="N35" s="849">
        <v>26</v>
      </c>
      <c r="O35" s="849">
        <v>1430</v>
      </c>
      <c r="P35" s="837">
        <v>2.3636363636363638</v>
      </c>
      <c r="Q35" s="850">
        <v>55</v>
      </c>
    </row>
    <row r="36" spans="1:17" ht="14.4" customHeight="1" x14ac:dyDescent="0.3">
      <c r="A36" s="831" t="s">
        <v>8274</v>
      </c>
      <c r="B36" s="832" t="s">
        <v>8490</v>
      </c>
      <c r="C36" s="832" t="s">
        <v>6788</v>
      </c>
      <c r="D36" s="832" t="s">
        <v>8505</v>
      </c>
      <c r="E36" s="832" t="s">
        <v>8506</v>
      </c>
      <c r="F36" s="849">
        <v>569</v>
      </c>
      <c r="G36" s="849">
        <v>43813</v>
      </c>
      <c r="H36" s="849">
        <v>0.98442906574394462</v>
      </c>
      <c r="I36" s="849">
        <v>77</v>
      </c>
      <c r="J36" s="849">
        <v>578</v>
      </c>
      <c r="K36" s="849">
        <v>44506</v>
      </c>
      <c r="L36" s="849">
        <v>1</v>
      </c>
      <c r="M36" s="849">
        <v>77</v>
      </c>
      <c r="N36" s="849">
        <v>594</v>
      </c>
      <c r="O36" s="849">
        <v>45738</v>
      </c>
      <c r="P36" s="837">
        <v>1.027681660899654</v>
      </c>
      <c r="Q36" s="850">
        <v>77</v>
      </c>
    </row>
    <row r="37" spans="1:17" ht="14.4" customHeight="1" x14ac:dyDescent="0.3">
      <c r="A37" s="831" t="s">
        <v>8274</v>
      </c>
      <c r="B37" s="832" t="s">
        <v>8490</v>
      </c>
      <c r="C37" s="832" t="s">
        <v>6788</v>
      </c>
      <c r="D37" s="832" t="s">
        <v>8507</v>
      </c>
      <c r="E37" s="832" t="s">
        <v>8508</v>
      </c>
      <c r="F37" s="849">
        <v>31</v>
      </c>
      <c r="G37" s="849">
        <v>713</v>
      </c>
      <c r="H37" s="849">
        <v>1.8567708333333333</v>
      </c>
      <c r="I37" s="849">
        <v>23</v>
      </c>
      <c r="J37" s="849">
        <v>16</v>
      </c>
      <c r="K37" s="849">
        <v>384</v>
      </c>
      <c r="L37" s="849">
        <v>1</v>
      </c>
      <c r="M37" s="849">
        <v>24</v>
      </c>
      <c r="N37" s="849">
        <v>24</v>
      </c>
      <c r="O37" s="849">
        <v>576</v>
      </c>
      <c r="P37" s="837">
        <v>1.5</v>
      </c>
      <c r="Q37" s="850">
        <v>24</v>
      </c>
    </row>
    <row r="38" spans="1:17" ht="14.4" customHeight="1" x14ac:dyDescent="0.3">
      <c r="A38" s="831" t="s">
        <v>8274</v>
      </c>
      <c r="B38" s="832" t="s">
        <v>8490</v>
      </c>
      <c r="C38" s="832" t="s">
        <v>6788</v>
      </c>
      <c r="D38" s="832" t="s">
        <v>8509</v>
      </c>
      <c r="E38" s="832" t="s">
        <v>8510</v>
      </c>
      <c r="F38" s="849"/>
      <c r="G38" s="849"/>
      <c r="H38" s="849"/>
      <c r="I38" s="849"/>
      <c r="J38" s="849">
        <v>1</v>
      </c>
      <c r="K38" s="849">
        <v>631</v>
      </c>
      <c r="L38" s="849">
        <v>1</v>
      </c>
      <c r="M38" s="849">
        <v>631</v>
      </c>
      <c r="N38" s="849"/>
      <c r="O38" s="849"/>
      <c r="P38" s="837"/>
      <c r="Q38" s="850"/>
    </row>
    <row r="39" spans="1:17" ht="14.4" customHeight="1" x14ac:dyDescent="0.3">
      <c r="A39" s="831" t="s">
        <v>8274</v>
      </c>
      <c r="B39" s="832" t="s">
        <v>8490</v>
      </c>
      <c r="C39" s="832" t="s">
        <v>6788</v>
      </c>
      <c r="D39" s="832" t="s">
        <v>8511</v>
      </c>
      <c r="E39" s="832" t="s">
        <v>8512</v>
      </c>
      <c r="F39" s="849">
        <v>13</v>
      </c>
      <c r="G39" s="849">
        <v>858</v>
      </c>
      <c r="H39" s="849">
        <v>1.0833333333333333</v>
      </c>
      <c r="I39" s="849">
        <v>66</v>
      </c>
      <c r="J39" s="849">
        <v>12</v>
      </c>
      <c r="K39" s="849">
        <v>792</v>
      </c>
      <c r="L39" s="849">
        <v>1</v>
      </c>
      <c r="M39" s="849">
        <v>66</v>
      </c>
      <c r="N39" s="849">
        <v>8</v>
      </c>
      <c r="O39" s="849">
        <v>528</v>
      </c>
      <c r="P39" s="837">
        <v>0.66666666666666663</v>
      </c>
      <c r="Q39" s="850">
        <v>66</v>
      </c>
    </row>
    <row r="40" spans="1:17" ht="14.4" customHeight="1" x14ac:dyDescent="0.3">
      <c r="A40" s="831" t="s">
        <v>8274</v>
      </c>
      <c r="B40" s="832" t="s">
        <v>8490</v>
      </c>
      <c r="C40" s="832" t="s">
        <v>6788</v>
      </c>
      <c r="D40" s="832" t="s">
        <v>8513</v>
      </c>
      <c r="E40" s="832" t="s">
        <v>8514</v>
      </c>
      <c r="F40" s="849"/>
      <c r="G40" s="849"/>
      <c r="H40" s="849"/>
      <c r="I40" s="849"/>
      <c r="J40" s="849"/>
      <c r="K40" s="849"/>
      <c r="L40" s="849"/>
      <c r="M40" s="849"/>
      <c r="N40" s="849">
        <v>1</v>
      </c>
      <c r="O40" s="849">
        <v>299</v>
      </c>
      <c r="P40" s="837"/>
      <c r="Q40" s="850">
        <v>299</v>
      </c>
    </row>
    <row r="41" spans="1:17" ht="14.4" customHeight="1" x14ac:dyDescent="0.3">
      <c r="A41" s="831" t="s">
        <v>8274</v>
      </c>
      <c r="B41" s="832" t="s">
        <v>8490</v>
      </c>
      <c r="C41" s="832" t="s">
        <v>6788</v>
      </c>
      <c r="D41" s="832" t="s">
        <v>8515</v>
      </c>
      <c r="E41" s="832" t="s">
        <v>8516</v>
      </c>
      <c r="F41" s="849">
        <v>10</v>
      </c>
      <c r="G41" s="849">
        <v>3490</v>
      </c>
      <c r="H41" s="849"/>
      <c r="I41" s="849">
        <v>349</v>
      </c>
      <c r="J41" s="849"/>
      <c r="K41" s="849"/>
      <c r="L41" s="849"/>
      <c r="M41" s="849"/>
      <c r="N41" s="849">
        <v>38</v>
      </c>
      <c r="O41" s="849">
        <v>13300</v>
      </c>
      <c r="P41" s="837"/>
      <c r="Q41" s="850">
        <v>350</v>
      </c>
    </row>
    <row r="42" spans="1:17" ht="14.4" customHeight="1" x14ac:dyDescent="0.3">
      <c r="A42" s="831" t="s">
        <v>8274</v>
      </c>
      <c r="B42" s="832" t="s">
        <v>8490</v>
      </c>
      <c r="C42" s="832" t="s">
        <v>6788</v>
      </c>
      <c r="D42" s="832" t="s">
        <v>8517</v>
      </c>
      <c r="E42" s="832" t="s">
        <v>8518</v>
      </c>
      <c r="F42" s="849">
        <v>19</v>
      </c>
      <c r="G42" s="849">
        <v>456</v>
      </c>
      <c r="H42" s="849">
        <v>1.52</v>
      </c>
      <c r="I42" s="849">
        <v>24</v>
      </c>
      <c r="J42" s="849">
        <v>12</v>
      </c>
      <c r="K42" s="849">
        <v>300</v>
      </c>
      <c r="L42" s="849">
        <v>1</v>
      </c>
      <c r="M42" s="849">
        <v>25</v>
      </c>
      <c r="N42" s="849">
        <v>15</v>
      </c>
      <c r="O42" s="849">
        <v>375</v>
      </c>
      <c r="P42" s="837">
        <v>1.25</v>
      </c>
      <c r="Q42" s="850">
        <v>25</v>
      </c>
    </row>
    <row r="43" spans="1:17" ht="14.4" customHeight="1" x14ac:dyDescent="0.3">
      <c r="A43" s="831" t="s">
        <v>8274</v>
      </c>
      <c r="B43" s="832" t="s">
        <v>8490</v>
      </c>
      <c r="C43" s="832" t="s">
        <v>6788</v>
      </c>
      <c r="D43" s="832" t="s">
        <v>8519</v>
      </c>
      <c r="E43" s="832" t="s">
        <v>8520</v>
      </c>
      <c r="F43" s="849">
        <v>16</v>
      </c>
      <c r="G43" s="849">
        <v>2880</v>
      </c>
      <c r="H43" s="849">
        <v>1.5911602209944751</v>
      </c>
      <c r="I43" s="849">
        <v>180</v>
      </c>
      <c r="J43" s="849">
        <v>10</v>
      </c>
      <c r="K43" s="849">
        <v>1810</v>
      </c>
      <c r="L43" s="849">
        <v>1</v>
      </c>
      <c r="M43" s="849">
        <v>181</v>
      </c>
      <c r="N43" s="849">
        <v>32</v>
      </c>
      <c r="O43" s="849">
        <v>5792</v>
      </c>
      <c r="P43" s="837">
        <v>3.2</v>
      </c>
      <c r="Q43" s="850">
        <v>181</v>
      </c>
    </row>
    <row r="44" spans="1:17" ht="14.4" customHeight="1" x14ac:dyDescent="0.3">
      <c r="A44" s="831" t="s">
        <v>8274</v>
      </c>
      <c r="B44" s="832" t="s">
        <v>8490</v>
      </c>
      <c r="C44" s="832" t="s">
        <v>6788</v>
      </c>
      <c r="D44" s="832" t="s">
        <v>8521</v>
      </c>
      <c r="E44" s="832" t="s">
        <v>8522</v>
      </c>
      <c r="F44" s="849">
        <v>28</v>
      </c>
      <c r="G44" s="849">
        <v>7084</v>
      </c>
      <c r="H44" s="849">
        <v>1.2677165354330708</v>
      </c>
      <c r="I44" s="849">
        <v>253</v>
      </c>
      <c r="J44" s="849">
        <v>22</v>
      </c>
      <c r="K44" s="849">
        <v>5588</v>
      </c>
      <c r="L44" s="849">
        <v>1</v>
      </c>
      <c r="M44" s="849">
        <v>254</v>
      </c>
      <c r="N44" s="849">
        <v>20</v>
      </c>
      <c r="O44" s="849">
        <v>5080</v>
      </c>
      <c r="P44" s="837">
        <v>0.90909090909090906</v>
      </c>
      <c r="Q44" s="850">
        <v>254</v>
      </c>
    </row>
    <row r="45" spans="1:17" ht="14.4" customHeight="1" x14ac:dyDescent="0.3">
      <c r="A45" s="831" t="s">
        <v>8274</v>
      </c>
      <c r="B45" s="832" t="s">
        <v>8490</v>
      </c>
      <c r="C45" s="832" t="s">
        <v>6788</v>
      </c>
      <c r="D45" s="832" t="s">
        <v>8523</v>
      </c>
      <c r="E45" s="832" t="s">
        <v>8524</v>
      </c>
      <c r="F45" s="849">
        <v>17</v>
      </c>
      <c r="G45" s="849">
        <v>3672</v>
      </c>
      <c r="H45" s="849">
        <v>1.0576036866359446</v>
      </c>
      <c r="I45" s="849">
        <v>216</v>
      </c>
      <c r="J45" s="849">
        <v>16</v>
      </c>
      <c r="K45" s="849">
        <v>3472</v>
      </c>
      <c r="L45" s="849">
        <v>1</v>
      </c>
      <c r="M45" s="849">
        <v>217</v>
      </c>
      <c r="N45" s="849">
        <v>27</v>
      </c>
      <c r="O45" s="849">
        <v>5859</v>
      </c>
      <c r="P45" s="837">
        <v>1.6875</v>
      </c>
      <c r="Q45" s="850">
        <v>217</v>
      </c>
    </row>
    <row r="46" spans="1:17" ht="14.4" customHeight="1" x14ac:dyDescent="0.3">
      <c r="A46" s="831" t="s">
        <v>8274</v>
      </c>
      <c r="B46" s="832" t="s">
        <v>8490</v>
      </c>
      <c r="C46" s="832" t="s">
        <v>6788</v>
      </c>
      <c r="D46" s="832" t="s">
        <v>8525</v>
      </c>
      <c r="E46" s="832" t="s">
        <v>8526</v>
      </c>
      <c r="F46" s="849">
        <v>1</v>
      </c>
      <c r="G46" s="849">
        <v>36</v>
      </c>
      <c r="H46" s="849"/>
      <c r="I46" s="849">
        <v>36</v>
      </c>
      <c r="J46" s="849"/>
      <c r="K46" s="849"/>
      <c r="L46" s="849"/>
      <c r="M46" s="849"/>
      <c r="N46" s="849">
        <v>1</v>
      </c>
      <c r="O46" s="849">
        <v>37</v>
      </c>
      <c r="P46" s="837"/>
      <c r="Q46" s="850">
        <v>37</v>
      </c>
    </row>
    <row r="47" spans="1:17" ht="14.4" customHeight="1" x14ac:dyDescent="0.3">
      <c r="A47" s="831" t="s">
        <v>8274</v>
      </c>
      <c r="B47" s="832" t="s">
        <v>8490</v>
      </c>
      <c r="C47" s="832" t="s">
        <v>6788</v>
      </c>
      <c r="D47" s="832" t="s">
        <v>8527</v>
      </c>
      <c r="E47" s="832" t="s">
        <v>8528</v>
      </c>
      <c r="F47" s="849">
        <v>9</v>
      </c>
      <c r="G47" s="849">
        <v>450</v>
      </c>
      <c r="H47" s="849"/>
      <c r="I47" s="849">
        <v>50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8274</v>
      </c>
      <c r="B48" s="832" t="s">
        <v>8490</v>
      </c>
      <c r="C48" s="832" t="s">
        <v>6788</v>
      </c>
      <c r="D48" s="832" t="s">
        <v>8529</v>
      </c>
      <c r="E48" s="832" t="s">
        <v>8530</v>
      </c>
      <c r="F48" s="849">
        <v>1</v>
      </c>
      <c r="G48" s="849">
        <v>485</v>
      </c>
      <c r="H48" s="849"/>
      <c r="I48" s="849">
        <v>485</v>
      </c>
      <c r="J48" s="849"/>
      <c r="K48" s="849"/>
      <c r="L48" s="849"/>
      <c r="M48" s="849"/>
      <c r="N48" s="849">
        <v>2</v>
      </c>
      <c r="O48" s="849">
        <v>1034</v>
      </c>
      <c r="P48" s="837"/>
      <c r="Q48" s="850">
        <v>517</v>
      </c>
    </row>
    <row r="49" spans="1:17" ht="14.4" customHeight="1" x14ac:dyDescent="0.3">
      <c r="A49" s="831" t="s">
        <v>8274</v>
      </c>
      <c r="B49" s="832" t="s">
        <v>8490</v>
      </c>
      <c r="C49" s="832" t="s">
        <v>6788</v>
      </c>
      <c r="D49" s="832" t="s">
        <v>8531</v>
      </c>
      <c r="E49" s="832" t="s">
        <v>8532</v>
      </c>
      <c r="F49" s="849"/>
      <c r="G49" s="849"/>
      <c r="H49" s="849"/>
      <c r="I49" s="849"/>
      <c r="J49" s="849">
        <v>1</v>
      </c>
      <c r="K49" s="849">
        <v>329</v>
      </c>
      <c r="L49" s="849">
        <v>1</v>
      </c>
      <c r="M49" s="849">
        <v>329</v>
      </c>
      <c r="N49" s="849"/>
      <c r="O49" s="849"/>
      <c r="P49" s="837"/>
      <c r="Q49" s="850"/>
    </row>
    <row r="50" spans="1:17" ht="14.4" customHeight="1" x14ac:dyDescent="0.3">
      <c r="A50" s="831" t="s">
        <v>8274</v>
      </c>
      <c r="B50" s="832" t="s">
        <v>8490</v>
      </c>
      <c r="C50" s="832" t="s">
        <v>6788</v>
      </c>
      <c r="D50" s="832" t="s">
        <v>8533</v>
      </c>
      <c r="E50" s="832" t="s">
        <v>8534</v>
      </c>
      <c r="F50" s="849">
        <v>1</v>
      </c>
      <c r="G50" s="849">
        <v>231</v>
      </c>
      <c r="H50" s="849">
        <v>0.99568965517241381</v>
      </c>
      <c r="I50" s="849">
        <v>231</v>
      </c>
      <c r="J50" s="849">
        <v>1</v>
      </c>
      <c r="K50" s="849">
        <v>232</v>
      </c>
      <c r="L50" s="849">
        <v>1</v>
      </c>
      <c r="M50" s="849">
        <v>232</v>
      </c>
      <c r="N50" s="849">
        <v>1</v>
      </c>
      <c r="O50" s="849">
        <v>232</v>
      </c>
      <c r="P50" s="837">
        <v>1</v>
      </c>
      <c r="Q50" s="850">
        <v>232</v>
      </c>
    </row>
    <row r="51" spans="1:17" ht="14.4" customHeight="1" x14ac:dyDescent="0.3">
      <c r="A51" s="831" t="s">
        <v>8274</v>
      </c>
      <c r="B51" s="832" t="s">
        <v>8490</v>
      </c>
      <c r="C51" s="832" t="s">
        <v>6788</v>
      </c>
      <c r="D51" s="832" t="s">
        <v>8535</v>
      </c>
      <c r="E51" s="832" t="s">
        <v>8536</v>
      </c>
      <c r="F51" s="849">
        <v>3</v>
      </c>
      <c r="G51" s="849">
        <v>1221</v>
      </c>
      <c r="H51" s="849">
        <v>1.4890243902439024</v>
      </c>
      <c r="I51" s="849">
        <v>407</v>
      </c>
      <c r="J51" s="849">
        <v>2</v>
      </c>
      <c r="K51" s="849">
        <v>820</v>
      </c>
      <c r="L51" s="849">
        <v>1</v>
      </c>
      <c r="M51" s="849">
        <v>410</v>
      </c>
      <c r="N51" s="849"/>
      <c r="O51" s="849"/>
      <c r="P51" s="837"/>
      <c r="Q51" s="850"/>
    </row>
    <row r="52" spans="1:17" ht="14.4" customHeight="1" x14ac:dyDescent="0.3">
      <c r="A52" s="831" t="s">
        <v>8274</v>
      </c>
      <c r="B52" s="832" t="s">
        <v>8490</v>
      </c>
      <c r="C52" s="832" t="s">
        <v>6788</v>
      </c>
      <c r="D52" s="832" t="s">
        <v>8537</v>
      </c>
      <c r="E52" s="832" t="s">
        <v>8538</v>
      </c>
      <c r="F52" s="849">
        <v>3</v>
      </c>
      <c r="G52" s="849">
        <v>1761</v>
      </c>
      <c r="H52" s="849">
        <v>1.4923728813559323</v>
      </c>
      <c r="I52" s="849">
        <v>587</v>
      </c>
      <c r="J52" s="849">
        <v>2</v>
      </c>
      <c r="K52" s="849">
        <v>1180</v>
      </c>
      <c r="L52" s="849">
        <v>1</v>
      </c>
      <c r="M52" s="849">
        <v>590</v>
      </c>
      <c r="N52" s="849"/>
      <c r="O52" s="849"/>
      <c r="P52" s="837"/>
      <c r="Q52" s="850"/>
    </row>
    <row r="53" spans="1:17" ht="14.4" customHeight="1" x14ac:dyDescent="0.3">
      <c r="A53" s="831" t="s">
        <v>8274</v>
      </c>
      <c r="B53" s="832" t="s">
        <v>8490</v>
      </c>
      <c r="C53" s="832" t="s">
        <v>6788</v>
      </c>
      <c r="D53" s="832" t="s">
        <v>8539</v>
      </c>
      <c r="E53" s="832" t="s">
        <v>8540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387</v>
      </c>
      <c r="P53" s="837"/>
      <c r="Q53" s="850">
        <v>387</v>
      </c>
    </row>
    <row r="54" spans="1:17" ht="14.4" customHeight="1" x14ac:dyDescent="0.3">
      <c r="A54" s="831" t="s">
        <v>8274</v>
      </c>
      <c r="B54" s="832" t="s">
        <v>8490</v>
      </c>
      <c r="C54" s="832" t="s">
        <v>6788</v>
      </c>
      <c r="D54" s="832" t="s">
        <v>8541</v>
      </c>
      <c r="E54" s="832" t="s">
        <v>8542</v>
      </c>
      <c r="F54" s="849"/>
      <c r="G54" s="849"/>
      <c r="H54" s="849"/>
      <c r="I54" s="849"/>
      <c r="J54" s="849">
        <v>1</v>
      </c>
      <c r="K54" s="849">
        <v>224</v>
      </c>
      <c r="L54" s="849">
        <v>1</v>
      </c>
      <c r="M54" s="849">
        <v>224</v>
      </c>
      <c r="N54" s="849"/>
      <c r="O54" s="849"/>
      <c r="P54" s="837"/>
      <c r="Q54" s="850"/>
    </row>
    <row r="55" spans="1:17" ht="14.4" customHeight="1" x14ac:dyDescent="0.3">
      <c r="A55" s="831" t="s">
        <v>8274</v>
      </c>
      <c r="B55" s="832" t="s">
        <v>8490</v>
      </c>
      <c r="C55" s="832" t="s">
        <v>6788</v>
      </c>
      <c r="D55" s="832" t="s">
        <v>8543</v>
      </c>
      <c r="E55" s="832" t="s">
        <v>8544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566</v>
      </c>
      <c r="P55" s="837"/>
      <c r="Q55" s="850">
        <v>566</v>
      </c>
    </row>
    <row r="56" spans="1:17" ht="14.4" customHeight="1" x14ac:dyDescent="0.3">
      <c r="A56" s="831" t="s">
        <v>8545</v>
      </c>
      <c r="B56" s="832" t="s">
        <v>8546</v>
      </c>
      <c r="C56" s="832" t="s">
        <v>6788</v>
      </c>
      <c r="D56" s="832" t="s">
        <v>8547</v>
      </c>
      <c r="E56" s="832" t="s">
        <v>8548</v>
      </c>
      <c r="F56" s="849">
        <v>146</v>
      </c>
      <c r="G56" s="849">
        <v>3942</v>
      </c>
      <c r="H56" s="849">
        <v>1.0579710144927537</v>
      </c>
      <c r="I56" s="849">
        <v>27</v>
      </c>
      <c r="J56" s="849">
        <v>138</v>
      </c>
      <c r="K56" s="849">
        <v>3726</v>
      </c>
      <c r="L56" s="849">
        <v>1</v>
      </c>
      <c r="M56" s="849">
        <v>27</v>
      </c>
      <c r="N56" s="849">
        <v>173</v>
      </c>
      <c r="O56" s="849">
        <v>4671</v>
      </c>
      <c r="P56" s="837">
        <v>1.2536231884057971</v>
      </c>
      <c r="Q56" s="850">
        <v>27</v>
      </c>
    </row>
    <row r="57" spans="1:17" ht="14.4" customHeight="1" x14ac:dyDescent="0.3">
      <c r="A57" s="831" t="s">
        <v>8545</v>
      </c>
      <c r="B57" s="832" t="s">
        <v>8546</v>
      </c>
      <c r="C57" s="832" t="s">
        <v>6788</v>
      </c>
      <c r="D57" s="832" t="s">
        <v>8549</v>
      </c>
      <c r="E57" s="832" t="s">
        <v>8550</v>
      </c>
      <c r="F57" s="849">
        <v>44</v>
      </c>
      <c r="G57" s="849">
        <v>2376</v>
      </c>
      <c r="H57" s="849">
        <v>1.375</v>
      </c>
      <c r="I57" s="849">
        <v>54</v>
      </c>
      <c r="J57" s="849">
        <v>32</v>
      </c>
      <c r="K57" s="849">
        <v>1728</v>
      </c>
      <c r="L57" s="849">
        <v>1</v>
      </c>
      <c r="M57" s="849">
        <v>54</v>
      </c>
      <c r="N57" s="849">
        <v>58</v>
      </c>
      <c r="O57" s="849">
        <v>3132</v>
      </c>
      <c r="P57" s="837">
        <v>1.8125</v>
      </c>
      <c r="Q57" s="850">
        <v>54</v>
      </c>
    </row>
    <row r="58" spans="1:17" ht="14.4" customHeight="1" x14ac:dyDescent="0.3">
      <c r="A58" s="831" t="s">
        <v>8545</v>
      </c>
      <c r="B58" s="832" t="s">
        <v>8546</v>
      </c>
      <c r="C58" s="832" t="s">
        <v>6788</v>
      </c>
      <c r="D58" s="832" t="s">
        <v>8551</v>
      </c>
      <c r="E58" s="832" t="s">
        <v>8552</v>
      </c>
      <c r="F58" s="849">
        <v>119</v>
      </c>
      <c r="G58" s="849">
        <v>2856</v>
      </c>
      <c r="H58" s="849">
        <v>1.1553398058252426</v>
      </c>
      <c r="I58" s="849">
        <v>24</v>
      </c>
      <c r="J58" s="849">
        <v>103</v>
      </c>
      <c r="K58" s="849">
        <v>2472</v>
      </c>
      <c r="L58" s="849">
        <v>1</v>
      </c>
      <c r="M58" s="849">
        <v>24</v>
      </c>
      <c r="N58" s="849">
        <v>138</v>
      </c>
      <c r="O58" s="849">
        <v>3312</v>
      </c>
      <c r="P58" s="837">
        <v>1.3398058252427185</v>
      </c>
      <c r="Q58" s="850">
        <v>24</v>
      </c>
    </row>
    <row r="59" spans="1:17" ht="14.4" customHeight="1" x14ac:dyDescent="0.3">
      <c r="A59" s="831" t="s">
        <v>8545</v>
      </c>
      <c r="B59" s="832" t="s">
        <v>8546</v>
      </c>
      <c r="C59" s="832" t="s">
        <v>6788</v>
      </c>
      <c r="D59" s="832" t="s">
        <v>8553</v>
      </c>
      <c r="E59" s="832" t="s">
        <v>8554</v>
      </c>
      <c r="F59" s="849">
        <v>183</v>
      </c>
      <c r="G59" s="849">
        <v>4941</v>
      </c>
      <c r="H59" s="849">
        <v>1.0828402366863905</v>
      </c>
      <c r="I59" s="849">
        <v>27</v>
      </c>
      <c r="J59" s="849">
        <v>169</v>
      </c>
      <c r="K59" s="849">
        <v>4563</v>
      </c>
      <c r="L59" s="849">
        <v>1</v>
      </c>
      <c r="M59" s="849">
        <v>27</v>
      </c>
      <c r="N59" s="849">
        <v>229</v>
      </c>
      <c r="O59" s="849">
        <v>6183</v>
      </c>
      <c r="P59" s="837">
        <v>1.3550295857988166</v>
      </c>
      <c r="Q59" s="850">
        <v>27</v>
      </c>
    </row>
    <row r="60" spans="1:17" ht="14.4" customHeight="1" x14ac:dyDescent="0.3">
      <c r="A60" s="831" t="s">
        <v>8545</v>
      </c>
      <c r="B60" s="832" t="s">
        <v>8546</v>
      </c>
      <c r="C60" s="832" t="s">
        <v>6788</v>
      </c>
      <c r="D60" s="832" t="s">
        <v>8555</v>
      </c>
      <c r="E60" s="832" t="s">
        <v>8556</v>
      </c>
      <c r="F60" s="849">
        <v>84</v>
      </c>
      <c r="G60" s="849">
        <v>2268</v>
      </c>
      <c r="H60" s="849">
        <v>1.4482758620689655</v>
      </c>
      <c r="I60" s="849">
        <v>27</v>
      </c>
      <c r="J60" s="849">
        <v>58</v>
      </c>
      <c r="K60" s="849">
        <v>1566</v>
      </c>
      <c r="L60" s="849">
        <v>1</v>
      </c>
      <c r="M60" s="849">
        <v>27</v>
      </c>
      <c r="N60" s="849">
        <v>67</v>
      </c>
      <c r="O60" s="849">
        <v>1809</v>
      </c>
      <c r="P60" s="837">
        <v>1.1551724137931034</v>
      </c>
      <c r="Q60" s="850">
        <v>27</v>
      </c>
    </row>
    <row r="61" spans="1:17" ht="14.4" customHeight="1" x14ac:dyDescent="0.3">
      <c r="A61" s="831" t="s">
        <v>8545</v>
      </c>
      <c r="B61" s="832" t="s">
        <v>8546</v>
      </c>
      <c r="C61" s="832" t="s">
        <v>6788</v>
      </c>
      <c r="D61" s="832" t="s">
        <v>8557</v>
      </c>
      <c r="E61" s="832" t="s">
        <v>8558</v>
      </c>
      <c r="F61" s="849">
        <v>207</v>
      </c>
      <c r="G61" s="849">
        <v>4554</v>
      </c>
      <c r="H61" s="849">
        <v>0.99519230769230771</v>
      </c>
      <c r="I61" s="849">
        <v>22</v>
      </c>
      <c r="J61" s="849">
        <v>208</v>
      </c>
      <c r="K61" s="849">
        <v>4576</v>
      </c>
      <c r="L61" s="849">
        <v>1</v>
      </c>
      <c r="M61" s="849">
        <v>22</v>
      </c>
      <c r="N61" s="849">
        <v>267</v>
      </c>
      <c r="O61" s="849">
        <v>5874</v>
      </c>
      <c r="P61" s="837">
        <v>1.2836538461538463</v>
      </c>
      <c r="Q61" s="850">
        <v>22</v>
      </c>
    </row>
    <row r="62" spans="1:17" ht="14.4" customHeight="1" x14ac:dyDescent="0.3">
      <c r="A62" s="831" t="s">
        <v>8545</v>
      </c>
      <c r="B62" s="832" t="s">
        <v>8546</v>
      </c>
      <c r="C62" s="832" t="s">
        <v>6788</v>
      </c>
      <c r="D62" s="832" t="s">
        <v>8559</v>
      </c>
      <c r="E62" s="832" t="s">
        <v>8560</v>
      </c>
      <c r="F62" s="849">
        <v>7</v>
      </c>
      <c r="G62" s="849">
        <v>476</v>
      </c>
      <c r="H62" s="849">
        <v>7</v>
      </c>
      <c r="I62" s="849">
        <v>68</v>
      </c>
      <c r="J62" s="849">
        <v>1</v>
      </c>
      <c r="K62" s="849">
        <v>68</v>
      </c>
      <c r="L62" s="849">
        <v>1</v>
      </c>
      <c r="M62" s="849">
        <v>68</v>
      </c>
      <c r="N62" s="849">
        <v>2</v>
      </c>
      <c r="O62" s="849">
        <v>136</v>
      </c>
      <c r="P62" s="837">
        <v>2</v>
      </c>
      <c r="Q62" s="850">
        <v>68</v>
      </c>
    </row>
    <row r="63" spans="1:17" ht="14.4" customHeight="1" x14ac:dyDescent="0.3">
      <c r="A63" s="831" t="s">
        <v>8545</v>
      </c>
      <c r="B63" s="832" t="s">
        <v>8546</v>
      </c>
      <c r="C63" s="832" t="s">
        <v>6788</v>
      </c>
      <c r="D63" s="832" t="s">
        <v>8561</v>
      </c>
      <c r="E63" s="832" t="s">
        <v>8562</v>
      </c>
      <c r="F63" s="849">
        <v>21</v>
      </c>
      <c r="G63" s="849">
        <v>1302</v>
      </c>
      <c r="H63" s="849">
        <v>4.2</v>
      </c>
      <c r="I63" s="849">
        <v>62</v>
      </c>
      <c r="J63" s="849">
        <v>5</v>
      </c>
      <c r="K63" s="849">
        <v>310</v>
      </c>
      <c r="L63" s="849">
        <v>1</v>
      </c>
      <c r="M63" s="849">
        <v>62</v>
      </c>
      <c r="N63" s="849"/>
      <c r="O63" s="849"/>
      <c r="P63" s="837"/>
      <c r="Q63" s="850"/>
    </row>
    <row r="64" spans="1:17" ht="14.4" customHeight="1" x14ac:dyDescent="0.3">
      <c r="A64" s="831" t="s">
        <v>8545</v>
      </c>
      <c r="B64" s="832" t="s">
        <v>8546</v>
      </c>
      <c r="C64" s="832" t="s">
        <v>6788</v>
      </c>
      <c r="D64" s="832" t="s">
        <v>8563</v>
      </c>
      <c r="E64" s="832" t="s">
        <v>8564</v>
      </c>
      <c r="F64" s="849">
        <v>49</v>
      </c>
      <c r="G64" s="849">
        <v>3038</v>
      </c>
      <c r="H64" s="849">
        <v>0.80327868852459017</v>
      </c>
      <c r="I64" s="849">
        <v>62</v>
      </c>
      <c r="J64" s="849">
        <v>61</v>
      </c>
      <c r="K64" s="849">
        <v>3782</v>
      </c>
      <c r="L64" s="849">
        <v>1</v>
      </c>
      <c r="M64" s="849">
        <v>62</v>
      </c>
      <c r="N64" s="849">
        <v>77</v>
      </c>
      <c r="O64" s="849">
        <v>4774</v>
      </c>
      <c r="P64" s="837">
        <v>1.2622950819672132</v>
      </c>
      <c r="Q64" s="850">
        <v>62</v>
      </c>
    </row>
    <row r="65" spans="1:17" ht="14.4" customHeight="1" x14ac:dyDescent="0.3">
      <c r="A65" s="831" t="s">
        <v>8545</v>
      </c>
      <c r="B65" s="832" t="s">
        <v>8546</v>
      </c>
      <c r="C65" s="832" t="s">
        <v>6788</v>
      </c>
      <c r="D65" s="832" t="s">
        <v>8565</v>
      </c>
      <c r="E65" s="832" t="s">
        <v>8566</v>
      </c>
      <c r="F65" s="849">
        <v>1</v>
      </c>
      <c r="G65" s="849">
        <v>394</v>
      </c>
      <c r="H65" s="849">
        <v>1</v>
      </c>
      <c r="I65" s="849">
        <v>394</v>
      </c>
      <c r="J65" s="849">
        <v>1</v>
      </c>
      <c r="K65" s="849">
        <v>394</v>
      </c>
      <c r="L65" s="849">
        <v>1</v>
      </c>
      <c r="M65" s="849">
        <v>394</v>
      </c>
      <c r="N65" s="849"/>
      <c r="O65" s="849"/>
      <c r="P65" s="837"/>
      <c r="Q65" s="850"/>
    </row>
    <row r="66" spans="1:17" ht="14.4" customHeight="1" x14ac:dyDescent="0.3">
      <c r="A66" s="831" t="s">
        <v>8545</v>
      </c>
      <c r="B66" s="832" t="s">
        <v>8546</v>
      </c>
      <c r="C66" s="832" t="s">
        <v>6788</v>
      </c>
      <c r="D66" s="832" t="s">
        <v>8567</v>
      </c>
      <c r="E66" s="832" t="s">
        <v>8568</v>
      </c>
      <c r="F66" s="849">
        <v>1</v>
      </c>
      <c r="G66" s="849">
        <v>82</v>
      </c>
      <c r="H66" s="849"/>
      <c r="I66" s="849">
        <v>82</v>
      </c>
      <c r="J66" s="849"/>
      <c r="K66" s="849"/>
      <c r="L66" s="849"/>
      <c r="M66" s="849"/>
      <c r="N66" s="849">
        <v>2</v>
      </c>
      <c r="O66" s="849">
        <v>164</v>
      </c>
      <c r="P66" s="837"/>
      <c r="Q66" s="850">
        <v>82</v>
      </c>
    </row>
    <row r="67" spans="1:17" ht="14.4" customHeight="1" x14ac:dyDescent="0.3">
      <c r="A67" s="831" t="s">
        <v>8545</v>
      </c>
      <c r="B67" s="832" t="s">
        <v>8546</v>
      </c>
      <c r="C67" s="832" t="s">
        <v>6788</v>
      </c>
      <c r="D67" s="832" t="s">
        <v>8569</v>
      </c>
      <c r="E67" s="832" t="s">
        <v>8570</v>
      </c>
      <c r="F67" s="849">
        <v>61</v>
      </c>
      <c r="G67" s="849">
        <v>60207</v>
      </c>
      <c r="H67" s="849">
        <v>0.88316317549727164</v>
      </c>
      <c r="I67" s="849">
        <v>987</v>
      </c>
      <c r="J67" s="849">
        <v>69</v>
      </c>
      <c r="K67" s="849">
        <v>68172</v>
      </c>
      <c r="L67" s="849">
        <v>1</v>
      </c>
      <c r="M67" s="849">
        <v>988</v>
      </c>
      <c r="N67" s="849">
        <v>49</v>
      </c>
      <c r="O67" s="849">
        <v>48412</v>
      </c>
      <c r="P67" s="837">
        <v>0.71014492753623193</v>
      </c>
      <c r="Q67" s="850">
        <v>988</v>
      </c>
    </row>
    <row r="68" spans="1:17" ht="14.4" customHeight="1" x14ac:dyDescent="0.3">
      <c r="A68" s="831" t="s">
        <v>8545</v>
      </c>
      <c r="B68" s="832" t="s">
        <v>8546</v>
      </c>
      <c r="C68" s="832" t="s">
        <v>6788</v>
      </c>
      <c r="D68" s="832" t="s">
        <v>8571</v>
      </c>
      <c r="E68" s="832" t="s">
        <v>8572</v>
      </c>
      <c r="F68" s="849">
        <v>4</v>
      </c>
      <c r="G68" s="849">
        <v>252</v>
      </c>
      <c r="H68" s="849">
        <v>0.8</v>
      </c>
      <c r="I68" s="849">
        <v>63</v>
      </c>
      <c r="J68" s="849">
        <v>5</v>
      </c>
      <c r="K68" s="849">
        <v>315</v>
      </c>
      <c r="L68" s="849">
        <v>1</v>
      </c>
      <c r="M68" s="849">
        <v>63</v>
      </c>
      <c r="N68" s="849">
        <v>2</v>
      </c>
      <c r="O68" s="849">
        <v>126</v>
      </c>
      <c r="P68" s="837">
        <v>0.4</v>
      </c>
      <c r="Q68" s="850">
        <v>63</v>
      </c>
    </row>
    <row r="69" spans="1:17" ht="14.4" customHeight="1" x14ac:dyDescent="0.3">
      <c r="A69" s="831" t="s">
        <v>8545</v>
      </c>
      <c r="B69" s="832" t="s">
        <v>8546</v>
      </c>
      <c r="C69" s="832" t="s">
        <v>6788</v>
      </c>
      <c r="D69" s="832" t="s">
        <v>8573</v>
      </c>
      <c r="E69" s="832" t="s">
        <v>8574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18</v>
      </c>
      <c r="P69" s="837"/>
      <c r="Q69" s="850">
        <v>18</v>
      </c>
    </row>
    <row r="70" spans="1:17" ht="14.4" customHeight="1" x14ac:dyDescent="0.3">
      <c r="A70" s="831" t="s">
        <v>8545</v>
      </c>
      <c r="B70" s="832" t="s">
        <v>8546</v>
      </c>
      <c r="C70" s="832" t="s">
        <v>6788</v>
      </c>
      <c r="D70" s="832" t="s">
        <v>8575</v>
      </c>
      <c r="E70" s="832" t="s">
        <v>8576</v>
      </c>
      <c r="F70" s="849">
        <v>8</v>
      </c>
      <c r="G70" s="849">
        <v>136</v>
      </c>
      <c r="H70" s="849">
        <v>1.1428571428571428</v>
      </c>
      <c r="I70" s="849">
        <v>17</v>
      </c>
      <c r="J70" s="849">
        <v>7</v>
      </c>
      <c r="K70" s="849">
        <v>119</v>
      </c>
      <c r="L70" s="849">
        <v>1</v>
      </c>
      <c r="M70" s="849">
        <v>17</v>
      </c>
      <c r="N70" s="849">
        <v>20</v>
      </c>
      <c r="O70" s="849">
        <v>340</v>
      </c>
      <c r="P70" s="837">
        <v>2.8571428571428572</v>
      </c>
      <c r="Q70" s="850">
        <v>17</v>
      </c>
    </row>
    <row r="71" spans="1:17" ht="14.4" customHeight="1" x14ac:dyDescent="0.3">
      <c r="A71" s="831" t="s">
        <v>8545</v>
      </c>
      <c r="B71" s="832" t="s">
        <v>8546</v>
      </c>
      <c r="C71" s="832" t="s">
        <v>6788</v>
      </c>
      <c r="D71" s="832" t="s">
        <v>8577</v>
      </c>
      <c r="E71" s="832" t="s">
        <v>8578</v>
      </c>
      <c r="F71" s="849"/>
      <c r="G71" s="849"/>
      <c r="H71" s="849"/>
      <c r="I71" s="849"/>
      <c r="J71" s="849"/>
      <c r="K71" s="849"/>
      <c r="L71" s="849"/>
      <c r="M71" s="849"/>
      <c r="N71" s="849">
        <v>2</v>
      </c>
      <c r="O71" s="849">
        <v>128</v>
      </c>
      <c r="P71" s="837"/>
      <c r="Q71" s="850">
        <v>64</v>
      </c>
    </row>
    <row r="72" spans="1:17" ht="14.4" customHeight="1" x14ac:dyDescent="0.3">
      <c r="A72" s="831" t="s">
        <v>8545</v>
      </c>
      <c r="B72" s="832" t="s">
        <v>8546</v>
      </c>
      <c r="C72" s="832" t="s">
        <v>6788</v>
      </c>
      <c r="D72" s="832" t="s">
        <v>8579</v>
      </c>
      <c r="E72" s="832" t="s">
        <v>8580</v>
      </c>
      <c r="F72" s="849">
        <v>1</v>
      </c>
      <c r="G72" s="849">
        <v>47</v>
      </c>
      <c r="H72" s="849">
        <v>0.5</v>
      </c>
      <c r="I72" s="849">
        <v>47</v>
      </c>
      <c r="J72" s="849">
        <v>2</v>
      </c>
      <c r="K72" s="849">
        <v>94</v>
      </c>
      <c r="L72" s="849">
        <v>1</v>
      </c>
      <c r="M72" s="849">
        <v>47</v>
      </c>
      <c r="N72" s="849">
        <v>5</v>
      </c>
      <c r="O72" s="849">
        <v>235</v>
      </c>
      <c r="P72" s="837">
        <v>2.5</v>
      </c>
      <c r="Q72" s="850">
        <v>47</v>
      </c>
    </row>
    <row r="73" spans="1:17" ht="14.4" customHeight="1" x14ac:dyDescent="0.3">
      <c r="A73" s="831" t="s">
        <v>8545</v>
      </c>
      <c r="B73" s="832" t="s">
        <v>8546</v>
      </c>
      <c r="C73" s="832" t="s">
        <v>6788</v>
      </c>
      <c r="D73" s="832" t="s">
        <v>8581</v>
      </c>
      <c r="E73" s="832" t="s">
        <v>8582</v>
      </c>
      <c r="F73" s="849">
        <v>1</v>
      </c>
      <c r="G73" s="849">
        <v>60</v>
      </c>
      <c r="H73" s="849">
        <v>0.33333333333333331</v>
      </c>
      <c r="I73" s="849">
        <v>60</v>
      </c>
      <c r="J73" s="849">
        <v>3</v>
      </c>
      <c r="K73" s="849">
        <v>180</v>
      </c>
      <c r="L73" s="849">
        <v>1</v>
      </c>
      <c r="M73" s="849">
        <v>60</v>
      </c>
      <c r="N73" s="849">
        <v>1</v>
      </c>
      <c r="O73" s="849">
        <v>60</v>
      </c>
      <c r="P73" s="837">
        <v>0.33333333333333331</v>
      </c>
      <c r="Q73" s="850">
        <v>60</v>
      </c>
    </row>
    <row r="74" spans="1:17" ht="14.4" customHeight="1" x14ac:dyDescent="0.3">
      <c r="A74" s="831" t="s">
        <v>8545</v>
      </c>
      <c r="B74" s="832" t="s">
        <v>8546</v>
      </c>
      <c r="C74" s="832" t="s">
        <v>6788</v>
      </c>
      <c r="D74" s="832" t="s">
        <v>8583</v>
      </c>
      <c r="E74" s="832" t="s">
        <v>8584</v>
      </c>
      <c r="F74" s="849">
        <v>2</v>
      </c>
      <c r="G74" s="849">
        <v>38</v>
      </c>
      <c r="H74" s="849">
        <v>2</v>
      </c>
      <c r="I74" s="849">
        <v>19</v>
      </c>
      <c r="J74" s="849">
        <v>1</v>
      </c>
      <c r="K74" s="849">
        <v>19</v>
      </c>
      <c r="L74" s="849">
        <v>1</v>
      </c>
      <c r="M74" s="849">
        <v>19</v>
      </c>
      <c r="N74" s="849">
        <v>3</v>
      </c>
      <c r="O74" s="849">
        <v>57</v>
      </c>
      <c r="P74" s="837">
        <v>3</v>
      </c>
      <c r="Q74" s="850">
        <v>19</v>
      </c>
    </row>
    <row r="75" spans="1:17" ht="14.4" customHeight="1" x14ac:dyDescent="0.3">
      <c r="A75" s="831" t="s">
        <v>8545</v>
      </c>
      <c r="B75" s="832" t="s">
        <v>8546</v>
      </c>
      <c r="C75" s="832" t="s">
        <v>6788</v>
      </c>
      <c r="D75" s="832" t="s">
        <v>8585</v>
      </c>
      <c r="E75" s="832" t="s">
        <v>8586</v>
      </c>
      <c r="F75" s="849"/>
      <c r="G75" s="849"/>
      <c r="H75" s="849"/>
      <c r="I75" s="849"/>
      <c r="J75" s="849">
        <v>1</v>
      </c>
      <c r="K75" s="849">
        <v>1463</v>
      </c>
      <c r="L75" s="849">
        <v>1</v>
      </c>
      <c r="M75" s="849">
        <v>1463</v>
      </c>
      <c r="N75" s="849">
        <v>1</v>
      </c>
      <c r="O75" s="849">
        <v>1463</v>
      </c>
      <c r="P75" s="837">
        <v>1</v>
      </c>
      <c r="Q75" s="850">
        <v>1463</v>
      </c>
    </row>
    <row r="76" spans="1:17" ht="14.4" customHeight="1" x14ac:dyDescent="0.3">
      <c r="A76" s="831" t="s">
        <v>8545</v>
      </c>
      <c r="B76" s="832" t="s">
        <v>8546</v>
      </c>
      <c r="C76" s="832" t="s">
        <v>6788</v>
      </c>
      <c r="D76" s="832" t="s">
        <v>8587</v>
      </c>
      <c r="E76" s="832" t="s">
        <v>8588</v>
      </c>
      <c r="F76" s="849">
        <v>1</v>
      </c>
      <c r="G76" s="849">
        <v>391</v>
      </c>
      <c r="H76" s="849"/>
      <c r="I76" s="849">
        <v>391</v>
      </c>
      <c r="J76" s="849"/>
      <c r="K76" s="849"/>
      <c r="L76" s="849"/>
      <c r="M76" s="849"/>
      <c r="N76" s="849">
        <v>1</v>
      </c>
      <c r="O76" s="849">
        <v>392</v>
      </c>
      <c r="P76" s="837"/>
      <c r="Q76" s="850">
        <v>392</v>
      </c>
    </row>
    <row r="77" spans="1:17" ht="14.4" customHeight="1" x14ac:dyDescent="0.3">
      <c r="A77" s="831" t="s">
        <v>8545</v>
      </c>
      <c r="B77" s="832" t="s">
        <v>8546</v>
      </c>
      <c r="C77" s="832" t="s">
        <v>6788</v>
      </c>
      <c r="D77" s="832" t="s">
        <v>8589</v>
      </c>
      <c r="E77" s="832" t="s">
        <v>8590</v>
      </c>
      <c r="F77" s="849">
        <v>1</v>
      </c>
      <c r="G77" s="849">
        <v>462</v>
      </c>
      <c r="H77" s="849"/>
      <c r="I77" s="849">
        <v>462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8545</v>
      </c>
      <c r="B78" s="832" t="s">
        <v>8546</v>
      </c>
      <c r="C78" s="832" t="s">
        <v>6788</v>
      </c>
      <c r="D78" s="832" t="s">
        <v>8591</v>
      </c>
      <c r="E78" s="832" t="s">
        <v>8592</v>
      </c>
      <c r="F78" s="849">
        <v>1</v>
      </c>
      <c r="G78" s="849">
        <v>312</v>
      </c>
      <c r="H78" s="849"/>
      <c r="I78" s="849">
        <v>312</v>
      </c>
      <c r="J78" s="849"/>
      <c r="K78" s="849"/>
      <c r="L78" s="849"/>
      <c r="M78" s="849"/>
      <c r="N78" s="849">
        <v>2</v>
      </c>
      <c r="O78" s="849">
        <v>626</v>
      </c>
      <c r="P78" s="837"/>
      <c r="Q78" s="850">
        <v>313</v>
      </c>
    </row>
    <row r="79" spans="1:17" ht="14.4" customHeight="1" x14ac:dyDescent="0.3">
      <c r="A79" s="831" t="s">
        <v>8545</v>
      </c>
      <c r="B79" s="832" t="s">
        <v>8546</v>
      </c>
      <c r="C79" s="832" t="s">
        <v>6788</v>
      </c>
      <c r="D79" s="832" t="s">
        <v>8593</v>
      </c>
      <c r="E79" s="832" t="s">
        <v>8594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378</v>
      </c>
      <c r="P79" s="837"/>
      <c r="Q79" s="850">
        <v>378</v>
      </c>
    </row>
    <row r="80" spans="1:17" ht="14.4" customHeight="1" x14ac:dyDescent="0.3">
      <c r="A80" s="831" t="s">
        <v>8545</v>
      </c>
      <c r="B80" s="832" t="s">
        <v>8546</v>
      </c>
      <c r="C80" s="832" t="s">
        <v>6788</v>
      </c>
      <c r="D80" s="832" t="s">
        <v>8595</v>
      </c>
      <c r="E80" s="832" t="s">
        <v>8596</v>
      </c>
      <c r="F80" s="849">
        <v>18</v>
      </c>
      <c r="G80" s="849">
        <v>15336</v>
      </c>
      <c r="H80" s="849">
        <v>0.59929660023446663</v>
      </c>
      <c r="I80" s="849">
        <v>852</v>
      </c>
      <c r="J80" s="849">
        <v>30</v>
      </c>
      <c r="K80" s="849">
        <v>25590</v>
      </c>
      <c r="L80" s="849">
        <v>1</v>
      </c>
      <c r="M80" s="849">
        <v>853</v>
      </c>
      <c r="N80" s="849">
        <v>23</v>
      </c>
      <c r="O80" s="849">
        <v>19619</v>
      </c>
      <c r="P80" s="837">
        <v>0.76666666666666672</v>
      </c>
      <c r="Q80" s="850">
        <v>853</v>
      </c>
    </row>
    <row r="81" spans="1:17" ht="14.4" customHeight="1" x14ac:dyDescent="0.3">
      <c r="A81" s="831" t="s">
        <v>8545</v>
      </c>
      <c r="B81" s="832" t="s">
        <v>8546</v>
      </c>
      <c r="C81" s="832" t="s">
        <v>6788</v>
      </c>
      <c r="D81" s="832" t="s">
        <v>8597</v>
      </c>
      <c r="E81" s="832" t="s">
        <v>8598</v>
      </c>
      <c r="F81" s="849">
        <v>4</v>
      </c>
      <c r="G81" s="849">
        <v>744</v>
      </c>
      <c r="H81" s="849">
        <v>0.56837280366692133</v>
      </c>
      <c r="I81" s="849">
        <v>186</v>
      </c>
      <c r="J81" s="849">
        <v>7</v>
      </c>
      <c r="K81" s="849">
        <v>1309</v>
      </c>
      <c r="L81" s="849">
        <v>1</v>
      </c>
      <c r="M81" s="849">
        <v>187</v>
      </c>
      <c r="N81" s="849">
        <v>31</v>
      </c>
      <c r="O81" s="849">
        <v>5797</v>
      </c>
      <c r="P81" s="837">
        <v>4.4285714285714288</v>
      </c>
      <c r="Q81" s="850">
        <v>187</v>
      </c>
    </row>
    <row r="82" spans="1:17" ht="14.4" customHeight="1" x14ac:dyDescent="0.3">
      <c r="A82" s="831" t="s">
        <v>8545</v>
      </c>
      <c r="B82" s="832" t="s">
        <v>8546</v>
      </c>
      <c r="C82" s="832" t="s">
        <v>6788</v>
      </c>
      <c r="D82" s="832" t="s">
        <v>8599</v>
      </c>
      <c r="E82" s="832" t="s">
        <v>8600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238</v>
      </c>
      <c r="P82" s="837"/>
      <c r="Q82" s="850">
        <v>238</v>
      </c>
    </row>
    <row r="83" spans="1:17" ht="14.4" customHeight="1" x14ac:dyDescent="0.3">
      <c r="A83" s="831" t="s">
        <v>8545</v>
      </c>
      <c r="B83" s="832" t="s">
        <v>8546</v>
      </c>
      <c r="C83" s="832" t="s">
        <v>6788</v>
      </c>
      <c r="D83" s="832" t="s">
        <v>8601</v>
      </c>
      <c r="E83" s="832" t="s">
        <v>8602</v>
      </c>
      <c r="F83" s="849">
        <v>2</v>
      </c>
      <c r="G83" s="849">
        <v>618</v>
      </c>
      <c r="H83" s="849">
        <v>0.99677419354838714</v>
      </c>
      <c r="I83" s="849">
        <v>309</v>
      </c>
      <c r="J83" s="849">
        <v>2</v>
      </c>
      <c r="K83" s="849">
        <v>620</v>
      </c>
      <c r="L83" s="849">
        <v>1</v>
      </c>
      <c r="M83" s="849">
        <v>310</v>
      </c>
      <c r="N83" s="849"/>
      <c r="O83" s="849"/>
      <c r="P83" s="837"/>
      <c r="Q83" s="850"/>
    </row>
    <row r="84" spans="1:17" ht="14.4" customHeight="1" x14ac:dyDescent="0.3">
      <c r="A84" s="831" t="s">
        <v>8545</v>
      </c>
      <c r="B84" s="832" t="s">
        <v>8546</v>
      </c>
      <c r="C84" s="832" t="s">
        <v>6788</v>
      </c>
      <c r="D84" s="832" t="s">
        <v>8603</v>
      </c>
      <c r="E84" s="832" t="s">
        <v>8604</v>
      </c>
      <c r="F84" s="849">
        <v>4</v>
      </c>
      <c r="G84" s="849">
        <v>4864</v>
      </c>
      <c r="H84" s="849">
        <v>1.9918099918099919</v>
      </c>
      <c r="I84" s="849">
        <v>1216</v>
      </c>
      <c r="J84" s="849">
        <v>2</v>
      </c>
      <c r="K84" s="849">
        <v>2442</v>
      </c>
      <c r="L84" s="849">
        <v>1</v>
      </c>
      <c r="M84" s="849">
        <v>1221</v>
      </c>
      <c r="N84" s="849">
        <v>1</v>
      </c>
      <c r="O84" s="849">
        <v>1222</v>
      </c>
      <c r="P84" s="837">
        <v>0.50040950040950039</v>
      </c>
      <c r="Q84" s="850">
        <v>1222</v>
      </c>
    </row>
    <row r="85" spans="1:17" ht="14.4" customHeight="1" x14ac:dyDescent="0.3">
      <c r="A85" s="831" t="s">
        <v>8545</v>
      </c>
      <c r="B85" s="832" t="s">
        <v>8546</v>
      </c>
      <c r="C85" s="832" t="s">
        <v>6788</v>
      </c>
      <c r="D85" s="832" t="s">
        <v>8605</v>
      </c>
      <c r="E85" s="832" t="s">
        <v>8606</v>
      </c>
      <c r="F85" s="849">
        <v>25</v>
      </c>
      <c r="G85" s="849">
        <v>19650</v>
      </c>
      <c r="H85" s="849">
        <v>1.0855753825755483</v>
      </c>
      <c r="I85" s="849">
        <v>786</v>
      </c>
      <c r="J85" s="849">
        <v>23</v>
      </c>
      <c r="K85" s="849">
        <v>18101</v>
      </c>
      <c r="L85" s="849">
        <v>1</v>
      </c>
      <c r="M85" s="849">
        <v>787</v>
      </c>
      <c r="N85" s="849">
        <v>24</v>
      </c>
      <c r="O85" s="849">
        <v>18912</v>
      </c>
      <c r="P85" s="837">
        <v>1.044804154466604</v>
      </c>
      <c r="Q85" s="850">
        <v>788</v>
      </c>
    </row>
    <row r="86" spans="1:17" ht="14.4" customHeight="1" x14ac:dyDescent="0.3">
      <c r="A86" s="831" t="s">
        <v>8545</v>
      </c>
      <c r="B86" s="832" t="s">
        <v>8546</v>
      </c>
      <c r="C86" s="832" t="s">
        <v>6788</v>
      </c>
      <c r="D86" s="832" t="s">
        <v>8607</v>
      </c>
      <c r="E86" s="832" t="s">
        <v>8608</v>
      </c>
      <c r="F86" s="849"/>
      <c r="G86" s="849"/>
      <c r="H86" s="849"/>
      <c r="I86" s="849"/>
      <c r="J86" s="849">
        <v>1</v>
      </c>
      <c r="K86" s="849">
        <v>189</v>
      </c>
      <c r="L86" s="849">
        <v>1</v>
      </c>
      <c r="M86" s="849">
        <v>189</v>
      </c>
      <c r="N86" s="849"/>
      <c r="O86" s="849"/>
      <c r="P86" s="837"/>
      <c r="Q86" s="850"/>
    </row>
    <row r="87" spans="1:17" ht="14.4" customHeight="1" x14ac:dyDescent="0.3">
      <c r="A87" s="831" t="s">
        <v>8545</v>
      </c>
      <c r="B87" s="832" t="s">
        <v>8546</v>
      </c>
      <c r="C87" s="832" t="s">
        <v>6788</v>
      </c>
      <c r="D87" s="832" t="s">
        <v>8609</v>
      </c>
      <c r="E87" s="832" t="s">
        <v>8610</v>
      </c>
      <c r="F87" s="849">
        <v>1</v>
      </c>
      <c r="G87" s="849">
        <v>228</v>
      </c>
      <c r="H87" s="849">
        <v>0.49781659388646288</v>
      </c>
      <c r="I87" s="849">
        <v>228</v>
      </c>
      <c r="J87" s="849">
        <v>2</v>
      </c>
      <c r="K87" s="849">
        <v>458</v>
      </c>
      <c r="L87" s="849">
        <v>1</v>
      </c>
      <c r="M87" s="849">
        <v>229</v>
      </c>
      <c r="N87" s="849">
        <v>2</v>
      </c>
      <c r="O87" s="849">
        <v>458</v>
      </c>
      <c r="P87" s="837">
        <v>1</v>
      </c>
      <c r="Q87" s="850">
        <v>229</v>
      </c>
    </row>
    <row r="88" spans="1:17" ht="14.4" customHeight="1" x14ac:dyDescent="0.3">
      <c r="A88" s="831" t="s">
        <v>8545</v>
      </c>
      <c r="B88" s="832" t="s">
        <v>8546</v>
      </c>
      <c r="C88" s="832" t="s">
        <v>6788</v>
      </c>
      <c r="D88" s="832" t="s">
        <v>4061</v>
      </c>
      <c r="E88" s="832" t="s">
        <v>8611</v>
      </c>
      <c r="F88" s="849"/>
      <c r="G88" s="849"/>
      <c r="H88" s="849"/>
      <c r="I88" s="849"/>
      <c r="J88" s="849">
        <v>3</v>
      </c>
      <c r="K88" s="849">
        <v>1686</v>
      </c>
      <c r="L88" s="849">
        <v>1</v>
      </c>
      <c r="M88" s="849">
        <v>562</v>
      </c>
      <c r="N88" s="849"/>
      <c r="O88" s="849"/>
      <c r="P88" s="837"/>
      <c r="Q88" s="850"/>
    </row>
    <row r="89" spans="1:17" ht="14.4" customHeight="1" x14ac:dyDescent="0.3">
      <c r="A89" s="831" t="s">
        <v>8545</v>
      </c>
      <c r="B89" s="832" t="s">
        <v>8546</v>
      </c>
      <c r="C89" s="832" t="s">
        <v>6788</v>
      </c>
      <c r="D89" s="832" t="s">
        <v>8612</v>
      </c>
      <c r="E89" s="832" t="s">
        <v>8613</v>
      </c>
      <c r="F89" s="849"/>
      <c r="G89" s="849"/>
      <c r="H89" s="849"/>
      <c r="I89" s="849"/>
      <c r="J89" s="849">
        <v>1</v>
      </c>
      <c r="K89" s="849">
        <v>172</v>
      </c>
      <c r="L89" s="849">
        <v>1</v>
      </c>
      <c r="M89" s="849">
        <v>172</v>
      </c>
      <c r="N89" s="849"/>
      <c r="O89" s="849"/>
      <c r="P89" s="837"/>
      <c r="Q89" s="850"/>
    </row>
    <row r="90" spans="1:17" ht="14.4" customHeight="1" x14ac:dyDescent="0.3">
      <c r="A90" s="831" t="s">
        <v>8545</v>
      </c>
      <c r="B90" s="832" t="s">
        <v>8546</v>
      </c>
      <c r="C90" s="832" t="s">
        <v>6788</v>
      </c>
      <c r="D90" s="832" t="s">
        <v>8614</v>
      </c>
      <c r="E90" s="832" t="s">
        <v>8615</v>
      </c>
      <c r="F90" s="849"/>
      <c r="G90" s="849"/>
      <c r="H90" s="849"/>
      <c r="I90" s="849"/>
      <c r="J90" s="849">
        <v>1</v>
      </c>
      <c r="K90" s="849">
        <v>201</v>
      </c>
      <c r="L90" s="849">
        <v>1</v>
      </c>
      <c r="M90" s="849">
        <v>201</v>
      </c>
      <c r="N90" s="849"/>
      <c r="O90" s="849"/>
      <c r="P90" s="837"/>
      <c r="Q90" s="850"/>
    </row>
    <row r="91" spans="1:17" ht="14.4" customHeight="1" x14ac:dyDescent="0.3">
      <c r="A91" s="831" t="s">
        <v>8545</v>
      </c>
      <c r="B91" s="832" t="s">
        <v>8546</v>
      </c>
      <c r="C91" s="832" t="s">
        <v>6788</v>
      </c>
      <c r="D91" s="832" t="s">
        <v>8616</v>
      </c>
      <c r="E91" s="832" t="s">
        <v>8617</v>
      </c>
      <c r="F91" s="849"/>
      <c r="G91" s="849"/>
      <c r="H91" s="849"/>
      <c r="I91" s="849"/>
      <c r="J91" s="849">
        <v>4</v>
      </c>
      <c r="K91" s="849">
        <v>532</v>
      </c>
      <c r="L91" s="849">
        <v>1</v>
      </c>
      <c r="M91" s="849">
        <v>133</v>
      </c>
      <c r="N91" s="849">
        <v>1</v>
      </c>
      <c r="O91" s="849">
        <v>133</v>
      </c>
      <c r="P91" s="837">
        <v>0.25</v>
      </c>
      <c r="Q91" s="850">
        <v>133</v>
      </c>
    </row>
    <row r="92" spans="1:17" ht="14.4" customHeight="1" x14ac:dyDescent="0.3">
      <c r="A92" s="831" t="s">
        <v>8545</v>
      </c>
      <c r="B92" s="832" t="s">
        <v>8546</v>
      </c>
      <c r="C92" s="832" t="s">
        <v>6788</v>
      </c>
      <c r="D92" s="832" t="s">
        <v>8618</v>
      </c>
      <c r="E92" s="832" t="s">
        <v>8619</v>
      </c>
      <c r="F92" s="849"/>
      <c r="G92" s="849"/>
      <c r="H92" s="849"/>
      <c r="I92" s="849"/>
      <c r="J92" s="849">
        <v>1</v>
      </c>
      <c r="K92" s="849">
        <v>414</v>
      </c>
      <c r="L92" s="849">
        <v>1</v>
      </c>
      <c r="M92" s="849">
        <v>414</v>
      </c>
      <c r="N92" s="849"/>
      <c r="O92" s="849"/>
      <c r="P92" s="837"/>
      <c r="Q92" s="850"/>
    </row>
    <row r="93" spans="1:17" ht="14.4" customHeight="1" x14ac:dyDescent="0.3">
      <c r="A93" s="831" t="s">
        <v>8545</v>
      </c>
      <c r="B93" s="832" t="s">
        <v>8546</v>
      </c>
      <c r="C93" s="832" t="s">
        <v>6788</v>
      </c>
      <c r="D93" s="832" t="s">
        <v>8620</v>
      </c>
      <c r="E93" s="832" t="s">
        <v>8621</v>
      </c>
      <c r="F93" s="849"/>
      <c r="G93" s="849"/>
      <c r="H93" s="849"/>
      <c r="I93" s="849"/>
      <c r="J93" s="849">
        <v>1</v>
      </c>
      <c r="K93" s="849">
        <v>396</v>
      </c>
      <c r="L93" s="849">
        <v>1</v>
      </c>
      <c r="M93" s="849">
        <v>396</v>
      </c>
      <c r="N93" s="849"/>
      <c r="O93" s="849"/>
      <c r="P93" s="837"/>
      <c r="Q93" s="850"/>
    </row>
    <row r="94" spans="1:17" ht="14.4" customHeight="1" x14ac:dyDescent="0.3">
      <c r="A94" s="831" t="s">
        <v>8545</v>
      </c>
      <c r="B94" s="832" t="s">
        <v>8546</v>
      </c>
      <c r="C94" s="832" t="s">
        <v>6788</v>
      </c>
      <c r="D94" s="832" t="s">
        <v>8622</v>
      </c>
      <c r="E94" s="832" t="s">
        <v>8623</v>
      </c>
      <c r="F94" s="849">
        <v>219</v>
      </c>
      <c r="G94" s="849">
        <v>6570</v>
      </c>
      <c r="H94" s="849">
        <v>0.95633187772925765</v>
      </c>
      <c r="I94" s="849">
        <v>30</v>
      </c>
      <c r="J94" s="849">
        <v>229</v>
      </c>
      <c r="K94" s="849">
        <v>6870</v>
      </c>
      <c r="L94" s="849">
        <v>1</v>
      </c>
      <c r="M94" s="849">
        <v>30</v>
      </c>
      <c r="N94" s="849">
        <v>281</v>
      </c>
      <c r="O94" s="849">
        <v>8430</v>
      </c>
      <c r="P94" s="837">
        <v>1.2270742358078603</v>
      </c>
      <c r="Q94" s="850">
        <v>30</v>
      </c>
    </row>
    <row r="95" spans="1:17" ht="14.4" customHeight="1" x14ac:dyDescent="0.3">
      <c r="A95" s="831" t="s">
        <v>8545</v>
      </c>
      <c r="B95" s="832" t="s">
        <v>8546</v>
      </c>
      <c r="C95" s="832" t="s">
        <v>6788</v>
      </c>
      <c r="D95" s="832" t="s">
        <v>8624</v>
      </c>
      <c r="E95" s="832" t="s">
        <v>8625</v>
      </c>
      <c r="F95" s="849">
        <v>1</v>
      </c>
      <c r="G95" s="849">
        <v>50</v>
      </c>
      <c r="H95" s="849">
        <v>0.33333333333333331</v>
      </c>
      <c r="I95" s="849">
        <v>50</v>
      </c>
      <c r="J95" s="849">
        <v>3</v>
      </c>
      <c r="K95" s="849">
        <v>150</v>
      </c>
      <c r="L95" s="849">
        <v>1</v>
      </c>
      <c r="M95" s="849">
        <v>50</v>
      </c>
      <c r="N95" s="849">
        <v>1</v>
      </c>
      <c r="O95" s="849">
        <v>50</v>
      </c>
      <c r="P95" s="837">
        <v>0.33333333333333331</v>
      </c>
      <c r="Q95" s="850">
        <v>50</v>
      </c>
    </row>
    <row r="96" spans="1:17" ht="14.4" customHeight="1" x14ac:dyDescent="0.3">
      <c r="A96" s="831" t="s">
        <v>8545</v>
      </c>
      <c r="B96" s="832" t="s">
        <v>8546</v>
      </c>
      <c r="C96" s="832" t="s">
        <v>6788</v>
      </c>
      <c r="D96" s="832" t="s">
        <v>8626</v>
      </c>
      <c r="E96" s="832" t="s">
        <v>8627</v>
      </c>
      <c r="F96" s="849">
        <v>16</v>
      </c>
      <c r="G96" s="849">
        <v>192</v>
      </c>
      <c r="H96" s="849">
        <v>0.32653061224489793</v>
      </c>
      <c r="I96" s="849">
        <v>12</v>
      </c>
      <c r="J96" s="849">
        <v>49</v>
      </c>
      <c r="K96" s="849">
        <v>588</v>
      </c>
      <c r="L96" s="849">
        <v>1</v>
      </c>
      <c r="M96" s="849">
        <v>12</v>
      </c>
      <c r="N96" s="849">
        <v>33</v>
      </c>
      <c r="O96" s="849">
        <v>396</v>
      </c>
      <c r="P96" s="837">
        <v>0.67346938775510201</v>
      </c>
      <c r="Q96" s="850">
        <v>12</v>
      </c>
    </row>
    <row r="97" spans="1:17" ht="14.4" customHeight="1" x14ac:dyDescent="0.3">
      <c r="A97" s="831" t="s">
        <v>8545</v>
      </c>
      <c r="B97" s="832" t="s">
        <v>8546</v>
      </c>
      <c r="C97" s="832" t="s">
        <v>6788</v>
      </c>
      <c r="D97" s="832" t="s">
        <v>8628</v>
      </c>
      <c r="E97" s="832" t="s">
        <v>8629</v>
      </c>
      <c r="F97" s="849">
        <v>3</v>
      </c>
      <c r="G97" s="849">
        <v>546</v>
      </c>
      <c r="H97" s="849">
        <v>0.21311475409836064</v>
      </c>
      <c r="I97" s="849">
        <v>182</v>
      </c>
      <c r="J97" s="849">
        <v>14</v>
      </c>
      <c r="K97" s="849">
        <v>2562</v>
      </c>
      <c r="L97" s="849">
        <v>1</v>
      </c>
      <c r="M97" s="849">
        <v>183</v>
      </c>
      <c r="N97" s="849">
        <v>2</v>
      </c>
      <c r="O97" s="849">
        <v>366</v>
      </c>
      <c r="P97" s="837">
        <v>0.14285714285714285</v>
      </c>
      <c r="Q97" s="850">
        <v>183</v>
      </c>
    </row>
    <row r="98" spans="1:17" ht="14.4" customHeight="1" x14ac:dyDescent="0.3">
      <c r="A98" s="831" t="s">
        <v>8545</v>
      </c>
      <c r="B98" s="832" t="s">
        <v>8546</v>
      </c>
      <c r="C98" s="832" t="s">
        <v>6788</v>
      </c>
      <c r="D98" s="832" t="s">
        <v>8630</v>
      </c>
      <c r="E98" s="832" t="s">
        <v>8631</v>
      </c>
      <c r="F98" s="849">
        <v>4</v>
      </c>
      <c r="G98" s="849">
        <v>288</v>
      </c>
      <c r="H98" s="849">
        <v>0.78904109589041094</v>
      </c>
      <c r="I98" s="849">
        <v>72</v>
      </c>
      <c r="J98" s="849">
        <v>5</v>
      </c>
      <c r="K98" s="849">
        <v>365</v>
      </c>
      <c r="L98" s="849">
        <v>1</v>
      </c>
      <c r="M98" s="849">
        <v>73</v>
      </c>
      <c r="N98" s="849">
        <v>6</v>
      </c>
      <c r="O98" s="849">
        <v>438</v>
      </c>
      <c r="P98" s="837">
        <v>1.2</v>
      </c>
      <c r="Q98" s="850">
        <v>73</v>
      </c>
    </row>
    <row r="99" spans="1:17" ht="14.4" customHeight="1" x14ac:dyDescent="0.3">
      <c r="A99" s="831" t="s">
        <v>8545</v>
      </c>
      <c r="B99" s="832" t="s">
        <v>8546</v>
      </c>
      <c r="C99" s="832" t="s">
        <v>6788</v>
      </c>
      <c r="D99" s="832" t="s">
        <v>8632</v>
      </c>
      <c r="E99" s="832" t="s">
        <v>8633</v>
      </c>
      <c r="F99" s="849">
        <v>2</v>
      </c>
      <c r="G99" s="849">
        <v>366</v>
      </c>
      <c r="H99" s="849">
        <v>0.33152173913043476</v>
      </c>
      <c r="I99" s="849">
        <v>183</v>
      </c>
      <c r="J99" s="849">
        <v>6</v>
      </c>
      <c r="K99" s="849">
        <v>1104</v>
      </c>
      <c r="L99" s="849">
        <v>1</v>
      </c>
      <c r="M99" s="849">
        <v>184</v>
      </c>
      <c r="N99" s="849">
        <v>1</v>
      </c>
      <c r="O99" s="849">
        <v>184</v>
      </c>
      <c r="P99" s="837">
        <v>0.16666666666666666</v>
      </c>
      <c r="Q99" s="850">
        <v>184</v>
      </c>
    </row>
    <row r="100" spans="1:17" ht="14.4" customHeight="1" x14ac:dyDescent="0.3">
      <c r="A100" s="831" t="s">
        <v>8545</v>
      </c>
      <c r="B100" s="832" t="s">
        <v>8546</v>
      </c>
      <c r="C100" s="832" t="s">
        <v>6788</v>
      </c>
      <c r="D100" s="832" t="s">
        <v>8634</v>
      </c>
      <c r="E100" s="832" t="s">
        <v>8635</v>
      </c>
      <c r="F100" s="849">
        <v>827</v>
      </c>
      <c r="G100" s="849">
        <v>122396</v>
      </c>
      <c r="H100" s="849">
        <v>1.0017678834506465</v>
      </c>
      <c r="I100" s="849">
        <v>148</v>
      </c>
      <c r="J100" s="849">
        <v>820</v>
      </c>
      <c r="K100" s="849">
        <v>122180</v>
      </c>
      <c r="L100" s="849">
        <v>1</v>
      </c>
      <c r="M100" s="849">
        <v>149</v>
      </c>
      <c r="N100" s="849">
        <v>913</v>
      </c>
      <c r="O100" s="849">
        <v>136037</v>
      </c>
      <c r="P100" s="837">
        <v>1.1134146341463416</v>
      </c>
      <c r="Q100" s="850">
        <v>149</v>
      </c>
    </row>
    <row r="101" spans="1:17" ht="14.4" customHeight="1" x14ac:dyDescent="0.3">
      <c r="A101" s="831" t="s">
        <v>8545</v>
      </c>
      <c r="B101" s="832" t="s">
        <v>8546</v>
      </c>
      <c r="C101" s="832" t="s">
        <v>6788</v>
      </c>
      <c r="D101" s="832" t="s">
        <v>8636</v>
      </c>
      <c r="E101" s="832" t="s">
        <v>8637</v>
      </c>
      <c r="F101" s="849">
        <v>880</v>
      </c>
      <c r="G101" s="849">
        <v>26400</v>
      </c>
      <c r="H101" s="849">
        <v>0.88</v>
      </c>
      <c r="I101" s="849">
        <v>30</v>
      </c>
      <c r="J101" s="849">
        <v>1000</v>
      </c>
      <c r="K101" s="849">
        <v>30000</v>
      </c>
      <c r="L101" s="849">
        <v>1</v>
      </c>
      <c r="M101" s="849">
        <v>30</v>
      </c>
      <c r="N101" s="849">
        <v>1061</v>
      </c>
      <c r="O101" s="849">
        <v>31830</v>
      </c>
      <c r="P101" s="837">
        <v>1.0609999999999999</v>
      </c>
      <c r="Q101" s="850">
        <v>30</v>
      </c>
    </row>
    <row r="102" spans="1:17" ht="14.4" customHeight="1" x14ac:dyDescent="0.3">
      <c r="A102" s="831" t="s">
        <v>8545</v>
      </c>
      <c r="B102" s="832" t="s">
        <v>8546</v>
      </c>
      <c r="C102" s="832" t="s">
        <v>6788</v>
      </c>
      <c r="D102" s="832" t="s">
        <v>8638</v>
      </c>
      <c r="E102" s="832" t="s">
        <v>8639</v>
      </c>
      <c r="F102" s="849">
        <v>104</v>
      </c>
      <c r="G102" s="849">
        <v>3224</v>
      </c>
      <c r="H102" s="849">
        <v>1.1063829787234043</v>
      </c>
      <c r="I102" s="849">
        <v>31</v>
      </c>
      <c r="J102" s="849">
        <v>94</v>
      </c>
      <c r="K102" s="849">
        <v>2914</v>
      </c>
      <c r="L102" s="849">
        <v>1</v>
      </c>
      <c r="M102" s="849">
        <v>31</v>
      </c>
      <c r="N102" s="849">
        <v>109</v>
      </c>
      <c r="O102" s="849">
        <v>3379</v>
      </c>
      <c r="P102" s="837">
        <v>1.1595744680851063</v>
      </c>
      <c r="Q102" s="850">
        <v>31</v>
      </c>
    </row>
    <row r="103" spans="1:17" ht="14.4" customHeight="1" x14ac:dyDescent="0.3">
      <c r="A103" s="831" t="s">
        <v>8545</v>
      </c>
      <c r="B103" s="832" t="s">
        <v>8546</v>
      </c>
      <c r="C103" s="832" t="s">
        <v>6788</v>
      </c>
      <c r="D103" s="832" t="s">
        <v>8640</v>
      </c>
      <c r="E103" s="832" t="s">
        <v>8641</v>
      </c>
      <c r="F103" s="849">
        <v>146</v>
      </c>
      <c r="G103" s="849">
        <v>3942</v>
      </c>
      <c r="H103" s="849">
        <v>1.0428571428571429</v>
      </c>
      <c r="I103" s="849">
        <v>27</v>
      </c>
      <c r="J103" s="849">
        <v>140</v>
      </c>
      <c r="K103" s="849">
        <v>3780</v>
      </c>
      <c r="L103" s="849">
        <v>1</v>
      </c>
      <c r="M103" s="849">
        <v>27</v>
      </c>
      <c r="N103" s="849">
        <v>175</v>
      </c>
      <c r="O103" s="849">
        <v>4725</v>
      </c>
      <c r="P103" s="837">
        <v>1.25</v>
      </c>
      <c r="Q103" s="850">
        <v>27</v>
      </c>
    </row>
    <row r="104" spans="1:17" ht="14.4" customHeight="1" x14ac:dyDescent="0.3">
      <c r="A104" s="831" t="s">
        <v>8545</v>
      </c>
      <c r="B104" s="832" t="s">
        <v>8546</v>
      </c>
      <c r="C104" s="832" t="s">
        <v>6788</v>
      </c>
      <c r="D104" s="832" t="s">
        <v>8642</v>
      </c>
      <c r="E104" s="832" t="s">
        <v>8643</v>
      </c>
      <c r="F104" s="849">
        <v>1</v>
      </c>
      <c r="G104" s="849">
        <v>255</v>
      </c>
      <c r="H104" s="849">
        <v>0.99609375</v>
      </c>
      <c r="I104" s="849">
        <v>255</v>
      </c>
      <c r="J104" s="849">
        <v>1</v>
      </c>
      <c r="K104" s="849">
        <v>256</v>
      </c>
      <c r="L104" s="849">
        <v>1</v>
      </c>
      <c r="M104" s="849">
        <v>256</v>
      </c>
      <c r="N104" s="849"/>
      <c r="O104" s="849"/>
      <c r="P104" s="837"/>
      <c r="Q104" s="850"/>
    </row>
    <row r="105" spans="1:17" ht="14.4" customHeight="1" x14ac:dyDescent="0.3">
      <c r="A105" s="831" t="s">
        <v>8545</v>
      </c>
      <c r="B105" s="832" t="s">
        <v>8546</v>
      </c>
      <c r="C105" s="832" t="s">
        <v>6788</v>
      </c>
      <c r="D105" s="832" t="s">
        <v>8644</v>
      </c>
      <c r="E105" s="832" t="s">
        <v>8645</v>
      </c>
      <c r="F105" s="849"/>
      <c r="G105" s="849"/>
      <c r="H105" s="849"/>
      <c r="I105" s="849"/>
      <c r="J105" s="849">
        <v>1</v>
      </c>
      <c r="K105" s="849">
        <v>163</v>
      </c>
      <c r="L105" s="849">
        <v>1</v>
      </c>
      <c r="M105" s="849">
        <v>163</v>
      </c>
      <c r="N105" s="849"/>
      <c r="O105" s="849"/>
      <c r="P105" s="837"/>
      <c r="Q105" s="850"/>
    </row>
    <row r="106" spans="1:17" ht="14.4" customHeight="1" x14ac:dyDescent="0.3">
      <c r="A106" s="831" t="s">
        <v>8545</v>
      </c>
      <c r="B106" s="832" t="s">
        <v>8546</v>
      </c>
      <c r="C106" s="832" t="s">
        <v>6788</v>
      </c>
      <c r="D106" s="832" t="s">
        <v>8646</v>
      </c>
      <c r="E106" s="832" t="s">
        <v>8647</v>
      </c>
      <c r="F106" s="849">
        <v>2</v>
      </c>
      <c r="G106" s="849">
        <v>44</v>
      </c>
      <c r="H106" s="849"/>
      <c r="I106" s="849">
        <v>22</v>
      </c>
      <c r="J106" s="849"/>
      <c r="K106" s="849"/>
      <c r="L106" s="849"/>
      <c r="M106" s="849"/>
      <c r="N106" s="849">
        <v>4</v>
      </c>
      <c r="O106" s="849">
        <v>88</v>
      </c>
      <c r="P106" s="837"/>
      <c r="Q106" s="850">
        <v>22</v>
      </c>
    </row>
    <row r="107" spans="1:17" ht="14.4" customHeight="1" x14ac:dyDescent="0.3">
      <c r="A107" s="831" t="s">
        <v>8545</v>
      </c>
      <c r="B107" s="832" t="s">
        <v>8546</v>
      </c>
      <c r="C107" s="832" t="s">
        <v>6788</v>
      </c>
      <c r="D107" s="832" t="s">
        <v>8648</v>
      </c>
      <c r="E107" s="832" t="s">
        <v>8649</v>
      </c>
      <c r="F107" s="849"/>
      <c r="G107" s="849"/>
      <c r="H107" s="849"/>
      <c r="I107" s="849"/>
      <c r="J107" s="849">
        <v>1</v>
      </c>
      <c r="K107" s="849">
        <v>870</v>
      </c>
      <c r="L107" s="849">
        <v>1</v>
      </c>
      <c r="M107" s="849">
        <v>870</v>
      </c>
      <c r="N107" s="849"/>
      <c r="O107" s="849"/>
      <c r="P107" s="837"/>
      <c r="Q107" s="850"/>
    </row>
    <row r="108" spans="1:17" ht="14.4" customHeight="1" x14ac:dyDescent="0.3">
      <c r="A108" s="831" t="s">
        <v>8545</v>
      </c>
      <c r="B108" s="832" t="s">
        <v>8546</v>
      </c>
      <c r="C108" s="832" t="s">
        <v>6788</v>
      </c>
      <c r="D108" s="832" t="s">
        <v>8650</v>
      </c>
      <c r="E108" s="832" t="s">
        <v>8651</v>
      </c>
      <c r="F108" s="849">
        <v>183</v>
      </c>
      <c r="G108" s="849">
        <v>4575</v>
      </c>
      <c r="H108" s="849">
        <v>1.0764705882352941</v>
      </c>
      <c r="I108" s="849">
        <v>25</v>
      </c>
      <c r="J108" s="849">
        <v>170</v>
      </c>
      <c r="K108" s="849">
        <v>4250</v>
      </c>
      <c r="L108" s="849">
        <v>1</v>
      </c>
      <c r="M108" s="849">
        <v>25</v>
      </c>
      <c r="N108" s="849">
        <v>227</v>
      </c>
      <c r="O108" s="849">
        <v>5675</v>
      </c>
      <c r="P108" s="837">
        <v>1.3352941176470587</v>
      </c>
      <c r="Q108" s="850">
        <v>25</v>
      </c>
    </row>
    <row r="109" spans="1:17" ht="14.4" customHeight="1" x14ac:dyDescent="0.3">
      <c r="A109" s="831" t="s">
        <v>8545</v>
      </c>
      <c r="B109" s="832" t="s">
        <v>8546</v>
      </c>
      <c r="C109" s="832" t="s">
        <v>6788</v>
      </c>
      <c r="D109" s="832" t="s">
        <v>8652</v>
      </c>
      <c r="E109" s="832" t="s">
        <v>8653</v>
      </c>
      <c r="F109" s="849">
        <v>4</v>
      </c>
      <c r="G109" s="849">
        <v>132</v>
      </c>
      <c r="H109" s="849">
        <v>4</v>
      </c>
      <c r="I109" s="849">
        <v>33</v>
      </c>
      <c r="J109" s="849">
        <v>1</v>
      </c>
      <c r="K109" s="849">
        <v>33</v>
      </c>
      <c r="L109" s="849">
        <v>1</v>
      </c>
      <c r="M109" s="849">
        <v>33</v>
      </c>
      <c r="N109" s="849">
        <v>7</v>
      </c>
      <c r="O109" s="849">
        <v>231</v>
      </c>
      <c r="P109" s="837">
        <v>7</v>
      </c>
      <c r="Q109" s="850">
        <v>33</v>
      </c>
    </row>
    <row r="110" spans="1:17" ht="14.4" customHeight="1" x14ac:dyDescent="0.3">
      <c r="A110" s="831" t="s">
        <v>8545</v>
      </c>
      <c r="B110" s="832" t="s">
        <v>8546</v>
      </c>
      <c r="C110" s="832" t="s">
        <v>6788</v>
      </c>
      <c r="D110" s="832" t="s">
        <v>8654</v>
      </c>
      <c r="E110" s="832" t="s">
        <v>8655</v>
      </c>
      <c r="F110" s="849">
        <v>2</v>
      </c>
      <c r="G110" s="849">
        <v>60</v>
      </c>
      <c r="H110" s="849">
        <v>2</v>
      </c>
      <c r="I110" s="849">
        <v>30</v>
      </c>
      <c r="J110" s="849">
        <v>1</v>
      </c>
      <c r="K110" s="849">
        <v>30</v>
      </c>
      <c r="L110" s="849">
        <v>1</v>
      </c>
      <c r="M110" s="849">
        <v>30</v>
      </c>
      <c r="N110" s="849">
        <v>1</v>
      </c>
      <c r="O110" s="849">
        <v>30</v>
      </c>
      <c r="P110" s="837">
        <v>1</v>
      </c>
      <c r="Q110" s="850">
        <v>30</v>
      </c>
    </row>
    <row r="111" spans="1:17" ht="14.4" customHeight="1" x14ac:dyDescent="0.3">
      <c r="A111" s="831" t="s">
        <v>8545</v>
      </c>
      <c r="B111" s="832" t="s">
        <v>8546</v>
      </c>
      <c r="C111" s="832" t="s">
        <v>6788</v>
      </c>
      <c r="D111" s="832" t="s">
        <v>8656</v>
      </c>
      <c r="E111" s="832" t="s">
        <v>8657</v>
      </c>
      <c r="F111" s="849"/>
      <c r="G111" s="849"/>
      <c r="H111" s="849"/>
      <c r="I111" s="849"/>
      <c r="J111" s="849">
        <v>1</v>
      </c>
      <c r="K111" s="849">
        <v>205</v>
      </c>
      <c r="L111" s="849">
        <v>1</v>
      </c>
      <c r="M111" s="849">
        <v>205</v>
      </c>
      <c r="N111" s="849">
        <v>1</v>
      </c>
      <c r="O111" s="849">
        <v>205</v>
      </c>
      <c r="P111" s="837">
        <v>1</v>
      </c>
      <c r="Q111" s="850">
        <v>205</v>
      </c>
    </row>
    <row r="112" spans="1:17" ht="14.4" customHeight="1" x14ac:dyDescent="0.3">
      <c r="A112" s="831" t="s">
        <v>8545</v>
      </c>
      <c r="B112" s="832" t="s">
        <v>8546</v>
      </c>
      <c r="C112" s="832" t="s">
        <v>6788</v>
      </c>
      <c r="D112" s="832" t="s">
        <v>8658</v>
      </c>
      <c r="E112" s="832" t="s">
        <v>8659</v>
      </c>
      <c r="F112" s="849">
        <v>4</v>
      </c>
      <c r="G112" s="849">
        <v>104</v>
      </c>
      <c r="H112" s="849">
        <v>0.66666666666666663</v>
      </c>
      <c r="I112" s="849">
        <v>26</v>
      </c>
      <c r="J112" s="849">
        <v>6</v>
      </c>
      <c r="K112" s="849">
        <v>156</v>
      </c>
      <c r="L112" s="849">
        <v>1</v>
      </c>
      <c r="M112" s="849">
        <v>26</v>
      </c>
      <c r="N112" s="849">
        <v>3</v>
      </c>
      <c r="O112" s="849">
        <v>78</v>
      </c>
      <c r="P112" s="837">
        <v>0.5</v>
      </c>
      <c r="Q112" s="850">
        <v>26</v>
      </c>
    </row>
    <row r="113" spans="1:17" ht="14.4" customHeight="1" x14ac:dyDescent="0.3">
      <c r="A113" s="831" t="s">
        <v>8545</v>
      </c>
      <c r="B113" s="832" t="s">
        <v>8546</v>
      </c>
      <c r="C113" s="832" t="s">
        <v>6788</v>
      </c>
      <c r="D113" s="832" t="s">
        <v>8660</v>
      </c>
      <c r="E113" s="832" t="s">
        <v>8661</v>
      </c>
      <c r="F113" s="849">
        <v>16</v>
      </c>
      <c r="G113" s="849">
        <v>1344</v>
      </c>
      <c r="H113" s="849">
        <v>2.6666666666666665</v>
      </c>
      <c r="I113" s="849">
        <v>84</v>
      </c>
      <c r="J113" s="849">
        <v>6</v>
      </c>
      <c r="K113" s="849">
        <v>504</v>
      </c>
      <c r="L113" s="849">
        <v>1</v>
      </c>
      <c r="M113" s="849">
        <v>84</v>
      </c>
      <c r="N113" s="849">
        <v>12</v>
      </c>
      <c r="O113" s="849">
        <v>1008</v>
      </c>
      <c r="P113" s="837">
        <v>2</v>
      </c>
      <c r="Q113" s="850">
        <v>84</v>
      </c>
    </row>
    <row r="114" spans="1:17" ht="14.4" customHeight="1" x14ac:dyDescent="0.3">
      <c r="A114" s="831" t="s">
        <v>8545</v>
      </c>
      <c r="B114" s="832" t="s">
        <v>8546</v>
      </c>
      <c r="C114" s="832" t="s">
        <v>6788</v>
      </c>
      <c r="D114" s="832" t="s">
        <v>8662</v>
      </c>
      <c r="E114" s="832" t="s">
        <v>8663</v>
      </c>
      <c r="F114" s="849">
        <v>9</v>
      </c>
      <c r="G114" s="849">
        <v>1575</v>
      </c>
      <c r="H114" s="849">
        <v>0.44744318181818182</v>
      </c>
      <c r="I114" s="849">
        <v>175</v>
      </c>
      <c r="J114" s="849">
        <v>20</v>
      </c>
      <c r="K114" s="849">
        <v>3520</v>
      </c>
      <c r="L114" s="849">
        <v>1</v>
      </c>
      <c r="M114" s="849">
        <v>176</v>
      </c>
      <c r="N114" s="849">
        <v>5</v>
      </c>
      <c r="O114" s="849">
        <v>880</v>
      </c>
      <c r="P114" s="837">
        <v>0.25</v>
      </c>
      <c r="Q114" s="850">
        <v>176</v>
      </c>
    </row>
    <row r="115" spans="1:17" ht="14.4" customHeight="1" x14ac:dyDescent="0.3">
      <c r="A115" s="831" t="s">
        <v>8545</v>
      </c>
      <c r="B115" s="832" t="s">
        <v>8546</v>
      </c>
      <c r="C115" s="832" t="s">
        <v>6788</v>
      </c>
      <c r="D115" s="832" t="s">
        <v>8664</v>
      </c>
      <c r="E115" s="832" t="s">
        <v>8665</v>
      </c>
      <c r="F115" s="849">
        <v>1</v>
      </c>
      <c r="G115" s="849">
        <v>252</v>
      </c>
      <c r="H115" s="849"/>
      <c r="I115" s="849">
        <v>252</v>
      </c>
      <c r="J115" s="849"/>
      <c r="K115" s="849"/>
      <c r="L115" s="849"/>
      <c r="M115" s="849"/>
      <c r="N115" s="849">
        <v>2</v>
      </c>
      <c r="O115" s="849">
        <v>506</v>
      </c>
      <c r="P115" s="837"/>
      <c r="Q115" s="850">
        <v>253</v>
      </c>
    </row>
    <row r="116" spans="1:17" ht="14.4" customHeight="1" x14ac:dyDescent="0.3">
      <c r="A116" s="831" t="s">
        <v>8545</v>
      </c>
      <c r="B116" s="832" t="s">
        <v>8546</v>
      </c>
      <c r="C116" s="832" t="s">
        <v>6788</v>
      </c>
      <c r="D116" s="832" t="s">
        <v>8666</v>
      </c>
      <c r="E116" s="832" t="s">
        <v>8667</v>
      </c>
      <c r="F116" s="849">
        <v>52</v>
      </c>
      <c r="G116" s="849">
        <v>780</v>
      </c>
      <c r="H116" s="849">
        <v>0.37956204379562042</v>
      </c>
      <c r="I116" s="849">
        <v>15</v>
      </c>
      <c r="J116" s="849">
        <v>137</v>
      </c>
      <c r="K116" s="849">
        <v>2055</v>
      </c>
      <c r="L116" s="849">
        <v>1</v>
      </c>
      <c r="M116" s="849">
        <v>15</v>
      </c>
      <c r="N116" s="849">
        <v>84</v>
      </c>
      <c r="O116" s="849">
        <v>1260</v>
      </c>
      <c r="P116" s="837">
        <v>0.61313868613138689</v>
      </c>
      <c r="Q116" s="850">
        <v>15</v>
      </c>
    </row>
    <row r="117" spans="1:17" ht="14.4" customHeight="1" x14ac:dyDescent="0.3">
      <c r="A117" s="831" t="s">
        <v>8545</v>
      </c>
      <c r="B117" s="832" t="s">
        <v>8546</v>
      </c>
      <c r="C117" s="832" t="s">
        <v>6788</v>
      </c>
      <c r="D117" s="832" t="s">
        <v>8668</v>
      </c>
      <c r="E117" s="832" t="s">
        <v>8669</v>
      </c>
      <c r="F117" s="849">
        <v>28</v>
      </c>
      <c r="G117" s="849">
        <v>644</v>
      </c>
      <c r="H117" s="849">
        <v>0.45901639344262296</v>
      </c>
      <c r="I117" s="849">
        <v>23</v>
      </c>
      <c r="J117" s="849">
        <v>61</v>
      </c>
      <c r="K117" s="849">
        <v>1403</v>
      </c>
      <c r="L117" s="849">
        <v>1</v>
      </c>
      <c r="M117" s="849">
        <v>23</v>
      </c>
      <c r="N117" s="849">
        <v>47</v>
      </c>
      <c r="O117" s="849">
        <v>1081</v>
      </c>
      <c r="P117" s="837">
        <v>0.77049180327868849</v>
      </c>
      <c r="Q117" s="850">
        <v>23</v>
      </c>
    </row>
    <row r="118" spans="1:17" ht="14.4" customHeight="1" x14ac:dyDescent="0.3">
      <c r="A118" s="831" t="s">
        <v>8545</v>
      </c>
      <c r="B118" s="832" t="s">
        <v>8546</v>
      </c>
      <c r="C118" s="832" t="s">
        <v>6788</v>
      </c>
      <c r="D118" s="832" t="s">
        <v>8670</v>
      </c>
      <c r="E118" s="832" t="s">
        <v>8671</v>
      </c>
      <c r="F118" s="849">
        <v>1</v>
      </c>
      <c r="G118" s="849">
        <v>251</v>
      </c>
      <c r="H118" s="849"/>
      <c r="I118" s="849">
        <v>251</v>
      </c>
      <c r="J118" s="849"/>
      <c r="K118" s="849"/>
      <c r="L118" s="849"/>
      <c r="M118" s="849"/>
      <c r="N118" s="849">
        <v>2</v>
      </c>
      <c r="O118" s="849">
        <v>504</v>
      </c>
      <c r="P118" s="837"/>
      <c r="Q118" s="850">
        <v>252</v>
      </c>
    </row>
    <row r="119" spans="1:17" ht="14.4" customHeight="1" x14ac:dyDescent="0.3">
      <c r="A119" s="831" t="s">
        <v>8545</v>
      </c>
      <c r="B119" s="832" t="s">
        <v>8546</v>
      </c>
      <c r="C119" s="832" t="s">
        <v>6788</v>
      </c>
      <c r="D119" s="832" t="s">
        <v>8672</v>
      </c>
      <c r="E119" s="832" t="s">
        <v>8673</v>
      </c>
      <c r="F119" s="849">
        <v>8</v>
      </c>
      <c r="G119" s="849">
        <v>296</v>
      </c>
      <c r="H119" s="849">
        <v>2.6666666666666665</v>
      </c>
      <c r="I119" s="849">
        <v>37</v>
      </c>
      <c r="J119" s="849">
        <v>3</v>
      </c>
      <c r="K119" s="849">
        <v>111</v>
      </c>
      <c r="L119" s="849">
        <v>1</v>
      </c>
      <c r="M119" s="849">
        <v>37</v>
      </c>
      <c r="N119" s="849">
        <v>18</v>
      </c>
      <c r="O119" s="849">
        <v>666</v>
      </c>
      <c r="P119" s="837">
        <v>6</v>
      </c>
      <c r="Q119" s="850">
        <v>37</v>
      </c>
    </row>
    <row r="120" spans="1:17" ht="14.4" customHeight="1" x14ac:dyDescent="0.3">
      <c r="A120" s="831" t="s">
        <v>8545</v>
      </c>
      <c r="B120" s="832" t="s">
        <v>8546</v>
      </c>
      <c r="C120" s="832" t="s">
        <v>6788</v>
      </c>
      <c r="D120" s="832" t="s">
        <v>8674</v>
      </c>
      <c r="E120" s="832" t="s">
        <v>8675</v>
      </c>
      <c r="F120" s="849">
        <v>148</v>
      </c>
      <c r="G120" s="849">
        <v>3404</v>
      </c>
      <c r="H120" s="849">
        <v>0.90243902439024393</v>
      </c>
      <c r="I120" s="849">
        <v>23</v>
      </c>
      <c r="J120" s="849">
        <v>164</v>
      </c>
      <c r="K120" s="849">
        <v>3772</v>
      </c>
      <c r="L120" s="849">
        <v>1</v>
      </c>
      <c r="M120" s="849">
        <v>23</v>
      </c>
      <c r="N120" s="849">
        <v>216</v>
      </c>
      <c r="O120" s="849">
        <v>4968</v>
      </c>
      <c r="P120" s="837">
        <v>1.3170731707317074</v>
      </c>
      <c r="Q120" s="850">
        <v>23</v>
      </c>
    </row>
    <row r="121" spans="1:17" ht="14.4" customHeight="1" x14ac:dyDescent="0.3">
      <c r="A121" s="831" t="s">
        <v>8545</v>
      </c>
      <c r="B121" s="832" t="s">
        <v>8546</v>
      </c>
      <c r="C121" s="832" t="s">
        <v>6788</v>
      </c>
      <c r="D121" s="832" t="s">
        <v>8676</v>
      </c>
      <c r="E121" s="832" t="s">
        <v>8677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400</v>
      </c>
      <c r="P121" s="837"/>
      <c r="Q121" s="850">
        <v>400</v>
      </c>
    </row>
    <row r="122" spans="1:17" ht="14.4" customHeight="1" x14ac:dyDescent="0.3">
      <c r="A122" s="831" t="s">
        <v>8545</v>
      </c>
      <c r="B122" s="832" t="s">
        <v>8546</v>
      </c>
      <c r="C122" s="832" t="s">
        <v>6788</v>
      </c>
      <c r="D122" s="832" t="s">
        <v>8678</v>
      </c>
      <c r="E122" s="832" t="s">
        <v>8679</v>
      </c>
      <c r="F122" s="849"/>
      <c r="G122" s="849"/>
      <c r="H122" s="849"/>
      <c r="I122" s="849"/>
      <c r="J122" s="849">
        <v>2</v>
      </c>
      <c r="K122" s="849">
        <v>1176</v>
      </c>
      <c r="L122" s="849">
        <v>1</v>
      </c>
      <c r="M122" s="849">
        <v>588</v>
      </c>
      <c r="N122" s="849"/>
      <c r="O122" s="849"/>
      <c r="P122" s="837"/>
      <c r="Q122" s="850"/>
    </row>
    <row r="123" spans="1:17" ht="14.4" customHeight="1" x14ac:dyDescent="0.3">
      <c r="A123" s="831" t="s">
        <v>8545</v>
      </c>
      <c r="B123" s="832" t="s">
        <v>8546</v>
      </c>
      <c r="C123" s="832" t="s">
        <v>6788</v>
      </c>
      <c r="D123" s="832" t="s">
        <v>8680</v>
      </c>
      <c r="E123" s="832" t="s">
        <v>8681</v>
      </c>
      <c r="F123" s="849">
        <v>3</v>
      </c>
      <c r="G123" s="849">
        <v>993</v>
      </c>
      <c r="H123" s="849"/>
      <c r="I123" s="849">
        <v>331</v>
      </c>
      <c r="J123" s="849"/>
      <c r="K123" s="849"/>
      <c r="L123" s="849"/>
      <c r="M123" s="849"/>
      <c r="N123" s="849">
        <v>1</v>
      </c>
      <c r="O123" s="849">
        <v>331</v>
      </c>
      <c r="P123" s="837"/>
      <c r="Q123" s="850">
        <v>331</v>
      </c>
    </row>
    <row r="124" spans="1:17" ht="14.4" customHeight="1" x14ac:dyDescent="0.3">
      <c r="A124" s="831" t="s">
        <v>8545</v>
      </c>
      <c r="B124" s="832" t="s">
        <v>8546</v>
      </c>
      <c r="C124" s="832" t="s">
        <v>6788</v>
      </c>
      <c r="D124" s="832" t="s">
        <v>8682</v>
      </c>
      <c r="E124" s="832" t="s">
        <v>8683</v>
      </c>
      <c r="F124" s="849">
        <v>16</v>
      </c>
      <c r="G124" s="849">
        <v>464</v>
      </c>
      <c r="H124" s="849">
        <v>0.88888888888888884</v>
      </c>
      <c r="I124" s="849">
        <v>29</v>
      </c>
      <c r="J124" s="849">
        <v>18</v>
      </c>
      <c r="K124" s="849">
        <v>522</v>
      </c>
      <c r="L124" s="849">
        <v>1</v>
      </c>
      <c r="M124" s="849">
        <v>29</v>
      </c>
      <c r="N124" s="849">
        <v>11</v>
      </c>
      <c r="O124" s="849">
        <v>319</v>
      </c>
      <c r="P124" s="837">
        <v>0.61111111111111116</v>
      </c>
      <c r="Q124" s="850">
        <v>29</v>
      </c>
    </row>
    <row r="125" spans="1:17" ht="14.4" customHeight="1" x14ac:dyDescent="0.3">
      <c r="A125" s="831" t="s">
        <v>8545</v>
      </c>
      <c r="B125" s="832" t="s">
        <v>8546</v>
      </c>
      <c r="C125" s="832" t="s">
        <v>6788</v>
      </c>
      <c r="D125" s="832" t="s">
        <v>8684</v>
      </c>
      <c r="E125" s="832" t="s">
        <v>8685</v>
      </c>
      <c r="F125" s="849">
        <v>1</v>
      </c>
      <c r="G125" s="849">
        <v>177</v>
      </c>
      <c r="H125" s="849"/>
      <c r="I125" s="849">
        <v>177</v>
      </c>
      <c r="J125" s="849"/>
      <c r="K125" s="849"/>
      <c r="L125" s="849"/>
      <c r="M125" s="849"/>
      <c r="N125" s="849">
        <v>5</v>
      </c>
      <c r="O125" s="849">
        <v>890</v>
      </c>
      <c r="P125" s="837"/>
      <c r="Q125" s="850">
        <v>178</v>
      </c>
    </row>
    <row r="126" spans="1:17" ht="14.4" customHeight="1" x14ac:dyDescent="0.3">
      <c r="A126" s="831" t="s">
        <v>8545</v>
      </c>
      <c r="B126" s="832" t="s">
        <v>8546</v>
      </c>
      <c r="C126" s="832" t="s">
        <v>6788</v>
      </c>
      <c r="D126" s="832" t="s">
        <v>8686</v>
      </c>
      <c r="E126" s="832" t="s">
        <v>8687</v>
      </c>
      <c r="F126" s="849"/>
      <c r="G126" s="849"/>
      <c r="H126" s="849"/>
      <c r="I126" s="849"/>
      <c r="J126" s="849">
        <v>1</v>
      </c>
      <c r="K126" s="849">
        <v>199</v>
      </c>
      <c r="L126" s="849">
        <v>1</v>
      </c>
      <c r="M126" s="849">
        <v>199</v>
      </c>
      <c r="N126" s="849"/>
      <c r="O126" s="849"/>
      <c r="P126" s="837"/>
      <c r="Q126" s="850"/>
    </row>
    <row r="127" spans="1:17" ht="14.4" customHeight="1" x14ac:dyDescent="0.3">
      <c r="A127" s="831" t="s">
        <v>8545</v>
      </c>
      <c r="B127" s="832" t="s">
        <v>8546</v>
      </c>
      <c r="C127" s="832" t="s">
        <v>6788</v>
      </c>
      <c r="D127" s="832" t="s">
        <v>8688</v>
      </c>
      <c r="E127" s="832" t="s">
        <v>8689</v>
      </c>
      <c r="F127" s="849">
        <v>4</v>
      </c>
      <c r="G127" s="849">
        <v>60</v>
      </c>
      <c r="H127" s="849"/>
      <c r="I127" s="849">
        <v>15</v>
      </c>
      <c r="J127" s="849"/>
      <c r="K127" s="849"/>
      <c r="L127" s="849"/>
      <c r="M127" s="849"/>
      <c r="N127" s="849">
        <v>1</v>
      </c>
      <c r="O127" s="849">
        <v>15</v>
      </c>
      <c r="P127" s="837"/>
      <c r="Q127" s="850">
        <v>15</v>
      </c>
    </row>
    <row r="128" spans="1:17" ht="14.4" customHeight="1" x14ac:dyDescent="0.3">
      <c r="A128" s="831" t="s">
        <v>8545</v>
      </c>
      <c r="B128" s="832" t="s">
        <v>8546</v>
      </c>
      <c r="C128" s="832" t="s">
        <v>6788</v>
      </c>
      <c r="D128" s="832" t="s">
        <v>8690</v>
      </c>
      <c r="E128" s="832" t="s">
        <v>8691</v>
      </c>
      <c r="F128" s="849">
        <v>12</v>
      </c>
      <c r="G128" s="849">
        <v>228</v>
      </c>
      <c r="H128" s="849">
        <v>1</v>
      </c>
      <c r="I128" s="849">
        <v>19</v>
      </c>
      <c r="J128" s="849">
        <v>12</v>
      </c>
      <c r="K128" s="849">
        <v>228</v>
      </c>
      <c r="L128" s="849">
        <v>1</v>
      </c>
      <c r="M128" s="849">
        <v>19</v>
      </c>
      <c r="N128" s="849">
        <v>8</v>
      </c>
      <c r="O128" s="849">
        <v>152</v>
      </c>
      <c r="P128" s="837">
        <v>0.66666666666666663</v>
      </c>
      <c r="Q128" s="850">
        <v>19</v>
      </c>
    </row>
    <row r="129" spans="1:17" ht="14.4" customHeight="1" x14ac:dyDescent="0.3">
      <c r="A129" s="831" t="s">
        <v>8545</v>
      </c>
      <c r="B129" s="832" t="s">
        <v>8546</v>
      </c>
      <c r="C129" s="832" t="s">
        <v>6788</v>
      </c>
      <c r="D129" s="832" t="s">
        <v>8692</v>
      </c>
      <c r="E129" s="832" t="s">
        <v>3464</v>
      </c>
      <c r="F129" s="849">
        <v>37</v>
      </c>
      <c r="G129" s="849">
        <v>740</v>
      </c>
      <c r="H129" s="849">
        <v>1.85</v>
      </c>
      <c r="I129" s="849">
        <v>20</v>
      </c>
      <c r="J129" s="849">
        <v>20</v>
      </c>
      <c r="K129" s="849">
        <v>400</v>
      </c>
      <c r="L129" s="849">
        <v>1</v>
      </c>
      <c r="M129" s="849">
        <v>20</v>
      </c>
      <c r="N129" s="849">
        <v>32</v>
      </c>
      <c r="O129" s="849">
        <v>640</v>
      </c>
      <c r="P129" s="837">
        <v>1.6</v>
      </c>
      <c r="Q129" s="850">
        <v>20</v>
      </c>
    </row>
    <row r="130" spans="1:17" ht="14.4" customHeight="1" x14ac:dyDescent="0.3">
      <c r="A130" s="831" t="s">
        <v>8545</v>
      </c>
      <c r="B130" s="832" t="s">
        <v>8546</v>
      </c>
      <c r="C130" s="832" t="s">
        <v>6788</v>
      </c>
      <c r="D130" s="832" t="s">
        <v>8693</v>
      </c>
      <c r="E130" s="832" t="s">
        <v>8694</v>
      </c>
      <c r="F130" s="849">
        <v>3</v>
      </c>
      <c r="G130" s="849">
        <v>555</v>
      </c>
      <c r="H130" s="849"/>
      <c r="I130" s="849">
        <v>185</v>
      </c>
      <c r="J130" s="849"/>
      <c r="K130" s="849"/>
      <c r="L130" s="849"/>
      <c r="M130" s="849"/>
      <c r="N130" s="849">
        <v>1</v>
      </c>
      <c r="O130" s="849">
        <v>186</v>
      </c>
      <c r="P130" s="837"/>
      <c r="Q130" s="850">
        <v>186</v>
      </c>
    </row>
    <row r="131" spans="1:17" ht="14.4" customHeight="1" x14ac:dyDescent="0.3">
      <c r="A131" s="831" t="s">
        <v>8545</v>
      </c>
      <c r="B131" s="832" t="s">
        <v>8546</v>
      </c>
      <c r="C131" s="832" t="s">
        <v>6788</v>
      </c>
      <c r="D131" s="832" t="s">
        <v>8695</v>
      </c>
      <c r="E131" s="832" t="s">
        <v>8696</v>
      </c>
      <c r="F131" s="849">
        <v>1</v>
      </c>
      <c r="G131" s="849">
        <v>267</v>
      </c>
      <c r="H131" s="849"/>
      <c r="I131" s="849">
        <v>267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8545</v>
      </c>
      <c r="B132" s="832" t="s">
        <v>8546</v>
      </c>
      <c r="C132" s="832" t="s">
        <v>6788</v>
      </c>
      <c r="D132" s="832" t="s">
        <v>8697</v>
      </c>
      <c r="E132" s="832" t="s">
        <v>8698</v>
      </c>
      <c r="F132" s="849"/>
      <c r="G132" s="849"/>
      <c r="H132" s="849"/>
      <c r="I132" s="849"/>
      <c r="J132" s="849">
        <v>1</v>
      </c>
      <c r="K132" s="849">
        <v>163</v>
      </c>
      <c r="L132" s="849">
        <v>1</v>
      </c>
      <c r="M132" s="849">
        <v>163</v>
      </c>
      <c r="N132" s="849"/>
      <c r="O132" s="849"/>
      <c r="P132" s="837"/>
      <c r="Q132" s="850"/>
    </row>
    <row r="133" spans="1:17" ht="14.4" customHeight="1" x14ac:dyDescent="0.3">
      <c r="A133" s="831" t="s">
        <v>8545</v>
      </c>
      <c r="B133" s="832" t="s">
        <v>8546</v>
      </c>
      <c r="C133" s="832" t="s">
        <v>6788</v>
      </c>
      <c r="D133" s="832" t="s">
        <v>8699</v>
      </c>
      <c r="E133" s="832" t="s">
        <v>8700</v>
      </c>
      <c r="F133" s="849">
        <v>6</v>
      </c>
      <c r="G133" s="849">
        <v>504</v>
      </c>
      <c r="H133" s="849">
        <v>3</v>
      </c>
      <c r="I133" s="849">
        <v>84</v>
      </c>
      <c r="J133" s="849">
        <v>2</v>
      </c>
      <c r="K133" s="849">
        <v>168</v>
      </c>
      <c r="L133" s="849">
        <v>1</v>
      </c>
      <c r="M133" s="849">
        <v>84</v>
      </c>
      <c r="N133" s="849">
        <v>13</v>
      </c>
      <c r="O133" s="849">
        <v>1092</v>
      </c>
      <c r="P133" s="837">
        <v>6.5</v>
      </c>
      <c r="Q133" s="850">
        <v>84</v>
      </c>
    </row>
    <row r="134" spans="1:17" ht="14.4" customHeight="1" x14ac:dyDescent="0.3">
      <c r="A134" s="831" t="s">
        <v>8545</v>
      </c>
      <c r="B134" s="832" t="s">
        <v>8546</v>
      </c>
      <c r="C134" s="832" t="s">
        <v>6788</v>
      </c>
      <c r="D134" s="832" t="s">
        <v>8701</v>
      </c>
      <c r="E134" s="832" t="s">
        <v>8702</v>
      </c>
      <c r="F134" s="849">
        <v>1</v>
      </c>
      <c r="G134" s="849">
        <v>78</v>
      </c>
      <c r="H134" s="849">
        <v>1</v>
      </c>
      <c r="I134" s="849">
        <v>78</v>
      </c>
      <c r="J134" s="849">
        <v>1</v>
      </c>
      <c r="K134" s="849">
        <v>78</v>
      </c>
      <c r="L134" s="849">
        <v>1</v>
      </c>
      <c r="M134" s="849">
        <v>78</v>
      </c>
      <c r="N134" s="849">
        <v>1</v>
      </c>
      <c r="O134" s="849">
        <v>78</v>
      </c>
      <c r="P134" s="837">
        <v>1</v>
      </c>
      <c r="Q134" s="850">
        <v>78</v>
      </c>
    </row>
    <row r="135" spans="1:17" ht="14.4" customHeight="1" x14ac:dyDescent="0.3">
      <c r="A135" s="831" t="s">
        <v>8545</v>
      </c>
      <c r="B135" s="832" t="s">
        <v>8546</v>
      </c>
      <c r="C135" s="832" t="s">
        <v>6788</v>
      </c>
      <c r="D135" s="832" t="s">
        <v>8703</v>
      </c>
      <c r="E135" s="832" t="s">
        <v>8704</v>
      </c>
      <c r="F135" s="849">
        <v>18</v>
      </c>
      <c r="G135" s="849">
        <v>396</v>
      </c>
      <c r="H135" s="849">
        <v>0.39130434782608697</v>
      </c>
      <c r="I135" s="849">
        <v>22</v>
      </c>
      <c r="J135" s="849">
        <v>46</v>
      </c>
      <c r="K135" s="849">
        <v>1012</v>
      </c>
      <c r="L135" s="849">
        <v>1</v>
      </c>
      <c r="M135" s="849">
        <v>22</v>
      </c>
      <c r="N135" s="849">
        <v>34</v>
      </c>
      <c r="O135" s="849">
        <v>748</v>
      </c>
      <c r="P135" s="837">
        <v>0.73913043478260865</v>
      </c>
      <c r="Q135" s="850">
        <v>22</v>
      </c>
    </row>
    <row r="136" spans="1:17" ht="14.4" customHeight="1" x14ac:dyDescent="0.3">
      <c r="A136" s="831" t="s">
        <v>8545</v>
      </c>
      <c r="B136" s="832" t="s">
        <v>8546</v>
      </c>
      <c r="C136" s="832" t="s">
        <v>6788</v>
      </c>
      <c r="D136" s="832" t="s">
        <v>8705</v>
      </c>
      <c r="E136" s="832" t="s">
        <v>8706</v>
      </c>
      <c r="F136" s="849">
        <v>8</v>
      </c>
      <c r="G136" s="849">
        <v>3960</v>
      </c>
      <c r="H136" s="849"/>
      <c r="I136" s="849">
        <v>495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" customHeight="1" x14ac:dyDescent="0.3">
      <c r="A137" s="831" t="s">
        <v>8545</v>
      </c>
      <c r="B137" s="832" t="s">
        <v>8546</v>
      </c>
      <c r="C137" s="832" t="s">
        <v>6788</v>
      </c>
      <c r="D137" s="832" t="s">
        <v>2640</v>
      </c>
      <c r="E137" s="832" t="s">
        <v>8707</v>
      </c>
      <c r="F137" s="849"/>
      <c r="G137" s="849"/>
      <c r="H137" s="849"/>
      <c r="I137" s="849"/>
      <c r="J137" s="849">
        <v>1</v>
      </c>
      <c r="K137" s="849">
        <v>192</v>
      </c>
      <c r="L137" s="849">
        <v>1</v>
      </c>
      <c r="M137" s="849">
        <v>192</v>
      </c>
      <c r="N137" s="849"/>
      <c r="O137" s="849"/>
      <c r="P137" s="837"/>
      <c r="Q137" s="850"/>
    </row>
    <row r="138" spans="1:17" ht="14.4" customHeight="1" x14ac:dyDescent="0.3">
      <c r="A138" s="831" t="s">
        <v>8545</v>
      </c>
      <c r="B138" s="832" t="s">
        <v>8546</v>
      </c>
      <c r="C138" s="832" t="s">
        <v>6788</v>
      </c>
      <c r="D138" s="832" t="s">
        <v>8708</v>
      </c>
      <c r="E138" s="832" t="s">
        <v>8709</v>
      </c>
      <c r="F138" s="849"/>
      <c r="G138" s="849"/>
      <c r="H138" s="849"/>
      <c r="I138" s="849"/>
      <c r="J138" s="849">
        <v>1</v>
      </c>
      <c r="K138" s="849">
        <v>205</v>
      </c>
      <c r="L138" s="849">
        <v>1</v>
      </c>
      <c r="M138" s="849">
        <v>205</v>
      </c>
      <c r="N138" s="849"/>
      <c r="O138" s="849"/>
      <c r="P138" s="837"/>
      <c r="Q138" s="850"/>
    </row>
    <row r="139" spans="1:17" ht="14.4" customHeight="1" x14ac:dyDescent="0.3">
      <c r="A139" s="831" t="s">
        <v>8545</v>
      </c>
      <c r="B139" s="832" t="s">
        <v>8546</v>
      </c>
      <c r="C139" s="832" t="s">
        <v>6788</v>
      </c>
      <c r="D139" s="832" t="s">
        <v>8710</v>
      </c>
      <c r="E139" s="832" t="s">
        <v>8711</v>
      </c>
      <c r="F139" s="849"/>
      <c r="G139" s="849"/>
      <c r="H139" s="849"/>
      <c r="I139" s="849"/>
      <c r="J139" s="849"/>
      <c r="K139" s="849"/>
      <c r="L139" s="849"/>
      <c r="M139" s="849"/>
      <c r="N139" s="849">
        <v>2</v>
      </c>
      <c r="O139" s="849">
        <v>336</v>
      </c>
      <c r="P139" s="837"/>
      <c r="Q139" s="850">
        <v>168</v>
      </c>
    </row>
    <row r="140" spans="1:17" ht="14.4" customHeight="1" x14ac:dyDescent="0.3">
      <c r="A140" s="831" t="s">
        <v>8545</v>
      </c>
      <c r="B140" s="832" t="s">
        <v>8546</v>
      </c>
      <c r="C140" s="832" t="s">
        <v>6788</v>
      </c>
      <c r="D140" s="832" t="s">
        <v>8712</v>
      </c>
      <c r="E140" s="832" t="s">
        <v>8713</v>
      </c>
      <c r="F140" s="849"/>
      <c r="G140" s="849"/>
      <c r="H140" s="849"/>
      <c r="I140" s="849"/>
      <c r="J140" s="849"/>
      <c r="K140" s="849"/>
      <c r="L140" s="849"/>
      <c r="M140" s="849"/>
      <c r="N140" s="849">
        <v>2</v>
      </c>
      <c r="O140" s="849">
        <v>530</v>
      </c>
      <c r="P140" s="837"/>
      <c r="Q140" s="850">
        <v>265</v>
      </c>
    </row>
    <row r="141" spans="1:17" ht="14.4" customHeight="1" x14ac:dyDescent="0.3">
      <c r="A141" s="831" t="s">
        <v>8545</v>
      </c>
      <c r="B141" s="832" t="s">
        <v>8546</v>
      </c>
      <c r="C141" s="832" t="s">
        <v>6788</v>
      </c>
      <c r="D141" s="832" t="s">
        <v>8714</v>
      </c>
      <c r="E141" s="832" t="s">
        <v>8715</v>
      </c>
      <c r="F141" s="849">
        <v>8</v>
      </c>
      <c r="G141" s="849">
        <v>184</v>
      </c>
      <c r="H141" s="849">
        <v>2.6666666666666665</v>
      </c>
      <c r="I141" s="849">
        <v>23</v>
      </c>
      <c r="J141" s="849">
        <v>3</v>
      </c>
      <c r="K141" s="849">
        <v>69</v>
      </c>
      <c r="L141" s="849">
        <v>1</v>
      </c>
      <c r="M141" s="849">
        <v>23</v>
      </c>
      <c r="N141" s="849">
        <v>5</v>
      </c>
      <c r="O141" s="849">
        <v>115</v>
      </c>
      <c r="P141" s="837">
        <v>1.6666666666666667</v>
      </c>
      <c r="Q141" s="850">
        <v>23</v>
      </c>
    </row>
    <row r="142" spans="1:17" ht="14.4" customHeight="1" x14ac:dyDescent="0.3">
      <c r="A142" s="831" t="s">
        <v>8545</v>
      </c>
      <c r="B142" s="832" t="s">
        <v>8546</v>
      </c>
      <c r="C142" s="832" t="s">
        <v>6788</v>
      </c>
      <c r="D142" s="832" t="s">
        <v>8716</v>
      </c>
      <c r="E142" s="832" t="s">
        <v>8717</v>
      </c>
      <c r="F142" s="849"/>
      <c r="G142" s="849"/>
      <c r="H142" s="849"/>
      <c r="I142" s="849"/>
      <c r="J142" s="849">
        <v>2</v>
      </c>
      <c r="K142" s="849">
        <v>266</v>
      </c>
      <c r="L142" s="849">
        <v>1</v>
      </c>
      <c r="M142" s="849">
        <v>133</v>
      </c>
      <c r="N142" s="849"/>
      <c r="O142" s="849"/>
      <c r="P142" s="837"/>
      <c r="Q142" s="850"/>
    </row>
    <row r="143" spans="1:17" ht="14.4" customHeight="1" x14ac:dyDescent="0.3">
      <c r="A143" s="831" t="s">
        <v>8545</v>
      </c>
      <c r="B143" s="832" t="s">
        <v>8546</v>
      </c>
      <c r="C143" s="832" t="s">
        <v>6788</v>
      </c>
      <c r="D143" s="832" t="s">
        <v>8718</v>
      </c>
      <c r="E143" s="832" t="s">
        <v>8719</v>
      </c>
      <c r="F143" s="849">
        <v>1</v>
      </c>
      <c r="G143" s="849">
        <v>650</v>
      </c>
      <c r="H143" s="849"/>
      <c r="I143" s="849">
        <v>650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8545</v>
      </c>
      <c r="B144" s="832" t="s">
        <v>8546</v>
      </c>
      <c r="C144" s="832" t="s">
        <v>6788</v>
      </c>
      <c r="D144" s="832" t="s">
        <v>8720</v>
      </c>
      <c r="E144" s="832" t="s">
        <v>8721</v>
      </c>
      <c r="F144" s="849"/>
      <c r="G144" s="849"/>
      <c r="H144" s="849"/>
      <c r="I144" s="849"/>
      <c r="J144" s="849"/>
      <c r="K144" s="849"/>
      <c r="L144" s="849"/>
      <c r="M144" s="849"/>
      <c r="N144" s="849">
        <v>1</v>
      </c>
      <c r="O144" s="849">
        <v>444</v>
      </c>
      <c r="P144" s="837"/>
      <c r="Q144" s="850">
        <v>444</v>
      </c>
    </row>
    <row r="145" spans="1:17" ht="14.4" customHeight="1" x14ac:dyDescent="0.3">
      <c r="A145" s="831" t="s">
        <v>8545</v>
      </c>
      <c r="B145" s="832" t="s">
        <v>8546</v>
      </c>
      <c r="C145" s="832" t="s">
        <v>6788</v>
      </c>
      <c r="D145" s="832" t="s">
        <v>8722</v>
      </c>
      <c r="E145" s="832" t="s">
        <v>8723</v>
      </c>
      <c r="F145" s="849">
        <v>14</v>
      </c>
      <c r="G145" s="849">
        <v>4102</v>
      </c>
      <c r="H145" s="849">
        <v>0.99659863945578231</v>
      </c>
      <c r="I145" s="849">
        <v>293</v>
      </c>
      <c r="J145" s="849">
        <v>14</v>
      </c>
      <c r="K145" s="849">
        <v>4116</v>
      </c>
      <c r="L145" s="849">
        <v>1</v>
      </c>
      <c r="M145" s="849">
        <v>294</v>
      </c>
      <c r="N145" s="849">
        <v>6</v>
      </c>
      <c r="O145" s="849">
        <v>1764</v>
      </c>
      <c r="P145" s="837">
        <v>0.42857142857142855</v>
      </c>
      <c r="Q145" s="850">
        <v>294</v>
      </c>
    </row>
    <row r="146" spans="1:17" ht="14.4" customHeight="1" x14ac:dyDescent="0.3">
      <c r="A146" s="831" t="s">
        <v>8545</v>
      </c>
      <c r="B146" s="832" t="s">
        <v>8546</v>
      </c>
      <c r="C146" s="832" t="s">
        <v>6788</v>
      </c>
      <c r="D146" s="832" t="s">
        <v>8724</v>
      </c>
      <c r="E146" s="832" t="s">
        <v>8725</v>
      </c>
      <c r="F146" s="849">
        <v>4</v>
      </c>
      <c r="G146" s="849">
        <v>180</v>
      </c>
      <c r="H146" s="849">
        <v>1</v>
      </c>
      <c r="I146" s="849">
        <v>45</v>
      </c>
      <c r="J146" s="849">
        <v>4</v>
      </c>
      <c r="K146" s="849">
        <v>180</v>
      </c>
      <c r="L146" s="849">
        <v>1</v>
      </c>
      <c r="M146" s="849">
        <v>45</v>
      </c>
      <c r="N146" s="849">
        <v>1</v>
      </c>
      <c r="O146" s="849">
        <v>45</v>
      </c>
      <c r="P146" s="837">
        <v>0.25</v>
      </c>
      <c r="Q146" s="850">
        <v>45</v>
      </c>
    </row>
    <row r="147" spans="1:17" ht="14.4" customHeight="1" x14ac:dyDescent="0.3">
      <c r="A147" s="831" t="s">
        <v>8545</v>
      </c>
      <c r="B147" s="832" t="s">
        <v>8546</v>
      </c>
      <c r="C147" s="832" t="s">
        <v>6788</v>
      </c>
      <c r="D147" s="832" t="s">
        <v>8726</v>
      </c>
      <c r="E147" s="832" t="s">
        <v>8727</v>
      </c>
      <c r="F147" s="849"/>
      <c r="G147" s="849"/>
      <c r="H147" s="849"/>
      <c r="I147" s="849"/>
      <c r="J147" s="849">
        <v>1</v>
      </c>
      <c r="K147" s="849">
        <v>591</v>
      </c>
      <c r="L147" s="849">
        <v>1</v>
      </c>
      <c r="M147" s="849">
        <v>591</v>
      </c>
      <c r="N147" s="849">
        <v>1</v>
      </c>
      <c r="O147" s="849">
        <v>591</v>
      </c>
      <c r="P147" s="837">
        <v>1</v>
      </c>
      <c r="Q147" s="850">
        <v>591</v>
      </c>
    </row>
    <row r="148" spans="1:17" ht="14.4" customHeight="1" x14ac:dyDescent="0.3">
      <c r="A148" s="831" t="s">
        <v>8545</v>
      </c>
      <c r="B148" s="832" t="s">
        <v>8546</v>
      </c>
      <c r="C148" s="832" t="s">
        <v>6788</v>
      </c>
      <c r="D148" s="832" t="s">
        <v>8728</v>
      </c>
      <c r="E148" s="832" t="s">
        <v>8729</v>
      </c>
      <c r="F148" s="849">
        <v>1</v>
      </c>
      <c r="G148" s="849">
        <v>46</v>
      </c>
      <c r="H148" s="849"/>
      <c r="I148" s="849">
        <v>46</v>
      </c>
      <c r="J148" s="849"/>
      <c r="K148" s="849"/>
      <c r="L148" s="849"/>
      <c r="M148" s="849"/>
      <c r="N148" s="849">
        <v>2</v>
      </c>
      <c r="O148" s="849">
        <v>92</v>
      </c>
      <c r="P148" s="837"/>
      <c r="Q148" s="850">
        <v>46</v>
      </c>
    </row>
    <row r="149" spans="1:17" ht="14.4" customHeight="1" x14ac:dyDescent="0.3">
      <c r="A149" s="831" t="s">
        <v>8545</v>
      </c>
      <c r="B149" s="832" t="s">
        <v>8546</v>
      </c>
      <c r="C149" s="832" t="s">
        <v>6788</v>
      </c>
      <c r="D149" s="832" t="s">
        <v>8730</v>
      </c>
      <c r="E149" s="832" t="s">
        <v>8731</v>
      </c>
      <c r="F149" s="849">
        <v>2</v>
      </c>
      <c r="G149" s="849">
        <v>618</v>
      </c>
      <c r="H149" s="849">
        <v>0.99677419354838714</v>
      </c>
      <c r="I149" s="849">
        <v>309</v>
      </c>
      <c r="J149" s="849">
        <v>2</v>
      </c>
      <c r="K149" s="849">
        <v>620</v>
      </c>
      <c r="L149" s="849">
        <v>1</v>
      </c>
      <c r="M149" s="849">
        <v>310</v>
      </c>
      <c r="N149" s="849"/>
      <c r="O149" s="849"/>
      <c r="P149" s="837"/>
      <c r="Q149" s="850"/>
    </row>
    <row r="150" spans="1:17" ht="14.4" customHeight="1" x14ac:dyDescent="0.3">
      <c r="A150" s="831" t="s">
        <v>8545</v>
      </c>
      <c r="B150" s="832" t="s">
        <v>8546</v>
      </c>
      <c r="C150" s="832" t="s">
        <v>6788</v>
      </c>
      <c r="D150" s="832" t="s">
        <v>8732</v>
      </c>
      <c r="E150" s="832" t="s">
        <v>8733</v>
      </c>
      <c r="F150" s="849"/>
      <c r="G150" s="849"/>
      <c r="H150" s="849"/>
      <c r="I150" s="849"/>
      <c r="J150" s="849">
        <v>1</v>
      </c>
      <c r="K150" s="849">
        <v>530</v>
      </c>
      <c r="L150" s="849">
        <v>1</v>
      </c>
      <c r="M150" s="849">
        <v>530</v>
      </c>
      <c r="N150" s="849">
        <v>1</v>
      </c>
      <c r="O150" s="849">
        <v>530</v>
      </c>
      <c r="P150" s="837">
        <v>1</v>
      </c>
      <c r="Q150" s="850">
        <v>530</v>
      </c>
    </row>
    <row r="151" spans="1:17" ht="14.4" customHeight="1" x14ac:dyDescent="0.3">
      <c r="A151" s="831" t="s">
        <v>8545</v>
      </c>
      <c r="B151" s="832" t="s">
        <v>8546</v>
      </c>
      <c r="C151" s="832" t="s">
        <v>6788</v>
      </c>
      <c r="D151" s="832" t="s">
        <v>8734</v>
      </c>
      <c r="E151" s="832" t="s">
        <v>8735</v>
      </c>
      <c r="F151" s="849"/>
      <c r="G151" s="849"/>
      <c r="H151" s="849"/>
      <c r="I151" s="849"/>
      <c r="J151" s="849"/>
      <c r="K151" s="849"/>
      <c r="L151" s="849"/>
      <c r="M151" s="849"/>
      <c r="N151" s="849">
        <v>1</v>
      </c>
      <c r="O151" s="849">
        <v>528</v>
      </c>
      <c r="P151" s="837"/>
      <c r="Q151" s="850">
        <v>528</v>
      </c>
    </row>
    <row r="152" spans="1:17" ht="14.4" customHeight="1" x14ac:dyDescent="0.3">
      <c r="A152" s="831" t="s">
        <v>8545</v>
      </c>
      <c r="B152" s="832" t="s">
        <v>8546</v>
      </c>
      <c r="C152" s="832" t="s">
        <v>6788</v>
      </c>
      <c r="D152" s="832" t="s">
        <v>8736</v>
      </c>
      <c r="E152" s="832" t="s">
        <v>8737</v>
      </c>
      <c r="F152" s="849">
        <v>1</v>
      </c>
      <c r="G152" s="849">
        <v>26</v>
      </c>
      <c r="H152" s="849"/>
      <c r="I152" s="849">
        <v>26</v>
      </c>
      <c r="J152" s="849"/>
      <c r="K152" s="849"/>
      <c r="L152" s="849"/>
      <c r="M152" s="849"/>
      <c r="N152" s="849">
        <v>1</v>
      </c>
      <c r="O152" s="849">
        <v>26</v>
      </c>
      <c r="P152" s="837"/>
      <c r="Q152" s="850">
        <v>26</v>
      </c>
    </row>
    <row r="153" spans="1:17" ht="14.4" customHeight="1" x14ac:dyDescent="0.3">
      <c r="A153" s="831" t="s">
        <v>8545</v>
      </c>
      <c r="B153" s="832" t="s">
        <v>8546</v>
      </c>
      <c r="C153" s="832" t="s">
        <v>6788</v>
      </c>
      <c r="D153" s="832" t="s">
        <v>8738</v>
      </c>
      <c r="E153" s="832" t="s">
        <v>8739</v>
      </c>
      <c r="F153" s="849"/>
      <c r="G153" s="849"/>
      <c r="H153" s="849"/>
      <c r="I153" s="849"/>
      <c r="J153" s="849"/>
      <c r="K153" s="849"/>
      <c r="L153" s="849"/>
      <c r="M153" s="849"/>
      <c r="N153" s="849">
        <v>1</v>
      </c>
      <c r="O153" s="849">
        <v>444</v>
      </c>
      <c r="P153" s="837"/>
      <c r="Q153" s="850">
        <v>444</v>
      </c>
    </row>
    <row r="154" spans="1:17" ht="14.4" customHeight="1" x14ac:dyDescent="0.3">
      <c r="A154" s="831" t="s">
        <v>8545</v>
      </c>
      <c r="B154" s="832" t="s">
        <v>8546</v>
      </c>
      <c r="C154" s="832" t="s">
        <v>6788</v>
      </c>
      <c r="D154" s="832" t="s">
        <v>8740</v>
      </c>
      <c r="E154" s="832" t="s">
        <v>8741</v>
      </c>
      <c r="F154" s="849">
        <v>1</v>
      </c>
      <c r="G154" s="849">
        <v>189</v>
      </c>
      <c r="H154" s="849"/>
      <c r="I154" s="849">
        <v>189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8545</v>
      </c>
      <c r="B155" s="832" t="s">
        <v>8546</v>
      </c>
      <c r="C155" s="832" t="s">
        <v>6788</v>
      </c>
      <c r="D155" s="832" t="s">
        <v>8742</v>
      </c>
      <c r="E155" s="832" t="s">
        <v>8743</v>
      </c>
      <c r="F155" s="849">
        <v>34</v>
      </c>
      <c r="G155" s="849">
        <v>9282</v>
      </c>
      <c r="H155" s="849">
        <v>1.2098540145985401</v>
      </c>
      <c r="I155" s="849">
        <v>273</v>
      </c>
      <c r="J155" s="849">
        <v>28</v>
      </c>
      <c r="K155" s="849">
        <v>7672</v>
      </c>
      <c r="L155" s="849">
        <v>1</v>
      </c>
      <c r="M155" s="849">
        <v>274</v>
      </c>
      <c r="N155" s="849">
        <v>9</v>
      </c>
      <c r="O155" s="849">
        <v>2466</v>
      </c>
      <c r="P155" s="837">
        <v>0.32142857142857145</v>
      </c>
      <c r="Q155" s="850">
        <v>274</v>
      </c>
    </row>
    <row r="156" spans="1:17" ht="14.4" customHeight="1" x14ac:dyDescent="0.3">
      <c r="A156" s="831" t="s">
        <v>8545</v>
      </c>
      <c r="B156" s="832" t="s">
        <v>8546</v>
      </c>
      <c r="C156" s="832" t="s">
        <v>6788</v>
      </c>
      <c r="D156" s="832" t="s">
        <v>8744</v>
      </c>
      <c r="E156" s="832" t="s">
        <v>8745</v>
      </c>
      <c r="F156" s="849"/>
      <c r="G156" s="849"/>
      <c r="H156" s="849"/>
      <c r="I156" s="849"/>
      <c r="J156" s="849">
        <v>18</v>
      </c>
      <c r="K156" s="849">
        <v>2394</v>
      </c>
      <c r="L156" s="849">
        <v>1</v>
      </c>
      <c r="M156" s="849">
        <v>133</v>
      </c>
      <c r="N156" s="849">
        <v>11</v>
      </c>
      <c r="O156" s="849">
        <v>1463</v>
      </c>
      <c r="P156" s="837">
        <v>0.61111111111111116</v>
      </c>
      <c r="Q156" s="850">
        <v>133</v>
      </c>
    </row>
    <row r="157" spans="1:17" ht="14.4" customHeight="1" x14ac:dyDescent="0.3">
      <c r="A157" s="831" t="s">
        <v>8545</v>
      </c>
      <c r="B157" s="832" t="s">
        <v>8546</v>
      </c>
      <c r="C157" s="832" t="s">
        <v>6788</v>
      </c>
      <c r="D157" s="832" t="s">
        <v>8746</v>
      </c>
      <c r="E157" s="832" t="s">
        <v>8747</v>
      </c>
      <c r="F157" s="849"/>
      <c r="G157" s="849"/>
      <c r="H157" s="849"/>
      <c r="I157" s="849"/>
      <c r="J157" s="849">
        <v>351</v>
      </c>
      <c r="K157" s="849">
        <v>12987</v>
      </c>
      <c r="L157" s="849">
        <v>1</v>
      </c>
      <c r="M157" s="849">
        <v>37</v>
      </c>
      <c r="N157" s="849">
        <v>387</v>
      </c>
      <c r="O157" s="849">
        <v>14319</v>
      </c>
      <c r="P157" s="837">
        <v>1.1025641025641026</v>
      </c>
      <c r="Q157" s="850">
        <v>37</v>
      </c>
    </row>
    <row r="158" spans="1:17" ht="14.4" customHeight="1" x14ac:dyDescent="0.3">
      <c r="A158" s="831" t="s">
        <v>8545</v>
      </c>
      <c r="B158" s="832" t="s">
        <v>8546</v>
      </c>
      <c r="C158" s="832" t="s">
        <v>6788</v>
      </c>
      <c r="D158" s="832" t="s">
        <v>8748</v>
      </c>
      <c r="E158" s="832" t="s">
        <v>8749</v>
      </c>
      <c r="F158" s="849"/>
      <c r="G158" s="849"/>
      <c r="H158" s="849"/>
      <c r="I158" s="849"/>
      <c r="J158" s="849">
        <v>4</v>
      </c>
      <c r="K158" s="849">
        <v>372</v>
      </c>
      <c r="L158" s="849">
        <v>1</v>
      </c>
      <c r="M158" s="849">
        <v>93</v>
      </c>
      <c r="N158" s="849">
        <v>31</v>
      </c>
      <c r="O158" s="849">
        <v>2883</v>
      </c>
      <c r="P158" s="837">
        <v>7.75</v>
      </c>
      <c r="Q158" s="850">
        <v>93</v>
      </c>
    </row>
    <row r="159" spans="1:17" ht="14.4" customHeight="1" x14ac:dyDescent="0.3">
      <c r="A159" s="831" t="s">
        <v>8545</v>
      </c>
      <c r="B159" s="832" t="s">
        <v>8546</v>
      </c>
      <c r="C159" s="832" t="s">
        <v>6788</v>
      </c>
      <c r="D159" s="832" t="s">
        <v>8750</v>
      </c>
      <c r="E159" s="832" t="s">
        <v>8751</v>
      </c>
      <c r="F159" s="849"/>
      <c r="G159" s="849"/>
      <c r="H159" s="849"/>
      <c r="I159" s="849"/>
      <c r="J159" s="849">
        <v>14</v>
      </c>
      <c r="K159" s="849">
        <v>13188</v>
      </c>
      <c r="L159" s="849">
        <v>1</v>
      </c>
      <c r="M159" s="849">
        <v>942</v>
      </c>
      <c r="N159" s="849">
        <v>9</v>
      </c>
      <c r="O159" s="849">
        <v>8478</v>
      </c>
      <c r="P159" s="837">
        <v>0.6428571428571429</v>
      </c>
      <c r="Q159" s="850">
        <v>942</v>
      </c>
    </row>
    <row r="160" spans="1:17" ht="14.4" customHeight="1" x14ac:dyDescent="0.3">
      <c r="A160" s="831" t="s">
        <v>8545</v>
      </c>
      <c r="B160" s="832" t="s">
        <v>8752</v>
      </c>
      <c r="C160" s="832" t="s">
        <v>6788</v>
      </c>
      <c r="D160" s="832" t="s">
        <v>8753</v>
      </c>
      <c r="E160" s="832" t="s">
        <v>8754</v>
      </c>
      <c r="F160" s="849">
        <v>76</v>
      </c>
      <c r="G160" s="849">
        <v>78812</v>
      </c>
      <c r="H160" s="849">
        <v>0.69657598416149613</v>
      </c>
      <c r="I160" s="849">
        <v>1037</v>
      </c>
      <c r="J160" s="849">
        <v>109</v>
      </c>
      <c r="K160" s="849">
        <v>113142</v>
      </c>
      <c r="L160" s="849">
        <v>1</v>
      </c>
      <c r="M160" s="849">
        <v>1038</v>
      </c>
      <c r="N160" s="849">
        <v>63</v>
      </c>
      <c r="O160" s="849">
        <v>65394</v>
      </c>
      <c r="P160" s="837">
        <v>0.57798165137614677</v>
      </c>
      <c r="Q160" s="850">
        <v>1038</v>
      </c>
    </row>
    <row r="161" spans="1:17" ht="14.4" customHeight="1" x14ac:dyDescent="0.3">
      <c r="A161" s="831" t="s">
        <v>8755</v>
      </c>
      <c r="B161" s="832" t="s">
        <v>8756</v>
      </c>
      <c r="C161" s="832" t="s">
        <v>6786</v>
      </c>
      <c r="D161" s="832" t="s">
        <v>8757</v>
      </c>
      <c r="E161" s="832" t="s">
        <v>8758</v>
      </c>
      <c r="F161" s="849"/>
      <c r="G161" s="849"/>
      <c r="H161" s="849"/>
      <c r="I161" s="849"/>
      <c r="J161" s="849"/>
      <c r="K161" s="849"/>
      <c r="L161" s="849"/>
      <c r="M161" s="849"/>
      <c r="N161" s="849">
        <v>0.5</v>
      </c>
      <c r="O161" s="849">
        <v>855.63</v>
      </c>
      <c r="P161" s="837"/>
      <c r="Q161" s="850">
        <v>1711.26</v>
      </c>
    </row>
    <row r="162" spans="1:17" ht="14.4" customHeight="1" x14ac:dyDescent="0.3">
      <c r="A162" s="831" t="s">
        <v>8755</v>
      </c>
      <c r="B162" s="832" t="s">
        <v>8756</v>
      </c>
      <c r="C162" s="832" t="s">
        <v>6786</v>
      </c>
      <c r="D162" s="832" t="s">
        <v>8759</v>
      </c>
      <c r="E162" s="832" t="s">
        <v>8760</v>
      </c>
      <c r="F162" s="849">
        <v>0.33</v>
      </c>
      <c r="G162" s="849">
        <v>843.25</v>
      </c>
      <c r="H162" s="849">
        <v>0.10345140636252219</v>
      </c>
      <c r="I162" s="849">
        <v>2555.30303030303</v>
      </c>
      <c r="J162" s="849">
        <v>3.01</v>
      </c>
      <c r="K162" s="849">
        <v>8151.17</v>
      </c>
      <c r="L162" s="849">
        <v>1</v>
      </c>
      <c r="M162" s="849">
        <v>2708.0299003322261</v>
      </c>
      <c r="N162" s="849"/>
      <c r="O162" s="849"/>
      <c r="P162" s="837"/>
      <c r="Q162" s="850"/>
    </row>
    <row r="163" spans="1:17" ht="14.4" customHeight="1" x14ac:dyDescent="0.3">
      <c r="A163" s="831" t="s">
        <v>8755</v>
      </c>
      <c r="B163" s="832" t="s">
        <v>8756</v>
      </c>
      <c r="C163" s="832" t="s">
        <v>6786</v>
      </c>
      <c r="D163" s="832" t="s">
        <v>8761</v>
      </c>
      <c r="E163" s="832" t="s">
        <v>8760</v>
      </c>
      <c r="F163" s="849">
        <v>0.2</v>
      </c>
      <c r="G163" s="849">
        <v>1277.6500000000001</v>
      </c>
      <c r="H163" s="849">
        <v>0.94359758349211986</v>
      </c>
      <c r="I163" s="849">
        <v>6388.25</v>
      </c>
      <c r="J163" s="849">
        <v>0.2</v>
      </c>
      <c r="K163" s="849">
        <v>1354.02</v>
      </c>
      <c r="L163" s="849">
        <v>1</v>
      </c>
      <c r="M163" s="849">
        <v>6770.0999999999995</v>
      </c>
      <c r="N163" s="849">
        <v>0.2</v>
      </c>
      <c r="O163" s="849">
        <v>1295.26</v>
      </c>
      <c r="P163" s="837">
        <v>0.95660329980354797</v>
      </c>
      <c r="Q163" s="850">
        <v>6476.2999999999993</v>
      </c>
    </row>
    <row r="164" spans="1:17" ht="14.4" customHeight="1" x14ac:dyDescent="0.3">
      <c r="A164" s="831" t="s">
        <v>8755</v>
      </c>
      <c r="B164" s="832" t="s">
        <v>8756</v>
      </c>
      <c r="C164" s="832" t="s">
        <v>6786</v>
      </c>
      <c r="D164" s="832" t="s">
        <v>8762</v>
      </c>
      <c r="E164" s="832" t="s">
        <v>8445</v>
      </c>
      <c r="F164" s="849">
        <v>0.6</v>
      </c>
      <c r="G164" s="849">
        <v>570.79999999999995</v>
      </c>
      <c r="H164" s="849"/>
      <c r="I164" s="849">
        <v>951.33333333333326</v>
      </c>
      <c r="J164" s="849"/>
      <c r="K164" s="849"/>
      <c r="L164" s="849"/>
      <c r="M164" s="849"/>
      <c r="N164" s="849">
        <v>1.5</v>
      </c>
      <c r="O164" s="849">
        <v>1507.24</v>
      </c>
      <c r="P164" s="837"/>
      <c r="Q164" s="850">
        <v>1004.8266666666667</v>
      </c>
    </row>
    <row r="165" spans="1:17" ht="14.4" customHeight="1" x14ac:dyDescent="0.3">
      <c r="A165" s="831" t="s">
        <v>8755</v>
      </c>
      <c r="B165" s="832" t="s">
        <v>8756</v>
      </c>
      <c r="C165" s="832" t="s">
        <v>6786</v>
      </c>
      <c r="D165" s="832" t="s">
        <v>8763</v>
      </c>
      <c r="E165" s="832" t="s">
        <v>8764</v>
      </c>
      <c r="F165" s="849">
        <v>0.2</v>
      </c>
      <c r="G165" s="849">
        <v>1977.58</v>
      </c>
      <c r="H165" s="849">
        <v>1.1764796868400229</v>
      </c>
      <c r="I165" s="849">
        <v>9887.9</v>
      </c>
      <c r="J165" s="849">
        <v>0.17</v>
      </c>
      <c r="K165" s="849">
        <v>1680.93</v>
      </c>
      <c r="L165" s="849">
        <v>1</v>
      </c>
      <c r="M165" s="849">
        <v>9887.823529411764</v>
      </c>
      <c r="N165" s="849">
        <v>0.12</v>
      </c>
      <c r="O165" s="849">
        <v>1186.55</v>
      </c>
      <c r="P165" s="837">
        <v>0.70588900192155524</v>
      </c>
      <c r="Q165" s="850">
        <v>9887.9166666666661</v>
      </c>
    </row>
    <row r="166" spans="1:17" ht="14.4" customHeight="1" x14ac:dyDescent="0.3">
      <c r="A166" s="831" t="s">
        <v>8755</v>
      </c>
      <c r="B166" s="832" t="s">
        <v>8756</v>
      </c>
      <c r="C166" s="832" t="s">
        <v>6786</v>
      </c>
      <c r="D166" s="832" t="s">
        <v>8765</v>
      </c>
      <c r="E166" s="832" t="s">
        <v>8766</v>
      </c>
      <c r="F166" s="849"/>
      <c r="G166" s="849"/>
      <c r="H166" s="849"/>
      <c r="I166" s="849"/>
      <c r="J166" s="849">
        <v>2</v>
      </c>
      <c r="K166" s="849">
        <v>1776.2800000000002</v>
      </c>
      <c r="L166" s="849">
        <v>1</v>
      </c>
      <c r="M166" s="849">
        <v>888.1400000000001</v>
      </c>
      <c r="N166" s="849"/>
      <c r="O166" s="849"/>
      <c r="P166" s="837"/>
      <c r="Q166" s="850"/>
    </row>
    <row r="167" spans="1:17" ht="14.4" customHeight="1" x14ac:dyDescent="0.3">
      <c r="A167" s="831" t="s">
        <v>8755</v>
      </c>
      <c r="B167" s="832" t="s">
        <v>8756</v>
      </c>
      <c r="C167" s="832" t="s">
        <v>6786</v>
      </c>
      <c r="D167" s="832" t="s">
        <v>8767</v>
      </c>
      <c r="E167" s="832" t="s">
        <v>8447</v>
      </c>
      <c r="F167" s="849"/>
      <c r="G167" s="849"/>
      <c r="H167" s="849"/>
      <c r="I167" s="849"/>
      <c r="J167" s="849">
        <v>0.04</v>
      </c>
      <c r="K167" s="849">
        <v>181.9</v>
      </c>
      <c r="L167" s="849">
        <v>1</v>
      </c>
      <c r="M167" s="849">
        <v>4547.5</v>
      </c>
      <c r="N167" s="849"/>
      <c r="O167" s="849"/>
      <c r="P167" s="837"/>
      <c r="Q167" s="850"/>
    </row>
    <row r="168" spans="1:17" ht="14.4" customHeight="1" x14ac:dyDescent="0.3">
      <c r="A168" s="831" t="s">
        <v>8755</v>
      </c>
      <c r="B168" s="832" t="s">
        <v>8756</v>
      </c>
      <c r="C168" s="832" t="s">
        <v>6786</v>
      </c>
      <c r="D168" s="832" t="s">
        <v>8768</v>
      </c>
      <c r="E168" s="832" t="s">
        <v>8447</v>
      </c>
      <c r="F168" s="849"/>
      <c r="G168" s="849"/>
      <c r="H168" s="849"/>
      <c r="I168" s="849"/>
      <c r="J168" s="849">
        <v>0.05</v>
      </c>
      <c r="K168" s="849">
        <v>442.7</v>
      </c>
      <c r="L168" s="849">
        <v>1</v>
      </c>
      <c r="M168" s="849">
        <v>8854</v>
      </c>
      <c r="N168" s="849"/>
      <c r="O168" s="849"/>
      <c r="P168" s="837"/>
      <c r="Q168" s="850"/>
    </row>
    <row r="169" spans="1:17" ht="14.4" customHeight="1" x14ac:dyDescent="0.3">
      <c r="A169" s="831" t="s">
        <v>8755</v>
      </c>
      <c r="B169" s="832" t="s">
        <v>8756</v>
      </c>
      <c r="C169" s="832" t="s">
        <v>6786</v>
      </c>
      <c r="D169" s="832" t="s">
        <v>8769</v>
      </c>
      <c r="E169" s="832" t="s">
        <v>8770</v>
      </c>
      <c r="F169" s="849"/>
      <c r="G169" s="849"/>
      <c r="H169" s="849"/>
      <c r="I169" s="849"/>
      <c r="J169" s="849"/>
      <c r="K169" s="849"/>
      <c r="L169" s="849"/>
      <c r="M169" s="849"/>
      <c r="N169" s="849">
        <v>0.1</v>
      </c>
      <c r="O169" s="849">
        <v>194.93</v>
      </c>
      <c r="P169" s="837"/>
      <c r="Q169" s="850">
        <v>1949.3</v>
      </c>
    </row>
    <row r="170" spans="1:17" ht="14.4" customHeight="1" x14ac:dyDescent="0.3">
      <c r="A170" s="831" t="s">
        <v>8755</v>
      </c>
      <c r="B170" s="832" t="s">
        <v>8756</v>
      </c>
      <c r="C170" s="832" t="s">
        <v>6786</v>
      </c>
      <c r="D170" s="832" t="s">
        <v>8446</v>
      </c>
      <c r="E170" s="832" t="s">
        <v>8447</v>
      </c>
      <c r="F170" s="849">
        <v>0.5</v>
      </c>
      <c r="G170" s="849">
        <v>885.4</v>
      </c>
      <c r="H170" s="849">
        <v>1.9469610343917672</v>
      </c>
      <c r="I170" s="849">
        <v>1770.8</v>
      </c>
      <c r="J170" s="849">
        <v>0.25</v>
      </c>
      <c r="K170" s="849">
        <v>454.76</v>
      </c>
      <c r="L170" s="849">
        <v>1</v>
      </c>
      <c r="M170" s="849">
        <v>1819.04</v>
      </c>
      <c r="N170" s="849">
        <v>1.45</v>
      </c>
      <c r="O170" s="849">
        <v>2637.61</v>
      </c>
      <c r="P170" s="837">
        <v>5.8000043979241802</v>
      </c>
      <c r="Q170" s="850">
        <v>1819.0413793103451</v>
      </c>
    </row>
    <row r="171" spans="1:17" ht="14.4" customHeight="1" x14ac:dyDescent="0.3">
      <c r="A171" s="831" t="s">
        <v>8755</v>
      </c>
      <c r="B171" s="832" t="s">
        <v>8756</v>
      </c>
      <c r="C171" s="832" t="s">
        <v>6786</v>
      </c>
      <c r="D171" s="832" t="s">
        <v>8771</v>
      </c>
      <c r="E171" s="832" t="s">
        <v>8772</v>
      </c>
      <c r="F171" s="849">
        <v>0.08</v>
      </c>
      <c r="G171" s="849">
        <v>41.41</v>
      </c>
      <c r="H171" s="849"/>
      <c r="I171" s="849">
        <v>517.625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8755</v>
      </c>
      <c r="B172" s="832" t="s">
        <v>8756</v>
      </c>
      <c r="C172" s="832" t="s">
        <v>6786</v>
      </c>
      <c r="D172" s="832" t="s">
        <v>8773</v>
      </c>
      <c r="E172" s="832" t="s">
        <v>8447</v>
      </c>
      <c r="F172" s="849">
        <v>0.04</v>
      </c>
      <c r="G172" s="849">
        <v>1629.14</v>
      </c>
      <c r="H172" s="849">
        <v>0.37451666444443427</v>
      </c>
      <c r="I172" s="849">
        <v>40728.5</v>
      </c>
      <c r="J172" s="849">
        <v>0.10999999999999999</v>
      </c>
      <c r="K172" s="849">
        <v>4349.9799999999996</v>
      </c>
      <c r="L172" s="849">
        <v>1</v>
      </c>
      <c r="M172" s="849">
        <v>39545.272727272728</v>
      </c>
      <c r="N172" s="849">
        <v>0.05</v>
      </c>
      <c r="O172" s="849">
        <v>1782.65</v>
      </c>
      <c r="P172" s="837">
        <v>0.40980648186888224</v>
      </c>
      <c r="Q172" s="850">
        <v>35653</v>
      </c>
    </row>
    <row r="173" spans="1:17" ht="14.4" customHeight="1" x14ac:dyDescent="0.3">
      <c r="A173" s="831" t="s">
        <v>8755</v>
      </c>
      <c r="B173" s="832" t="s">
        <v>8756</v>
      </c>
      <c r="C173" s="832" t="s">
        <v>6925</v>
      </c>
      <c r="D173" s="832" t="s">
        <v>8774</v>
      </c>
      <c r="E173" s="832" t="s">
        <v>8775</v>
      </c>
      <c r="F173" s="849"/>
      <c r="G173" s="849"/>
      <c r="H173" s="849"/>
      <c r="I173" s="849"/>
      <c r="J173" s="849">
        <v>1</v>
      </c>
      <c r="K173" s="849">
        <v>972.32</v>
      </c>
      <c r="L173" s="849">
        <v>1</v>
      </c>
      <c r="M173" s="849">
        <v>972.32</v>
      </c>
      <c r="N173" s="849"/>
      <c r="O173" s="849"/>
      <c r="P173" s="837"/>
      <c r="Q173" s="850"/>
    </row>
    <row r="174" spans="1:17" ht="14.4" customHeight="1" x14ac:dyDescent="0.3">
      <c r="A174" s="831" t="s">
        <v>8755</v>
      </c>
      <c r="B174" s="832" t="s">
        <v>8756</v>
      </c>
      <c r="C174" s="832" t="s">
        <v>6925</v>
      </c>
      <c r="D174" s="832" t="s">
        <v>8776</v>
      </c>
      <c r="E174" s="832" t="s">
        <v>8777</v>
      </c>
      <c r="F174" s="849"/>
      <c r="G174" s="849"/>
      <c r="H174" s="849"/>
      <c r="I174" s="849"/>
      <c r="J174" s="849">
        <v>1</v>
      </c>
      <c r="K174" s="849">
        <v>1027.76</v>
      </c>
      <c r="L174" s="849">
        <v>1</v>
      </c>
      <c r="M174" s="849">
        <v>1027.76</v>
      </c>
      <c r="N174" s="849"/>
      <c r="O174" s="849"/>
      <c r="P174" s="837"/>
      <c r="Q174" s="850"/>
    </row>
    <row r="175" spans="1:17" ht="14.4" customHeight="1" x14ac:dyDescent="0.3">
      <c r="A175" s="831" t="s">
        <v>8755</v>
      </c>
      <c r="B175" s="832" t="s">
        <v>8756</v>
      </c>
      <c r="C175" s="832" t="s">
        <v>6925</v>
      </c>
      <c r="D175" s="832" t="s">
        <v>8778</v>
      </c>
      <c r="E175" s="832" t="s">
        <v>8779</v>
      </c>
      <c r="F175" s="849"/>
      <c r="G175" s="849"/>
      <c r="H175" s="849"/>
      <c r="I175" s="849"/>
      <c r="J175" s="849">
        <v>1</v>
      </c>
      <c r="K175" s="849">
        <v>888.06</v>
      </c>
      <c r="L175" s="849">
        <v>1</v>
      </c>
      <c r="M175" s="849">
        <v>888.06</v>
      </c>
      <c r="N175" s="849"/>
      <c r="O175" s="849"/>
      <c r="P175" s="837"/>
      <c r="Q175" s="850"/>
    </row>
    <row r="176" spans="1:17" ht="14.4" customHeight="1" x14ac:dyDescent="0.3">
      <c r="A176" s="831" t="s">
        <v>8755</v>
      </c>
      <c r="B176" s="832" t="s">
        <v>8756</v>
      </c>
      <c r="C176" s="832" t="s">
        <v>6925</v>
      </c>
      <c r="D176" s="832" t="s">
        <v>8780</v>
      </c>
      <c r="E176" s="832" t="s">
        <v>8781</v>
      </c>
      <c r="F176" s="849"/>
      <c r="G176" s="849"/>
      <c r="H176" s="849"/>
      <c r="I176" s="849"/>
      <c r="J176" s="849"/>
      <c r="K176" s="849"/>
      <c r="L176" s="849"/>
      <c r="M176" s="849"/>
      <c r="N176" s="849">
        <v>1</v>
      </c>
      <c r="O176" s="849">
        <v>893.9</v>
      </c>
      <c r="P176" s="837"/>
      <c r="Q176" s="850">
        <v>893.9</v>
      </c>
    </row>
    <row r="177" spans="1:17" ht="14.4" customHeight="1" x14ac:dyDescent="0.3">
      <c r="A177" s="831" t="s">
        <v>8755</v>
      </c>
      <c r="B177" s="832" t="s">
        <v>8756</v>
      </c>
      <c r="C177" s="832" t="s">
        <v>6925</v>
      </c>
      <c r="D177" s="832" t="s">
        <v>8782</v>
      </c>
      <c r="E177" s="832" t="s">
        <v>8783</v>
      </c>
      <c r="F177" s="849"/>
      <c r="G177" s="849"/>
      <c r="H177" s="849"/>
      <c r="I177" s="849"/>
      <c r="J177" s="849">
        <v>1</v>
      </c>
      <c r="K177" s="849">
        <v>16831.689999999999</v>
      </c>
      <c r="L177" s="849">
        <v>1</v>
      </c>
      <c r="M177" s="849">
        <v>16831.689999999999</v>
      </c>
      <c r="N177" s="849"/>
      <c r="O177" s="849"/>
      <c r="P177" s="837"/>
      <c r="Q177" s="850"/>
    </row>
    <row r="178" spans="1:17" ht="14.4" customHeight="1" x14ac:dyDescent="0.3">
      <c r="A178" s="831" t="s">
        <v>8755</v>
      </c>
      <c r="B178" s="832" t="s">
        <v>8756</v>
      </c>
      <c r="C178" s="832" t="s">
        <v>6925</v>
      </c>
      <c r="D178" s="832" t="s">
        <v>8784</v>
      </c>
      <c r="E178" s="832" t="s">
        <v>8785</v>
      </c>
      <c r="F178" s="849"/>
      <c r="G178" s="849"/>
      <c r="H178" s="849"/>
      <c r="I178" s="849"/>
      <c r="J178" s="849">
        <v>4</v>
      </c>
      <c r="K178" s="849">
        <v>42580.04</v>
      </c>
      <c r="L178" s="849">
        <v>1</v>
      </c>
      <c r="M178" s="849">
        <v>10645.01</v>
      </c>
      <c r="N178" s="849"/>
      <c r="O178" s="849"/>
      <c r="P178" s="837"/>
      <c r="Q178" s="850"/>
    </row>
    <row r="179" spans="1:17" ht="14.4" customHeight="1" x14ac:dyDescent="0.3">
      <c r="A179" s="831" t="s">
        <v>8755</v>
      </c>
      <c r="B179" s="832" t="s">
        <v>8756</v>
      </c>
      <c r="C179" s="832" t="s">
        <v>6925</v>
      </c>
      <c r="D179" s="832" t="s">
        <v>8786</v>
      </c>
      <c r="E179" s="832" t="s">
        <v>8787</v>
      </c>
      <c r="F179" s="849"/>
      <c r="G179" s="849"/>
      <c r="H179" s="849"/>
      <c r="I179" s="849"/>
      <c r="J179" s="849">
        <v>1</v>
      </c>
      <c r="K179" s="849">
        <v>6587.13</v>
      </c>
      <c r="L179" s="849">
        <v>1</v>
      </c>
      <c r="M179" s="849">
        <v>6587.13</v>
      </c>
      <c r="N179" s="849"/>
      <c r="O179" s="849"/>
      <c r="P179" s="837"/>
      <c r="Q179" s="850"/>
    </row>
    <row r="180" spans="1:17" ht="14.4" customHeight="1" x14ac:dyDescent="0.3">
      <c r="A180" s="831" t="s">
        <v>8755</v>
      </c>
      <c r="B180" s="832" t="s">
        <v>8756</v>
      </c>
      <c r="C180" s="832" t="s">
        <v>6925</v>
      </c>
      <c r="D180" s="832" t="s">
        <v>8788</v>
      </c>
      <c r="E180" s="832" t="s">
        <v>8789</v>
      </c>
      <c r="F180" s="849"/>
      <c r="G180" s="849"/>
      <c r="H180" s="849"/>
      <c r="I180" s="849"/>
      <c r="J180" s="849"/>
      <c r="K180" s="849"/>
      <c r="L180" s="849"/>
      <c r="M180" s="849"/>
      <c r="N180" s="849">
        <v>2</v>
      </c>
      <c r="O180" s="849">
        <v>3683.24</v>
      </c>
      <c r="P180" s="837"/>
      <c r="Q180" s="850">
        <v>1841.62</v>
      </c>
    </row>
    <row r="181" spans="1:17" ht="14.4" customHeight="1" x14ac:dyDescent="0.3">
      <c r="A181" s="831" t="s">
        <v>8755</v>
      </c>
      <c r="B181" s="832" t="s">
        <v>8756</v>
      </c>
      <c r="C181" s="832" t="s">
        <v>6925</v>
      </c>
      <c r="D181" s="832" t="s">
        <v>8790</v>
      </c>
      <c r="E181" s="832" t="s">
        <v>8791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511</v>
      </c>
      <c r="P181" s="837"/>
      <c r="Q181" s="850">
        <v>511</v>
      </c>
    </row>
    <row r="182" spans="1:17" ht="14.4" customHeight="1" x14ac:dyDescent="0.3">
      <c r="A182" s="831" t="s">
        <v>8755</v>
      </c>
      <c r="B182" s="832" t="s">
        <v>8756</v>
      </c>
      <c r="C182" s="832" t="s">
        <v>6925</v>
      </c>
      <c r="D182" s="832" t="s">
        <v>8792</v>
      </c>
      <c r="E182" s="832" t="s">
        <v>8793</v>
      </c>
      <c r="F182" s="849"/>
      <c r="G182" s="849"/>
      <c r="H182" s="849"/>
      <c r="I182" s="849"/>
      <c r="J182" s="849">
        <v>1</v>
      </c>
      <c r="K182" s="849">
        <v>4360</v>
      </c>
      <c r="L182" s="849">
        <v>1</v>
      </c>
      <c r="M182" s="849">
        <v>4360</v>
      </c>
      <c r="N182" s="849"/>
      <c r="O182" s="849"/>
      <c r="P182" s="837"/>
      <c r="Q182" s="850"/>
    </row>
    <row r="183" spans="1:17" ht="14.4" customHeight="1" x14ac:dyDescent="0.3">
      <c r="A183" s="831" t="s">
        <v>8755</v>
      </c>
      <c r="B183" s="832" t="s">
        <v>8756</v>
      </c>
      <c r="C183" s="832" t="s">
        <v>6925</v>
      </c>
      <c r="D183" s="832" t="s">
        <v>8794</v>
      </c>
      <c r="E183" s="832" t="s">
        <v>8795</v>
      </c>
      <c r="F183" s="849"/>
      <c r="G183" s="849"/>
      <c r="H183" s="849"/>
      <c r="I183" s="849"/>
      <c r="J183" s="849">
        <v>1</v>
      </c>
      <c r="K183" s="849">
        <v>380.86</v>
      </c>
      <c r="L183" s="849">
        <v>1</v>
      </c>
      <c r="M183" s="849">
        <v>380.86</v>
      </c>
      <c r="N183" s="849"/>
      <c r="O183" s="849"/>
      <c r="P183" s="837"/>
      <c r="Q183" s="850"/>
    </row>
    <row r="184" spans="1:17" ht="14.4" customHeight="1" x14ac:dyDescent="0.3">
      <c r="A184" s="831" t="s">
        <v>8755</v>
      </c>
      <c r="B184" s="832" t="s">
        <v>8756</v>
      </c>
      <c r="C184" s="832" t="s">
        <v>6925</v>
      </c>
      <c r="D184" s="832" t="s">
        <v>8796</v>
      </c>
      <c r="E184" s="832" t="s">
        <v>8797</v>
      </c>
      <c r="F184" s="849"/>
      <c r="G184" s="849"/>
      <c r="H184" s="849"/>
      <c r="I184" s="849"/>
      <c r="J184" s="849">
        <v>1</v>
      </c>
      <c r="K184" s="849">
        <v>3178.63</v>
      </c>
      <c r="L184" s="849">
        <v>1</v>
      </c>
      <c r="M184" s="849">
        <v>3178.63</v>
      </c>
      <c r="N184" s="849"/>
      <c r="O184" s="849"/>
      <c r="P184" s="837"/>
      <c r="Q184" s="850"/>
    </row>
    <row r="185" spans="1:17" ht="14.4" customHeight="1" x14ac:dyDescent="0.3">
      <c r="A185" s="831" t="s">
        <v>8755</v>
      </c>
      <c r="B185" s="832" t="s">
        <v>8756</v>
      </c>
      <c r="C185" s="832" t="s">
        <v>6925</v>
      </c>
      <c r="D185" s="832" t="s">
        <v>8798</v>
      </c>
      <c r="E185" s="832" t="s">
        <v>8799</v>
      </c>
      <c r="F185" s="849"/>
      <c r="G185" s="849"/>
      <c r="H185" s="849"/>
      <c r="I185" s="849"/>
      <c r="J185" s="849"/>
      <c r="K185" s="849"/>
      <c r="L185" s="849"/>
      <c r="M185" s="849"/>
      <c r="N185" s="849">
        <v>1</v>
      </c>
      <c r="O185" s="849">
        <v>1085.2</v>
      </c>
      <c r="P185" s="837"/>
      <c r="Q185" s="850">
        <v>1085.2</v>
      </c>
    </row>
    <row r="186" spans="1:17" ht="14.4" customHeight="1" x14ac:dyDescent="0.3">
      <c r="A186" s="831" t="s">
        <v>8755</v>
      </c>
      <c r="B186" s="832" t="s">
        <v>8756</v>
      </c>
      <c r="C186" s="832" t="s">
        <v>6788</v>
      </c>
      <c r="D186" s="832" t="s">
        <v>8800</v>
      </c>
      <c r="E186" s="832" t="s">
        <v>8801</v>
      </c>
      <c r="F186" s="849">
        <v>2</v>
      </c>
      <c r="G186" s="849">
        <v>414</v>
      </c>
      <c r="H186" s="849">
        <v>0.323943661971831</v>
      </c>
      <c r="I186" s="849">
        <v>207</v>
      </c>
      <c r="J186" s="849">
        <v>6</v>
      </c>
      <c r="K186" s="849">
        <v>1278</v>
      </c>
      <c r="L186" s="849">
        <v>1</v>
      </c>
      <c r="M186" s="849">
        <v>213</v>
      </c>
      <c r="N186" s="849">
        <v>2</v>
      </c>
      <c r="O186" s="849">
        <v>426</v>
      </c>
      <c r="P186" s="837">
        <v>0.33333333333333331</v>
      </c>
      <c r="Q186" s="850">
        <v>213</v>
      </c>
    </row>
    <row r="187" spans="1:17" ht="14.4" customHeight="1" x14ac:dyDescent="0.3">
      <c r="A187" s="831" t="s">
        <v>8755</v>
      </c>
      <c r="B187" s="832" t="s">
        <v>8756</v>
      </c>
      <c r="C187" s="832" t="s">
        <v>6788</v>
      </c>
      <c r="D187" s="832" t="s">
        <v>8802</v>
      </c>
      <c r="E187" s="832" t="s">
        <v>8803</v>
      </c>
      <c r="F187" s="849">
        <v>3</v>
      </c>
      <c r="G187" s="849">
        <v>453</v>
      </c>
      <c r="H187" s="849">
        <v>0.58451612903225802</v>
      </c>
      <c r="I187" s="849">
        <v>151</v>
      </c>
      <c r="J187" s="849">
        <v>5</v>
      </c>
      <c r="K187" s="849">
        <v>775</v>
      </c>
      <c r="L187" s="849">
        <v>1</v>
      </c>
      <c r="M187" s="849">
        <v>155</v>
      </c>
      <c r="N187" s="849">
        <v>7</v>
      </c>
      <c r="O187" s="849">
        <v>1085</v>
      </c>
      <c r="P187" s="837">
        <v>1.4</v>
      </c>
      <c r="Q187" s="850">
        <v>155</v>
      </c>
    </row>
    <row r="188" spans="1:17" ht="14.4" customHeight="1" x14ac:dyDescent="0.3">
      <c r="A188" s="831" t="s">
        <v>8755</v>
      </c>
      <c r="B188" s="832" t="s">
        <v>8756</v>
      </c>
      <c r="C188" s="832" t="s">
        <v>6788</v>
      </c>
      <c r="D188" s="832" t="s">
        <v>8804</v>
      </c>
      <c r="E188" s="832" t="s">
        <v>8805</v>
      </c>
      <c r="F188" s="849">
        <v>11</v>
      </c>
      <c r="G188" s="849">
        <v>2013</v>
      </c>
      <c r="H188" s="849">
        <v>0.97860962566844922</v>
      </c>
      <c r="I188" s="849">
        <v>183</v>
      </c>
      <c r="J188" s="849">
        <v>11</v>
      </c>
      <c r="K188" s="849">
        <v>2057</v>
      </c>
      <c r="L188" s="849">
        <v>1</v>
      </c>
      <c r="M188" s="849">
        <v>187</v>
      </c>
      <c r="N188" s="849">
        <v>13</v>
      </c>
      <c r="O188" s="849">
        <v>2431</v>
      </c>
      <c r="P188" s="837">
        <v>1.1818181818181819</v>
      </c>
      <c r="Q188" s="850">
        <v>187</v>
      </c>
    </row>
    <row r="189" spans="1:17" ht="14.4" customHeight="1" x14ac:dyDescent="0.3">
      <c r="A189" s="831" t="s">
        <v>8755</v>
      </c>
      <c r="B189" s="832" t="s">
        <v>8756</v>
      </c>
      <c r="C189" s="832" t="s">
        <v>6788</v>
      </c>
      <c r="D189" s="832" t="s">
        <v>8806</v>
      </c>
      <c r="E189" s="832" t="s">
        <v>8807</v>
      </c>
      <c r="F189" s="849">
        <v>703</v>
      </c>
      <c r="G189" s="849">
        <v>87875</v>
      </c>
      <c r="H189" s="849">
        <v>0.94562456955922869</v>
      </c>
      <c r="I189" s="849">
        <v>125</v>
      </c>
      <c r="J189" s="849">
        <v>726</v>
      </c>
      <c r="K189" s="849">
        <v>92928</v>
      </c>
      <c r="L189" s="849">
        <v>1</v>
      </c>
      <c r="M189" s="849">
        <v>128</v>
      </c>
      <c r="N189" s="849">
        <v>661</v>
      </c>
      <c r="O189" s="849">
        <v>84608</v>
      </c>
      <c r="P189" s="837">
        <v>0.91046831955922869</v>
      </c>
      <c r="Q189" s="850">
        <v>128</v>
      </c>
    </row>
    <row r="190" spans="1:17" ht="14.4" customHeight="1" x14ac:dyDescent="0.3">
      <c r="A190" s="831" t="s">
        <v>8755</v>
      </c>
      <c r="B190" s="832" t="s">
        <v>8756</v>
      </c>
      <c r="C190" s="832" t="s">
        <v>6788</v>
      </c>
      <c r="D190" s="832" t="s">
        <v>8808</v>
      </c>
      <c r="E190" s="832" t="s">
        <v>8809</v>
      </c>
      <c r="F190" s="849">
        <v>875</v>
      </c>
      <c r="G190" s="849">
        <v>191625</v>
      </c>
      <c r="H190" s="849">
        <v>0.90835616568226851</v>
      </c>
      <c r="I190" s="849">
        <v>219</v>
      </c>
      <c r="J190" s="849">
        <v>946</v>
      </c>
      <c r="K190" s="849">
        <v>210958</v>
      </c>
      <c r="L190" s="849">
        <v>1</v>
      </c>
      <c r="M190" s="849">
        <v>223</v>
      </c>
      <c r="N190" s="849">
        <v>994</v>
      </c>
      <c r="O190" s="849">
        <v>221662</v>
      </c>
      <c r="P190" s="837">
        <v>1.0507399577167018</v>
      </c>
      <c r="Q190" s="850">
        <v>223</v>
      </c>
    </row>
    <row r="191" spans="1:17" ht="14.4" customHeight="1" x14ac:dyDescent="0.3">
      <c r="A191" s="831" t="s">
        <v>8755</v>
      </c>
      <c r="B191" s="832" t="s">
        <v>8756</v>
      </c>
      <c r="C191" s="832" t="s">
        <v>6788</v>
      </c>
      <c r="D191" s="832" t="s">
        <v>8810</v>
      </c>
      <c r="E191" s="832" t="s">
        <v>8811</v>
      </c>
      <c r="F191" s="849">
        <v>1</v>
      </c>
      <c r="G191" s="849">
        <v>219</v>
      </c>
      <c r="H191" s="849"/>
      <c r="I191" s="849">
        <v>219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8755</v>
      </c>
      <c r="B192" s="832" t="s">
        <v>8756</v>
      </c>
      <c r="C192" s="832" t="s">
        <v>6788</v>
      </c>
      <c r="D192" s="832" t="s">
        <v>8812</v>
      </c>
      <c r="E192" s="832" t="s">
        <v>8813</v>
      </c>
      <c r="F192" s="849"/>
      <c r="G192" s="849"/>
      <c r="H192" s="849"/>
      <c r="I192" s="849"/>
      <c r="J192" s="849"/>
      <c r="K192" s="849"/>
      <c r="L192" s="849"/>
      <c r="M192" s="849"/>
      <c r="N192" s="849">
        <v>1</v>
      </c>
      <c r="O192" s="849">
        <v>353</v>
      </c>
      <c r="P192" s="837"/>
      <c r="Q192" s="850">
        <v>353</v>
      </c>
    </row>
    <row r="193" spans="1:17" ht="14.4" customHeight="1" x14ac:dyDescent="0.3">
      <c r="A193" s="831" t="s">
        <v>8755</v>
      </c>
      <c r="B193" s="832" t="s">
        <v>8756</v>
      </c>
      <c r="C193" s="832" t="s">
        <v>6788</v>
      </c>
      <c r="D193" s="832" t="s">
        <v>8814</v>
      </c>
      <c r="E193" s="832" t="s">
        <v>8815</v>
      </c>
      <c r="F193" s="849">
        <v>6</v>
      </c>
      <c r="G193" s="849">
        <v>1326</v>
      </c>
      <c r="H193" s="849">
        <v>1.4733333333333334</v>
      </c>
      <c r="I193" s="849">
        <v>221</v>
      </c>
      <c r="J193" s="849">
        <v>4</v>
      </c>
      <c r="K193" s="849">
        <v>900</v>
      </c>
      <c r="L193" s="849">
        <v>1</v>
      </c>
      <c r="M193" s="849">
        <v>225</v>
      </c>
      <c r="N193" s="849">
        <v>8</v>
      </c>
      <c r="O193" s="849">
        <v>1800</v>
      </c>
      <c r="P193" s="837">
        <v>2</v>
      </c>
      <c r="Q193" s="850">
        <v>225</v>
      </c>
    </row>
    <row r="194" spans="1:17" ht="14.4" customHeight="1" x14ac:dyDescent="0.3">
      <c r="A194" s="831" t="s">
        <v>8755</v>
      </c>
      <c r="B194" s="832" t="s">
        <v>8756</v>
      </c>
      <c r="C194" s="832" t="s">
        <v>6788</v>
      </c>
      <c r="D194" s="832" t="s">
        <v>8816</v>
      </c>
      <c r="E194" s="832" t="s">
        <v>8817</v>
      </c>
      <c r="F194" s="849">
        <v>1</v>
      </c>
      <c r="G194" s="849">
        <v>613</v>
      </c>
      <c r="H194" s="849"/>
      <c r="I194" s="849">
        <v>613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8755</v>
      </c>
      <c r="B195" s="832" t="s">
        <v>8756</v>
      </c>
      <c r="C195" s="832" t="s">
        <v>6788</v>
      </c>
      <c r="D195" s="832" t="s">
        <v>8818</v>
      </c>
      <c r="E195" s="832" t="s">
        <v>8819</v>
      </c>
      <c r="F195" s="849">
        <v>2</v>
      </c>
      <c r="G195" s="849">
        <v>660</v>
      </c>
      <c r="H195" s="849"/>
      <c r="I195" s="849">
        <v>330</v>
      </c>
      <c r="J195" s="849"/>
      <c r="K195" s="849"/>
      <c r="L195" s="849"/>
      <c r="M195" s="849"/>
      <c r="N195" s="849">
        <v>4</v>
      </c>
      <c r="O195" s="849">
        <v>1400</v>
      </c>
      <c r="P195" s="837"/>
      <c r="Q195" s="850">
        <v>350</v>
      </c>
    </row>
    <row r="196" spans="1:17" ht="14.4" customHeight="1" x14ac:dyDescent="0.3">
      <c r="A196" s="831" t="s">
        <v>8755</v>
      </c>
      <c r="B196" s="832" t="s">
        <v>8756</v>
      </c>
      <c r="C196" s="832" t="s">
        <v>6788</v>
      </c>
      <c r="D196" s="832" t="s">
        <v>8820</v>
      </c>
      <c r="E196" s="832" t="s">
        <v>8821</v>
      </c>
      <c r="F196" s="849"/>
      <c r="G196" s="849"/>
      <c r="H196" s="849"/>
      <c r="I196" s="849"/>
      <c r="J196" s="849">
        <v>1</v>
      </c>
      <c r="K196" s="849">
        <v>4164</v>
      </c>
      <c r="L196" s="849">
        <v>1</v>
      </c>
      <c r="M196" s="849">
        <v>4164</v>
      </c>
      <c r="N196" s="849"/>
      <c r="O196" s="849"/>
      <c r="P196" s="837"/>
      <c r="Q196" s="850"/>
    </row>
    <row r="197" spans="1:17" ht="14.4" customHeight="1" x14ac:dyDescent="0.3">
      <c r="A197" s="831" t="s">
        <v>8755</v>
      </c>
      <c r="B197" s="832" t="s">
        <v>8756</v>
      </c>
      <c r="C197" s="832" t="s">
        <v>6788</v>
      </c>
      <c r="D197" s="832" t="s">
        <v>8822</v>
      </c>
      <c r="E197" s="832" t="s">
        <v>8823</v>
      </c>
      <c r="F197" s="849">
        <v>1</v>
      </c>
      <c r="G197" s="849">
        <v>3824</v>
      </c>
      <c r="H197" s="849">
        <v>0.49533678756476685</v>
      </c>
      <c r="I197" s="849">
        <v>3824</v>
      </c>
      <c r="J197" s="849">
        <v>2</v>
      </c>
      <c r="K197" s="849">
        <v>7720</v>
      </c>
      <c r="L197" s="849">
        <v>1</v>
      </c>
      <c r="M197" s="849">
        <v>3860</v>
      </c>
      <c r="N197" s="849"/>
      <c r="O197" s="849"/>
      <c r="P197" s="837"/>
      <c r="Q197" s="850"/>
    </row>
    <row r="198" spans="1:17" ht="14.4" customHeight="1" x14ac:dyDescent="0.3">
      <c r="A198" s="831" t="s">
        <v>8755</v>
      </c>
      <c r="B198" s="832" t="s">
        <v>8756</v>
      </c>
      <c r="C198" s="832" t="s">
        <v>6788</v>
      </c>
      <c r="D198" s="832" t="s">
        <v>8824</v>
      </c>
      <c r="E198" s="832" t="s">
        <v>8825</v>
      </c>
      <c r="F198" s="849"/>
      <c r="G198" s="849"/>
      <c r="H198" s="849"/>
      <c r="I198" s="849"/>
      <c r="J198" s="849">
        <v>1</v>
      </c>
      <c r="K198" s="849">
        <v>5210</v>
      </c>
      <c r="L198" s="849">
        <v>1</v>
      </c>
      <c r="M198" s="849">
        <v>5210</v>
      </c>
      <c r="N198" s="849"/>
      <c r="O198" s="849"/>
      <c r="P198" s="837"/>
      <c r="Q198" s="850"/>
    </row>
    <row r="199" spans="1:17" ht="14.4" customHeight="1" x14ac:dyDescent="0.3">
      <c r="A199" s="831" t="s">
        <v>8755</v>
      </c>
      <c r="B199" s="832" t="s">
        <v>8756</v>
      </c>
      <c r="C199" s="832" t="s">
        <v>6788</v>
      </c>
      <c r="D199" s="832" t="s">
        <v>8826</v>
      </c>
      <c r="E199" s="832" t="s">
        <v>8827</v>
      </c>
      <c r="F199" s="849">
        <v>1</v>
      </c>
      <c r="G199" s="849">
        <v>1281</v>
      </c>
      <c r="H199" s="849"/>
      <c r="I199" s="849">
        <v>1281</v>
      </c>
      <c r="J199" s="849"/>
      <c r="K199" s="849"/>
      <c r="L199" s="849"/>
      <c r="M199" s="849"/>
      <c r="N199" s="849">
        <v>2</v>
      </c>
      <c r="O199" s="849">
        <v>2588</v>
      </c>
      <c r="P199" s="837"/>
      <c r="Q199" s="850">
        <v>1294</v>
      </c>
    </row>
    <row r="200" spans="1:17" ht="14.4" customHeight="1" x14ac:dyDescent="0.3">
      <c r="A200" s="831" t="s">
        <v>8755</v>
      </c>
      <c r="B200" s="832" t="s">
        <v>8756</v>
      </c>
      <c r="C200" s="832" t="s">
        <v>6788</v>
      </c>
      <c r="D200" s="832" t="s">
        <v>8828</v>
      </c>
      <c r="E200" s="832" t="s">
        <v>8829</v>
      </c>
      <c r="F200" s="849"/>
      <c r="G200" s="849"/>
      <c r="H200" s="849"/>
      <c r="I200" s="849"/>
      <c r="J200" s="849"/>
      <c r="K200" s="849"/>
      <c r="L200" s="849"/>
      <c r="M200" s="849"/>
      <c r="N200" s="849">
        <v>1</v>
      </c>
      <c r="O200" s="849">
        <v>1178</v>
      </c>
      <c r="P200" s="837"/>
      <c r="Q200" s="850">
        <v>1178</v>
      </c>
    </row>
    <row r="201" spans="1:17" ht="14.4" customHeight="1" x14ac:dyDescent="0.3">
      <c r="A201" s="831" t="s">
        <v>8755</v>
      </c>
      <c r="B201" s="832" t="s">
        <v>8756</v>
      </c>
      <c r="C201" s="832" t="s">
        <v>6788</v>
      </c>
      <c r="D201" s="832" t="s">
        <v>8830</v>
      </c>
      <c r="E201" s="832" t="s">
        <v>8831</v>
      </c>
      <c r="F201" s="849">
        <v>5</v>
      </c>
      <c r="G201" s="849">
        <v>25380</v>
      </c>
      <c r="H201" s="849">
        <v>0.32809773123909247</v>
      </c>
      <c r="I201" s="849">
        <v>5076</v>
      </c>
      <c r="J201" s="849">
        <v>15</v>
      </c>
      <c r="K201" s="849">
        <v>77355</v>
      </c>
      <c r="L201" s="849">
        <v>1</v>
      </c>
      <c r="M201" s="849">
        <v>5157</v>
      </c>
      <c r="N201" s="849">
        <v>10</v>
      </c>
      <c r="O201" s="849">
        <v>51570</v>
      </c>
      <c r="P201" s="837">
        <v>0.66666666666666663</v>
      </c>
      <c r="Q201" s="850">
        <v>5157</v>
      </c>
    </row>
    <row r="202" spans="1:17" ht="14.4" customHeight="1" x14ac:dyDescent="0.3">
      <c r="A202" s="831" t="s">
        <v>8755</v>
      </c>
      <c r="B202" s="832" t="s">
        <v>8756</v>
      </c>
      <c r="C202" s="832" t="s">
        <v>6788</v>
      </c>
      <c r="D202" s="832" t="s">
        <v>8832</v>
      </c>
      <c r="E202" s="832" t="s">
        <v>8833</v>
      </c>
      <c r="F202" s="849"/>
      <c r="G202" s="849"/>
      <c r="H202" s="849"/>
      <c r="I202" s="849"/>
      <c r="J202" s="849">
        <v>1</v>
      </c>
      <c r="K202" s="849">
        <v>800</v>
      </c>
      <c r="L202" s="849">
        <v>1</v>
      </c>
      <c r="M202" s="849">
        <v>800</v>
      </c>
      <c r="N202" s="849"/>
      <c r="O202" s="849"/>
      <c r="P202" s="837"/>
      <c r="Q202" s="850"/>
    </row>
    <row r="203" spans="1:17" ht="14.4" customHeight="1" x14ac:dyDescent="0.3">
      <c r="A203" s="831" t="s">
        <v>8755</v>
      </c>
      <c r="B203" s="832" t="s">
        <v>8756</v>
      </c>
      <c r="C203" s="832" t="s">
        <v>6788</v>
      </c>
      <c r="D203" s="832" t="s">
        <v>8834</v>
      </c>
      <c r="E203" s="832" t="s">
        <v>8835</v>
      </c>
      <c r="F203" s="849">
        <v>160</v>
      </c>
      <c r="G203" s="849">
        <v>28000</v>
      </c>
      <c r="H203" s="849">
        <v>0.81964813676414627</v>
      </c>
      <c r="I203" s="849">
        <v>175</v>
      </c>
      <c r="J203" s="849">
        <v>193</v>
      </c>
      <c r="K203" s="849">
        <v>34161</v>
      </c>
      <c r="L203" s="849">
        <v>1</v>
      </c>
      <c r="M203" s="849">
        <v>177</v>
      </c>
      <c r="N203" s="849">
        <v>201</v>
      </c>
      <c r="O203" s="849">
        <v>35577</v>
      </c>
      <c r="P203" s="837">
        <v>1.0414507772020725</v>
      </c>
      <c r="Q203" s="850">
        <v>177</v>
      </c>
    </row>
    <row r="204" spans="1:17" ht="14.4" customHeight="1" x14ac:dyDescent="0.3">
      <c r="A204" s="831" t="s">
        <v>8755</v>
      </c>
      <c r="B204" s="832" t="s">
        <v>8756</v>
      </c>
      <c r="C204" s="832" t="s">
        <v>6788</v>
      </c>
      <c r="D204" s="832" t="s">
        <v>8836</v>
      </c>
      <c r="E204" s="832" t="s">
        <v>8837</v>
      </c>
      <c r="F204" s="849">
        <v>23</v>
      </c>
      <c r="G204" s="849">
        <v>46023</v>
      </c>
      <c r="H204" s="849">
        <v>0.83230251736111116</v>
      </c>
      <c r="I204" s="849">
        <v>2001</v>
      </c>
      <c r="J204" s="849">
        <v>27</v>
      </c>
      <c r="K204" s="849">
        <v>55296</v>
      </c>
      <c r="L204" s="849">
        <v>1</v>
      </c>
      <c r="M204" s="849">
        <v>2048</v>
      </c>
      <c r="N204" s="849">
        <v>25</v>
      </c>
      <c r="O204" s="849">
        <v>51225</v>
      </c>
      <c r="P204" s="837">
        <v>0.92637803819444442</v>
      </c>
      <c r="Q204" s="850">
        <v>2049</v>
      </c>
    </row>
    <row r="205" spans="1:17" ht="14.4" customHeight="1" x14ac:dyDescent="0.3">
      <c r="A205" s="831" t="s">
        <v>8755</v>
      </c>
      <c r="B205" s="832" t="s">
        <v>8756</v>
      </c>
      <c r="C205" s="832" t="s">
        <v>6788</v>
      </c>
      <c r="D205" s="832" t="s">
        <v>8838</v>
      </c>
      <c r="E205" s="832" t="s">
        <v>8839</v>
      </c>
      <c r="F205" s="849">
        <v>2</v>
      </c>
      <c r="G205" s="849">
        <v>5392</v>
      </c>
      <c r="H205" s="849">
        <v>0.24634502923976609</v>
      </c>
      <c r="I205" s="849">
        <v>2696</v>
      </c>
      <c r="J205" s="849">
        <v>8</v>
      </c>
      <c r="K205" s="849">
        <v>21888</v>
      </c>
      <c r="L205" s="849">
        <v>1</v>
      </c>
      <c r="M205" s="849">
        <v>2736</v>
      </c>
      <c r="N205" s="849">
        <v>4</v>
      </c>
      <c r="O205" s="849">
        <v>10948</v>
      </c>
      <c r="P205" s="837">
        <v>0.5001827485380117</v>
      </c>
      <c r="Q205" s="850">
        <v>2737</v>
      </c>
    </row>
    <row r="206" spans="1:17" ht="14.4" customHeight="1" x14ac:dyDescent="0.3">
      <c r="A206" s="831" t="s">
        <v>8755</v>
      </c>
      <c r="B206" s="832" t="s">
        <v>8756</v>
      </c>
      <c r="C206" s="832" t="s">
        <v>6788</v>
      </c>
      <c r="D206" s="832" t="s">
        <v>8840</v>
      </c>
      <c r="E206" s="832" t="s">
        <v>8841</v>
      </c>
      <c r="F206" s="849"/>
      <c r="G206" s="849"/>
      <c r="H206" s="849"/>
      <c r="I206" s="849"/>
      <c r="J206" s="849"/>
      <c r="K206" s="849"/>
      <c r="L206" s="849"/>
      <c r="M206" s="849"/>
      <c r="N206" s="849">
        <v>1</v>
      </c>
      <c r="O206" s="849">
        <v>5269</v>
      </c>
      <c r="P206" s="837"/>
      <c r="Q206" s="850">
        <v>5269</v>
      </c>
    </row>
    <row r="207" spans="1:17" ht="14.4" customHeight="1" x14ac:dyDescent="0.3">
      <c r="A207" s="831" t="s">
        <v>8755</v>
      </c>
      <c r="B207" s="832" t="s">
        <v>8756</v>
      </c>
      <c r="C207" s="832" t="s">
        <v>6788</v>
      </c>
      <c r="D207" s="832" t="s">
        <v>8842</v>
      </c>
      <c r="E207" s="832" t="s">
        <v>8843</v>
      </c>
      <c r="F207" s="849">
        <v>1</v>
      </c>
      <c r="G207" s="849">
        <v>662</v>
      </c>
      <c r="H207" s="849"/>
      <c r="I207" s="849">
        <v>662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8755</v>
      </c>
      <c r="B208" s="832" t="s">
        <v>8756</v>
      </c>
      <c r="C208" s="832" t="s">
        <v>6788</v>
      </c>
      <c r="D208" s="832" t="s">
        <v>8844</v>
      </c>
      <c r="E208" s="832" t="s">
        <v>8845</v>
      </c>
      <c r="F208" s="849">
        <v>197</v>
      </c>
      <c r="G208" s="849">
        <v>29747</v>
      </c>
      <c r="H208" s="849">
        <v>1.0430224403927069</v>
      </c>
      <c r="I208" s="849">
        <v>151</v>
      </c>
      <c r="J208" s="849">
        <v>184</v>
      </c>
      <c r="K208" s="849">
        <v>28520</v>
      </c>
      <c r="L208" s="849">
        <v>1</v>
      </c>
      <c r="M208" s="849">
        <v>155</v>
      </c>
      <c r="N208" s="849">
        <v>169</v>
      </c>
      <c r="O208" s="849">
        <v>26195</v>
      </c>
      <c r="P208" s="837">
        <v>0.91847826086956519</v>
      </c>
      <c r="Q208" s="850">
        <v>155</v>
      </c>
    </row>
    <row r="209" spans="1:17" ht="14.4" customHeight="1" x14ac:dyDescent="0.3">
      <c r="A209" s="831" t="s">
        <v>8755</v>
      </c>
      <c r="B209" s="832" t="s">
        <v>8756</v>
      </c>
      <c r="C209" s="832" t="s">
        <v>6788</v>
      </c>
      <c r="D209" s="832" t="s">
        <v>8846</v>
      </c>
      <c r="E209" s="832" t="s">
        <v>8847</v>
      </c>
      <c r="F209" s="849">
        <v>220</v>
      </c>
      <c r="G209" s="849">
        <v>42900</v>
      </c>
      <c r="H209" s="849">
        <v>0.85546781526681026</v>
      </c>
      <c r="I209" s="849">
        <v>195</v>
      </c>
      <c r="J209" s="849">
        <v>252</v>
      </c>
      <c r="K209" s="849">
        <v>50148</v>
      </c>
      <c r="L209" s="849">
        <v>1</v>
      </c>
      <c r="M209" s="849">
        <v>199</v>
      </c>
      <c r="N209" s="849">
        <v>271</v>
      </c>
      <c r="O209" s="849">
        <v>53929</v>
      </c>
      <c r="P209" s="837">
        <v>1.0753968253968254</v>
      </c>
      <c r="Q209" s="850">
        <v>199</v>
      </c>
    </row>
    <row r="210" spans="1:17" ht="14.4" customHeight="1" x14ac:dyDescent="0.3">
      <c r="A210" s="831" t="s">
        <v>8755</v>
      </c>
      <c r="B210" s="832" t="s">
        <v>8756</v>
      </c>
      <c r="C210" s="832" t="s">
        <v>6788</v>
      </c>
      <c r="D210" s="832" t="s">
        <v>8848</v>
      </c>
      <c r="E210" s="832" t="s">
        <v>8849</v>
      </c>
      <c r="F210" s="849">
        <v>819</v>
      </c>
      <c r="G210" s="849">
        <v>163800</v>
      </c>
      <c r="H210" s="849">
        <v>0.89215686274509809</v>
      </c>
      <c r="I210" s="849">
        <v>200</v>
      </c>
      <c r="J210" s="849">
        <v>900</v>
      </c>
      <c r="K210" s="849">
        <v>183600</v>
      </c>
      <c r="L210" s="849">
        <v>1</v>
      </c>
      <c r="M210" s="849">
        <v>204</v>
      </c>
      <c r="N210" s="849">
        <v>885</v>
      </c>
      <c r="O210" s="849">
        <v>180540</v>
      </c>
      <c r="P210" s="837">
        <v>0.98333333333333328</v>
      </c>
      <c r="Q210" s="850">
        <v>204</v>
      </c>
    </row>
    <row r="211" spans="1:17" ht="14.4" customHeight="1" x14ac:dyDescent="0.3">
      <c r="A211" s="831" t="s">
        <v>8755</v>
      </c>
      <c r="B211" s="832" t="s">
        <v>8756</v>
      </c>
      <c r="C211" s="832" t="s">
        <v>6788</v>
      </c>
      <c r="D211" s="832" t="s">
        <v>8850</v>
      </c>
      <c r="E211" s="832" t="s">
        <v>8851</v>
      </c>
      <c r="F211" s="849">
        <v>1</v>
      </c>
      <c r="G211" s="849">
        <v>418</v>
      </c>
      <c r="H211" s="849"/>
      <c r="I211" s="849">
        <v>418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8755</v>
      </c>
      <c r="B212" s="832" t="s">
        <v>8756</v>
      </c>
      <c r="C212" s="832" t="s">
        <v>6788</v>
      </c>
      <c r="D212" s="832" t="s">
        <v>8852</v>
      </c>
      <c r="E212" s="832" t="s">
        <v>8853</v>
      </c>
      <c r="F212" s="849">
        <v>3</v>
      </c>
      <c r="G212" s="849">
        <v>477</v>
      </c>
      <c r="H212" s="849">
        <v>0.73159509202453987</v>
      </c>
      <c r="I212" s="849">
        <v>159</v>
      </c>
      <c r="J212" s="849">
        <v>4</v>
      </c>
      <c r="K212" s="849">
        <v>652</v>
      </c>
      <c r="L212" s="849">
        <v>1</v>
      </c>
      <c r="M212" s="849">
        <v>163</v>
      </c>
      <c r="N212" s="849">
        <v>4</v>
      </c>
      <c r="O212" s="849">
        <v>652</v>
      </c>
      <c r="P212" s="837">
        <v>1</v>
      </c>
      <c r="Q212" s="850">
        <v>163</v>
      </c>
    </row>
    <row r="213" spans="1:17" ht="14.4" customHeight="1" x14ac:dyDescent="0.3">
      <c r="A213" s="831" t="s">
        <v>8755</v>
      </c>
      <c r="B213" s="832" t="s">
        <v>8756</v>
      </c>
      <c r="C213" s="832" t="s">
        <v>6788</v>
      </c>
      <c r="D213" s="832" t="s">
        <v>8854</v>
      </c>
      <c r="E213" s="832" t="s">
        <v>8855</v>
      </c>
      <c r="F213" s="849">
        <v>9</v>
      </c>
      <c r="G213" s="849">
        <v>19107</v>
      </c>
      <c r="H213" s="849">
        <v>0.42240350179068842</v>
      </c>
      <c r="I213" s="849">
        <v>2123</v>
      </c>
      <c r="J213" s="849">
        <v>21</v>
      </c>
      <c r="K213" s="849">
        <v>45234</v>
      </c>
      <c r="L213" s="849">
        <v>1</v>
      </c>
      <c r="M213" s="849">
        <v>2154</v>
      </c>
      <c r="N213" s="849">
        <v>15</v>
      </c>
      <c r="O213" s="849">
        <v>32325</v>
      </c>
      <c r="P213" s="837">
        <v>0.71461732325242078</v>
      </c>
      <c r="Q213" s="850">
        <v>2155</v>
      </c>
    </row>
    <row r="214" spans="1:17" ht="14.4" customHeight="1" x14ac:dyDescent="0.3">
      <c r="A214" s="831" t="s">
        <v>8755</v>
      </c>
      <c r="B214" s="832" t="s">
        <v>8756</v>
      </c>
      <c r="C214" s="832" t="s">
        <v>6788</v>
      </c>
      <c r="D214" s="832" t="s">
        <v>8856</v>
      </c>
      <c r="E214" s="832" t="s">
        <v>8823</v>
      </c>
      <c r="F214" s="849">
        <v>4</v>
      </c>
      <c r="G214" s="849">
        <v>7476</v>
      </c>
      <c r="H214" s="849">
        <v>1.9798728813559323</v>
      </c>
      <c r="I214" s="849">
        <v>1869</v>
      </c>
      <c r="J214" s="849">
        <v>2</v>
      </c>
      <c r="K214" s="849">
        <v>3776</v>
      </c>
      <c r="L214" s="849">
        <v>1</v>
      </c>
      <c r="M214" s="849">
        <v>1888</v>
      </c>
      <c r="N214" s="849">
        <v>2</v>
      </c>
      <c r="O214" s="849">
        <v>3778</v>
      </c>
      <c r="P214" s="837">
        <v>1.0005296610169492</v>
      </c>
      <c r="Q214" s="850">
        <v>1889</v>
      </c>
    </row>
    <row r="215" spans="1:17" ht="14.4" customHeight="1" x14ac:dyDescent="0.3">
      <c r="A215" s="831" t="s">
        <v>8755</v>
      </c>
      <c r="B215" s="832" t="s">
        <v>8756</v>
      </c>
      <c r="C215" s="832" t="s">
        <v>6788</v>
      </c>
      <c r="D215" s="832" t="s">
        <v>8857</v>
      </c>
      <c r="E215" s="832" t="s">
        <v>8858</v>
      </c>
      <c r="F215" s="849"/>
      <c r="G215" s="849"/>
      <c r="H215" s="849"/>
      <c r="I215" s="849"/>
      <c r="J215" s="849">
        <v>1</v>
      </c>
      <c r="K215" s="849">
        <v>163</v>
      </c>
      <c r="L215" s="849">
        <v>1</v>
      </c>
      <c r="M215" s="849">
        <v>163</v>
      </c>
      <c r="N215" s="849"/>
      <c r="O215" s="849"/>
      <c r="P215" s="837"/>
      <c r="Q215" s="850"/>
    </row>
    <row r="216" spans="1:17" ht="14.4" customHeight="1" x14ac:dyDescent="0.3">
      <c r="A216" s="831" t="s">
        <v>8755</v>
      </c>
      <c r="B216" s="832" t="s">
        <v>8756</v>
      </c>
      <c r="C216" s="832" t="s">
        <v>6788</v>
      </c>
      <c r="D216" s="832" t="s">
        <v>8859</v>
      </c>
      <c r="E216" s="832" t="s">
        <v>8860</v>
      </c>
      <c r="F216" s="849">
        <v>2</v>
      </c>
      <c r="G216" s="849">
        <v>16798</v>
      </c>
      <c r="H216" s="849">
        <v>0.99290696299799031</v>
      </c>
      <c r="I216" s="849">
        <v>8399</v>
      </c>
      <c r="J216" s="849">
        <v>2</v>
      </c>
      <c r="K216" s="849">
        <v>16918</v>
      </c>
      <c r="L216" s="849">
        <v>1</v>
      </c>
      <c r="M216" s="849">
        <v>8459</v>
      </c>
      <c r="N216" s="849">
        <v>1</v>
      </c>
      <c r="O216" s="849">
        <v>8460</v>
      </c>
      <c r="P216" s="837">
        <v>0.50005910864168346</v>
      </c>
      <c r="Q216" s="850">
        <v>8460</v>
      </c>
    </row>
    <row r="217" spans="1:17" ht="14.4" customHeight="1" x14ac:dyDescent="0.3">
      <c r="A217" s="831" t="s">
        <v>8755</v>
      </c>
      <c r="B217" s="832" t="s">
        <v>8756</v>
      </c>
      <c r="C217" s="832" t="s">
        <v>6788</v>
      </c>
      <c r="D217" s="832" t="s">
        <v>8861</v>
      </c>
      <c r="E217" s="832" t="s">
        <v>8862</v>
      </c>
      <c r="F217" s="849"/>
      <c r="G217" s="849"/>
      <c r="H217" s="849"/>
      <c r="I217" s="849"/>
      <c r="J217" s="849"/>
      <c r="K217" s="849"/>
      <c r="L217" s="849"/>
      <c r="M217" s="849"/>
      <c r="N217" s="849">
        <v>2</v>
      </c>
      <c r="O217" s="849">
        <v>4106</v>
      </c>
      <c r="P217" s="837"/>
      <c r="Q217" s="850">
        <v>2053</v>
      </c>
    </row>
    <row r="218" spans="1:17" ht="14.4" customHeight="1" x14ac:dyDescent="0.3">
      <c r="A218" s="831" t="s">
        <v>8755</v>
      </c>
      <c r="B218" s="832" t="s">
        <v>8756</v>
      </c>
      <c r="C218" s="832" t="s">
        <v>6788</v>
      </c>
      <c r="D218" s="832" t="s">
        <v>8863</v>
      </c>
      <c r="E218" s="832" t="s">
        <v>8864</v>
      </c>
      <c r="F218" s="849">
        <v>7</v>
      </c>
      <c r="G218" s="849">
        <v>1953</v>
      </c>
      <c r="H218" s="849">
        <v>0.25559481743227325</v>
      </c>
      <c r="I218" s="849">
        <v>279</v>
      </c>
      <c r="J218" s="849">
        <v>27</v>
      </c>
      <c r="K218" s="849">
        <v>7641</v>
      </c>
      <c r="L218" s="849">
        <v>1</v>
      </c>
      <c r="M218" s="849">
        <v>283</v>
      </c>
      <c r="N218" s="849">
        <v>15</v>
      </c>
      <c r="O218" s="849">
        <v>4245</v>
      </c>
      <c r="P218" s="837">
        <v>0.55555555555555558</v>
      </c>
      <c r="Q218" s="850">
        <v>283</v>
      </c>
    </row>
    <row r="219" spans="1:17" ht="14.4" customHeight="1" x14ac:dyDescent="0.3">
      <c r="A219" s="831" t="s">
        <v>8755</v>
      </c>
      <c r="B219" s="832" t="s">
        <v>8756</v>
      </c>
      <c r="C219" s="832" t="s">
        <v>6788</v>
      </c>
      <c r="D219" s="832" t="s">
        <v>8865</v>
      </c>
      <c r="E219" s="832" t="s">
        <v>8866</v>
      </c>
      <c r="F219" s="849"/>
      <c r="G219" s="849"/>
      <c r="H219" s="849"/>
      <c r="I219" s="849"/>
      <c r="J219" s="849">
        <v>1</v>
      </c>
      <c r="K219" s="849">
        <v>373</v>
      </c>
      <c r="L219" s="849">
        <v>1</v>
      </c>
      <c r="M219" s="849">
        <v>373</v>
      </c>
      <c r="N219" s="849"/>
      <c r="O219" s="849"/>
      <c r="P219" s="837"/>
      <c r="Q219" s="850"/>
    </row>
    <row r="220" spans="1:17" ht="14.4" customHeight="1" x14ac:dyDescent="0.3">
      <c r="A220" s="831" t="s">
        <v>8755</v>
      </c>
      <c r="B220" s="832" t="s">
        <v>8756</v>
      </c>
      <c r="C220" s="832" t="s">
        <v>6788</v>
      </c>
      <c r="D220" s="832" t="s">
        <v>8867</v>
      </c>
      <c r="E220" s="832" t="s">
        <v>8868</v>
      </c>
      <c r="F220" s="849"/>
      <c r="G220" s="849"/>
      <c r="H220" s="849"/>
      <c r="I220" s="849"/>
      <c r="J220" s="849">
        <v>2</v>
      </c>
      <c r="K220" s="849">
        <v>704</v>
      </c>
      <c r="L220" s="849">
        <v>1</v>
      </c>
      <c r="M220" s="849">
        <v>352</v>
      </c>
      <c r="N220" s="849">
        <v>2</v>
      </c>
      <c r="O220" s="849">
        <v>704</v>
      </c>
      <c r="P220" s="837">
        <v>1</v>
      </c>
      <c r="Q220" s="850">
        <v>352</v>
      </c>
    </row>
    <row r="221" spans="1:17" ht="14.4" customHeight="1" x14ac:dyDescent="0.3">
      <c r="A221" s="831" t="s">
        <v>8869</v>
      </c>
      <c r="B221" s="832" t="s">
        <v>8870</v>
      </c>
      <c r="C221" s="832" t="s">
        <v>6788</v>
      </c>
      <c r="D221" s="832" t="s">
        <v>8871</v>
      </c>
      <c r="E221" s="832" t="s">
        <v>8872</v>
      </c>
      <c r="F221" s="849">
        <v>288</v>
      </c>
      <c r="G221" s="849">
        <v>59328</v>
      </c>
      <c r="H221" s="849">
        <v>1.0610390771707054</v>
      </c>
      <c r="I221" s="849">
        <v>206</v>
      </c>
      <c r="J221" s="849">
        <v>265</v>
      </c>
      <c r="K221" s="849">
        <v>55915</v>
      </c>
      <c r="L221" s="849">
        <v>1</v>
      </c>
      <c r="M221" s="849">
        <v>211</v>
      </c>
      <c r="N221" s="849">
        <v>248</v>
      </c>
      <c r="O221" s="849">
        <v>52328</v>
      </c>
      <c r="P221" s="837">
        <v>0.9358490566037736</v>
      </c>
      <c r="Q221" s="850">
        <v>211</v>
      </c>
    </row>
    <row r="222" spans="1:17" ht="14.4" customHeight="1" x14ac:dyDescent="0.3">
      <c r="A222" s="831" t="s">
        <v>8869</v>
      </c>
      <c r="B222" s="832" t="s">
        <v>8870</v>
      </c>
      <c r="C222" s="832" t="s">
        <v>6788</v>
      </c>
      <c r="D222" s="832" t="s">
        <v>8873</v>
      </c>
      <c r="E222" s="832" t="s">
        <v>8872</v>
      </c>
      <c r="F222" s="849">
        <v>3</v>
      </c>
      <c r="G222" s="849">
        <v>255</v>
      </c>
      <c r="H222" s="849"/>
      <c r="I222" s="849">
        <v>85</v>
      </c>
      <c r="J222" s="849"/>
      <c r="K222" s="849"/>
      <c r="L222" s="849"/>
      <c r="M222" s="849"/>
      <c r="N222" s="849">
        <v>3</v>
      </c>
      <c r="O222" s="849">
        <v>261</v>
      </c>
      <c r="P222" s="837"/>
      <c r="Q222" s="850">
        <v>87</v>
      </c>
    </row>
    <row r="223" spans="1:17" ht="14.4" customHeight="1" x14ac:dyDescent="0.3">
      <c r="A223" s="831" t="s">
        <v>8869</v>
      </c>
      <c r="B223" s="832" t="s">
        <v>8870</v>
      </c>
      <c r="C223" s="832" t="s">
        <v>6788</v>
      </c>
      <c r="D223" s="832" t="s">
        <v>8874</v>
      </c>
      <c r="E223" s="832" t="s">
        <v>8875</v>
      </c>
      <c r="F223" s="849">
        <v>1089</v>
      </c>
      <c r="G223" s="849">
        <v>321255</v>
      </c>
      <c r="H223" s="849">
        <v>1.4249564202990477</v>
      </c>
      <c r="I223" s="849">
        <v>295</v>
      </c>
      <c r="J223" s="849">
        <v>749</v>
      </c>
      <c r="K223" s="849">
        <v>225449</v>
      </c>
      <c r="L223" s="849">
        <v>1</v>
      </c>
      <c r="M223" s="849">
        <v>301</v>
      </c>
      <c r="N223" s="849">
        <v>808</v>
      </c>
      <c r="O223" s="849">
        <v>243208</v>
      </c>
      <c r="P223" s="837">
        <v>1.0787716955941256</v>
      </c>
      <c r="Q223" s="850">
        <v>301</v>
      </c>
    </row>
    <row r="224" spans="1:17" ht="14.4" customHeight="1" x14ac:dyDescent="0.3">
      <c r="A224" s="831" t="s">
        <v>8869</v>
      </c>
      <c r="B224" s="832" t="s">
        <v>8870</v>
      </c>
      <c r="C224" s="832" t="s">
        <v>6788</v>
      </c>
      <c r="D224" s="832" t="s">
        <v>8876</v>
      </c>
      <c r="E224" s="832" t="s">
        <v>8877</v>
      </c>
      <c r="F224" s="849">
        <v>17</v>
      </c>
      <c r="G224" s="849">
        <v>1615</v>
      </c>
      <c r="H224" s="849">
        <v>5.4377104377104377</v>
      </c>
      <c r="I224" s="849">
        <v>95</v>
      </c>
      <c r="J224" s="849">
        <v>3</v>
      </c>
      <c r="K224" s="849">
        <v>297</v>
      </c>
      <c r="L224" s="849">
        <v>1</v>
      </c>
      <c r="M224" s="849">
        <v>99</v>
      </c>
      <c r="N224" s="849">
        <v>9</v>
      </c>
      <c r="O224" s="849">
        <v>891</v>
      </c>
      <c r="P224" s="837">
        <v>3</v>
      </c>
      <c r="Q224" s="850">
        <v>99</v>
      </c>
    </row>
    <row r="225" spans="1:17" ht="14.4" customHeight="1" x14ac:dyDescent="0.3">
      <c r="A225" s="831" t="s">
        <v>8869</v>
      </c>
      <c r="B225" s="832" t="s">
        <v>8870</v>
      </c>
      <c r="C225" s="832" t="s">
        <v>6788</v>
      </c>
      <c r="D225" s="832" t="s">
        <v>8878</v>
      </c>
      <c r="E225" s="832" t="s">
        <v>8879</v>
      </c>
      <c r="F225" s="849">
        <v>1</v>
      </c>
      <c r="G225" s="849">
        <v>224</v>
      </c>
      <c r="H225" s="849">
        <v>0.96969696969696972</v>
      </c>
      <c r="I225" s="849">
        <v>224</v>
      </c>
      <c r="J225" s="849">
        <v>1</v>
      </c>
      <c r="K225" s="849">
        <v>231</v>
      </c>
      <c r="L225" s="849">
        <v>1</v>
      </c>
      <c r="M225" s="849">
        <v>231</v>
      </c>
      <c r="N225" s="849"/>
      <c r="O225" s="849"/>
      <c r="P225" s="837"/>
      <c r="Q225" s="850"/>
    </row>
    <row r="226" spans="1:17" ht="14.4" customHeight="1" x14ac:dyDescent="0.3">
      <c r="A226" s="831" t="s">
        <v>8869</v>
      </c>
      <c r="B226" s="832" t="s">
        <v>8870</v>
      </c>
      <c r="C226" s="832" t="s">
        <v>6788</v>
      </c>
      <c r="D226" s="832" t="s">
        <v>8880</v>
      </c>
      <c r="E226" s="832" t="s">
        <v>8881</v>
      </c>
      <c r="F226" s="849">
        <v>716</v>
      </c>
      <c r="G226" s="849">
        <v>96660</v>
      </c>
      <c r="H226" s="849">
        <v>0.9210802157382173</v>
      </c>
      <c r="I226" s="849">
        <v>135</v>
      </c>
      <c r="J226" s="849">
        <v>766</v>
      </c>
      <c r="K226" s="849">
        <v>104942</v>
      </c>
      <c r="L226" s="849">
        <v>1</v>
      </c>
      <c r="M226" s="849">
        <v>137</v>
      </c>
      <c r="N226" s="849">
        <v>726</v>
      </c>
      <c r="O226" s="849">
        <v>99462</v>
      </c>
      <c r="P226" s="837">
        <v>0.9477806788511749</v>
      </c>
      <c r="Q226" s="850">
        <v>137</v>
      </c>
    </row>
    <row r="227" spans="1:17" ht="14.4" customHeight="1" x14ac:dyDescent="0.3">
      <c r="A227" s="831" t="s">
        <v>8869</v>
      </c>
      <c r="B227" s="832" t="s">
        <v>8870</v>
      </c>
      <c r="C227" s="832" t="s">
        <v>6788</v>
      </c>
      <c r="D227" s="832" t="s">
        <v>8882</v>
      </c>
      <c r="E227" s="832" t="s">
        <v>8881</v>
      </c>
      <c r="F227" s="849">
        <v>1</v>
      </c>
      <c r="G227" s="849">
        <v>178</v>
      </c>
      <c r="H227" s="849"/>
      <c r="I227" s="849">
        <v>178</v>
      </c>
      <c r="J227" s="849"/>
      <c r="K227" s="849"/>
      <c r="L227" s="849"/>
      <c r="M227" s="849"/>
      <c r="N227" s="849">
        <v>1</v>
      </c>
      <c r="O227" s="849">
        <v>183</v>
      </c>
      <c r="P227" s="837"/>
      <c r="Q227" s="850">
        <v>183</v>
      </c>
    </row>
    <row r="228" spans="1:17" ht="14.4" customHeight="1" x14ac:dyDescent="0.3">
      <c r="A228" s="831" t="s">
        <v>8869</v>
      </c>
      <c r="B228" s="832" t="s">
        <v>8870</v>
      </c>
      <c r="C228" s="832" t="s">
        <v>6788</v>
      </c>
      <c r="D228" s="832" t="s">
        <v>3848</v>
      </c>
      <c r="E228" s="832" t="s">
        <v>8883</v>
      </c>
      <c r="F228" s="849">
        <v>4</v>
      </c>
      <c r="G228" s="849">
        <v>2480</v>
      </c>
      <c r="H228" s="849">
        <v>3.8810641627543037</v>
      </c>
      <c r="I228" s="849">
        <v>620</v>
      </c>
      <c r="J228" s="849">
        <v>1</v>
      </c>
      <c r="K228" s="849">
        <v>639</v>
      </c>
      <c r="L228" s="849">
        <v>1</v>
      </c>
      <c r="M228" s="849">
        <v>639</v>
      </c>
      <c r="N228" s="849">
        <v>3</v>
      </c>
      <c r="O228" s="849">
        <v>1917</v>
      </c>
      <c r="P228" s="837">
        <v>3</v>
      </c>
      <c r="Q228" s="850">
        <v>639</v>
      </c>
    </row>
    <row r="229" spans="1:17" ht="14.4" customHeight="1" x14ac:dyDescent="0.3">
      <c r="A229" s="831" t="s">
        <v>8869</v>
      </c>
      <c r="B229" s="832" t="s">
        <v>8870</v>
      </c>
      <c r="C229" s="832" t="s">
        <v>6788</v>
      </c>
      <c r="D229" s="832" t="s">
        <v>8884</v>
      </c>
      <c r="E229" s="832" t="s">
        <v>8885</v>
      </c>
      <c r="F229" s="849">
        <v>43</v>
      </c>
      <c r="G229" s="849">
        <v>6923</v>
      </c>
      <c r="H229" s="849">
        <v>1.4291907514450868</v>
      </c>
      <c r="I229" s="849">
        <v>161</v>
      </c>
      <c r="J229" s="849">
        <v>28</v>
      </c>
      <c r="K229" s="849">
        <v>4844</v>
      </c>
      <c r="L229" s="849">
        <v>1</v>
      </c>
      <c r="M229" s="849">
        <v>173</v>
      </c>
      <c r="N229" s="849">
        <v>32</v>
      </c>
      <c r="O229" s="849">
        <v>5536</v>
      </c>
      <c r="P229" s="837">
        <v>1.1428571428571428</v>
      </c>
      <c r="Q229" s="850">
        <v>173</v>
      </c>
    </row>
    <row r="230" spans="1:17" ht="14.4" customHeight="1" x14ac:dyDescent="0.3">
      <c r="A230" s="831" t="s">
        <v>8869</v>
      </c>
      <c r="B230" s="832" t="s">
        <v>8870</v>
      </c>
      <c r="C230" s="832" t="s">
        <v>6788</v>
      </c>
      <c r="D230" s="832" t="s">
        <v>8886</v>
      </c>
      <c r="E230" s="832" t="s">
        <v>8887</v>
      </c>
      <c r="F230" s="849">
        <v>46</v>
      </c>
      <c r="G230" s="849">
        <v>17618</v>
      </c>
      <c r="H230" s="849">
        <v>0.61173611111111115</v>
      </c>
      <c r="I230" s="849">
        <v>383</v>
      </c>
      <c r="J230" s="849">
        <v>75</v>
      </c>
      <c r="K230" s="849">
        <v>28800</v>
      </c>
      <c r="L230" s="849">
        <v>1</v>
      </c>
      <c r="M230" s="849">
        <v>384</v>
      </c>
      <c r="N230" s="849">
        <v>47</v>
      </c>
      <c r="O230" s="849">
        <v>16309</v>
      </c>
      <c r="P230" s="837">
        <v>0.56628472222222226</v>
      </c>
      <c r="Q230" s="850">
        <v>347</v>
      </c>
    </row>
    <row r="231" spans="1:17" ht="14.4" customHeight="1" x14ac:dyDescent="0.3">
      <c r="A231" s="831" t="s">
        <v>8869</v>
      </c>
      <c r="B231" s="832" t="s">
        <v>8870</v>
      </c>
      <c r="C231" s="832" t="s">
        <v>6788</v>
      </c>
      <c r="D231" s="832" t="s">
        <v>8886</v>
      </c>
      <c r="E231" s="832" t="s">
        <v>8888</v>
      </c>
      <c r="F231" s="849">
        <v>9</v>
      </c>
      <c r="G231" s="849">
        <v>3447</v>
      </c>
      <c r="H231" s="849">
        <v>0.35906250000000001</v>
      </c>
      <c r="I231" s="849">
        <v>383</v>
      </c>
      <c r="J231" s="849">
        <v>25</v>
      </c>
      <c r="K231" s="849">
        <v>9600</v>
      </c>
      <c r="L231" s="849">
        <v>1</v>
      </c>
      <c r="M231" s="849">
        <v>384</v>
      </c>
      <c r="N231" s="849">
        <v>19</v>
      </c>
      <c r="O231" s="849">
        <v>6593</v>
      </c>
      <c r="P231" s="837">
        <v>0.68677083333333333</v>
      </c>
      <c r="Q231" s="850">
        <v>347</v>
      </c>
    </row>
    <row r="232" spans="1:17" ht="14.4" customHeight="1" x14ac:dyDescent="0.3">
      <c r="A232" s="831" t="s">
        <v>8869</v>
      </c>
      <c r="B232" s="832" t="s">
        <v>8870</v>
      </c>
      <c r="C232" s="832" t="s">
        <v>6788</v>
      </c>
      <c r="D232" s="832" t="s">
        <v>8889</v>
      </c>
      <c r="E232" s="832" t="s">
        <v>8890</v>
      </c>
      <c r="F232" s="849">
        <v>54</v>
      </c>
      <c r="G232" s="849">
        <v>14364</v>
      </c>
      <c r="H232" s="849">
        <v>0.86254728877679698</v>
      </c>
      <c r="I232" s="849">
        <v>266</v>
      </c>
      <c r="J232" s="849">
        <v>61</v>
      </c>
      <c r="K232" s="849">
        <v>16653</v>
      </c>
      <c r="L232" s="849">
        <v>1</v>
      </c>
      <c r="M232" s="849">
        <v>273</v>
      </c>
      <c r="N232" s="849">
        <v>16</v>
      </c>
      <c r="O232" s="849">
        <v>4384</v>
      </c>
      <c r="P232" s="837">
        <v>0.26325586981324689</v>
      </c>
      <c r="Q232" s="850">
        <v>274</v>
      </c>
    </row>
    <row r="233" spans="1:17" ht="14.4" customHeight="1" x14ac:dyDescent="0.3">
      <c r="A233" s="831" t="s">
        <v>8869</v>
      </c>
      <c r="B233" s="832" t="s">
        <v>8870</v>
      </c>
      <c r="C233" s="832" t="s">
        <v>6788</v>
      </c>
      <c r="D233" s="832" t="s">
        <v>8891</v>
      </c>
      <c r="E233" s="832" t="s">
        <v>8892</v>
      </c>
      <c r="F233" s="849">
        <v>71</v>
      </c>
      <c r="G233" s="849">
        <v>10011</v>
      </c>
      <c r="H233" s="849">
        <v>0.95270270270270274</v>
      </c>
      <c r="I233" s="849">
        <v>141</v>
      </c>
      <c r="J233" s="849">
        <v>74</v>
      </c>
      <c r="K233" s="849">
        <v>10508</v>
      </c>
      <c r="L233" s="849">
        <v>1</v>
      </c>
      <c r="M233" s="849">
        <v>142</v>
      </c>
      <c r="N233" s="849">
        <v>73</v>
      </c>
      <c r="O233" s="849">
        <v>10366</v>
      </c>
      <c r="P233" s="837">
        <v>0.98648648648648651</v>
      </c>
      <c r="Q233" s="850">
        <v>142</v>
      </c>
    </row>
    <row r="234" spans="1:17" ht="14.4" customHeight="1" x14ac:dyDescent="0.3">
      <c r="A234" s="831" t="s">
        <v>8869</v>
      </c>
      <c r="B234" s="832" t="s">
        <v>8870</v>
      </c>
      <c r="C234" s="832" t="s">
        <v>6788</v>
      </c>
      <c r="D234" s="832" t="s">
        <v>8893</v>
      </c>
      <c r="E234" s="832" t="s">
        <v>8892</v>
      </c>
      <c r="F234" s="849">
        <v>716</v>
      </c>
      <c r="G234" s="849">
        <v>55848</v>
      </c>
      <c r="H234" s="849">
        <v>0.93350717079530643</v>
      </c>
      <c r="I234" s="849">
        <v>78</v>
      </c>
      <c r="J234" s="849">
        <v>767</v>
      </c>
      <c r="K234" s="849">
        <v>59826</v>
      </c>
      <c r="L234" s="849">
        <v>1</v>
      </c>
      <c r="M234" s="849">
        <v>78</v>
      </c>
      <c r="N234" s="849">
        <v>726</v>
      </c>
      <c r="O234" s="849">
        <v>56628</v>
      </c>
      <c r="P234" s="837">
        <v>0.9465449804432855</v>
      </c>
      <c r="Q234" s="850">
        <v>78</v>
      </c>
    </row>
    <row r="235" spans="1:17" ht="14.4" customHeight="1" x14ac:dyDescent="0.3">
      <c r="A235" s="831" t="s">
        <v>8869</v>
      </c>
      <c r="B235" s="832" t="s">
        <v>8870</v>
      </c>
      <c r="C235" s="832" t="s">
        <v>6788</v>
      </c>
      <c r="D235" s="832" t="s">
        <v>8894</v>
      </c>
      <c r="E235" s="832" t="s">
        <v>8895</v>
      </c>
      <c r="F235" s="849">
        <v>71</v>
      </c>
      <c r="G235" s="849">
        <v>21797</v>
      </c>
      <c r="H235" s="849">
        <v>0.94106726534841556</v>
      </c>
      <c r="I235" s="849">
        <v>307</v>
      </c>
      <c r="J235" s="849">
        <v>74</v>
      </c>
      <c r="K235" s="849">
        <v>23162</v>
      </c>
      <c r="L235" s="849">
        <v>1</v>
      </c>
      <c r="M235" s="849">
        <v>313</v>
      </c>
      <c r="N235" s="849">
        <v>73</v>
      </c>
      <c r="O235" s="849">
        <v>22922</v>
      </c>
      <c r="P235" s="837">
        <v>0.9896382005008203</v>
      </c>
      <c r="Q235" s="850">
        <v>314</v>
      </c>
    </row>
    <row r="236" spans="1:17" ht="14.4" customHeight="1" x14ac:dyDescent="0.3">
      <c r="A236" s="831" t="s">
        <v>8869</v>
      </c>
      <c r="B236" s="832" t="s">
        <v>8870</v>
      </c>
      <c r="C236" s="832" t="s">
        <v>6788</v>
      </c>
      <c r="D236" s="832" t="s">
        <v>8896</v>
      </c>
      <c r="E236" s="832" t="s">
        <v>8897</v>
      </c>
      <c r="F236" s="849">
        <v>46</v>
      </c>
      <c r="G236" s="849">
        <v>22402</v>
      </c>
      <c r="H236" s="849">
        <v>0.61207650273224046</v>
      </c>
      <c r="I236" s="849">
        <v>487</v>
      </c>
      <c r="J236" s="849">
        <v>75</v>
      </c>
      <c r="K236" s="849">
        <v>36600</v>
      </c>
      <c r="L236" s="849">
        <v>1</v>
      </c>
      <c r="M236" s="849">
        <v>488</v>
      </c>
      <c r="N236" s="849">
        <v>47</v>
      </c>
      <c r="O236" s="849">
        <v>15416</v>
      </c>
      <c r="P236" s="837">
        <v>0.42120218579234975</v>
      </c>
      <c r="Q236" s="850">
        <v>328</v>
      </c>
    </row>
    <row r="237" spans="1:17" ht="14.4" customHeight="1" x14ac:dyDescent="0.3">
      <c r="A237" s="831" t="s">
        <v>8869</v>
      </c>
      <c r="B237" s="832" t="s">
        <v>8870</v>
      </c>
      <c r="C237" s="832" t="s">
        <v>6788</v>
      </c>
      <c r="D237" s="832" t="s">
        <v>8896</v>
      </c>
      <c r="E237" s="832" t="s">
        <v>8898</v>
      </c>
      <c r="F237" s="849">
        <v>9</v>
      </c>
      <c r="G237" s="849">
        <v>4383</v>
      </c>
      <c r="H237" s="849">
        <v>0.35926229508196722</v>
      </c>
      <c r="I237" s="849">
        <v>487</v>
      </c>
      <c r="J237" s="849">
        <v>25</v>
      </c>
      <c r="K237" s="849">
        <v>12200</v>
      </c>
      <c r="L237" s="849">
        <v>1</v>
      </c>
      <c r="M237" s="849">
        <v>488</v>
      </c>
      <c r="N237" s="849">
        <v>19</v>
      </c>
      <c r="O237" s="849">
        <v>6232</v>
      </c>
      <c r="P237" s="837">
        <v>0.51081967213114754</v>
      </c>
      <c r="Q237" s="850">
        <v>328</v>
      </c>
    </row>
    <row r="238" spans="1:17" ht="14.4" customHeight="1" x14ac:dyDescent="0.3">
      <c r="A238" s="831" t="s">
        <v>8869</v>
      </c>
      <c r="B238" s="832" t="s">
        <v>8870</v>
      </c>
      <c r="C238" s="832" t="s">
        <v>6788</v>
      </c>
      <c r="D238" s="832" t="s">
        <v>8899</v>
      </c>
      <c r="E238" s="832" t="s">
        <v>8900</v>
      </c>
      <c r="F238" s="849">
        <v>631</v>
      </c>
      <c r="G238" s="849">
        <v>101591</v>
      </c>
      <c r="H238" s="849">
        <v>0.90589777429019835</v>
      </c>
      <c r="I238" s="849">
        <v>161</v>
      </c>
      <c r="J238" s="849">
        <v>688</v>
      </c>
      <c r="K238" s="849">
        <v>112144</v>
      </c>
      <c r="L238" s="849">
        <v>1</v>
      </c>
      <c r="M238" s="849">
        <v>163</v>
      </c>
      <c r="N238" s="849">
        <v>750</v>
      </c>
      <c r="O238" s="849">
        <v>122250</v>
      </c>
      <c r="P238" s="837">
        <v>1.0901162790697674</v>
      </c>
      <c r="Q238" s="850">
        <v>163</v>
      </c>
    </row>
    <row r="239" spans="1:17" ht="14.4" customHeight="1" x14ac:dyDescent="0.3">
      <c r="A239" s="831" t="s">
        <v>8869</v>
      </c>
      <c r="B239" s="832" t="s">
        <v>8870</v>
      </c>
      <c r="C239" s="832" t="s">
        <v>6788</v>
      </c>
      <c r="D239" s="832" t="s">
        <v>8901</v>
      </c>
      <c r="E239" s="832" t="s">
        <v>8872</v>
      </c>
      <c r="F239" s="849">
        <v>1990</v>
      </c>
      <c r="G239" s="849">
        <v>141290</v>
      </c>
      <c r="H239" s="849">
        <v>0.87840694320103452</v>
      </c>
      <c r="I239" s="849">
        <v>71</v>
      </c>
      <c r="J239" s="849">
        <v>2234</v>
      </c>
      <c r="K239" s="849">
        <v>160848</v>
      </c>
      <c r="L239" s="849">
        <v>1</v>
      </c>
      <c r="M239" s="849">
        <v>72</v>
      </c>
      <c r="N239" s="849">
        <v>2129</v>
      </c>
      <c r="O239" s="849">
        <v>153288</v>
      </c>
      <c r="P239" s="837">
        <v>0.95299910474485228</v>
      </c>
      <c r="Q239" s="850">
        <v>72</v>
      </c>
    </row>
    <row r="240" spans="1:17" ht="14.4" customHeight="1" x14ac:dyDescent="0.3">
      <c r="A240" s="831" t="s">
        <v>8869</v>
      </c>
      <c r="B240" s="832" t="s">
        <v>8870</v>
      </c>
      <c r="C240" s="832" t="s">
        <v>6788</v>
      </c>
      <c r="D240" s="832" t="s">
        <v>8902</v>
      </c>
      <c r="E240" s="832" t="s">
        <v>8903</v>
      </c>
      <c r="F240" s="849">
        <v>3</v>
      </c>
      <c r="G240" s="849">
        <v>660</v>
      </c>
      <c r="H240" s="849">
        <v>0.9606986899563319</v>
      </c>
      <c r="I240" s="849">
        <v>220</v>
      </c>
      <c r="J240" s="849">
        <v>3</v>
      </c>
      <c r="K240" s="849">
        <v>687</v>
      </c>
      <c r="L240" s="849">
        <v>1</v>
      </c>
      <c r="M240" s="849">
        <v>229</v>
      </c>
      <c r="N240" s="849">
        <v>1</v>
      </c>
      <c r="O240" s="849">
        <v>230</v>
      </c>
      <c r="P240" s="837">
        <v>0.33478893740902477</v>
      </c>
      <c r="Q240" s="850">
        <v>230</v>
      </c>
    </row>
    <row r="241" spans="1:17" ht="14.4" customHeight="1" x14ac:dyDescent="0.3">
      <c r="A241" s="831" t="s">
        <v>8869</v>
      </c>
      <c r="B241" s="832" t="s">
        <v>8870</v>
      </c>
      <c r="C241" s="832" t="s">
        <v>6788</v>
      </c>
      <c r="D241" s="832" t="s">
        <v>8904</v>
      </c>
      <c r="E241" s="832" t="s">
        <v>8905</v>
      </c>
      <c r="F241" s="849">
        <v>44</v>
      </c>
      <c r="G241" s="849">
        <v>52580</v>
      </c>
      <c r="H241" s="849">
        <v>1.4971952504342378</v>
      </c>
      <c r="I241" s="849">
        <v>1195</v>
      </c>
      <c r="J241" s="849">
        <v>29</v>
      </c>
      <c r="K241" s="849">
        <v>35119</v>
      </c>
      <c r="L241" s="849">
        <v>1</v>
      </c>
      <c r="M241" s="849">
        <v>1211</v>
      </c>
      <c r="N241" s="849">
        <v>36</v>
      </c>
      <c r="O241" s="849">
        <v>43596</v>
      </c>
      <c r="P241" s="837">
        <v>1.2413793103448276</v>
      </c>
      <c r="Q241" s="850">
        <v>1211</v>
      </c>
    </row>
    <row r="242" spans="1:17" ht="14.4" customHeight="1" x14ac:dyDescent="0.3">
      <c r="A242" s="831" t="s">
        <v>8869</v>
      </c>
      <c r="B242" s="832" t="s">
        <v>8870</v>
      </c>
      <c r="C242" s="832" t="s">
        <v>6788</v>
      </c>
      <c r="D242" s="832" t="s">
        <v>8906</v>
      </c>
      <c r="E242" s="832" t="s">
        <v>8907</v>
      </c>
      <c r="F242" s="849">
        <v>39</v>
      </c>
      <c r="G242" s="849">
        <v>4290</v>
      </c>
      <c r="H242" s="849">
        <v>1.5052631578947369</v>
      </c>
      <c r="I242" s="849">
        <v>110</v>
      </c>
      <c r="J242" s="849">
        <v>25</v>
      </c>
      <c r="K242" s="849">
        <v>2850</v>
      </c>
      <c r="L242" s="849">
        <v>1</v>
      </c>
      <c r="M242" s="849">
        <v>114</v>
      </c>
      <c r="N242" s="849">
        <v>28</v>
      </c>
      <c r="O242" s="849">
        <v>3192</v>
      </c>
      <c r="P242" s="837">
        <v>1.1200000000000001</v>
      </c>
      <c r="Q242" s="850">
        <v>114</v>
      </c>
    </row>
    <row r="243" spans="1:17" ht="14.4" customHeight="1" x14ac:dyDescent="0.3">
      <c r="A243" s="831" t="s">
        <v>8869</v>
      </c>
      <c r="B243" s="832" t="s">
        <v>8870</v>
      </c>
      <c r="C243" s="832" t="s">
        <v>6788</v>
      </c>
      <c r="D243" s="832" t="s">
        <v>8908</v>
      </c>
      <c r="E243" s="832" t="s">
        <v>8909</v>
      </c>
      <c r="F243" s="849">
        <v>2</v>
      </c>
      <c r="G243" s="849">
        <v>646</v>
      </c>
      <c r="H243" s="849">
        <v>0.93352601156069359</v>
      </c>
      <c r="I243" s="849">
        <v>323</v>
      </c>
      <c r="J243" s="849">
        <v>2</v>
      </c>
      <c r="K243" s="849">
        <v>692</v>
      </c>
      <c r="L243" s="849">
        <v>1</v>
      </c>
      <c r="M243" s="849">
        <v>346</v>
      </c>
      <c r="N243" s="849"/>
      <c r="O243" s="849"/>
      <c r="P243" s="837"/>
      <c r="Q243" s="850"/>
    </row>
    <row r="244" spans="1:17" ht="14.4" customHeight="1" x14ac:dyDescent="0.3">
      <c r="A244" s="831" t="s">
        <v>8869</v>
      </c>
      <c r="B244" s="832" t="s">
        <v>8870</v>
      </c>
      <c r="C244" s="832" t="s">
        <v>6788</v>
      </c>
      <c r="D244" s="832" t="s">
        <v>8910</v>
      </c>
      <c r="E244" s="832" t="s">
        <v>8911</v>
      </c>
      <c r="F244" s="849"/>
      <c r="G244" s="849"/>
      <c r="H244" s="849"/>
      <c r="I244" s="849"/>
      <c r="J244" s="849"/>
      <c r="K244" s="849"/>
      <c r="L244" s="849"/>
      <c r="M244" s="849"/>
      <c r="N244" s="849">
        <v>1</v>
      </c>
      <c r="O244" s="849">
        <v>1065</v>
      </c>
      <c r="P244" s="837"/>
      <c r="Q244" s="850">
        <v>1065</v>
      </c>
    </row>
    <row r="245" spans="1:17" ht="14.4" customHeight="1" x14ac:dyDescent="0.3">
      <c r="A245" s="831" t="s">
        <v>8869</v>
      </c>
      <c r="B245" s="832" t="s">
        <v>8870</v>
      </c>
      <c r="C245" s="832" t="s">
        <v>6788</v>
      </c>
      <c r="D245" s="832" t="s">
        <v>8912</v>
      </c>
      <c r="E245" s="832" t="s">
        <v>8913</v>
      </c>
      <c r="F245" s="849">
        <v>1</v>
      </c>
      <c r="G245" s="849">
        <v>294</v>
      </c>
      <c r="H245" s="849"/>
      <c r="I245" s="849">
        <v>294</v>
      </c>
      <c r="J245" s="849"/>
      <c r="K245" s="849"/>
      <c r="L245" s="849"/>
      <c r="M245" s="849"/>
      <c r="N245" s="849">
        <v>1</v>
      </c>
      <c r="O245" s="849">
        <v>302</v>
      </c>
      <c r="P245" s="837"/>
      <c r="Q245" s="850">
        <v>302</v>
      </c>
    </row>
    <row r="246" spans="1:17" ht="14.4" customHeight="1" x14ac:dyDescent="0.3">
      <c r="A246" s="831" t="s">
        <v>8914</v>
      </c>
      <c r="B246" s="832" t="s">
        <v>8915</v>
      </c>
      <c r="C246" s="832" t="s">
        <v>6788</v>
      </c>
      <c r="D246" s="832" t="s">
        <v>8916</v>
      </c>
      <c r="E246" s="832" t="s">
        <v>8917</v>
      </c>
      <c r="F246" s="849">
        <v>256</v>
      </c>
      <c r="G246" s="849">
        <v>13824</v>
      </c>
      <c r="H246" s="849">
        <v>1.083385579937304</v>
      </c>
      <c r="I246" s="849">
        <v>54</v>
      </c>
      <c r="J246" s="849">
        <v>220</v>
      </c>
      <c r="K246" s="849">
        <v>12760</v>
      </c>
      <c r="L246" s="849">
        <v>1</v>
      </c>
      <c r="M246" s="849">
        <v>58</v>
      </c>
      <c r="N246" s="849">
        <v>89</v>
      </c>
      <c r="O246" s="849">
        <v>5162</v>
      </c>
      <c r="P246" s="837">
        <v>0.40454545454545454</v>
      </c>
      <c r="Q246" s="850">
        <v>58</v>
      </c>
    </row>
    <row r="247" spans="1:17" ht="14.4" customHeight="1" x14ac:dyDescent="0.3">
      <c r="A247" s="831" t="s">
        <v>8914</v>
      </c>
      <c r="B247" s="832" t="s">
        <v>8915</v>
      </c>
      <c r="C247" s="832" t="s">
        <v>6788</v>
      </c>
      <c r="D247" s="832" t="s">
        <v>8918</v>
      </c>
      <c r="E247" s="832" t="s">
        <v>8919</v>
      </c>
      <c r="F247" s="849">
        <v>62</v>
      </c>
      <c r="G247" s="849">
        <v>7626</v>
      </c>
      <c r="H247" s="849">
        <v>1.4553435114503817</v>
      </c>
      <c r="I247" s="849">
        <v>123</v>
      </c>
      <c r="J247" s="849">
        <v>40</v>
      </c>
      <c r="K247" s="849">
        <v>5240</v>
      </c>
      <c r="L247" s="849">
        <v>1</v>
      </c>
      <c r="M247" s="849">
        <v>131</v>
      </c>
      <c r="N247" s="849">
        <v>31</v>
      </c>
      <c r="O247" s="849">
        <v>4061</v>
      </c>
      <c r="P247" s="837">
        <v>0.77500000000000002</v>
      </c>
      <c r="Q247" s="850">
        <v>131</v>
      </c>
    </row>
    <row r="248" spans="1:17" ht="14.4" customHeight="1" x14ac:dyDescent="0.3">
      <c r="A248" s="831" t="s">
        <v>8914</v>
      </c>
      <c r="B248" s="832" t="s">
        <v>8915</v>
      </c>
      <c r="C248" s="832" t="s">
        <v>6788</v>
      </c>
      <c r="D248" s="832" t="s">
        <v>8920</v>
      </c>
      <c r="E248" s="832" t="s">
        <v>8921</v>
      </c>
      <c r="F248" s="849"/>
      <c r="G248" s="849"/>
      <c r="H248" s="849"/>
      <c r="I248" s="849"/>
      <c r="J248" s="849"/>
      <c r="K248" s="849"/>
      <c r="L248" s="849"/>
      <c r="M248" s="849"/>
      <c r="N248" s="849">
        <v>2</v>
      </c>
      <c r="O248" s="849">
        <v>378</v>
      </c>
      <c r="P248" s="837"/>
      <c r="Q248" s="850">
        <v>189</v>
      </c>
    </row>
    <row r="249" spans="1:17" ht="14.4" customHeight="1" x14ac:dyDescent="0.3">
      <c r="A249" s="831" t="s">
        <v>8914</v>
      </c>
      <c r="B249" s="832" t="s">
        <v>8915</v>
      </c>
      <c r="C249" s="832" t="s">
        <v>6788</v>
      </c>
      <c r="D249" s="832" t="s">
        <v>8922</v>
      </c>
      <c r="E249" s="832" t="s">
        <v>8923</v>
      </c>
      <c r="F249" s="849"/>
      <c r="G249" s="849"/>
      <c r="H249" s="849"/>
      <c r="I249" s="849"/>
      <c r="J249" s="849">
        <v>4</v>
      </c>
      <c r="K249" s="849">
        <v>1628</v>
      </c>
      <c r="L249" s="849">
        <v>1</v>
      </c>
      <c r="M249" s="849">
        <v>407</v>
      </c>
      <c r="N249" s="849">
        <v>5</v>
      </c>
      <c r="O249" s="849">
        <v>2040</v>
      </c>
      <c r="P249" s="837">
        <v>1.2530712530712531</v>
      </c>
      <c r="Q249" s="850">
        <v>408</v>
      </c>
    </row>
    <row r="250" spans="1:17" ht="14.4" customHeight="1" x14ac:dyDescent="0.3">
      <c r="A250" s="831" t="s">
        <v>8914</v>
      </c>
      <c r="B250" s="832" t="s">
        <v>8915</v>
      </c>
      <c r="C250" s="832" t="s">
        <v>6788</v>
      </c>
      <c r="D250" s="832" t="s">
        <v>8924</v>
      </c>
      <c r="E250" s="832" t="s">
        <v>8925</v>
      </c>
      <c r="F250" s="849">
        <v>49</v>
      </c>
      <c r="G250" s="849">
        <v>8428</v>
      </c>
      <c r="H250" s="849">
        <v>2.3541899441340783</v>
      </c>
      <c r="I250" s="849">
        <v>172</v>
      </c>
      <c r="J250" s="849">
        <v>20</v>
      </c>
      <c r="K250" s="849">
        <v>3580</v>
      </c>
      <c r="L250" s="849">
        <v>1</v>
      </c>
      <c r="M250" s="849">
        <v>179</v>
      </c>
      <c r="N250" s="849">
        <v>8</v>
      </c>
      <c r="O250" s="849">
        <v>1440</v>
      </c>
      <c r="P250" s="837">
        <v>0.4022346368715084</v>
      </c>
      <c r="Q250" s="850">
        <v>180</v>
      </c>
    </row>
    <row r="251" spans="1:17" ht="14.4" customHeight="1" x14ac:dyDescent="0.3">
      <c r="A251" s="831" t="s">
        <v>8914</v>
      </c>
      <c r="B251" s="832" t="s">
        <v>8915</v>
      </c>
      <c r="C251" s="832" t="s">
        <v>6788</v>
      </c>
      <c r="D251" s="832" t="s">
        <v>8926</v>
      </c>
      <c r="E251" s="832" t="s">
        <v>8927</v>
      </c>
      <c r="F251" s="849">
        <v>35</v>
      </c>
      <c r="G251" s="849">
        <v>11270</v>
      </c>
      <c r="H251" s="849">
        <v>0.90923759580475993</v>
      </c>
      <c r="I251" s="849">
        <v>322</v>
      </c>
      <c r="J251" s="849">
        <v>37</v>
      </c>
      <c r="K251" s="849">
        <v>12395</v>
      </c>
      <c r="L251" s="849">
        <v>1</v>
      </c>
      <c r="M251" s="849">
        <v>335</v>
      </c>
      <c r="N251" s="849">
        <v>26</v>
      </c>
      <c r="O251" s="849">
        <v>8736</v>
      </c>
      <c r="P251" s="837">
        <v>0.70480032271077042</v>
      </c>
      <c r="Q251" s="850">
        <v>336</v>
      </c>
    </row>
    <row r="252" spans="1:17" ht="14.4" customHeight="1" x14ac:dyDescent="0.3">
      <c r="A252" s="831" t="s">
        <v>8914</v>
      </c>
      <c r="B252" s="832" t="s">
        <v>8915</v>
      </c>
      <c r="C252" s="832" t="s">
        <v>6788</v>
      </c>
      <c r="D252" s="832" t="s">
        <v>8928</v>
      </c>
      <c r="E252" s="832" t="s">
        <v>8929</v>
      </c>
      <c r="F252" s="849">
        <v>20</v>
      </c>
      <c r="G252" s="849">
        <v>8780</v>
      </c>
      <c r="H252" s="849">
        <v>0.63901018922852981</v>
      </c>
      <c r="I252" s="849">
        <v>439</v>
      </c>
      <c r="J252" s="849">
        <v>30</v>
      </c>
      <c r="K252" s="849">
        <v>13740</v>
      </c>
      <c r="L252" s="849">
        <v>1</v>
      </c>
      <c r="M252" s="849">
        <v>458</v>
      </c>
      <c r="N252" s="849">
        <v>20</v>
      </c>
      <c r="O252" s="849">
        <v>9180</v>
      </c>
      <c r="P252" s="837">
        <v>0.66812227074235808</v>
      </c>
      <c r="Q252" s="850">
        <v>459</v>
      </c>
    </row>
    <row r="253" spans="1:17" ht="14.4" customHeight="1" x14ac:dyDescent="0.3">
      <c r="A253" s="831" t="s">
        <v>8914</v>
      </c>
      <c r="B253" s="832" t="s">
        <v>8915</v>
      </c>
      <c r="C253" s="832" t="s">
        <v>6788</v>
      </c>
      <c r="D253" s="832" t="s">
        <v>8930</v>
      </c>
      <c r="E253" s="832" t="s">
        <v>8931</v>
      </c>
      <c r="F253" s="849">
        <v>284</v>
      </c>
      <c r="G253" s="849">
        <v>96844</v>
      </c>
      <c r="H253" s="849">
        <v>1.6517260199208623</v>
      </c>
      <c r="I253" s="849">
        <v>341</v>
      </c>
      <c r="J253" s="849">
        <v>168</v>
      </c>
      <c r="K253" s="849">
        <v>58632</v>
      </c>
      <c r="L253" s="849">
        <v>1</v>
      </c>
      <c r="M253" s="849">
        <v>349</v>
      </c>
      <c r="N253" s="849">
        <v>205</v>
      </c>
      <c r="O253" s="849">
        <v>71545</v>
      </c>
      <c r="P253" s="837">
        <v>1.2202380952380953</v>
      </c>
      <c r="Q253" s="850">
        <v>349</v>
      </c>
    </row>
    <row r="254" spans="1:17" ht="14.4" customHeight="1" x14ac:dyDescent="0.3">
      <c r="A254" s="831" t="s">
        <v>8914</v>
      </c>
      <c r="B254" s="832" t="s">
        <v>8915</v>
      </c>
      <c r="C254" s="832" t="s">
        <v>6788</v>
      </c>
      <c r="D254" s="832" t="s">
        <v>8932</v>
      </c>
      <c r="E254" s="832" t="s">
        <v>8933</v>
      </c>
      <c r="F254" s="849">
        <v>10</v>
      </c>
      <c r="G254" s="849">
        <v>15980</v>
      </c>
      <c r="H254" s="849">
        <v>0.96672716273442227</v>
      </c>
      <c r="I254" s="849">
        <v>1598</v>
      </c>
      <c r="J254" s="849">
        <v>10</v>
      </c>
      <c r="K254" s="849">
        <v>16530</v>
      </c>
      <c r="L254" s="849">
        <v>1</v>
      </c>
      <c r="M254" s="849">
        <v>1653</v>
      </c>
      <c r="N254" s="849">
        <v>10</v>
      </c>
      <c r="O254" s="849">
        <v>16530</v>
      </c>
      <c r="P254" s="837">
        <v>1</v>
      </c>
      <c r="Q254" s="850">
        <v>1653</v>
      </c>
    </row>
    <row r="255" spans="1:17" ht="14.4" customHeight="1" x14ac:dyDescent="0.3">
      <c r="A255" s="831" t="s">
        <v>8914</v>
      </c>
      <c r="B255" s="832" t="s">
        <v>8915</v>
      </c>
      <c r="C255" s="832" t="s">
        <v>6788</v>
      </c>
      <c r="D255" s="832" t="s">
        <v>8934</v>
      </c>
      <c r="E255" s="832" t="s">
        <v>8935</v>
      </c>
      <c r="F255" s="849"/>
      <c r="G255" s="849"/>
      <c r="H255" s="849"/>
      <c r="I255" s="849"/>
      <c r="J255" s="849">
        <v>1</v>
      </c>
      <c r="K255" s="849">
        <v>3486</v>
      </c>
      <c r="L255" s="849">
        <v>1</v>
      </c>
      <c r="M255" s="849">
        <v>3486</v>
      </c>
      <c r="N255" s="849"/>
      <c r="O255" s="849"/>
      <c r="P255" s="837"/>
      <c r="Q255" s="850"/>
    </row>
    <row r="256" spans="1:17" ht="14.4" customHeight="1" x14ac:dyDescent="0.3">
      <c r="A256" s="831" t="s">
        <v>8914</v>
      </c>
      <c r="B256" s="832" t="s">
        <v>8915</v>
      </c>
      <c r="C256" s="832" t="s">
        <v>6788</v>
      </c>
      <c r="D256" s="832" t="s">
        <v>8936</v>
      </c>
      <c r="E256" s="832" t="s">
        <v>8937</v>
      </c>
      <c r="F256" s="849">
        <v>7</v>
      </c>
      <c r="G256" s="849">
        <v>41531</v>
      </c>
      <c r="H256" s="849">
        <v>3.3352875040154193</v>
      </c>
      <c r="I256" s="849">
        <v>5933</v>
      </c>
      <c r="J256" s="849">
        <v>2</v>
      </c>
      <c r="K256" s="849">
        <v>12452</v>
      </c>
      <c r="L256" s="849">
        <v>1</v>
      </c>
      <c r="M256" s="849">
        <v>6226</v>
      </c>
      <c r="N256" s="849">
        <v>1</v>
      </c>
      <c r="O256" s="849">
        <v>6231</v>
      </c>
      <c r="P256" s="837">
        <v>0.50040154192097652</v>
      </c>
      <c r="Q256" s="850">
        <v>6231</v>
      </c>
    </row>
    <row r="257" spans="1:17" ht="14.4" customHeight="1" x14ac:dyDescent="0.3">
      <c r="A257" s="831" t="s">
        <v>8914</v>
      </c>
      <c r="B257" s="832" t="s">
        <v>8915</v>
      </c>
      <c r="C257" s="832" t="s">
        <v>6788</v>
      </c>
      <c r="D257" s="832" t="s">
        <v>8938</v>
      </c>
      <c r="E257" s="832" t="s">
        <v>8939</v>
      </c>
      <c r="F257" s="849"/>
      <c r="G257" s="849"/>
      <c r="H257" s="849"/>
      <c r="I257" s="849"/>
      <c r="J257" s="849">
        <v>2</v>
      </c>
      <c r="K257" s="849">
        <v>234</v>
      </c>
      <c r="L257" s="849">
        <v>1</v>
      </c>
      <c r="M257" s="849">
        <v>117</v>
      </c>
      <c r="N257" s="849">
        <v>1</v>
      </c>
      <c r="O257" s="849">
        <v>117</v>
      </c>
      <c r="P257" s="837">
        <v>0.5</v>
      </c>
      <c r="Q257" s="850">
        <v>117</v>
      </c>
    </row>
    <row r="258" spans="1:17" ht="14.4" customHeight="1" x14ac:dyDescent="0.3">
      <c r="A258" s="831" t="s">
        <v>8914</v>
      </c>
      <c r="B258" s="832" t="s">
        <v>8915</v>
      </c>
      <c r="C258" s="832" t="s">
        <v>6788</v>
      </c>
      <c r="D258" s="832" t="s">
        <v>8940</v>
      </c>
      <c r="E258" s="832" t="s">
        <v>8941</v>
      </c>
      <c r="F258" s="849">
        <v>5</v>
      </c>
      <c r="G258" s="849">
        <v>1880</v>
      </c>
      <c r="H258" s="849">
        <v>4.8578811369509047</v>
      </c>
      <c r="I258" s="849">
        <v>376</v>
      </c>
      <c r="J258" s="849">
        <v>1</v>
      </c>
      <c r="K258" s="849">
        <v>387</v>
      </c>
      <c r="L258" s="849">
        <v>1</v>
      </c>
      <c r="M258" s="849">
        <v>387</v>
      </c>
      <c r="N258" s="849">
        <v>2</v>
      </c>
      <c r="O258" s="849">
        <v>782</v>
      </c>
      <c r="P258" s="837">
        <v>2.0206718346253232</v>
      </c>
      <c r="Q258" s="850">
        <v>391</v>
      </c>
    </row>
    <row r="259" spans="1:17" ht="14.4" customHeight="1" x14ac:dyDescent="0.3">
      <c r="A259" s="831" t="s">
        <v>8914</v>
      </c>
      <c r="B259" s="832" t="s">
        <v>8915</v>
      </c>
      <c r="C259" s="832" t="s">
        <v>6788</v>
      </c>
      <c r="D259" s="832" t="s">
        <v>8942</v>
      </c>
      <c r="E259" s="832" t="s">
        <v>8943</v>
      </c>
      <c r="F259" s="849"/>
      <c r="G259" s="849"/>
      <c r="H259" s="849"/>
      <c r="I259" s="849"/>
      <c r="J259" s="849">
        <v>2</v>
      </c>
      <c r="K259" s="849">
        <v>76</v>
      </c>
      <c r="L259" s="849">
        <v>1</v>
      </c>
      <c r="M259" s="849">
        <v>38</v>
      </c>
      <c r="N259" s="849">
        <v>1</v>
      </c>
      <c r="O259" s="849">
        <v>38</v>
      </c>
      <c r="P259" s="837">
        <v>0.5</v>
      </c>
      <c r="Q259" s="850">
        <v>38</v>
      </c>
    </row>
    <row r="260" spans="1:17" ht="14.4" customHeight="1" x14ac:dyDescent="0.3">
      <c r="A260" s="831" t="s">
        <v>8914</v>
      </c>
      <c r="B260" s="832" t="s">
        <v>8915</v>
      </c>
      <c r="C260" s="832" t="s">
        <v>6788</v>
      </c>
      <c r="D260" s="832" t="s">
        <v>8944</v>
      </c>
      <c r="E260" s="832" t="s">
        <v>8945</v>
      </c>
      <c r="F260" s="849">
        <v>5</v>
      </c>
      <c r="G260" s="849">
        <v>3380</v>
      </c>
      <c r="H260" s="849">
        <v>4.8011363636363633</v>
      </c>
      <c r="I260" s="849">
        <v>676</v>
      </c>
      <c r="J260" s="849">
        <v>1</v>
      </c>
      <c r="K260" s="849">
        <v>704</v>
      </c>
      <c r="L260" s="849">
        <v>1</v>
      </c>
      <c r="M260" s="849">
        <v>704</v>
      </c>
      <c r="N260" s="849">
        <v>2</v>
      </c>
      <c r="O260" s="849">
        <v>1410</v>
      </c>
      <c r="P260" s="837">
        <v>2.0028409090909092</v>
      </c>
      <c r="Q260" s="850">
        <v>705</v>
      </c>
    </row>
    <row r="261" spans="1:17" ht="14.4" customHeight="1" x14ac:dyDescent="0.3">
      <c r="A261" s="831" t="s">
        <v>8914</v>
      </c>
      <c r="B261" s="832" t="s">
        <v>8915</v>
      </c>
      <c r="C261" s="832" t="s">
        <v>6788</v>
      </c>
      <c r="D261" s="832" t="s">
        <v>8946</v>
      </c>
      <c r="E261" s="832" t="s">
        <v>8947</v>
      </c>
      <c r="F261" s="849">
        <v>1</v>
      </c>
      <c r="G261" s="849">
        <v>138</v>
      </c>
      <c r="H261" s="849"/>
      <c r="I261" s="849">
        <v>138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8914</v>
      </c>
      <c r="B262" s="832" t="s">
        <v>8915</v>
      </c>
      <c r="C262" s="832" t="s">
        <v>6788</v>
      </c>
      <c r="D262" s="832" t="s">
        <v>8948</v>
      </c>
      <c r="E262" s="832" t="s">
        <v>8949</v>
      </c>
      <c r="F262" s="849">
        <v>121</v>
      </c>
      <c r="G262" s="849">
        <v>34485</v>
      </c>
      <c r="H262" s="849">
        <v>1.1013349514563107</v>
      </c>
      <c r="I262" s="849">
        <v>285</v>
      </c>
      <c r="J262" s="849">
        <v>103</v>
      </c>
      <c r="K262" s="849">
        <v>31312</v>
      </c>
      <c r="L262" s="849">
        <v>1</v>
      </c>
      <c r="M262" s="849">
        <v>304</v>
      </c>
      <c r="N262" s="849">
        <v>100</v>
      </c>
      <c r="O262" s="849">
        <v>30500</v>
      </c>
      <c r="P262" s="837">
        <v>0.97406745017884522</v>
      </c>
      <c r="Q262" s="850">
        <v>305</v>
      </c>
    </row>
    <row r="263" spans="1:17" ht="14.4" customHeight="1" x14ac:dyDescent="0.3">
      <c r="A263" s="831" t="s">
        <v>8914</v>
      </c>
      <c r="B263" s="832" t="s">
        <v>8915</v>
      </c>
      <c r="C263" s="832" t="s">
        <v>6788</v>
      </c>
      <c r="D263" s="832" t="s">
        <v>8950</v>
      </c>
      <c r="E263" s="832" t="s">
        <v>8951</v>
      </c>
      <c r="F263" s="849">
        <v>26</v>
      </c>
      <c r="G263" s="849">
        <v>12012</v>
      </c>
      <c r="H263" s="849">
        <v>0.90058479532163738</v>
      </c>
      <c r="I263" s="849">
        <v>462</v>
      </c>
      <c r="J263" s="849">
        <v>27</v>
      </c>
      <c r="K263" s="849">
        <v>13338</v>
      </c>
      <c r="L263" s="849">
        <v>1</v>
      </c>
      <c r="M263" s="849">
        <v>494</v>
      </c>
      <c r="N263" s="849">
        <v>29</v>
      </c>
      <c r="O263" s="849">
        <v>14326</v>
      </c>
      <c r="P263" s="837">
        <v>1.0740740740740742</v>
      </c>
      <c r="Q263" s="850">
        <v>494</v>
      </c>
    </row>
    <row r="264" spans="1:17" ht="14.4" customHeight="1" x14ac:dyDescent="0.3">
      <c r="A264" s="831" t="s">
        <v>8914</v>
      </c>
      <c r="B264" s="832" t="s">
        <v>8915</v>
      </c>
      <c r="C264" s="832" t="s">
        <v>6788</v>
      </c>
      <c r="D264" s="832" t="s">
        <v>8952</v>
      </c>
      <c r="E264" s="832" t="s">
        <v>8953</v>
      </c>
      <c r="F264" s="849">
        <v>142</v>
      </c>
      <c r="G264" s="849">
        <v>50552</v>
      </c>
      <c r="H264" s="849">
        <v>1.2308741173606039</v>
      </c>
      <c r="I264" s="849">
        <v>356</v>
      </c>
      <c r="J264" s="849">
        <v>111</v>
      </c>
      <c r="K264" s="849">
        <v>41070</v>
      </c>
      <c r="L264" s="849">
        <v>1</v>
      </c>
      <c r="M264" s="849">
        <v>370</v>
      </c>
      <c r="N264" s="849">
        <v>129</v>
      </c>
      <c r="O264" s="849">
        <v>47730</v>
      </c>
      <c r="P264" s="837">
        <v>1.1621621621621621</v>
      </c>
      <c r="Q264" s="850">
        <v>370</v>
      </c>
    </row>
    <row r="265" spans="1:17" ht="14.4" customHeight="1" x14ac:dyDescent="0.3">
      <c r="A265" s="831" t="s">
        <v>8914</v>
      </c>
      <c r="B265" s="832" t="s">
        <v>8915</v>
      </c>
      <c r="C265" s="832" t="s">
        <v>6788</v>
      </c>
      <c r="D265" s="832" t="s">
        <v>8954</v>
      </c>
      <c r="E265" s="832" t="s">
        <v>8955</v>
      </c>
      <c r="F265" s="849">
        <v>1</v>
      </c>
      <c r="G265" s="849">
        <v>105</v>
      </c>
      <c r="H265" s="849"/>
      <c r="I265" s="849">
        <v>105</v>
      </c>
      <c r="J265" s="849"/>
      <c r="K265" s="849"/>
      <c r="L265" s="849"/>
      <c r="M265" s="849"/>
      <c r="N265" s="849">
        <v>4</v>
      </c>
      <c r="O265" s="849">
        <v>444</v>
      </c>
      <c r="P265" s="837"/>
      <c r="Q265" s="850">
        <v>111</v>
      </c>
    </row>
    <row r="266" spans="1:17" ht="14.4" customHeight="1" x14ac:dyDescent="0.3">
      <c r="A266" s="831" t="s">
        <v>8914</v>
      </c>
      <c r="B266" s="832" t="s">
        <v>8915</v>
      </c>
      <c r="C266" s="832" t="s">
        <v>6788</v>
      </c>
      <c r="D266" s="832" t="s">
        <v>8956</v>
      </c>
      <c r="E266" s="832" t="s">
        <v>8957</v>
      </c>
      <c r="F266" s="849">
        <v>5</v>
      </c>
      <c r="G266" s="849">
        <v>585</v>
      </c>
      <c r="H266" s="849">
        <v>1.17</v>
      </c>
      <c r="I266" s="849">
        <v>117</v>
      </c>
      <c r="J266" s="849">
        <v>4</v>
      </c>
      <c r="K266" s="849">
        <v>500</v>
      </c>
      <c r="L266" s="849">
        <v>1</v>
      </c>
      <c r="M266" s="849">
        <v>125</v>
      </c>
      <c r="N266" s="849"/>
      <c r="O266" s="849"/>
      <c r="P266" s="837"/>
      <c r="Q266" s="850"/>
    </row>
    <row r="267" spans="1:17" ht="14.4" customHeight="1" x14ac:dyDescent="0.3">
      <c r="A267" s="831" t="s">
        <v>8914</v>
      </c>
      <c r="B267" s="832" t="s">
        <v>8915</v>
      </c>
      <c r="C267" s="832" t="s">
        <v>6788</v>
      </c>
      <c r="D267" s="832" t="s">
        <v>8958</v>
      </c>
      <c r="E267" s="832" t="s">
        <v>8959</v>
      </c>
      <c r="F267" s="849">
        <v>3</v>
      </c>
      <c r="G267" s="849">
        <v>1389</v>
      </c>
      <c r="H267" s="849">
        <v>1.4030303030303031</v>
      </c>
      <c r="I267" s="849">
        <v>463</v>
      </c>
      <c r="J267" s="849">
        <v>2</v>
      </c>
      <c r="K267" s="849">
        <v>990</v>
      </c>
      <c r="L267" s="849">
        <v>1</v>
      </c>
      <c r="M267" s="849">
        <v>495</v>
      </c>
      <c r="N267" s="849">
        <v>2</v>
      </c>
      <c r="O267" s="849">
        <v>990</v>
      </c>
      <c r="P267" s="837">
        <v>1</v>
      </c>
      <c r="Q267" s="850">
        <v>495</v>
      </c>
    </row>
    <row r="268" spans="1:17" ht="14.4" customHeight="1" x14ac:dyDescent="0.3">
      <c r="A268" s="831" t="s">
        <v>8914</v>
      </c>
      <c r="B268" s="832" t="s">
        <v>8915</v>
      </c>
      <c r="C268" s="832" t="s">
        <v>6788</v>
      </c>
      <c r="D268" s="832" t="s">
        <v>8960</v>
      </c>
      <c r="E268" s="832" t="s">
        <v>8961</v>
      </c>
      <c r="F268" s="849">
        <v>1</v>
      </c>
      <c r="G268" s="849">
        <v>1268</v>
      </c>
      <c r="H268" s="849"/>
      <c r="I268" s="849">
        <v>1268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8914</v>
      </c>
      <c r="B269" s="832" t="s">
        <v>8915</v>
      </c>
      <c r="C269" s="832" t="s">
        <v>6788</v>
      </c>
      <c r="D269" s="832" t="s">
        <v>8962</v>
      </c>
      <c r="E269" s="832" t="s">
        <v>8963</v>
      </c>
      <c r="F269" s="849">
        <v>28</v>
      </c>
      <c r="G269" s="849">
        <v>12236</v>
      </c>
      <c r="H269" s="849">
        <v>0.78921568627450978</v>
      </c>
      <c r="I269" s="849">
        <v>437</v>
      </c>
      <c r="J269" s="849">
        <v>34</v>
      </c>
      <c r="K269" s="849">
        <v>15504</v>
      </c>
      <c r="L269" s="849">
        <v>1</v>
      </c>
      <c r="M269" s="849">
        <v>456</v>
      </c>
      <c r="N269" s="849">
        <v>11</v>
      </c>
      <c r="O269" s="849">
        <v>5016</v>
      </c>
      <c r="P269" s="837">
        <v>0.3235294117647059</v>
      </c>
      <c r="Q269" s="850">
        <v>456</v>
      </c>
    </row>
    <row r="270" spans="1:17" ht="14.4" customHeight="1" x14ac:dyDescent="0.3">
      <c r="A270" s="831" t="s">
        <v>8914</v>
      </c>
      <c r="B270" s="832" t="s">
        <v>8915</v>
      </c>
      <c r="C270" s="832" t="s">
        <v>6788</v>
      </c>
      <c r="D270" s="832" t="s">
        <v>8964</v>
      </c>
      <c r="E270" s="832" t="s">
        <v>8965</v>
      </c>
      <c r="F270" s="849">
        <v>120</v>
      </c>
      <c r="G270" s="849">
        <v>6480</v>
      </c>
      <c r="H270" s="849">
        <v>1.4700544464609799</v>
      </c>
      <c r="I270" s="849">
        <v>54</v>
      </c>
      <c r="J270" s="849">
        <v>76</v>
      </c>
      <c r="K270" s="849">
        <v>4408</v>
      </c>
      <c r="L270" s="849">
        <v>1</v>
      </c>
      <c r="M270" s="849">
        <v>58</v>
      </c>
      <c r="N270" s="849">
        <v>40</v>
      </c>
      <c r="O270" s="849">
        <v>2320</v>
      </c>
      <c r="P270" s="837">
        <v>0.52631578947368418</v>
      </c>
      <c r="Q270" s="850">
        <v>58</v>
      </c>
    </row>
    <row r="271" spans="1:17" ht="14.4" customHeight="1" x14ac:dyDescent="0.3">
      <c r="A271" s="831" t="s">
        <v>8914</v>
      </c>
      <c r="B271" s="832" t="s">
        <v>8915</v>
      </c>
      <c r="C271" s="832" t="s">
        <v>6788</v>
      </c>
      <c r="D271" s="832" t="s">
        <v>8966</v>
      </c>
      <c r="E271" s="832" t="s">
        <v>8967</v>
      </c>
      <c r="F271" s="849"/>
      <c r="G271" s="849"/>
      <c r="H271" s="849"/>
      <c r="I271" s="849"/>
      <c r="J271" s="849">
        <v>4</v>
      </c>
      <c r="K271" s="849">
        <v>8692</v>
      </c>
      <c r="L271" s="849">
        <v>1</v>
      </c>
      <c r="M271" s="849">
        <v>2173</v>
      </c>
      <c r="N271" s="849">
        <v>1</v>
      </c>
      <c r="O271" s="849">
        <v>2173</v>
      </c>
      <c r="P271" s="837">
        <v>0.25</v>
      </c>
      <c r="Q271" s="850">
        <v>2173</v>
      </c>
    </row>
    <row r="272" spans="1:17" ht="14.4" customHeight="1" x14ac:dyDescent="0.3">
      <c r="A272" s="831" t="s">
        <v>8914</v>
      </c>
      <c r="B272" s="832" t="s">
        <v>8915</v>
      </c>
      <c r="C272" s="832" t="s">
        <v>6788</v>
      </c>
      <c r="D272" s="832" t="s">
        <v>8968</v>
      </c>
      <c r="E272" s="832" t="s">
        <v>8969</v>
      </c>
      <c r="F272" s="849">
        <v>310</v>
      </c>
      <c r="G272" s="849">
        <v>52390</v>
      </c>
      <c r="H272" s="849">
        <v>1.1558742415885273</v>
      </c>
      <c r="I272" s="849">
        <v>169</v>
      </c>
      <c r="J272" s="849">
        <v>259</v>
      </c>
      <c r="K272" s="849">
        <v>45325</v>
      </c>
      <c r="L272" s="849">
        <v>1</v>
      </c>
      <c r="M272" s="849">
        <v>175</v>
      </c>
      <c r="N272" s="849">
        <v>379</v>
      </c>
      <c r="O272" s="849">
        <v>66704</v>
      </c>
      <c r="P272" s="837">
        <v>1.4716822945394374</v>
      </c>
      <c r="Q272" s="850">
        <v>176</v>
      </c>
    </row>
    <row r="273" spans="1:17" ht="14.4" customHeight="1" x14ac:dyDescent="0.3">
      <c r="A273" s="831" t="s">
        <v>8914</v>
      </c>
      <c r="B273" s="832" t="s">
        <v>8915</v>
      </c>
      <c r="C273" s="832" t="s">
        <v>6788</v>
      </c>
      <c r="D273" s="832" t="s">
        <v>8970</v>
      </c>
      <c r="E273" s="832" t="s">
        <v>8971</v>
      </c>
      <c r="F273" s="849">
        <v>11</v>
      </c>
      <c r="G273" s="849">
        <v>891</v>
      </c>
      <c r="H273" s="849">
        <v>10.482352941176471</v>
      </c>
      <c r="I273" s="849">
        <v>81</v>
      </c>
      <c r="J273" s="849">
        <v>1</v>
      </c>
      <c r="K273" s="849">
        <v>85</v>
      </c>
      <c r="L273" s="849">
        <v>1</v>
      </c>
      <c r="M273" s="849">
        <v>85</v>
      </c>
      <c r="N273" s="849">
        <v>4</v>
      </c>
      <c r="O273" s="849">
        <v>340</v>
      </c>
      <c r="P273" s="837">
        <v>4</v>
      </c>
      <c r="Q273" s="850">
        <v>85</v>
      </c>
    </row>
    <row r="274" spans="1:17" ht="14.4" customHeight="1" x14ac:dyDescent="0.3">
      <c r="A274" s="831" t="s">
        <v>8914</v>
      </c>
      <c r="B274" s="832" t="s">
        <v>8915</v>
      </c>
      <c r="C274" s="832" t="s">
        <v>6788</v>
      </c>
      <c r="D274" s="832" t="s">
        <v>8972</v>
      </c>
      <c r="E274" s="832" t="s">
        <v>8973</v>
      </c>
      <c r="F274" s="849">
        <v>40</v>
      </c>
      <c r="G274" s="849">
        <v>6520</v>
      </c>
      <c r="H274" s="849">
        <v>0.74192080109239877</v>
      </c>
      <c r="I274" s="849">
        <v>163</v>
      </c>
      <c r="J274" s="849">
        <v>52</v>
      </c>
      <c r="K274" s="849">
        <v>8788</v>
      </c>
      <c r="L274" s="849">
        <v>1</v>
      </c>
      <c r="M274" s="849">
        <v>169</v>
      </c>
      <c r="N274" s="849">
        <v>37</v>
      </c>
      <c r="O274" s="849">
        <v>6290</v>
      </c>
      <c r="P274" s="837">
        <v>0.71574874829312696</v>
      </c>
      <c r="Q274" s="850">
        <v>170</v>
      </c>
    </row>
    <row r="275" spans="1:17" ht="14.4" customHeight="1" x14ac:dyDescent="0.3">
      <c r="A275" s="831" t="s">
        <v>8914</v>
      </c>
      <c r="B275" s="832" t="s">
        <v>8915</v>
      </c>
      <c r="C275" s="832" t="s">
        <v>6788</v>
      </c>
      <c r="D275" s="832" t="s">
        <v>8974</v>
      </c>
      <c r="E275" s="832" t="s">
        <v>8975</v>
      </c>
      <c r="F275" s="849">
        <v>4</v>
      </c>
      <c r="G275" s="849">
        <v>4032</v>
      </c>
      <c r="H275" s="849"/>
      <c r="I275" s="849">
        <v>1008</v>
      </c>
      <c r="J275" s="849"/>
      <c r="K275" s="849"/>
      <c r="L275" s="849"/>
      <c r="M275" s="849"/>
      <c r="N275" s="849">
        <v>4</v>
      </c>
      <c r="O275" s="849">
        <v>4048</v>
      </c>
      <c r="P275" s="837"/>
      <c r="Q275" s="850">
        <v>1012</v>
      </c>
    </row>
    <row r="276" spans="1:17" ht="14.4" customHeight="1" x14ac:dyDescent="0.3">
      <c r="A276" s="831" t="s">
        <v>8914</v>
      </c>
      <c r="B276" s="832" t="s">
        <v>8915</v>
      </c>
      <c r="C276" s="832" t="s">
        <v>6788</v>
      </c>
      <c r="D276" s="832" t="s">
        <v>8976</v>
      </c>
      <c r="E276" s="832" t="s">
        <v>8977</v>
      </c>
      <c r="F276" s="849">
        <v>4</v>
      </c>
      <c r="G276" s="849">
        <v>9056</v>
      </c>
      <c r="H276" s="849"/>
      <c r="I276" s="849">
        <v>2264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8914</v>
      </c>
      <c r="B277" s="832" t="s">
        <v>8915</v>
      </c>
      <c r="C277" s="832" t="s">
        <v>6788</v>
      </c>
      <c r="D277" s="832" t="s">
        <v>8978</v>
      </c>
      <c r="E277" s="832" t="s">
        <v>8979</v>
      </c>
      <c r="F277" s="849">
        <v>3</v>
      </c>
      <c r="G277" s="849">
        <v>741</v>
      </c>
      <c r="H277" s="849">
        <v>2.8174904942965782</v>
      </c>
      <c r="I277" s="849">
        <v>247</v>
      </c>
      <c r="J277" s="849">
        <v>1</v>
      </c>
      <c r="K277" s="849">
        <v>263</v>
      </c>
      <c r="L277" s="849">
        <v>1</v>
      </c>
      <c r="M277" s="849">
        <v>263</v>
      </c>
      <c r="N277" s="849">
        <v>2</v>
      </c>
      <c r="O277" s="849">
        <v>528</v>
      </c>
      <c r="P277" s="837">
        <v>2.0076045627376424</v>
      </c>
      <c r="Q277" s="850">
        <v>264</v>
      </c>
    </row>
    <row r="278" spans="1:17" ht="14.4" customHeight="1" x14ac:dyDescent="0.3">
      <c r="A278" s="831" t="s">
        <v>8914</v>
      </c>
      <c r="B278" s="832" t="s">
        <v>8915</v>
      </c>
      <c r="C278" s="832" t="s">
        <v>6788</v>
      </c>
      <c r="D278" s="832" t="s">
        <v>8980</v>
      </c>
      <c r="E278" s="832" t="s">
        <v>8981</v>
      </c>
      <c r="F278" s="849">
        <v>4</v>
      </c>
      <c r="G278" s="849">
        <v>8048</v>
      </c>
      <c r="H278" s="849">
        <v>0.62973395931142406</v>
      </c>
      <c r="I278" s="849">
        <v>2012</v>
      </c>
      <c r="J278" s="849">
        <v>6</v>
      </c>
      <c r="K278" s="849">
        <v>12780</v>
      </c>
      <c r="L278" s="849">
        <v>1</v>
      </c>
      <c r="M278" s="849">
        <v>2130</v>
      </c>
      <c r="N278" s="849">
        <v>6</v>
      </c>
      <c r="O278" s="849">
        <v>12786</v>
      </c>
      <c r="P278" s="837">
        <v>1.0004694835680752</v>
      </c>
      <c r="Q278" s="850">
        <v>2131</v>
      </c>
    </row>
    <row r="279" spans="1:17" ht="14.4" customHeight="1" x14ac:dyDescent="0.3">
      <c r="A279" s="831" t="s">
        <v>8914</v>
      </c>
      <c r="B279" s="832" t="s">
        <v>8915</v>
      </c>
      <c r="C279" s="832" t="s">
        <v>6788</v>
      </c>
      <c r="D279" s="832" t="s">
        <v>8982</v>
      </c>
      <c r="E279" s="832" t="s">
        <v>8983</v>
      </c>
      <c r="F279" s="849"/>
      <c r="G279" s="849"/>
      <c r="H279" s="849"/>
      <c r="I279" s="849"/>
      <c r="J279" s="849">
        <v>3</v>
      </c>
      <c r="K279" s="849">
        <v>726</v>
      </c>
      <c r="L279" s="849">
        <v>1</v>
      </c>
      <c r="M279" s="849">
        <v>242</v>
      </c>
      <c r="N279" s="849">
        <v>5</v>
      </c>
      <c r="O279" s="849">
        <v>1210</v>
      </c>
      <c r="P279" s="837">
        <v>1.6666666666666667</v>
      </c>
      <c r="Q279" s="850">
        <v>242</v>
      </c>
    </row>
    <row r="280" spans="1:17" ht="14.4" customHeight="1" x14ac:dyDescent="0.3">
      <c r="A280" s="831" t="s">
        <v>8914</v>
      </c>
      <c r="B280" s="832" t="s">
        <v>8915</v>
      </c>
      <c r="C280" s="832" t="s">
        <v>6788</v>
      </c>
      <c r="D280" s="832" t="s">
        <v>8984</v>
      </c>
      <c r="E280" s="832" t="s">
        <v>8985</v>
      </c>
      <c r="F280" s="849"/>
      <c r="G280" s="849"/>
      <c r="H280" s="849"/>
      <c r="I280" s="849"/>
      <c r="J280" s="849">
        <v>1</v>
      </c>
      <c r="K280" s="849">
        <v>423</v>
      </c>
      <c r="L280" s="849">
        <v>1</v>
      </c>
      <c r="M280" s="849">
        <v>423</v>
      </c>
      <c r="N280" s="849">
        <v>1</v>
      </c>
      <c r="O280" s="849">
        <v>424</v>
      </c>
      <c r="P280" s="837">
        <v>1.0023640661938533</v>
      </c>
      <c r="Q280" s="850">
        <v>424</v>
      </c>
    </row>
    <row r="281" spans="1:17" ht="14.4" customHeight="1" x14ac:dyDescent="0.3">
      <c r="A281" s="831" t="s">
        <v>8914</v>
      </c>
      <c r="B281" s="832" t="s">
        <v>8915</v>
      </c>
      <c r="C281" s="832" t="s">
        <v>6788</v>
      </c>
      <c r="D281" s="832" t="s">
        <v>8986</v>
      </c>
      <c r="E281" s="832" t="s">
        <v>8987</v>
      </c>
      <c r="F281" s="849">
        <v>18</v>
      </c>
      <c r="G281" s="849">
        <v>91602</v>
      </c>
      <c r="H281" s="849">
        <v>4.3904332822085887</v>
      </c>
      <c r="I281" s="849">
        <v>5089</v>
      </c>
      <c r="J281" s="849">
        <v>4</v>
      </c>
      <c r="K281" s="849">
        <v>20864</v>
      </c>
      <c r="L281" s="849">
        <v>1</v>
      </c>
      <c r="M281" s="849">
        <v>5216</v>
      </c>
      <c r="N281" s="849">
        <v>2</v>
      </c>
      <c r="O281" s="849">
        <v>10440</v>
      </c>
      <c r="P281" s="837">
        <v>0.50038343558282206</v>
      </c>
      <c r="Q281" s="850">
        <v>5220</v>
      </c>
    </row>
    <row r="282" spans="1:17" ht="14.4" customHeight="1" x14ac:dyDescent="0.3">
      <c r="A282" s="831" t="s">
        <v>8914</v>
      </c>
      <c r="B282" s="832" t="s">
        <v>8915</v>
      </c>
      <c r="C282" s="832" t="s">
        <v>6788</v>
      </c>
      <c r="D282" s="832" t="s">
        <v>8988</v>
      </c>
      <c r="E282" s="832" t="s">
        <v>8989</v>
      </c>
      <c r="F282" s="849"/>
      <c r="G282" s="849"/>
      <c r="H282" s="849"/>
      <c r="I282" s="849"/>
      <c r="J282" s="849"/>
      <c r="K282" s="849"/>
      <c r="L282" s="849"/>
      <c r="M282" s="849"/>
      <c r="N282" s="849">
        <v>4</v>
      </c>
      <c r="O282" s="849">
        <v>4228</v>
      </c>
      <c r="P282" s="837"/>
      <c r="Q282" s="850">
        <v>1057</v>
      </c>
    </row>
    <row r="283" spans="1:17" ht="14.4" customHeight="1" x14ac:dyDescent="0.3">
      <c r="A283" s="831" t="s">
        <v>8914</v>
      </c>
      <c r="B283" s="832" t="s">
        <v>8915</v>
      </c>
      <c r="C283" s="832" t="s">
        <v>6788</v>
      </c>
      <c r="D283" s="832" t="s">
        <v>8990</v>
      </c>
      <c r="E283" s="832" t="s">
        <v>8991</v>
      </c>
      <c r="F283" s="849"/>
      <c r="G283" s="849"/>
      <c r="H283" s="849"/>
      <c r="I283" s="849"/>
      <c r="J283" s="849">
        <v>2</v>
      </c>
      <c r="K283" s="849">
        <v>576</v>
      </c>
      <c r="L283" s="849">
        <v>1</v>
      </c>
      <c r="M283" s="849">
        <v>288</v>
      </c>
      <c r="N283" s="849">
        <v>1</v>
      </c>
      <c r="O283" s="849">
        <v>289</v>
      </c>
      <c r="P283" s="837">
        <v>0.50173611111111116</v>
      </c>
      <c r="Q283" s="850">
        <v>289</v>
      </c>
    </row>
    <row r="284" spans="1:17" ht="14.4" customHeight="1" x14ac:dyDescent="0.3">
      <c r="A284" s="831" t="s">
        <v>8914</v>
      </c>
      <c r="B284" s="832" t="s">
        <v>8915</v>
      </c>
      <c r="C284" s="832" t="s">
        <v>6788</v>
      </c>
      <c r="D284" s="832" t="s">
        <v>8992</v>
      </c>
      <c r="E284" s="832" t="s">
        <v>8993</v>
      </c>
      <c r="F284" s="849"/>
      <c r="G284" s="849"/>
      <c r="H284" s="849"/>
      <c r="I284" s="849"/>
      <c r="J284" s="849"/>
      <c r="K284" s="849"/>
      <c r="L284" s="849"/>
      <c r="M284" s="849"/>
      <c r="N284" s="849">
        <v>1</v>
      </c>
      <c r="O284" s="849">
        <v>0</v>
      </c>
      <c r="P284" s="837"/>
      <c r="Q284" s="850">
        <v>0</v>
      </c>
    </row>
    <row r="285" spans="1:17" ht="14.4" customHeight="1" x14ac:dyDescent="0.3">
      <c r="A285" s="831" t="s">
        <v>8914</v>
      </c>
      <c r="B285" s="832" t="s">
        <v>8915</v>
      </c>
      <c r="C285" s="832" t="s">
        <v>6788</v>
      </c>
      <c r="D285" s="832" t="s">
        <v>8994</v>
      </c>
      <c r="E285" s="832" t="s">
        <v>8995</v>
      </c>
      <c r="F285" s="849"/>
      <c r="G285" s="849"/>
      <c r="H285" s="849"/>
      <c r="I285" s="849"/>
      <c r="J285" s="849">
        <v>2</v>
      </c>
      <c r="K285" s="849">
        <v>0</v>
      </c>
      <c r="L285" s="849"/>
      <c r="M285" s="849">
        <v>0</v>
      </c>
      <c r="N285" s="849"/>
      <c r="O285" s="849"/>
      <c r="P285" s="837"/>
      <c r="Q285" s="850"/>
    </row>
    <row r="286" spans="1:17" ht="14.4" customHeight="1" x14ac:dyDescent="0.3">
      <c r="A286" s="831" t="s">
        <v>8996</v>
      </c>
      <c r="B286" s="832" t="s">
        <v>8997</v>
      </c>
      <c r="C286" s="832" t="s">
        <v>6788</v>
      </c>
      <c r="D286" s="832" t="s">
        <v>8998</v>
      </c>
      <c r="E286" s="832" t="s">
        <v>8999</v>
      </c>
      <c r="F286" s="849">
        <v>1858</v>
      </c>
      <c r="G286" s="849">
        <v>299138</v>
      </c>
      <c r="H286" s="849">
        <v>0.90293545027845279</v>
      </c>
      <c r="I286" s="849">
        <v>161</v>
      </c>
      <c r="J286" s="849">
        <v>1915</v>
      </c>
      <c r="K286" s="849">
        <v>331295</v>
      </c>
      <c r="L286" s="849">
        <v>1</v>
      </c>
      <c r="M286" s="849">
        <v>173</v>
      </c>
      <c r="N286" s="849">
        <v>1886</v>
      </c>
      <c r="O286" s="849">
        <v>326278</v>
      </c>
      <c r="P286" s="837">
        <v>0.98485639686684068</v>
      </c>
      <c r="Q286" s="850">
        <v>173</v>
      </c>
    </row>
    <row r="287" spans="1:17" ht="14.4" customHeight="1" x14ac:dyDescent="0.3">
      <c r="A287" s="831" t="s">
        <v>8996</v>
      </c>
      <c r="B287" s="832" t="s">
        <v>8997</v>
      </c>
      <c r="C287" s="832" t="s">
        <v>6788</v>
      </c>
      <c r="D287" s="832" t="s">
        <v>8998</v>
      </c>
      <c r="E287" s="832" t="s">
        <v>9000</v>
      </c>
      <c r="F287" s="849">
        <v>629</v>
      </c>
      <c r="G287" s="849">
        <v>101269</v>
      </c>
      <c r="H287" s="849">
        <v>0.70868031742921522</v>
      </c>
      <c r="I287" s="849">
        <v>161</v>
      </c>
      <c r="J287" s="849">
        <v>826</v>
      </c>
      <c r="K287" s="849">
        <v>142898</v>
      </c>
      <c r="L287" s="849">
        <v>1</v>
      </c>
      <c r="M287" s="849">
        <v>173</v>
      </c>
      <c r="N287" s="849">
        <v>665</v>
      </c>
      <c r="O287" s="849">
        <v>115045</v>
      </c>
      <c r="P287" s="837">
        <v>0.80508474576271183</v>
      </c>
      <c r="Q287" s="850">
        <v>173</v>
      </c>
    </row>
    <row r="288" spans="1:17" ht="14.4" customHeight="1" x14ac:dyDescent="0.3">
      <c r="A288" s="831" t="s">
        <v>8996</v>
      </c>
      <c r="B288" s="832" t="s">
        <v>8997</v>
      </c>
      <c r="C288" s="832" t="s">
        <v>6788</v>
      </c>
      <c r="D288" s="832" t="s">
        <v>9001</v>
      </c>
      <c r="E288" s="832" t="s">
        <v>9002</v>
      </c>
      <c r="F288" s="849">
        <v>6</v>
      </c>
      <c r="G288" s="849">
        <v>7014</v>
      </c>
      <c r="H288" s="849">
        <v>0.99658994032395565</v>
      </c>
      <c r="I288" s="849">
        <v>1169</v>
      </c>
      <c r="J288" s="849">
        <v>6</v>
      </c>
      <c r="K288" s="849">
        <v>7038</v>
      </c>
      <c r="L288" s="849">
        <v>1</v>
      </c>
      <c r="M288" s="849">
        <v>1173</v>
      </c>
      <c r="N288" s="849">
        <v>3</v>
      </c>
      <c r="O288" s="849">
        <v>3210</v>
      </c>
      <c r="P288" s="837">
        <v>0.45609548167092923</v>
      </c>
      <c r="Q288" s="850">
        <v>1070</v>
      </c>
    </row>
    <row r="289" spans="1:17" ht="14.4" customHeight="1" x14ac:dyDescent="0.3">
      <c r="A289" s="831" t="s">
        <v>8996</v>
      </c>
      <c r="B289" s="832" t="s">
        <v>8997</v>
      </c>
      <c r="C289" s="832" t="s">
        <v>6788</v>
      </c>
      <c r="D289" s="832" t="s">
        <v>9001</v>
      </c>
      <c r="E289" s="832" t="s">
        <v>9003</v>
      </c>
      <c r="F289" s="849">
        <v>7</v>
      </c>
      <c r="G289" s="849">
        <v>8183</v>
      </c>
      <c r="H289" s="849">
        <v>2.3253765274225633</v>
      </c>
      <c r="I289" s="849">
        <v>1169</v>
      </c>
      <c r="J289" s="849">
        <v>3</v>
      </c>
      <c r="K289" s="849">
        <v>3519</v>
      </c>
      <c r="L289" s="849">
        <v>1</v>
      </c>
      <c r="M289" s="849">
        <v>1173</v>
      </c>
      <c r="N289" s="849">
        <v>2</v>
      </c>
      <c r="O289" s="849">
        <v>2140</v>
      </c>
      <c r="P289" s="837">
        <v>0.60812730889457234</v>
      </c>
      <c r="Q289" s="850">
        <v>1070</v>
      </c>
    </row>
    <row r="290" spans="1:17" ht="14.4" customHeight="1" x14ac:dyDescent="0.3">
      <c r="A290" s="831" t="s">
        <v>8996</v>
      </c>
      <c r="B290" s="832" t="s">
        <v>8997</v>
      </c>
      <c r="C290" s="832" t="s">
        <v>6788</v>
      </c>
      <c r="D290" s="832" t="s">
        <v>9004</v>
      </c>
      <c r="E290" s="832" t="s">
        <v>9005</v>
      </c>
      <c r="F290" s="849">
        <v>81</v>
      </c>
      <c r="G290" s="849">
        <v>3240</v>
      </c>
      <c r="H290" s="849">
        <v>0.9083263246425568</v>
      </c>
      <c r="I290" s="849">
        <v>40</v>
      </c>
      <c r="J290" s="849">
        <v>87</v>
      </c>
      <c r="K290" s="849">
        <v>3567</v>
      </c>
      <c r="L290" s="849">
        <v>1</v>
      </c>
      <c r="M290" s="849">
        <v>41</v>
      </c>
      <c r="N290" s="849">
        <v>80</v>
      </c>
      <c r="O290" s="849">
        <v>3680</v>
      </c>
      <c r="P290" s="837">
        <v>1.0316792823100644</v>
      </c>
      <c r="Q290" s="850">
        <v>46</v>
      </c>
    </row>
    <row r="291" spans="1:17" ht="14.4" customHeight="1" x14ac:dyDescent="0.3">
      <c r="A291" s="831" t="s">
        <v>8996</v>
      </c>
      <c r="B291" s="832" t="s">
        <v>8997</v>
      </c>
      <c r="C291" s="832" t="s">
        <v>6788</v>
      </c>
      <c r="D291" s="832" t="s">
        <v>8886</v>
      </c>
      <c r="E291" s="832" t="s">
        <v>8887</v>
      </c>
      <c r="F291" s="849">
        <v>4</v>
      </c>
      <c r="G291" s="849">
        <v>1532</v>
      </c>
      <c r="H291" s="849">
        <v>3.9895833333333335</v>
      </c>
      <c r="I291" s="849">
        <v>383</v>
      </c>
      <c r="J291" s="849">
        <v>1</v>
      </c>
      <c r="K291" s="849">
        <v>384</v>
      </c>
      <c r="L291" s="849">
        <v>1</v>
      </c>
      <c r="M291" s="849">
        <v>384</v>
      </c>
      <c r="N291" s="849">
        <v>10</v>
      </c>
      <c r="O291" s="849">
        <v>3470</v>
      </c>
      <c r="P291" s="837">
        <v>9.0364583333333339</v>
      </c>
      <c r="Q291" s="850">
        <v>347</v>
      </c>
    </row>
    <row r="292" spans="1:17" ht="14.4" customHeight="1" x14ac:dyDescent="0.3">
      <c r="A292" s="831" t="s">
        <v>8996</v>
      </c>
      <c r="B292" s="832" t="s">
        <v>8997</v>
      </c>
      <c r="C292" s="832" t="s">
        <v>6788</v>
      </c>
      <c r="D292" s="832" t="s">
        <v>8886</v>
      </c>
      <c r="E292" s="832" t="s">
        <v>8888</v>
      </c>
      <c r="F292" s="849">
        <v>3</v>
      </c>
      <c r="G292" s="849">
        <v>1149</v>
      </c>
      <c r="H292" s="849">
        <v>0.99739583333333337</v>
      </c>
      <c r="I292" s="849">
        <v>383</v>
      </c>
      <c r="J292" s="849">
        <v>3</v>
      </c>
      <c r="K292" s="849">
        <v>1152</v>
      </c>
      <c r="L292" s="849">
        <v>1</v>
      </c>
      <c r="M292" s="849">
        <v>384</v>
      </c>
      <c r="N292" s="849">
        <v>6</v>
      </c>
      <c r="O292" s="849">
        <v>2082</v>
      </c>
      <c r="P292" s="837">
        <v>1.8072916666666667</v>
      </c>
      <c r="Q292" s="850">
        <v>347</v>
      </c>
    </row>
    <row r="293" spans="1:17" ht="14.4" customHeight="1" x14ac:dyDescent="0.3">
      <c r="A293" s="831" t="s">
        <v>8996</v>
      </c>
      <c r="B293" s="832" t="s">
        <v>8997</v>
      </c>
      <c r="C293" s="832" t="s">
        <v>6788</v>
      </c>
      <c r="D293" s="832" t="s">
        <v>9006</v>
      </c>
      <c r="E293" s="832" t="s">
        <v>9007</v>
      </c>
      <c r="F293" s="849">
        <v>57</v>
      </c>
      <c r="G293" s="849">
        <v>2109</v>
      </c>
      <c r="H293" s="849">
        <v>1.2391304347826086</v>
      </c>
      <c r="I293" s="849">
        <v>37</v>
      </c>
      <c r="J293" s="849">
        <v>46</v>
      </c>
      <c r="K293" s="849">
        <v>1702</v>
      </c>
      <c r="L293" s="849">
        <v>1</v>
      </c>
      <c r="M293" s="849">
        <v>37</v>
      </c>
      <c r="N293" s="849">
        <v>25</v>
      </c>
      <c r="O293" s="849">
        <v>1275</v>
      </c>
      <c r="P293" s="837">
        <v>0.74911868390129255</v>
      </c>
      <c r="Q293" s="850">
        <v>51</v>
      </c>
    </row>
    <row r="294" spans="1:17" ht="14.4" customHeight="1" x14ac:dyDescent="0.3">
      <c r="A294" s="831" t="s">
        <v>8996</v>
      </c>
      <c r="B294" s="832" t="s">
        <v>8997</v>
      </c>
      <c r="C294" s="832" t="s">
        <v>6788</v>
      </c>
      <c r="D294" s="832" t="s">
        <v>9008</v>
      </c>
      <c r="E294" s="832" t="s">
        <v>9009</v>
      </c>
      <c r="F294" s="849"/>
      <c r="G294" s="849"/>
      <c r="H294" s="849"/>
      <c r="I294" s="849"/>
      <c r="J294" s="849">
        <v>3</v>
      </c>
      <c r="K294" s="849">
        <v>1338</v>
      </c>
      <c r="L294" s="849">
        <v>1</v>
      </c>
      <c r="M294" s="849">
        <v>446</v>
      </c>
      <c r="N294" s="849">
        <v>44</v>
      </c>
      <c r="O294" s="849">
        <v>16588</v>
      </c>
      <c r="P294" s="837">
        <v>12.397608370702541</v>
      </c>
      <c r="Q294" s="850">
        <v>377</v>
      </c>
    </row>
    <row r="295" spans="1:17" ht="14.4" customHeight="1" x14ac:dyDescent="0.3">
      <c r="A295" s="831" t="s">
        <v>8996</v>
      </c>
      <c r="B295" s="832" t="s">
        <v>8997</v>
      </c>
      <c r="C295" s="832" t="s">
        <v>6788</v>
      </c>
      <c r="D295" s="832" t="s">
        <v>9008</v>
      </c>
      <c r="E295" s="832" t="s">
        <v>9010</v>
      </c>
      <c r="F295" s="849"/>
      <c r="G295" s="849"/>
      <c r="H295" s="849"/>
      <c r="I295" s="849"/>
      <c r="J295" s="849"/>
      <c r="K295" s="849"/>
      <c r="L295" s="849"/>
      <c r="M295" s="849"/>
      <c r="N295" s="849">
        <v>20</v>
      </c>
      <c r="O295" s="849">
        <v>7540</v>
      </c>
      <c r="P295" s="837"/>
      <c r="Q295" s="850">
        <v>377</v>
      </c>
    </row>
    <row r="296" spans="1:17" ht="14.4" customHeight="1" x14ac:dyDescent="0.3">
      <c r="A296" s="831" t="s">
        <v>8996</v>
      </c>
      <c r="B296" s="832" t="s">
        <v>8997</v>
      </c>
      <c r="C296" s="832" t="s">
        <v>6788</v>
      </c>
      <c r="D296" s="832" t="s">
        <v>9011</v>
      </c>
      <c r="E296" s="832" t="s">
        <v>9012</v>
      </c>
      <c r="F296" s="849">
        <v>3</v>
      </c>
      <c r="G296" s="849">
        <v>123</v>
      </c>
      <c r="H296" s="849">
        <v>2.9285714285714284</v>
      </c>
      <c r="I296" s="849">
        <v>41</v>
      </c>
      <c r="J296" s="849">
        <v>1</v>
      </c>
      <c r="K296" s="849">
        <v>42</v>
      </c>
      <c r="L296" s="849">
        <v>1</v>
      </c>
      <c r="M296" s="849">
        <v>42</v>
      </c>
      <c r="N296" s="849">
        <v>2</v>
      </c>
      <c r="O296" s="849">
        <v>68</v>
      </c>
      <c r="P296" s="837">
        <v>1.6190476190476191</v>
      </c>
      <c r="Q296" s="850">
        <v>34</v>
      </c>
    </row>
    <row r="297" spans="1:17" ht="14.4" customHeight="1" x14ac:dyDescent="0.3">
      <c r="A297" s="831" t="s">
        <v>8996</v>
      </c>
      <c r="B297" s="832" t="s">
        <v>8997</v>
      </c>
      <c r="C297" s="832" t="s">
        <v>6788</v>
      </c>
      <c r="D297" s="832" t="s">
        <v>9013</v>
      </c>
      <c r="E297" s="832" t="s">
        <v>9014</v>
      </c>
      <c r="F297" s="849">
        <v>13</v>
      </c>
      <c r="G297" s="849">
        <v>6383</v>
      </c>
      <c r="H297" s="849">
        <v>4.3245257452574526</v>
      </c>
      <c r="I297" s="849">
        <v>491</v>
      </c>
      <c r="J297" s="849">
        <v>3</v>
      </c>
      <c r="K297" s="849">
        <v>1476</v>
      </c>
      <c r="L297" s="849">
        <v>1</v>
      </c>
      <c r="M297" s="849">
        <v>492</v>
      </c>
      <c r="N297" s="849">
        <v>14</v>
      </c>
      <c r="O297" s="849">
        <v>7336</v>
      </c>
      <c r="P297" s="837">
        <v>4.9701897018970191</v>
      </c>
      <c r="Q297" s="850">
        <v>524</v>
      </c>
    </row>
    <row r="298" spans="1:17" ht="14.4" customHeight="1" x14ac:dyDescent="0.3">
      <c r="A298" s="831" t="s">
        <v>8996</v>
      </c>
      <c r="B298" s="832" t="s">
        <v>8997</v>
      </c>
      <c r="C298" s="832" t="s">
        <v>6788</v>
      </c>
      <c r="D298" s="832" t="s">
        <v>9015</v>
      </c>
      <c r="E298" s="832" t="s">
        <v>9016</v>
      </c>
      <c r="F298" s="849">
        <v>12</v>
      </c>
      <c r="G298" s="849">
        <v>372</v>
      </c>
      <c r="H298" s="849">
        <v>0.5714285714285714</v>
      </c>
      <c r="I298" s="849">
        <v>31</v>
      </c>
      <c r="J298" s="849">
        <v>21</v>
      </c>
      <c r="K298" s="849">
        <v>651</v>
      </c>
      <c r="L298" s="849">
        <v>1</v>
      </c>
      <c r="M298" s="849">
        <v>31</v>
      </c>
      <c r="N298" s="849">
        <v>26</v>
      </c>
      <c r="O298" s="849">
        <v>1482</v>
      </c>
      <c r="P298" s="837">
        <v>2.2764976958525347</v>
      </c>
      <c r="Q298" s="850">
        <v>57</v>
      </c>
    </row>
    <row r="299" spans="1:17" ht="14.4" customHeight="1" x14ac:dyDescent="0.3">
      <c r="A299" s="831" t="s">
        <v>8996</v>
      </c>
      <c r="B299" s="832" t="s">
        <v>8997</v>
      </c>
      <c r="C299" s="832" t="s">
        <v>6788</v>
      </c>
      <c r="D299" s="832" t="s">
        <v>9017</v>
      </c>
      <c r="E299" s="832" t="s">
        <v>9018</v>
      </c>
      <c r="F299" s="849">
        <v>51</v>
      </c>
      <c r="G299" s="849">
        <v>10557</v>
      </c>
      <c r="H299" s="849">
        <v>0.48802699704142011</v>
      </c>
      <c r="I299" s="849">
        <v>207</v>
      </c>
      <c r="J299" s="849">
        <v>104</v>
      </c>
      <c r="K299" s="849">
        <v>21632</v>
      </c>
      <c r="L299" s="849">
        <v>1</v>
      </c>
      <c r="M299" s="849">
        <v>208</v>
      </c>
      <c r="N299" s="849">
        <v>90</v>
      </c>
      <c r="O299" s="849">
        <v>20160</v>
      </c>
      <c r="P299" s="837">
        <v>0.93195266272189348</v>
      </c>
      <c r="Q299" s="850">
        <v>224</v>
      </c>
    </row>
    <row r="300" spans="1:17" ht="14.4" customHeight="1" x14ac:dyDescent="0.3">
      <c r="A300" s="831" t="s">
        <v>8996</v>
      </c>
      <c r="B300" s="832" t="s">
        <v>8997</v>
      </c>
      <c r="C300" s="832" t="s">
        <v>6788</v>
      </c>
      <c r="D300" s="832" t="s">
        <v>9019</v>
      </c>
      <c r="E300" s="832" t="s">
        <v>9020</v>
      </c>
      <c r="F300" s="849">
        <v>34</v>
      </c>
      <c r="G300" s="849">
        <v>12920</v>
      </c>
      <c r="H300" s="849">
        <v>0.39123062015503873</v>
      </c>
      <c r="I300" s="849">
        <v>380</v>
      </c>
      <c r="J300" s="849">
        <v>86</v>
      </c>
      <c r="K300" s="849">
        <v>33024</v>
      </c>
      <c r="L300" s="849">
        <v>1</v>
      </c>
      <c r="M300" s="849">
        <v>384</v>
      </c>
      <c r="N300" s="849">
        <v>64</v>
      </c>
      <c r="O300" s="849">
        <v>35392</v>
      </c>
      <c r="P300" s="837">
        <v>1.0717054263565891</v>
      </c>
      <c r="Q300" s="850">
        <v>553</v>
      </c>
    </row>
    <row r="301" spans="1:17" ht="14.4" customHeight="1" x14ac:dyDescent="0.3">
      <c r="A301" s="831" t="s">
        <v>8996</v>
      </c>
      <c r="B301" s="832" t="s">
        <v>8997</v>
      </c>
      <c r="C301" s="832" t="s">
        <v>6788</v>
      </c>
      <c r="D301" s="832" t="s">
        <v>9019</v>
      </c>
      <c r="E301" s="832" t="s">
        <v>9021</v>
      </c>
      <c r="F301" s="849">
        <v>17</v>
      </c>
      <c r="G301" s="849">
        <v>6460</v>
      </c>
      <c r="H301" s="849">
        <v>1.0514322916666667</v>
      </c>
      <c r="I301" s="849">
        <v>380</v>
      </c>
      <c r="J301" s="849">
        <v>16</v>
      </c>
      <c r="K301" s="849">
        <v>6144</v>
      </c>
      <c r="L301" s="849">
        <v>1</v>
      </c>
      <c r="M301" s="849">
        <v>384</v>
      </c>
      <c r="N301" s="849">
        <v>25</v>
      </c>
      <c r="O301" s="849">
        <v>13825</v>
      </c>
      <c r="P301" s="837">
        <v>2.2501627604166665</v>
      </c>
      <c r="Q301" s="850">
        <v>553</v>
      </c>
    </row>
    <row r="302" spans="1:17" ht="14.4" customHeight="1" x14ac:dyDescent="0.3">
      <c r="A302" s="831" t="s">
        <v>8996</v>
      </c>
      <c r="B302" s="832" t="s">
        <v>8997</v>
      </c>
      <c r="C302" s="832" t="s">
        <v>6788</v>
      </c>
      <c r="D302" s="832" t="s">
        <v>9022</v>
      </c>
      <c r="E302" s="832" t="s">
        <v>9023</v>
      </c>
      <c r="F302" s="849"/>
      <c r="G302" s="849"/>
      <c r="H302" s="849"/>
      <c r="I302" s="849"/>
      <c r="J302" s="849">
        <v>1</v>
      </c>
      <c r="K302" s="849">
        <v>236</v>
      </c>
      <c r="L302" s="849">
        <v>1</v>
      </c>
      <c r="M302" s="849">
        <v>236</v>
      </c>
      <c r="N302" s="849"/>
      <c r="O302" s="849"/>
      <c r="P302" s="837"/>
      <c r="Q302" s="850"/>
    </row>
    <row r="303" spans="1:17" ht="14.4" customHeight="1" x14ac:dyDescent="0.3">
      <c r="A303" s="831" t="s">
        <v>8996</v>
      </c>
      <c r="B303" s="832" t="s">
        <v>8997</v>
      </c>
      <c r="C303" s="832" t="s">
        <v>6788</v>
      </c>
      <c r="D303" s="832" t="s">
        <v>9024</v>
      </c>
      <c r="E303" s="832" t="s">
        <v>9025</v>
      </c>
      <c r="F303" s="849">
        <v>3</v>
      </c>
      <c r="G303" s="849">
        <v>408</v>
      </c>
      <c r="H303" s="849"/>
      <c r="I303" s="849">
        <v>136</v>
      </c>
      <c r="J303" s="849"/>
      <c r="K303" s="849"/>
      <c r="L303" s="849"/>
      <c r="M303" s="849"/>
      <c r="N303" s="849">
        <v>1</v>
      </c>
      <c r="O303" s="849">
        <v>143</v>
      </c>
      <c r="P303" s="837"/>
      <c r="Q303" s="850">
        <v>143</v>
      </c>
    </row>
    <row r="304" spans="1:17" ht="14.4" customHeight="1" x14ac:dyDescent="0.3">
      <c r="A304" s="831" t="s">
        <v>8996</v>
      </c>
      <c r="B304" s="832" t="s">
        <v>8997</v>
      </c>
      <c r="C304" s="832" t="s">
        <v>6788</v>
      </c>
      <c r="D304" s="832" t="s">
        <v>9026</v>
      </c>
      <c r="E304" s="832" t="s">
        <v>9027</v>
      </c>
      <c r="F304" s="849"/>
      <c r="G304" s="849"/>
      <c r="H304" s="849"/>
      <c r="I304" s="849"/>
      <c r="J304" s="849"/>
      <c r="K304" s="849"/>
      <c r="L304" s="849"/>
      <c r="M304" s="849"/>
      <c r="N304" s="849">
        <v>2</v>
      </c>
      <c r="O304" s="849">
        <v>130</v>
      </c>
      <c r="P304" s="837"/>
      <c r="Q304" s="850">
        <v>65</v>
      </c>
    </row>
    <row r="305" spans="1:17" ht="14.4" customHeight="1" x14ac:dyDescent="0.3">
      <c r="A305" s="831" t="s">
        <v>8996</v>
      </c>
      <c r="B305" s="832" t="s">
        <v>8997</v>
      </c>
      <c r="C305" s="832" t="s">
        <v>6788</v>
      </c>
      <c r="D305" s="832" t="s">
        <v>9028</v>
      </c>
      <c r="E305" s="832" t="s">
        <v>9029</v>
      </c>
      <c r="F305" s="849">
        <v>274</v>
      </c>
      <c r="G305" s="849">
        <v>31784</v>
      </c>
      <c r="H305" s="849">
        <v>0.83330711551570447</v>
      </c>
      <c r="I305" s="849">
        <v>116</v>
      </c>
      <c r="J305" s="849">
        <v>326</v>
      </c>
      <c r="K305" s="849">
        <v>38142</v>
      </c>
      <c r="L305" s="849">
        <v>1</v>
      </c>
      <c r="M305" s="849">
        <v>117</v>
      </c>
      <c r="N305" s="849">
        <v>305</v>
      </c>
      <c r="O305" s="849">
        <v>41480</v>
      </c>
      <c r="P305" s="837">
        <v>1.0875150752451366</v>
      </c>
      <c r="Q305" s="850">
        <v>136</v>
      </c>
    </row>
    <row r="306" spans="1:17" ht="14.4" customHeight="1" x14ac:dyDescent="0.3">
      <c r="A306" s="831" t="s">
        <v>8996</v>
      </c>
      <c r="B306" s="832" t="s">
        <v>8997</v>
      </c>
      <c r="C306" s="832" t="s">
        <v>6788</v>
      </c>
      <c r="D306" s="832" t="s">
        <v>9030</v>
      </c>
      <c r="E306" s="832" t="s">
        <v>9031</v>
      </c>
      <c r="F306" s="849">
        <v>230</v>
      </c>
      <c r="G306" s="849">
        <v>19550</v>
      </c>
      <c r="H306" s="849">
        <v>1.3860333215171925</v>
      </c>
      <c r="I306" s="849">
        <v>85</v>
      </c>
      <c r="J306" s="849">
        <v>155</v>
      </c>
      <c r="K306" s="849">
        <v>14105</v>
      </c>
      <c r="L306" s="849">
        <v>1</v>
      </c>
      <c r="M306" s="849">
        <v>91</v>
      </c>
      <c r="N306" s="849">
        <v>253</v>
      </c>
      <c r="O306" s="849">
        <v>23023</v>
      </c>
      <c r="P306" s="837">
        <v>1.6322580645161291</v>
      </c>
      <c r="Q306" s="850">
        <v>91</v>
      </c>
    </row>
    <row r="307" spans="1:17" ht="14.4" customHeight="1" x14ac:dyDescent="0.3">
      <c r="A307" s="831" t="s">
        <v>8996</v>
      </c>
      <c r="B307" s="832" t="s">
        <v>8997</v>
      </c>
      <c r="C307" s="832" t="s">
        <v>6788</v>
      </c>
      <c r="D307" s="832" t="s">
        <v>9032</v>
      </c>
      <c r="E307" s="832" t="s">
        <v>9033</v>
      </c>
      <c r="F307" s="849"/>
      <c r="G307" s="849"/>
      <c r="H307" s="849"/>
      <c r="I307" s="849"/>
      <c r="J307" s="849">
        <v>2</v>
      </c>
      <c r="K307" s="849">
        <v>198</v>
      </c>
      <c r="L307" s="849">
        <v>1</v>
      </c>
      <c r="M307" s="849">
        <v>99</v>
      </c>
      <c r="N307" s="849">
        <v>3</v>
      </c>
      <c r="O307" s="849">
        <v>411</v>
      </c>
      <c r="P307" s="837">
        <v>2.0757575757575757</v>
      </c>
      <c r="Q307" s="850">
        <v>137</v>
      </c>
    </row>
    <row r="308" spans="1:17" ht="14.4" customHeight="1" x14ac:dyDescent="0.3">
      <c r="A308" s="831" t="s">
        <v>8996</v>
      </c>
      <c r="B308" s="832" t="s">
        <v>8997</v>
      </c>
      <c r="C308" s="832" t="s">
        <v>6788</v>
      </c>
      <c r="D308" s="832" t="s">
        <v>9034</v>
      </c>
      <c r="E308" s="832" t="s">
        <v>9035</v>
      </c>
      <c r="F308" s="849">
        <v>41</v>
      </c>
      <c r="G308" s="849">
        <v>861</v>
      </c>
      <c r="H308" s="849">
        <v>0.58571428571428574</v>
      </c>
      <c r="I308" s="849">
        <v>21</v>
      </c>
      <c r="J308" s="849">
        <v>70</v>
      </c>
      <c r="K308" s="849">
        <v>1470</v>
      </c>
      <c r="L308" s="849">
        <v>1</v>
      </c>
      <c r="M308" s="849">
        <v>21</v>
      </c>
      <c r="N308" s="849">
        <v>15</v>
      </c>
      <c r="O308" s="849">
        <v>990</v>
      </c>
      <c r="P308" s="837">
        <v>0.67346938775510201</v>
      </c>
      <c r="Q308" s="850">
        <v>66</v>
      </c>
    </row>
    <row r="309" spans="1:17" ht="14.4" customHeight="1" x14ac:dyDescent="0.3">
      <c r="A309" s="831" t="s">
        <v>8996</v>
      </c>
      <c r="B309" s="832" t="s">
        <v>8997</v>
      </c>
      <c r="C309" s="832" t="s">
        <v>6788</v>
      </c>
      <c r="D309" s="832" t="s">
        <v>8896</v>
      </c>
      <c r="E309" s="832" t="s">
        <v>8897</v>
      </c>
      <c r="F309" s="849">
        <v>49</v>
      </c>
      <c r="G309" s="849">
        <v>23863</v>
      </c>
      <c r="H309" s="849">
        <v>1.1113543219076005</v>
      </c>
      <c r="I309" s="849">
        <v>487</v>
      </c>
      <c r="J309" s="849">
        <v>44</v>
      </c>
      <c r="K309" s="849">
        <v>21472</v>
      </c>
      <c r="L309" s="849">
        <v>1</v>
      </c>
      <c r="M309" s="849">
        <v>488</v>
      </c>
      <c r="N309" s="849">
        <v>24</v>
      </c>
      <c r="O309" s="849">
        <v>7872</v>
      </c>
      <c r="P309" s="837">
        <v>0.36661698956780925</v>
      </c>
      <c r="Q309" s="850">
        <v>328</v>
      </c>
    </row>
    <row r="310" spans="1:17" ht="14.4" customHeight="1" x14ac:dyDescent="0.3">
      <c r="A310" s="831" t="s">
        <v>8996</v>
      </c>
      <c r="B310" s="832" t="s">
        <v>8997</v>
      </c>
      <c r="C310" s="832" t="s">
        <v>6788</v>
      </c>
      <c r="D310" s="832" t="s">
        <v>8896</v>
      </c>
      <c r="E310" s="832" t="s">
        <v>8898</v>
      </c>
      <c r="F310" s="849">
        <v>27</v>
      </c>
      <c r="G310" s="849">
        <v>13149</v>
      </c>
      <c r="H310" s="849">
        <v>4.4907786885245899</v>
      </c>
      <c r="I310" s="849">
        <v>487</v>
      </c>
      <c r="J310" s="849">
        <v>6</v>
      </c>
      <c r="K310" s="849">
        <v>2928</v>
      </c>
      <c r="L310" s="849">
        <v>1</v>
      </c>
      <c r="M310" s="849">
        <v>488</v>
      </c>
      <c r="N310" s="849">
        <v>15</v>
      </c>
      <c r="O310" s="849">
        <v>4920</v>
      </c>
      <c r="P310" s="837">
        <v>1.680327868852459</v>
      </c>
      <c r="Q310" s="850">
        <v>328</v>
      </c>
    </row>
    <row r="311" spans="1:17" ht="14.4" customHeight="1" x14ac:dyDescent="0.3">
      <c r="A311" s="831" t="s">
        <v>8996</v>
      </c>
      <c r="B311" s="832" t="s">
        <v>8997</v>
      </c>
      <c r="C311" s="832" t="s">
        <v>6788</v>
      </c>
      <c r="D311" s="832" t="s">
        <v>9036</v>
      </c>
      <c r="E311" s="832" t="s">
        <v>9037</v>
      </c>
      <c r="F311" s="849">
        <v>90</v>
      </c>
      <c r="G311" s="849">
        <v>3690</v>
      </c>
      <c r="H311" s="849">
        <v>1.4516129032258065</v>
      </c>
      <c r="I311" s="849">
        <v>41</v>
      </c>
      <c r="J311" s="849">
        <v>62</v>
      </c>
      <c r="K311" s="849">
        <v>2542</v>
      </c>
      <c r="L311" s="849">
        <v>1</v>
      </c>
      <c r="M311" s="849">
        <v>41</v>
      </c>
      <c r="N311" s="849">
        <v>59</v>
      </c>
      <c r="O311" s="849">
        <v>3009</v>
      </c>
      <c r="P311" s="837">
        <v>1.1837136113296616</v>
      </c>
      <c r="Q311" s="850">
        <v>51</v>
      </c>
    </row>
    <row r="312" spans="1:17" ht="14.4" customHeight="1" x14ac:dyDescent="0.3">
      <c r="A312" s="831" t="s">
        <v>8996</v>
      </c>
      <c r="B312" s="832" t="s">
        <v>8997</v>
      </c>
      <c r="C312" s="832" t="s">
        <v>6788</v>
      </c>
      <c r="D312" s="832" t="s">
        <v>9038</v>
      </c>
      <c r="E312" s="832" t="s">
        <v>9039</v>
      </c>
      <c r="F312" s="849">
        <v>2</v>
      </c>
      <c r="G312" s="849">
        <v>1524</v>
      </c>
      <c r="H312" s="849">
        <v>1.9973787680209698</v>
      </c>
      <c r="I312" s="849">
        <v>762</v>
      </c>
      <c r="J312" s="849">
        <v>1</v>
      </c>
      <c r="K312" s="849">
        <v>763</v>
      </c>
      <c r="L312" s="849">
        <v>1</v>
      </c>
      <c r="M312" s="849">
        <v>763</v>
      </c>
      <c r="N312" s="849">
        <v>2</v>
      </c>
      <c r="O312" s="849">
        <v>1526</v>
      </c>
      <c r="P312" s="837">
        <v>2</v>
      </c>
      <c r="Q312" s="850">
        <v>763</v>
      </c>
    </row>
    <row r="313" spans="1:17" ht="14.4" customHeight="1" x14ac:dyDescent="0.3">
      <c r="A313" s="831" t="s">
        <v>8996</v>
      </c>
      <c r="B313" s="832" t="s">
        <v>8997</v>
      </c>
      <c r="C313" s="832" t="s">
        <v>6788</v>
      </c>
      <c r="D313" s="832" t="s">
        <v>9040</v>
      </c>
      <c r="E313" s="832" t="s">
        <v>9041</v>
      </c>
      <c r="F313" s="849">
        <v>1</v>
      </c>
      <c r="G313" s="849">
        <v>2072</v>
      </c>
      <c r="H313" s="849">
        <v>0.98106060606060608</v>
      </c>
      <c r="I313" s="849">
        <v>2072</v>
      </c>
      <c r="J313" s="849">
        <v>1</v>
      </c>
      <c r="K313" s="849">
        <v>2112</v>
      </c>
      <c r="L313" s="849">
        <v>1</v>
      </c>
      <c r="M313" s="849">
        <v>2112</v>
      </c>
      <c r="N313" s="849"/>
      <c r="O313" s="849"/>
      <c r="P313" s="837"/>
      <c r="Q313" s="850"/>
    </row>
    <row r="314" spans="1:17" ht="14.4" customHeight="1" x14ac:dyDescent="0.3">
      <c r="A314" s="831" t="s">
        <v>8996</v>
      </c>
      <c r="B314" s="832" t="s">
        <v>8997</v>
      </c>
      <c r="C314" s="832" t="s">
        <v>6788</v>
      </c>
      <c r="D314" s="832" t="s">
        <v>9042</v>
      </c>
      <c r="E314" s="832" t="s">
        <v>9043</v>
      </c>
      <c r="F314" s="849">
        <v>5</v>
      </c>
      <c r="G314" s="849">
        <v>3040</v>
      </c>
      <c r="H314" s="849"/>
      <c r="I314" s="849">
        <v>608</v>
      </c>
      <c r="J314" s="849"/>
      <c r="K314" s="849"/>
      <c r="L314" s="849"/>
      <c r="M314" s="849"/>
      <c r="N314" s="849">
        <v>5</v>
      </c>
      <c r="O314" s="849">
        <v>3060</v>
      </c>
      <c r="P314" s="837"/>
      <c r="Q314" s="850">
        <v>612</v>
      </c>
    </row>
    <row r="315" spans="1:17" ht="14.4" customHeight="1" x14ac:dyDescent="0.3">
      <c r="A315" s="831" t="s">
        <v>8996</v>
      </c>
      <c r="B315" s="832" t="s">
        <v>8997</v>
      </c>
      <c r="C315" s="832" t="s">
        <v>6788</v>
      </c>
      <c r="D315" s="832" t="s">
        <v>9042</v>
      </c>
      <c r="E315" s="832" t="s">
        <v>9044</v>
      </c>
      <c r="F315" s="849">
        <v>2</v>
      </c>
      <c r="G315" s="849">
        <v>1216</v>
      </c>
      <c r="H315" s="849">
        <v>0.99022801302931596</v>
      </c>
      <c r="I315" s="849">
        <v>608</v>
      </c>
      <c r="J315" s="849">
        <v>2</v>
      </c>
      <c r="K315" s="849">
        <v>1228</v>
      </c>
      <c r="L315" s="849">
        <v>1</v>
      </c>
      <c r="M315" s="849">
        <v>614</v>
      </c>
      <c r="N315" s="849">
        <v>7</v>
      </c>
      <c r="O315" s="849">
        <v>4284</v>
      </c>
      <c r="P315" s="837">
        <v>3.4885993485342022</v>
      </c>
      <c r="Q315" s="850">
        <v>612</v>
      </c>
    </row>
    <row r="316" spans="1:17" ht="14.4" customHeight="1" x14ac:dyDescent="0.3">
      <c r="A316" s="831" t="s">
        <v>8996</v>
      </c>
      <c r="B316" s="832" t="s">
        <v>8997</v>
      </c>
      <c r="C316" s="832" t="s">
        <v>6788</v>
      </c>
      <c r="D316" s="832" t="s">
        <v>9045</v>
      </c>
      <c r="E316" s="832" t="s">
        <v>9046</v>
      </c>
      <c r="F316" s="849"/>
      <c r="G316" s="849"/>
      <c r="H316" s="849"/>
      <c r="I316" s="849"/>
      <c r="J316" s="849">
        <v>1</v>
      </c>
      <c r="K316" s="849">
        <v>249</v>
      </c>
      <c r="L316" s="849">
        <v>1</v>
      </c>
      <c r="M316" s="849">
        <v>249</v>
      </c>
      <c r="N316" s="849"/>
      <c r="O316" s="849"/>
      <c r="P316" s="837"/>
      <c r="Q316" s="850"/>
    </row>
    <row r="317" spans="1:17" ht="14.4" customHeight="1" x14ac:dyDescent="0.3">
      <c r="A317" s="831" t="s">
        <v>8996</v>
      </c>
      <c r="B317" s="832" t="s">
        <v>8997</v>
      </c>
      <c r="C317" s="832" t="s">
        <v>6788</v>
      </c>
      <c r="D317" s="832" t="s">
        <v>9047</v>
      </c>
      <c r="E317" s="832" t="s">
        <v>9048</v>
      </c>
      <c r="F317" s="849">
        <v>480</v>
      </c>
      <c r="G317" s="849">
        <v>19680</v>
      </c>
      <c r="H317" s="849">
        <v>0.66558441558441561</v>
      </c>
      <c r="I317" s="849">
        <v>41</v>
      </c>
      <c r="J317" s="849">
        <v>704</v>
      </c>
      <c r="K317" s="849">
        <v>29568</v>
      </c>
      <c r="L317" s="849">
        <v>1</v>
      </c>
      <c r="M317" s="849">
        <v>42</v>
      </c>
      <c r="N317" s="849">
        <v>648</v>
      </c>
      <c r="O317" s="849">
        <v>32400</v>
      </c>
      <c r="P317" s="837">
        <v>1.0957792207792207</v>
      </c>
      <c r="Q317" s="850">
        <v>50</v>
      </c>
    </row>
    <row r="318" spans="1:17" ht="14.4" customHeight="1" x14ac:dyDescent="0.3">
      <c r="A318" s="831" t="s">
        <v>8996</v>
      </c>
      <c r="B318" s="832" t="s">
        <v>8997</v>
      </c>
      <c r="C318" s="832" t="s">
        <v>6788</v>
      </c>
      <c r="D318" s="832" t="s">
        <v>9049</v>
      </c>
      <c r="E318" s="832" t="s">
        <v>9050</v>
      </c>
      <c r="F318" s="849"/>
      <c r="G318" s="849"/>
      <c r="H318" s="849"/>
      <c r="I318" s="849"/>
      <c r="J318" s="849"/>
      <c r="K318" s="849"/>
      <c r="L318" s="849"/>
      <c r="M318" s="849"/>
      <c r="N318" s="849">
        <v>4</v>
      </c>
      <c r="O318" s="849">
        <v>5972</v>
      </c>
      <c r="P318" s="837"/>
      <c r="Q318" s="850">
        <v>1493</v>
      </c>
    </row>
    <row r="319" spans="1:17" ht="14.4" customHeight="1" x14ac:dyDescent="0.3">
      <c r="A319" s="831" t="s">
        <v>8996</v>
      </c>
      <c r="B319" s="832" t="s">
        <v>8997</v>
      </c>
      <c r="C319" s="832" t="s">
        <v>6788</v>
      </c>
      <c r="D319" s="832" t="s">
        <v>9051</v>
      </c>
      <c r="E319" s="832" t="s">
        <v>9052</v>
      </c>
      <c r="F319" s="849"/>
      <c r="G319" s="849"/>
      <c r="H319" s="849"/>
      <c r="I319" s="849"/>
      <c r="J319" s="849"/>
      <c r="K319" s="849"/>
      <c r="L319" s="849"/>
      <c r="M319" s="849"/>
      <c r="N319" s="849">
        <v>4</v>
      </c>
      <c r="O319" s="849">
        <v>1308</v>
      </c>
      <c r="P319" s="837"/>
      <c r="Q319" s="850">
        <v>327</v>
      </c>
    </row>
    <row r="320" spans="1:17" ht="14.4" customHeight="1" x14ac:dyDescent="0.3">
      <c r="A320" s="831" t="s">
        <v>8996</v>
      </c>
      <c r="B320" s="832" t="s">
        <v>8997</v>
      </c>
      <c r="C320" s="832" t="s">
        <v>6788</v>
      </c>
      <c r="D320" s="832" t="s">
        <v>9053</v>
      </c>
      <c r="E320" s="832" t="s">
        <v>9054</v>
      </c>
      <c r="F320" s="849"/>
      <c r="G320" s="849"/>
      <c r="H320" s="849"/>
      <c r="I320" s="849"/>
      <c r="J320" s="849"/>
      <c r="K320" s="849"/>
      <c r="L320" s="849"/>
      <c r="M320" s="849"/>
      <c r="N320" s="849">
        <v>64</v>
      </c>
      <c r="O320" s="849">
        <v>16640</v>
      </c>
      <c r="P320" s="837"/>
      <c r="Q320" s="850">
        <v>260</v>
      </c>
    </row>
    <row r="321" spans="1:17" ht="14.4" customHeight="1" x14ac:dyDescent="0.3">
      <c r="A321" s="831" t="s">
        <v>9055</v>
      </c>
      <c r="B321" s="832" t="s">
        <v>8752</v>
      </c>
      <c r="C321" s="832" t="s">
        <v>6788</v>
      </c>
      <c r="D321" s="832" t="s">
        <v>9056</v>
      </c>
      <c r="E321" s="832" t="s">
        <v>9057</v>
      </c>
      <c r="F321" s="849">
        <v>2</v>
      </c>
      <c r="G321" s="849">
        <v>2368</v>
      </c>
      <c r="H321" s="849">
        <v>1.9949452401010952</v>
      </c>
      <c r="I321" s="849">
        <v>1184</v>
      </c>
      <c r="J321" s="849">
        <v>1</v>
      </c>
      <c r="K321" s="849">
        <v>1187</v>
      </c>
      <c r="L321" s="849">
        <v>1</v>
      </c>
      <c r="M321" s="849">
        <v>1187</v>
      </c>
      <c r="N321" s="849">
        <v>2</v>
      </c>
      <c r="O321" s="849">
        <v>2966</v>
      </c>
      <c r="P321" s="837">
        <v>2.498736310025274</v>
      </c>
      <c r="Q321" s="850">
        <v>1483</v>
      </c>
    </row>
    <row r="322" spans="1:17" ht="14.4" customHeight="1" x14ac:dyDescent="0.3">
      <c r="A322" s="831" t="s">
        <v>9055</v>
      </c>
      <c r="B322" s="832" t="s">
        <v>8752</v>
      </c>
      <c r="C322" s="832" t="s">
        <v>6788</v>
      </c>
      <c r="D322" s="832" t="s">
        <v>9056</v>
      </c>
      <c r="E322" s="832" t="s">
        <v>9058</v>
      </c>
      <c r="F322" s="849">
        <v>1</v>
      </c>
      <c r="G322" s="849">
        <v>1184</v>
      </c>
      <c r="H322" s="849">
        <v>0.9974726200505476</v>
      </c>
      <c r="I322" s="849">
        <v>1184</v>
      </c>
      <c r="J322" s="849">
        <v>1</v>
      </c>
      <c r="K322" s="849">
        <v>1187</v>
      </c>
      <c r="L322" s="849">
        <v>1</v>
      </c>
      <c r="M322" s="849">
        <v>1187</v>
      </c>
      <c r="N322" s="849"/>
      <c r="O322" s="849"/>
      <c r="P322" s="837"/>
      <c r="Q322" s="850"/>
    </row>
    <row r="323" spans="1:17" ht="14.4" customHeight="1" x14ac:dyDescent="0.3">
      <c r="A323" s="831" t="s">
        <v>9055</v>
      </c>
      <c r="B323" s="832" t="s">
        <v>8752</v>
      </c>
      <c r="C323" s="832" t="s">
        <v>6788</v>
      </c>
      <c r="D323" s="832" t="s">
        <v>9059</v>
      </c>
      <c r="E323" s="832" t="s">
        <v>9060</v>
      </c>
      <c r="F323" s="849">
        <v>1</v>
      </c>
      <c r="G323" s="849">
        <v>654</v>
      </c>
      <c r="H323" s="849">
        <v>0.99543378995433784</v>
      </c>
      <c r="I323" s="849">
        <v>654</v>
      </c>
      <c r="J323" s="849">
        <v>1</v>
      </c>
      <c r="K323" s="849">
        <v>657</v>
      </c>
      <c r="L323" s="849">
        <v>1</v>
      </c>
      <c r="M323" s="849">
        <v>657</v>
      </c>
      <c r="N323" s="849"/>
      <c r="O323" s="849"/>
      <c r="P323" s="837"/>
      <c r="Q323" s="850"/>
    </row>
    <row r="324" spans="1:17" ht="14.4" customHeight="1" x14ac:dyDescent="0.3">
      <c r="A324" s="831" t="s">
        <v>9055</v>
      </c>
      <c r="B324" s="832" t="s">
        <v>8752</v>
      </c>
      <c r="C324" s="832" t="s">
        <v>6788</v>
      </c>
      <c r="D324" s="832" t="s">
        <v>9061</v>
      </c>
      <c r="E324" s="832" t="s">
        <v>9062</v>
      </c>
      <c r="F324" s="849">
        <v>1</v>
      </c>
      <c r="G324" s="849">
        <v>831</v>
      </c>
      <c r="H324" s="849">
        <v>0.49346793349168644</v>
      </c>
      <c r="I324" s="849">
        <v>831</v>
      </c>
      <c r="J324" s="849">
        <v>2</v>
      </c>
      <c r="K324" s="849">
        <v>1684</v>
      </c>
      <c r="L324" s="849">
        <v>1</v>
      </c>
      <c r="M324" s="849">
        <v>842</v>
      </c>
      <c r="N324" s="849">
        <v>1</v>
      </c>
      <c r="O324" s="849">
        <v>843</v>
      </c>
      <c r="P324" s="837">
        <v>0.50059382422802845</v>
      </c>
      <c r="Q324" s="850">
        <v>843</v>
      </c>
    </row>
    <row r="325" spans="1:17" ht="14.4" customHeight="1" x14ac:dyDescent="0.3">
      <c r="A325" s="831" t="s">
        <v>9055</v>
      </c>
      <c r="B325" s="832" t="s">
        <v>8752</v>
      </c>
      <c r="C325" s="832" t="s">
        <v>6788</v>
      </c>
      <c r="D325" s="832" t="s">
        <v>9063</v>
      </c>
      <c r="E325" s="832" t="s">
        <v>9064</v>
      </c>
      <c r="F325" s="849"/>
      <c r="G325" s="849"/>
      <c r="H325" s="849"/>
      <c r="I325" s="849"/>
      <c r="J325" s="849">
        <v>1</v>
      </c>
      <c r="K325" s="849">
        <v>168</v>
      </c>
      <c r="L325" s="849">
        <v>1</v>
      </c>
      <c r="M325" s="849">
        <v>168</v>
      </c>
      <c r="N325" s="849"/>
      <c r="O325" s="849"/>
      <c r="P325" s="837"/>
      <c r="Q325" s="850"/>
    </row>
    <row r="326" spans="1:17" ht="14.4" customHeight="1" x14ac:dyDescent="0.3">
      <c r="A326" s="831" t="s">
        <v>9055</v>
      </c>
      <c r="B326" s="832" t="s">
        <v>8752</v>
      </c>
      <c r="C326" s="832" t="s">
        <v>6788</v>
      </c>
      <c r="D326" s="832" t="s">
        <v>9065</v>
      </c>
      <c r="E326" s="832" t="s">
        <v>9066</v>
      </c>
      <c r="F326" s="849">
        <v>3</v>
      </c>
      <c r="G326" s="849">
        <v>1053</v>
      </c>
      <c r="H326" s="849">
        <v>1.4957386363636365</v>
      </c>
      <c r="I326" s="849">
        <v>351</v>
      </c>
      <c r="J326" s="849">
        <v>2</v>
      </c>
      <c r="K326" s="849">
        <v>704</v>
      </c>
      <c r="L326" s="849">
        <v>1</v>
      </c>
      <c r="M326" s="849">
        <v>352</v>
      </c>
      <c r="N326" s="849"/>
      <c r="O326" s="849"/>
      <c r="P326" s="837"/>
      <c r="Q326" s="850"/>
    </row>
    <row r="327" spans="1:17" ht="14.4" customHeight="1" x14ac:dyDescent="0.3">
      <c r="A327" s="831" t="s">
        <v>9055</v>
      </c>
      <c r="B327" s="832" t="s">
        <v>8752</v>
      </c>
      <c r="C327" s="832" t="s">
        <v>6788</v>
      </c>
      <c r="D327" s="832" t="s">
        <v>9067</v>
      </c>
      <c r="E327" s="832" t="s">
        <v>9068</v>
      </c>
      <c r="F327" s="849">
        <v>1</v>
      </c>
      <c r="G327" s="849">
        <v>547</v>
      </c>
      <c r="H327" s="849">
        <v>0.99635701275045541</v>
      </c>
      <c r="I327" s="849">
        <v>547</v>
      </c>
      <c r="J327" s="849">
        <v>1</v>
      </c>
      <c r="K327" s="849">
        <v>549</v>
      </c>
      <c r="L327" s="849">
        <v>1</v>
      </c>
      <c r="M327" s="849">
        <v>549</v>
      </c>
      <c r="N327" s="849"/>
      <c r="O327" s="849"/>
      <c r="P327" s="837"/>
      <c r="Q327" s="850"/>
    </row>
    <row r="328" spans="1:17" ht="14.4" customHeight="1" x14ac:dyDescent="0.3">
      <c r="A328" s="831" t="s">
        <v>9055</v>
      </c>
      <c r="B328" s="832" t="s">
        <v>8752</v>
      </c>
      <c r="C328" s="832" t="s">
        <v>6788</v>
      </c>
      <c r="D328" s="832" t="s">
        <v>9069</v>
      </c>
      <c r="E328" s="832" t="s">
        <v>9070</v>
      </c>
      <c r="F328" s="849">
        <v>2</v>
      </c>
      <c r="G328" s="849">
        <v>1022</v>
      </c>
      <c r="H328" s="849">
        <v>0.49805068226120858</v>
      </c>
      <c r="I328" s="849">
        <v>511</v>
      </c>
      <c r="J328" s="849">
        <v>4</v>
      </c>
      <c r="K328" s="849">
        <v>2052</v>
      </c>
      <c r="L328" s="849">
        <v>1</v>
      </c>
      <c r="M328" s="849">
        <v>513</v>
      </c>
      <c r="N328" s="849"/>
      <c r="O328" s="849"/>
      <c r="P328" s="837"/>
      <c r="Q328" s="850"/>
    </row>
    <row r="329" spans="1:17" ht="14.4" customHeight="1" x14ac:dyDescent="0.3">
      <c r="A329" s="831" t="s">
        <v>9055</v>
      </c>
      <c r="B329" s="832" t="s">
        <v>8752</v>
      </c>
      <c r="C329" s="832" t="s">
        <v>6788</v>
      </c>
      <c r="D329" s="832" t="s">
        <v>9071</v>
      </c>
      <c r="E329" s="832" t="s">
        <v>9072</v>
      </c>
      <c r="F329" s="849">
        <v>2</v>
      </c>
      <c r="G329" s="849">
        <v>842</v>
      </c>
      <c r="H329" s="849">
        <v>0.49763593380614657</v>
      </c>
      <c r="I329" s="849">
        <v>421</v>
      </c>
      <c r="J329" s="849">
        <v>4</v>
      </c>
      <c r="K329" s="849">
        <v>1692</v>
      </c>
      <c r="L329" s="849">
        <v>1</v>
      </c>
      <c r="M329" s="849">
        <v>423</v>
      </c>
      <c r="N329" s="849"/>
      <c r="O329" s="849"/>
      <c r="P329" s="837"/>
      <c r="Q329" s="850"/>
    </row>
    <row r="330" spans="1:17" ht="14.4" customHeight="1" x14ac:dyDescent="0.3">
      <c r="A330" s="831" t="s">
        <v>9055</v>
      </c>
      <c r="B330" s="832" t="s">
        <v>8752</v>
      </c>
      <c r="C330" s="832" t="s">
        <v>6788</v>
      </c>
      <c r="D330" s="832" t="s">
        <v>9073</v>
      </c>
      <c r="E330" s="832" t="s">
        <v>9074</v>
      </c>
      <c r="F330" s="849">
        <v>1</v>
      </c>
      <c r="G330" s="849">
        <v>347</v>
      </c>
      <c r="H330" s="849">
        <v>0.99426934097421205</v>
      </c>
      <c r="I330" s="849">
        <v>347</v>
      </c>
      <c r="J330" s="849">
        <v>1</v>
      </c>
      <c r="K330" s="849">
        <v>349</v>
      </c>
      <c r="L330" s="849">
        <v>1</v>
      </c>
      <c r="M330" s="849">
        <v>349</v>
      </c>
      <c r="N330" s="849"/>
      <c r="O330" s="849"/>
      <c r="P330" s="837"/>
      <c r="Q330" s="850"/>
    </row>
    <row r="331" spans="1:17" ht="14.4" customHeight="1" x14ac:dyDescent="0.3">
      <c r="A331" s="831" t="s">
        <v>9055</v>
      </c>
      <c r="B331" s="832" t="s">
        <v>8752</v>
      </c>
      <c r="C331" s="832" t="s">
        <v>6788</v>
      </c>
      <c r="D331" s="832" t="s">
        <v>8491</v>
      </c>
      <c r="E331" s="832" t="s">
        <v>8492</v>
      </c>
      <c r="F331" s="849">
        <v>1</v>
      </c>
      <c r="G331" s="849">
        <v>219</v>
      </c>
      <c r="H331" s="849">
        <v>0.99095022624434392</v>
      </c>
      <c r="I331" s="849">
        <v>219</v>
      </c>
      <c r="J331" s="849">
        <v>1</v>
      </c>
      <c r="K331" s="849">
        <v>221</v>
      </c>
      <c r="L331" s="849">
        <v>1</v>
      </c>
      <c r="M331" s="849">
        <v>221</v>
      </c>
      <c r="N331" s="849"/>
      <c r="O331" s="849"/>
      <c r="P331" s="837"/>
      <c r="Q331" s="850"/>
    </row>
    <row r="332" spans="1:17" ht="14.4" customHeight="1" x14ac:dyDescent="0.3">
      <c r="A332" s="831" t="s">
        <v>9055</v>
      </c>
      <c r="B332" s="832" t="s">
        <v>8752</v>
      </c>
      <c r="C332" s="832" t="s">
        <v>6788</v>
      </c>
      <c r="D332" s="832" t="s">
        <v>9075</v>
      </c>
      <c r="E332" s="832" t="s">
        <v>9076</v>
      </c>
      <c r="F332" s="849">
        <v>2</v>
      </c>
      <c r="G332" s="849">
        <v>222</v>
      </c>
      <c r="H332" s="849">
        <v>2</v>
      </c>
      <c r="I332" s="849">
        <v>111</v>
      </c>
      <c r="J332" s="849">
        <v>1</v>
      </c>
      <c r="K332" s="849">
        <v>111</v>
      </c>
      <c r="L332" s="849">
        <v>1</v>
      </c>
      <c r="M332" s="849">
        <v>111</v>
      </c>
      <c r="N332" s="849"/>
      <c r="O332" s="849"/>
      <c r="P332" s="837"/>
      <c r="Q332" s="850"/>
    </row>
    <row r="333" spans="1:17" ht="14.4" customHeight="1" x14ac:dyDescent="0.3">
      <c r="A333" s="831" t="s">
        <v>9055</v>
      </c>
      <c r="B333" s="832" t="s">
        <v>8752</v>
      </c>
      <c r="C333" s="832" t="s">
        <v>6788</v>
      </c>
      <c r="D333" s="832" t="s">
        <v>8634</v>
      </c>
      <c r="E333" s="832" t="s">
        <v>8635</v>
      </c>
      <c r="F333" s="849">
        <v>1</v>
      </c>
      <c r="G333" s="849">
        <v>148</v>
      </c>
      <c r="H333" s="849"/>
      <c r="I333" s="849">
        <v>148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9055</v>
      </c>
      <c r="B334" s="832" t="s">
        <v>8752</v>
      </c>
      <c r="C334" s="832" t="s">
        <v>6788</v>
      </c>
      <c r="D334" s="832" t="s">
        <v>9077</v>
      </c>
      <c r="E334" s="832" t="s">
        <v>9078</v>
      </c>
      <c r="F334" s="849"/>
      <c r="G334" s="849"/>
      <c r="H334" s="849"/>
      <c r="I334" s="849"/>
      <c r="J334" s="849">
        <v>1</v>
      </c>
      <c r="K334" s="849">
        <v>209</v>
      </c>
      <c r="L334" s="849">
        <v>1</v>
      </c>
      <c r="M334" s="849">
        <v>209</v>
      </c>
      <c r="N334" s="849"/>
      <c r="O334" s="849"/>
      <c r="P334" s="837"/>
      <c r="Q334" s="850"/>
    </row>
    <row r="335" spans="1:17" ht="14.4" customHeight="1" x14ac:dyDescent="0.3">
      <c r="A335" s="831" t="s">
        <v>9055</v>
      </c>
      <c r="B335" s="832" t="s">
        <v>8752</v>
      </c>
      <c r="C335" s="832" t="s">
        <v>6788</v>
      </c>
      <c r="D335" s="832" t="s">
        <v>9079</v>
      </c>
      <c r="E335" s="832" t="s">
        <v>9080</v>
      </c>
      <c r="F335" s="849"/>
      <c r="G335" s="849"/>
      <c r="H335" s="849"/>
      <c r="I335" s="849"/>
      <c r="J335" s="849">
        <v>1</v>
      </c>
      <c r="K335" s="849">
        <v>40</v>
      </c>
      <c r="L335" s="849">
        <v>1</v>
      </c>
      <c r="M335" s="849">
        <v>40</v>
      </c>
      <c r="N335" s="849"/>
      <c r="O335" s="849"/>
      <c r="P335" s="837"/>
      <c r="Q335" s="850"/>
    </row>
    <row r="336" spans="1:17" ht="14.4" customHeight="1" x14ac:dyDescent="0.3">
      <c r="A336" s="831" t="s">
        <v>9055</v>
      </c>
      <c r="B336" s="832" t="s">
        <v>8752</v>
      </c>
      <c r="C336" s="832" t="s">
        <v>6788</v>
      </c>
      <c r="D336" s="832" t="s">
        <v>9081</v>
      </c>
      <c r="E336" s="832" t="s">
        <v>9082</v>
      </c>
      <c r="F336" s="849"/>
      <c r="G336" s="849"/>
      <c r="H336" s="849"/>
      <c r="I336" s="849"/>
      <c r="J336" s="849">
        <v>1</v>
      </c>
      <c r="K336" s="849">
        <v>171</v>
      </c>
      <c r="L336" s="849">
        <v>1</v>
      </c>
      <c r="M336" s="849">
        <v>171</v>
      </c>
      <c r="N336" s="849"/>
      <c r="O336" s="849"/>
      <c r="P336" s="837"/>
      <c r="Q336" s="850"/>
    </row>
    <row r="337" spans="1:17" ht="14.4" customHeight="1" x14ac:dyDescent="0.3">
      <c r="A337" s="831" t="s">
        <v>9055</v>
      </c>
      <c r="B337" s="832" t="s">
        <v>8752</v>
      </c>
      <c r="C337" s="832" t="s">
        <v>6788</v>
      </c>
      <c r="D337" s="832" t="s">
        <v>9083</v>
      </c>
      <c r="E337" s="832" t="s">
        <v>9084</v>
      </c>
      <c r="F337" s="849"/>
      <c r="G337" s="849"/>
      <c r="H337" s="849"/>
      <c r="I337" s="849"/>
      <c r="J337" s="849">
        <v>1</v>
      </c>
      <c r="K337" s="849">
        <v>174</v>
      </c>
      <c r="L337" s="849">
        <v>1</v>
      </c>
      <c r="M337" s="849">
        <v>174</v>
      </c>
      <c r="N337" s="849"/>
      <c r="O337" s="849"/>
      <c r="P337" s="837"/>
      <c r="Q337" s="850"/>
    </row>
    <row r="338" spans="1:17" ht="14.4" customHeight="1" x14ac:dyDescent="0.3">
      <c r="A338" s="831" t="s">
        <v>9055</v>
      </c>
      <c r="B338" s="832" t="s">
        <v>8752</v>
      </c>
      <c r="C338" s="832" t="s">
        <v>6788</v>
      </c>
      <c r="D338" s="832" t="s">
        <v>9085</v>
      </c>
      <c r="E338" s="832" t="s">
        <v>9086</v>
      </c>
      <c r="F338" s="849"/>
      <c r="G338" s="849"/>
      <c r="H338" s="849"/>
      <c r="I338" s="849"/>
      <c r="J338" s="849"/>
      <c r="K338" s="849"/>
      <c r="L338" s="849"/>
      <c r="M338" s="849"/>
      <c r="N338" s="849">
        <v>4</v>
      </c>
      <c r="O338" s="849">
        <v>1604</v>
      </c>
      <c r="P338" s="837"/>
      <c r="Q338" s="850">
        <v>401</v>
      </c>
    </row>
    <row r="339" spans="1:17" ht="14.4" customHeight="1" x14ac:dyDescent="0.3">
      <c r="A339" s="831" t="s">
        <v>9055</v>
      </c>
      <c r="B339" s="832" t="s">
        <v>8752</v>
      </c>
      <c r="C339" s="832" t="s">
        <v>6788</v>
      </c>
      <c r="D339" s="832" t="s">
        <v>9087</v>
      </c>
      <c r="E339" s="832" t="s">
        <v>9088</v>
      </c>
      <c r="F339" s="849">
        <v>1</v>
      </c>
      <c r="G339" s="849">
        <v>475</v>
      </c>
      <c r="H339" s="849">
        <v>0.99580712788259962</v>
      </c>
      <c r="I339" s="849">
        <v>475</v>
      </c>
      <c r="J339" s="849">
        <v>1</v>
      </c>
      <c r="K339" s="849">
        <v>477</v>
      </c>
      <c r="L339" s="849">
        <v>1</v>
      </c>
      <c r="M339" s="849">
        <v>477</v>
      </c>
      <c r="N339" s="849"/>
      <c r="O339" s="849"/>
      <c r="P339" s="837"/>
      <c r="Q339" s="850"/>
    </row>
    <row r="340" spans="1:17" ht="14.4" customHeight="1" x14ac:dyDescent="0.3">
      <c r="A340" s="831" t="s">
        <v>9055</v>
      </c>
      <c r="B340" s="832" t="s">
        <v>8752</v>
      </c>
      <c r="C340" s="832" t="s">
        <v>6788</v>
      </c>
      <c r="D340" s="832" t="s">
        <v>9089</v>
      </c>
      <c r="E340" s="832" t="s">
        <v>9090</v>
      </c>
      <c r="F340" s="849">
        <v>2</v>
      </c>
      <c r="G340" s="849">
        <v>578</v>
      </c>
      <c r="H340" s="849">
        <v>0.49656357388316152</v>
      </c>
      <c r="I340" s="849">
        <v>289</v>
      </c>
      <c r="J340" s="849">
        <v>4</v>
      </c>
      <c r="K340" s="849">
        <v>1164</v>
      </c>
      <c r="L340" s="849">
        <v>1</v>
      </c>
      <c r="M340" s="849">
        <v>291</v>
      </c>
      <c r="N340" s="849"/>
      <c r="O340" s="849"/>
      <c r="P340" s="837"/>
      <c r="Q340" s="850"/>
    </row>
    <row r="341" spans="1:17" ht="14.4" customHeight="1" x14ac:dyDescent="0.3">
      <c r="A341" s="831" t="s">
        <v>9055</v>
      </c>
      <c r="B341" s="832" t="s">
        <v>8752</v>
      </c>
      <c r="C341" s="832" t="s">
        <v>6788</v>
      </c>
      <c r="D341" s="832" t="s">
        <v>9091</v>
      </c>
      <c r="E341" s="832" t="s">
        <v>9092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574</v>
      </c>
      <c r="P341" s="837"/>
      <c r="Q341" s="850">
        <v>574</v>
      </c>
    </row>
    <row r="342" spans="1:17" ht="14.4" customHeight="1" x14ac:dyDescent="0.3">
      <c r="A342" s="831" t="s">
        <v>9093</v>
      </c>
      <c r="B342" s="832" t="s">
        <v>8483</v>
      </c>
      <c r="C342" s="832" t="s">
        <v>6788</v>
      </c>
      <c r="D342" s="832" t="s">
        <v>9094</v>
      </c>
      <c r="E342" s="832" t="s">
        <v>9095</v>
      </c>
      <c r="F342" s="849"/>
      <c r="G342" s="849"/>
      <c r="H342" s="849"/>
      <c r="I342" s="849"/>
      <c r="J342" s="849">
        <v>1</v>
      </c>
      <c r="K342" s="849">
        <v>12793</v>
      </c>
      <c r="L342" s="849">
        <v>1</v>
      </c>
      <c r="M342" s="849">
        <v>12793</v>
      </c>
      <c r="N342" s="849"/>
      <c r="O342" s="849"/>
      <c r="P342" s="837"/>
      <c r="Q342" s="850"/>
    </row>
    <row r="343" spans="1:17" ht="14.4" customHeight="1" x14ac:dyDescent="0.3">
      <c r="A343" s="831" t="s">
        <v>9093</v>
      </c>
      <c r="B343" s="832" t="s">
        <v>8483</v>
      </c>
      <c r="C343" s="832" t="s">
        <v>6788</v>
      </c>
      <c r="D343" s="832" t="s">
        <v>8960</v>
      </c>
      <c r="E343" s="832" t="s">
        <v>8961</v>
      </c>
      <c r="F343" s="849"/>
      <c r="G343" s="849"/>
      <c r="H343" s="849"/>
      <c r="I343" s="849"/>
      <c r="J343" s="849">
        <v>1</v>
      </c>
      <c r="K343" s="849">
        <v>1283</v>
      </c>
      <c r="L343" s="849">
        <v>1</v>
      </c>
      <c r="M343" s="849">
        <v>1283</v>
      </c>
      <c r="N343" s="849"/>
      <c r="O343" s="849"/>
      <c r="P343" s="837"/>
      <c r="Q343" s="850"/>
    </row>
    <row r="344" spans="1:17" ht="14.4" customHeight="1" x14ac:dyDescent="0.3">
      <c r="A344" s="831" t="s">
        <v>9093</v>
      </c>
      <c r="B344" s="832" t="s">
        <v>8483</v>
      </c>
      <c r="C344" s="832" t="s">
        <v>6788</v>
      </c>
      <c r="D344" s="832" t="s">
        <v>8486</v>
      </c>
      <c r="E344" s="832" t="s">
        <v>8487</v>
      </c>
      <c r="F344" s="849"/>
      <c r="G344" s="849"/>
      <c r="H344" s="849"/>
      <c r="I344" s="849"/>
      <c r="J344" s="849">
        <v>2</v>
      </c>
      <c r="K344" s="849">
        <v>19506</v>
      </c>
      <c r="L344" s="849">
        <v>1</v>
      </c>
      <c r="M344" s="849">
        <v>9753</v>
      </c>
      <c r="N344" s="849"/>
      <c r="O344" s="849"/>
      <c r="P344" s="837"/>
      <c r="Q344" s="850"/>
    </row>
    <row r="345" spans="1:17" ht="14.4" customHeight="1" x14ac:dyDescent="0.3">
      <c r="A345" s="831" t="s">
        <v>9093</v>
      </c>
      <c r="B345" s="832" t="s">
        <v>8483</v>
      </c>
      <c r="C345" s="832" t="s">
        <v>6788</v>
      </c>
      <c r="D345" s="832" t="s">
        <v>8976</v>
      </c>
      <c r="E345" s="832" t="s">
        <v>8977</v>
      </c>
      <c r="F345" s="849"/>
      <c r="G345" s="849"/>
      <c r="H345" s="849"/>
      <c r="I345" s="849"/>
      <c r="J345" s="849">
        <v>3</v>
      </c>
      <c r="K345" s="849">
        <v>6882</v>
      </c>
      <c r="L345" s="849">
        <v>1</v>
      </c>
      <c r="M345" s="849">
        <v>2294</v>
      </c>
      <c r="N345" s="849"/>
      <c r="O345" s="849"/>
      <c r="P345" s="837"/>
      <c r="Q345" s="850"/>
    </row>
    <row r="346" spans="1:17" ht="14.4" customHeight="1" thickBot="1" x14ac:dyDescent="0.35">
      <c r="A346" s="839" t="s">
        <v>9093</v>
      </c>
      <c r="B346" s="840" t="s">
        <v>8483</v>
      </c>
      <c r="C346" s="840" t="s">
        <v>6788</v>
      </c>
      <c r="D346" s="840" t="s">
        <v>9096</v>
      </c>
      <c r="E346" s="840" t="s">
        <v>9097</v>
      </c>
      <c r="F346" s="851"/>
      <c r="G346" s="851"/>
      <c r="H346" s="851"/>
      <c r="I346" s="851"/>
      <c r="J346" s="851">
        <v>1</v>
      </c>
      <c r="K346" s="851">
        <v>0</v>
      </c>
      <c r="L346" s="851"/>
      <c r="M346" s="851">
        <v>0</v>
      </c>
      <c r="N346" s="851"/>
      <c r="O346" s="851"/>
      <c r="P346" s="845"/>
      <c r="Q346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11398</v>
      </c>
      <c r="D3" s="193">
        <f>SUBTOTAL(9,D6:D1048576)</f>
        <v>11670</v>
      </c>
      <c r="E3" s="193">
        <f>SUBTOTAL(9,E6:E1048576)</f>
        <v>10968</v>
      </c>
      <c r="F3" s="194">
        <f>IF(OR(E3=0,D3=0),"",E3/D3)</f>
        <v>0.93984575835475581</v>
      </c>
      <c r="G3" s="388">
        <f>SUBTOTAL(9,G6:G1048576)</f>
        <v>15971.2736</v>
      </c>
      <c r="H3" s="389">
        <f>SUBTOTAL(9,H6:H1048576)</f>
        <v>16246.746599999999</v>
      </c>
      <c r="I3" s="389">
        <f>SUBTOTAL(9,I6:I1048576)</f>
        <v>15657.878719999997</v>
      </c>
      <c r="J3" s="194">
        <f>IF(OR(I3=0,H3=0),"",I3/H3)</f>
        <v>0.96375471997575179</v>
      </c>
      <c r="K3" s="388">
        <f>SUBTOTAL(9,K6:K1048576)</f>
        <v>1430.54</v>
      </c>
      <c r="L3" s="389">
        <f>SUBTOTAL(9,L6:L1048576)</f>
        <v>1464.48</v>
      </c>
      <c r="M3" s="389">
        <f>SUBTOTAL(9,M6:M1048576)</f>
        <v>1401.1799999999998</v>
      </c>
      <c r="N3" s="195">
        <f>IF(OR(M3=0,E3=0),"",M3*1000/E3)</f>
        <v>127.75164113785556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4"/>
      <c r="B5" s="995"/>
      <c r="C5" s="1000">
        <v>2015</v>
      </c>
      <c r="D5" s="1000">
        <v>2016</v>
      </c>
      <c r="E5" s="1000">
        <v>2017</v>
      </c>
      <c r="F5" s="1001" t="s">
        <v>2</v>
      </c>
      <c r="G5" s="1008">
        <v>2015</v>
      </c>
      <c r="H5" s="1000">
        <v>2016</v>
      </c>
      <c r="I5" s="1000">
        <v>2017</v>
      </c>
      <c r="J5" s="1001" t="s">
        <v>2</v>
      </c>
      <c r="K5" s="1008">
        <v>2015</v>
      </c>
      <c r="L5" s="1000">
        <v>2016</v>
      </c>
      <c r="M5" s="1000">
        <v>2017</v>
      </c>
      <c r="N5" s="1009" t="s">
        <v>92</v>
      </c>
    </row>
    <row r="6" spans="1:14" ht="14.4" customHeight="1" x14ac:dyDescent="0.3">
      <c r="A6" s="996" t="s">
        <v>8055</v>
      </c>
      <c r="B6" s="998" t="s">
        <v>9099</v>
      </c>
      <c r="C6" s="1002">
        <v>10163</v>
      </c>
      <c r="D6" s="1003">
        <v>10406</v>
      </c>
      <c r="E6" s="1003">
        <v>9721</v>
      </c>
      <c r="F6" s="1006">
        <v>0.93417259273496056</v>
      </c>
      <c r="G6" s="1002">
        <v>9884.1519999999982</v>
      </c>
      <c r="H6" s="1003">
        <v>10017.248999999998</v>
      </c>
      <c r="I6" s="1003">
        <v>9509.3163999999961</v>
      </c>
      <c r="J6" s="1006">
        <v>0.94929420243022788</v>
      </c>
      <c r="K6" s="1002">
        <v>813.04</v>
      </c>
      <c r="L6" s="1003">
        <v>832.48</v>
      </c>
      <c r="M6" s="1003">
        <v>777.68</v>
      </c>
      <c r="N6" s="1010">
        <v>80</v>
      </c>
    </row>
    <row r="7" spans="1:14" ht="14.4" customHeight="1" thickBot="1" x14ac:dyDescent="0.35">
      <c r="A7" s="997" t="s">
        <v>8260</v>
      </c>
      <c r="B7" s="999" t="s">
        <v>9100</v>
      </c>
      <c r="C7" s="1004">
        <v>1235</v>
      </c>
      <c r="D7" s="1005">
        <v>1264</v>
      </c>
      <c r="E7" s="1005">
        <v>1247</v>
      </c>
      <c r="F7" s="1007">
        <v>0.98655063291139244</v>
      </c>
      <c r="G7" s="1004">
        <v>6087.1216000000013</v>
      </c>
      <c r="H7" s="1005">
        <v>6229.4976000000006</v>
      </c>
      <c r="I7" s="1005">
        <v>6148.5623200000009</v>
      </c>
      <c r="J7" s="1007">
        <v>0.98700773558368504</v>
      </c>
      <c r="K7" s="1004">
        <v>617.5</v>
      </c>
      <c r="L7" s="1005">
        <v>632</v>
      </c>
      <c r="M7" s="1005">
        <v>623.5</v>
      </c>
      <c r="N7" s="1011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0.81033489486612931</v>
      </c>
      <c r="C4" s="323">
        <f t="shared" ref="C4:M4" si="0">(C10+C8)/C6</f>
        <v>0.9255767698033216</v>
      </c>
      <c r="D4" s="323">
        <f t="shared" si="0"/>
        <v>0.90932179125435875</v>
      </c>
      <c r="E4" s="323">
        <f t="shared" si="0"/>
        <v>0.99865069249158422</v>
      </c>
      <c r="F4" s="323">
        <f t="shared" si="0"/>
        <v>1.0227177427235836</v>
      </c>
      <c r="G4" s="323">
        <f t="shared" si="0"/>
        <v>1.041417940857041</v>
      </c>
      <c r="H4" s="323">
        <f t="shared" si="0"/>
        <v>1.0168701552702184</v>
      </c>
      <c r="I4" s="323">
        <f t="shared" si="0"/>
        <v>0.96958360111143027</v>
      </c>
      <c r="J4" s="323">
        <f t="shared" si="0"/>
        <v>0.98201986786083173</v>
      </c>
      <c r="K4" s="323">
        <f t="shared" si="0"/>
        <v>0.97376221408939845</v>
      </c>
      <c r="L4" s="323">
        <f t="shared" si="0"/>
        <v>7.3484238158893059E-2</v>
      </c>
      <c r="M4" s="323">
        <f t="shared" si="0"/>
        <v>7.3484238158893059E-2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10349.49338</v>
      </c>
      <c r="C5" s="323">
        <f>IF(ISERROR(VLOOKUP($A5,'Man Tab'!$A:$Q,COLUMN()+2,0)),0,VLOOKUP($A5,'Man Tab'!$A:$Q,COLUMN()+2,0))</f>
        <v>11449.10708</v>
      </c>
      <c r="D5" s="323">
        <f>IF(ISERROR(VLOOKUP($A5,'Man Tab'!$A:$Q,COLUMN()+2,0)),0,VLOOKUP($A5,'Man Tab'!$A:$Q,COLUMN()+2,0))</f>
        <v>12294.284729999999</v>
      </c>
      <c r="E5" s="323">
        <f>IF(ISERROR(VLOOKUP($A5,'Man Tab'!$A:$Q,COLUMN()+2,0)),0,VLOOKUP($A5,'Man Tab'!$A:$Q,COLUMN()+2,0))</f>
        <v>10985.07489</v>
      </c>
      <c r="F5" s="323">
        <f>IF(ISERROR(VLOOKUP($A5,'Man Tab'!$A:$Q,COLUMN()+2,0)),0,VLOOKUP($A5,'Man Tab'!$A:$Q,COLUMN()+2,0))</f>
        <v>11113.94796</v>
      </c>
      <c r="G5" s="323">
        <f>IF(ISERROR(VLOOKUP($A5,'Man Tab'!$A:$Q,COLUMN()+2,0)),0,VLOOKUP($A5,'Man Tab'!$A:$Q,COLUMN()+2,0))</f>
        <v>11090.552949999999</v>
      </c>
      <c r="H5" s="323">
        <f>IF(ISERROR(VLOOKUP($A5,'Man Tab'!$A:$Q,COLUMN()+2,0)),0,VLOOKUP($A5,'Man Tab'!$A:$Q,COLUMN()+2,0))</f>
        <v>10287.934719999999</v>
      </c>
      <c r="I5" s="323">
        <f>IF(ISERROR(VLOOKUP($A5,'Man Tab'!$A:$Q,COLUMN()+2,0)),0,VLOOKUP($A5,'Man Tab'!$A:$Q,COLUMN()+2,0))</f>
        <v>9612.6278200000306</v>
      </c>
      <c r="J5" s="323">
        <f>IF(ISERROR(VLOOKUP($A5,'Man Tab'!$A:$Q,COLUMN()+2,0)),0,VLOOKUP($A5,'Man Tab'!$A:$Q,COLUMN()+2,0))</f>
        <v>11314.059600000001</v>
      </c>
      <c r="K5" s="323">
        <f>IF(ISERROR(VLOOKUP($A5,'Man Tab'!$A:$Q,COLUMN()+2,0)),0,VLOOKUP($A5,'Man Tab'!$A:$Q,COLUMN()+2,0))</f>
        <v>12440.61908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10349.49338</v>
      </c>
      <c r="C6" s="325">
        <f t="shared" ref="C6:M6" si="1">C5+B6</f>
        <v>21798.600460000001</v>
      </c>
      <c r="D6" s="325">
        <f t="shared" si="1"/>
        <v>34092.885190000001</v>
      </c>
      <c r="E6" s="325">
        <f t="shared" si="1"/>
        <v>45077.960080000004</v>
      </c>
      <c r="F6" s="325">
        <f t="shared" si="1"/>
        <v>56191.908040000002</v>
      </c>
      <c r="G6" s="325">
        <f t="shared" si="1"/>
        <v>67282.460990000007</v>
      </c>
      <c r="H6" s="325">
        <f t="shared" si="1"/>
        <v>77570.395710000012</v>
      </c>
      <c r="I6" s="325">
        <f t="shared" si="1"/>
        <v>87183.023530000035</v>
      </c>
      <c r="J6" s="325">
        <f t="shared" si="1"/>
        <v>98497.083130000043</v>
      </c>
      <c r="K6" s="325">
        <f t="shared" si="1"/>
        <v>110937.70221000005</v>
      </c>
      <c r="L6" s="325">
        <f t="shared" si="1"/>
        <v>110937.70221000005</v>
      </c>
      <c r="M6" s="325">
        <f t="shared" si="1"/>
        <v>110937.70221000005</v>
      </c>
    </row>
    <row r="7" spans="1:13" ht="14.4" customHeight="1" x14ac:dyDescent="0.3">
      <c r="A7" s="324" t="s">
        <v>125</v>
      </c>
      <c r="B7" s="324">
        <v>251.73099999999999</v>
      </c>
      <c r="C7" s="324">
        <v>617.39700000000005</v>
      </c>
      <c r="D7" s="324">
        <v>944.85799999999995</v>
      </c>
      <c r="E7" s="324">
        <v>1385.06</v>
      </c>
      <c r="F7" s="324">
        <v>1769.694</v>
      </c>
      <c r="G7" s="324">
        <v>2159.5439999999999</v>
      </c>
      <c r="H7" s="324">
        <v>2436.0729999999999</v>
      </c>
      <c r="I7" s="324">
        <v>2602.107</v>
      </c>
      <c r="J7" s="324">
        <v>2980.49</v>
      </c>
      <c r="K7" s="324">
        <v>3329.1590000000001</v>
      </c>
      <c r="L7" s="324"/>
      <c r="M7" s="324"/>
    </row>
    <row r="8" spans="1:13" ht="14.4" customHeight="1" x14ac:dyDescent="0.3">
      <c r="A8" s="324" t="s">
        <v>98</v>
      </c>
      <c r="B8" s="325">
        <f>B7*30</f>
        <v>7551.93</v>
      </c>
      <c r="C8" s="325">
        <f t="shared" ref="C8:M8" si="2">C7*30</f>
        <v>18521.91</v>
      </c>
      <c r="D8" s="325">
        <f t="shared" si="2"/>
        <v>28345.739999999998</v>
      </c>
      <c r="E8" s="325">
        <f t="shared" si="2"/>
        <v>41551.799999999996</v>
      </c>
      <c r="F8" s="325">
        <f t="shared" si="2"/>
        <v>53090.82</v>
      </c>
      <c r="G8" s="325">
        <f t="shared" si="2"/>
        <v>64786.319999999992</v>
      </c>
      <c r="H8" s="325">
        <f t="shared" si="2"/>
        <v>73082.19</v>
      </c>
      <c r="I8" s="325">
        <f t="shared" si="2"/>
        <v>78063.209999999992</v>
      </c>
      <c r="J8" s="325">
        <f t="shared" si="2"/>
        <v>89414.7</v>
      </c>
      <c r="K8" s="325">
        <f t="shared" si="2"/>
        <v>99874.77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834625.63000000012</v>
      </c>
      <c r="C9" s="324">
        <v>819742.57000000007</v>
      </c>
      <c r="D9" s="324">
        <v>1001295.2300000001</v>
      </c>
      <c r="E9" s="324">
        <v>809672.62</v>
      </c>
      <c r="F9" s="324">
        <v>912305.29999999981</v>
      </c>
      <c r="G9" s="324">
        <v>905200.63</v>
      </c>
      <c r="H9" s="324">
        <v>513988.35</v>
      </c>
      <c r="I9" s="324">
        <v>671189.57999999984</v>
      </c>
      <c r="J9" s="324">
        <v>843372.65000000014</v>
      </c>
      <c r="K9" s="324">
        <v>840779.97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834.62563000000011</v>
      </c>
      <c r="C10" s="325">
        <f t="shared" ref="C10:M10" si="3">C9/1000+B10</f>
        <v>1654.3682000000003</v>
      </c>
      <c r="D10" s="325">
        <f t="shared" si="3"/>
        <v>2655.6634300000005</v>
      </c>
      <c r="E10" s="325">
        <f t="shared" si="3"/>
        <v>3465.3360500000008</v>
      </c>
      <c r="F10" s="325">
        <f t="shared" si="3"/>
        <v>4377.6413500000008</v>
      </c>
      <c r="G10" s="325">
        <f t="shared" si="3"/>
        <v>5282.8419800000011</v>
      </c>
      <c r="H10" s="325">
        <f t="shared" si="3"/>
        <v>5796.8303300000007</v>
      </c>
      <c r="I10" s="325">
        <f t="shared" si="3"/>
        <v>6468.0199100000009</v>
      </c>
      <c r="J10" s="325">
        <f t="shared" si="3"/>
        <v>7311.3925600000011</v>
      </c>
      <c r="K10" s="325">
        <f t="shared" si="3"/>
        <v>8152.1725300000007</v>
      </c>
      <c r="L10" s="325">
        <f t="shared" si="3"/>
        <v>8152.1725300000007</v>
      </c>
      <c r="M10" s="325">
        <f t="shared" si="3"/>
        <v>8152.1725300000007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1.032972717769594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1.032972717769594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376.2</v>
      </c>
      <c r="C6" s="53">
        <v>31.35</v>
      </c>
      <c r="D6" s="53">
        <v>80.461590000000001</v>
      </c>
      <c r="E6" s="53">
        <v>24.603999999999999</v>
      </c>
      <c r="F6" s="53">
        <v>52.735999999999997</v>
      </c>
      <c r="G6" s="53">
        <v>26.821149999999999</v>
      </c>
      <c r="H6" s="53">
        <v>30.5123</v>
      </c>
      <c r="I6" s="53">
        <v>26.821210000000001</v>
      </c>
      <c r="J6" s="53">
        <v>44.701149999999998</v>
      </c>
      <c r="K6" s="53">
        <v>1.15E-3</v>
      </c>
      <c r="L6" s="53">
        <v>62.58</v>
      </c>
      <c r="M6" s="53">
        <v>53.641150000000003</v>
      </c>
      <c r="N6" s="53">
        <v>0</v>
      </c>
      <c r="O6" s="53">
        <v>0</v>
      </c>
      <c r="P6" s="54">
        <v>402.87970000000001</v>
      </c>
      <c r="Q6" s="184">
        <v>1.285102711323</v>
      </c>
    </row>
    <row r="7" spans="1:17" ht="14.4" customHeight="1" x14ac:dyDescent="0.3">
      <c r="A7" s="19" t="s">
        <v>35</v>
      </c>
      <c r="B7" s="55">
        <v>3902.26432889947</v>
      </c>
      <c r="C7" s="56">
        <v>325.188694074956</v>
      </c>
      <c r="D7" s="56">
        <v>206.17433</v>
      </c>
      <c r="E7" s="56">
        <v>250.71247</v>
      </c>
      <c r="F7" s="56">
        <v>381.12025000000102</v>
      </c>
      <c r="G7" s="56">
        <v>308.12493000000001</v>
      </c>
      <c r="H7" s="56">
        <v>309.35399999999998</v>
      </c>
      <c r="I7" s="56">
        <v>303.22293000000002</v>
      </c>
      <c r="J7" s="56">
        <v>148.57113000000001</v>
      </c>
      <c r="K7" s="56">
        <v>188.809560000001</v>
      </c>
      <c r="L7" s="56">
        <v>291.62997999999999</v>
      </c>
      <c r="M7" s="56">
        <v>328.98554000000001</v>
      </c>
      <c r="N7" s="56">
        <v>0</v>
      </c>
      <c r="O7" s="56">
        <v>0</v>
      </c>
      <c r="P7" s="57">
        <v>2716.7051200000001</v>
      </c>
      <c r="Q7" s="185">
        <v>0.83542422276600004</v>
      </c>
    </row>
    <row r="8" spans="1:17" ht="14.4" customHeight="1" x14ac:dyDescent="0.3">
      <c r="A8" s="19" t="s">
        <v>36</v>
      </c>
      <c r="B8" s="55">
        <v>1468.7882970866899</v>
      </c>
      <c r="C8" s="56">
        <v>122.399024757224</v>
      </c>
      <c r="D8" s="56">
        <v>82.063999999999993</v>
      </c>
      <c r="E8" s="56">
        <v>125.41500000000001</v>
      </c>
      <c r="F8" s="56">
        <v>161.9</v>
      </c>
      <c r="G8" s="56">
        <v>193.08</v>
      </c>
      <c r="H8" s="56">
        <v>136.47</v>
      </c>
      <c r="I8" s="56">
        <v>185.79</v>
      </c>
      <c r="J8" s="56">
        <v>62.365000000000002</v>
      </c>
      <c r="K8" s="56">
        <v>68.680000000000007</v>
      </c>
      <c r="L8" s="56">
        <v>196.83</v>
      </c>
      <c r="M8" s="56">
        <v>119.69</v>
      </c>
      <c r="N8" s="56">
        <v>0</v>
      </c>
      <c r="O8" s="56">
        <v>0</v>
      </c>
      <c r="P8" s="57">
        <v>1332.2840000000001</v>
      </c>
      <c r="Q8" s="185">
        <v>1.0884759928779999</v>
      </c>
    </row>
    <row r="9" spans="1:17" ht="14.4" customHeight="1" x14ac:dyDescent="0.3">
      <c r="A9" s="19" t="s">
        <v>37</v>
      </c>
      <c r="B9" s="55">
        <v>48978.265129453997</v>
      </c>
      <c r="C9" s="56">
        <v>4081.5220941211701</v>
      </c>
      <c r="D9" s="56">
        <v>3775.6729500000001</v>
      </c>
      <c r="E9" s="56">
        <v>4820.4324900000001</v>
      </c>
      <c r="F9" s="56">
        <v>5224.47433000001</v>
      </c>
      <c r="G9" s="56">
        <v>4053.1487900000002</v>
      </c>
      <c r="H9" s="56">
        <v>4111.2386999999999</v>
      </c>
      <c r="I9" s="56">
        <v>3938.6665499999999</v>
      </c>
      <c r="J9" s="56">
        <v>1396.17101</v>
      </c>
      <c r="K9" s="56">
        <v>2874.94679000001</v>
      </c>
      <c r="L9" s="56">
        <v>3791.5071600000001</v>
      </c>
      <c r="M9" s="56">
        <v>5223.6572200000001</v>
      </c>
      <c r="N9" s="56">
        <v>0</v>
      </c>
      <c r="O9" s="56">
        <v>0</v>
      </c>
      <c r="P9" s="57">
        <v>39209.915990000001</v>
      </c>
      <c r="Q9" s="185">
        <v>0.96066896333700003</v>
      </c>
    </row>
    <row r="10" spans="1:17" ht="14.4" customHeight="1" x14ac:dyDescent="0.3">
      <c r="A10" s="19" t="s">
        <v>38</v>
      </c>
      <c r="B10" s="55">
        <v>1018.90607719141</v>
      </c>
      <c r="C10" s="56">
        <v>84.908839765951001</v>
      </c>
      <c r="D10" s="56">
        <v>79.773169999999993</v>
      </c>
      <c r="E10" s="56">
        <v>84.822289999999995</v>
      </c>
      <c r="F10" s="56">
        <v>92.411919999999995</v>
      </c>
      <c r="G10" s="56">
        <v>89.008930000000007</v>
      </c>
      <c r="H10" s="56">
        <v>89.528409999999994</v>
      </c>
      <c r="I10" s="56">
        <v>95.925290000000004</v>
      </c>
      <c r="J10" s="56">
        <v>48.995989999999999</v>
      </c>
      <c r="K10" s="56">
        <v>41.406059999999997</v>
      </c>
      <c r="L10" s="56">
        <v>73.323539999999994</v>
      </c>
      <c r="M10" s="56">
        <v>83.700580000000002</v>
      </c>
      <c r="N10" s="56">
        <v>0</v>
      </c>
      <c r="O10" s="56">
        <v>0</v>
      </c>
      <c r="P10" s="57">
        <v>778.89617999999996</v>
      </c>
      <c r="Q10" s="185">
        <v>0.91733226145400004</v>
      </c>
    </row>
    <row r="11" spans="1:17" ht="14.4" customHeight="1" x14ac:dyDescent="0.3">
      <c r="A11" s="19" t="s">
        <v>39</v>
      </c>
      <c r="B11" s="55">
        <v>923.64124991585595</v>
      </c>
      <c r="C11" s="56">
        <v>76.970104159653999</v>
      </c>
      <c r="D11" s="56">
        <v>71.417439999999999</v>
      </c>
      <c r="E11" s="56">
        <v>72.254940000000005</v>
      </c>
      <c r="F11" s="56">
        <v>92.16534</v>
      </c>
      <c r="G11" s="56">
        <v>73.643839999999997</v>
      </c>
      <c r="H11" s="56">
        <v>70.564679999999996</v>
      </c>
      <c r="I11" s="56">
        <v>86.417019999999994</v>
      </c>
      <c r="J11" s="56">
        <v>57.038550000000001</v>
      </c>
      <c r="K11" s="56">
        <v>67.309880000000007</v>
      </c>
      <c r="L11" s="56">
        <v>80.153450000000007</v>
      </c>
      <c r="M11" s="56">
        <v>102.60281999999999</v>
      </c>
      <c r="N11" s="56">
        <v>0</v>
      </c>
      <c r="O11" s="56">
        <v>0</v>
      </c>
      <c r="P11" s="57">
        <v>773.56795999999997</v>
      </c>
      <c r="Q11" s="185">
        <v>1.005023922528</v>
      </c>
    </row>
    <row r="12" spans="1:17" ht="14.4" customHeight="1" x14ac:dyDescent="0.3">
      <c r="A12" s="19" t="s">
        <v>40</v>
      </c>
      <c r="B12" s="55">
        <v>192.54384607770601</v>
      </c>
      <c r="C12" s="56">
        <v>16.045320506475001</v>
      </c>
      <c r="D12" s="56">
        <v>10.71658</v>
      </c>
      <c r="E12" s="56">
        <v>7.7179700000000002</v>
      </c>
      <c r="F12" s="56">
        <v>5.6867700000000001</v>
      </c>
      <c r="G12" s="56">
        <v>1.99647</v>
      </c>
      <c r="H12" s="56">
        <v>0.91674</v>
      </c>
      <c r="I12" s="56">
        <v>9.2555800000000001</v>
      </c>
      <c r="J12" s="56">
        <v>36.19558</v>
      </c>
      <c r="K12" s="56">
        <v>14.0282</v>
      </c>
      <c r="L12" s="56">
        <v>22.264189999999999</v>
      </c>
      <c r="M12" s="56">
        <v>4.2788599999999999</v>
      </c>
      <c r="N12" s="56">
        <v>0</v>
      </c>
      <c r="O12" s="56">
        <v>0</v>
      </c>
      <c r="P12" s="57">
        <v>113.05694</v>
      </c>
      <c r="Q12" s="185">
        <v>0.70461004474400002</v>
      </c>
    </row>
    <row r="13" spans="1:17" ht="14.4" customHeight="1" x14ac:dyDescent="0.3">
      <c r="A13" s="19" t="s">
        <v>41</v>
      </c>
      <c r="B13" s="55">
        <v>4538.8555789152797</v>
      </c>
      <c r="C13" s="56">
        <v>378.23796490960598</v>
      </c>
      <c r="D13" s="56">
        <v>191.45441</v>
      </c>
      <c r="E13" s="56">
        <v>389.55108999999999</v>
      </c>
      <c r="F13" s="56">
        <v>365.53015000000102</v>
      </c>
      <c r="G13" s="56">
        <v>410.58697999999998</v>
      </c>
      <c r="H13" s="56">
        <v>391.29548</v>
      </c>
      <c r="I13" s="56">
        <v>437.43713000000002</v>
      </c>
      <c r="J13" s="56">
        <v>180.67457999999999</v>
      </c>
      <c r="K13" s="56">
        <v>309.79149000000098</v>
      </c>
      <c r="L13" s="56">
        <v>407.52636999999999</v>
      </c>
      <c r="M13" s="56">
        <v>414.62578000000002</v>
      </c>
      <c r="N13" s="56">
        <v>0</v>
      </c>
      <c r="O13" s="56">
        <v>0</v>
      </c>
      <c r="P13" s="57">
        <v>3498.4734600000002</v>
      </c>
      <c r="Q13" s="185">
        <v>0.92493979572700002</v>
      </c>
    </row>
    <row r="14" spans="1:17" ht="14.4" customHeight="1" x14ac:dyDescent="0.3">
      <c r="A14" s="19" t="s">
        <v>42</v>
      </c>
      <c r="B14" s="55">
        <v>2258.1808955954398</v>
      </c>
      <c r="C14" s="56">
        <v>188.18174129962</v>
      </c>
      <c r="D14" s="56">
        <v>275.83100000000002</v>
      </c>
      <c r="E14" s="56">
        <v>213.74700000000001</v>
      </c>
      <c r="F14" s="56">
        <v>187.911</v>
      </c>
      <c r="G14" s="56">
        <v>153.07</v>
      </c>
      <c r="H14" s="56">
        <v>127.504</v>
      </c>
      <c r="I14" s="56">
        <v>99.159000000000006</v>
      </c>
      <c r="J14" s="56">
        <v>159.06399999999999</v>
      </c>
      <c r="K14" s="56">
        <v>129.376</v>
      </c>
      <c r="L14" s="56">
        <v>142.232</v>
      </c>
      <c r="M14" s="56">
        <v>186.84299999999999</v>
      </c>
      <c r="N14" s="56">
        <v>0</v>
      </c>
      <c r="O14" s="56">
        <v>0</v>
      </c>
      <c r="P14" s="57">
        <v>1674.7370000000001</v>
      </c>
      <c r="Q14" s="185">
        <v>0.88995722349700002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1764.0715325854401</v>
      </c>
      <c r="C17" s="56">
        <v>147.00596104878599</v>
      </c>
      <c r="D17" s="56">
        <v>98.079980000000006</v>
      </c>
      <c r="E17" s="56">
        <v>54.421329999999998</v>
      </c>
      <c r="F17" s="56">
        <v>77.260249999999999</v>
      </c>
      <c r="G17" s="56">
        <v>81.918499999999995</v>
      </c>
      <c r="H17" s="56">
        <v>169.25693000000001</v>
      </c>
      <c r="I17" s="56">
        <v>59.816490000000002</v>
      </c>
      <c r="J17" s="56">
        <v>55.731180000000002</v>
      </c>
      <c r="K17" s="56">
        <v>301.45824000000101</v>
      </c>
      <c r="L17" s="56">
        <v>217.33306999999999</v>
      </c>
      <c r="M17" s="56">
        <v>105.64935</v>
      </c>
      <c r="N17" s="56">
        <v>0</v>
      </c>
      <c r="O17" s="56">
        <v>0</v>
      </c>
      <c r="P17" s="57">
        <v>1220.9253200000001</v>
      </c>
      <c r="Q17" s="185">
        <v>0.83052776315200005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9.2710000000000008</v>
      </c>
      <c r="F18" s="56">
        <v>9.4770000000000003</v>
      </c>
      <c r="G18" s="56">
        <v>0.56200000000000006</v>
      </c>
      <c r="H18" s="56">
        <v>22.972999999999999</v>
      </c>
      <c r="I18" s="56">
        <v>29.731000000000002</v>
      </c>
      <c r="J18" s="56">
        <v>8.3390000000000004</v>
      </c>
      <c r="K18" s="56">
        <v>0.14399999999999999</v>
      </c>
      <c r="L18" s="56">
        <v>8.5120000000000005</v>
      </c>
      <c r="M18" s="56">
        <v>8.0790000000000006</v>
      </c>
      <c r="N18" s="56">
        <v>0</v>
      </c>
      <c r="O18" s="56">
        <v>0</v>
      </c>
      <c r="P18" s="57">
        <v>97.087999999999994</v>
      </c>
      <c r="Q18" s="185" t="s">
        <v>330</v>
      </c>
    </row>
    <row r="19" spans="1:17" ht="14.4" customHeight="1" x14ac:dyDescent="0.3">
      <c r="A19" s="19" t="s">
        <v>47</v>
      </c>
      <c r="B19" s="55">
        <v>2608.3141492073</v>
      </c>
      <c r="C19" s="56">
        <v>217.359512433942</v>
      </c>
      <c r="D19" s="56">
        <v>222.56189000000001</v>
      </c>
      <c r="E19" s="56">
        <v>204.03433000000001</v>
      </c>
      <c r="F19" s="56">
        <v>229.8793</v>
      </c>
      <c r="G19" s="56">
        <v>191.00908000000001</v>
      </c>
      <c r="H19" s="56">
        <v>205.55058</v>
      </c>
      <c r="I19" s="56">
        <v>229.25559000000001</v>
      </c>
      <c r="J19" s="56">
        <v>196.32076000000001</v>
      </c>
      <c r="K19" s="56">
        <v>191.63930000000099</v>
      </c>
      <c r="L19" s="56">
        <v>167.48504</v>
      </c>
      <c r="M19" s="56">
        <v>202.84254000000001</v>
      </c>
      <c r="N19" s="56">
        <v>0</v>
      </c>
      <c r="O19" s="56">
        <v>0</v>
      </c>
      <c r="P19" s="57">
        <v>2040.5784100000001</v>
      </c>
      <c r="Q19" s="185">
        <v>0.93880336183500002</v>
      </c>
    </row>
    <row r="20" spans="1:17" ht="14.4" customHeight="1" x14ac:dyDescent="0.3">
      <c r="A20" s="19" t="s">
        <v>48</v>
      </c>
      <c r="B20" s="55">
        <v>59187</v>
      </c>
      <c r="C20" s="56">
        <v>4932.25</v>
      </c>
      <c r="D20" s="56">
        <v>5007.7319799999996</v>
      </c>
      <c r="E20" s="56">
        <v>4927.8896299999997</v>
      </c>
      <c r="F20" s="56">
        <v>4992.6477100000102</v>
      </c>
      <c r="G20" s="56">
        <v>5159.74179</v>
      </c>
      <c r="H20" s="56">
        <v>5140.1491900000001</v>
      </c>
      <c r="I20" s="56">
        <v>5059.6871499999997</v>
      </c>
      <c r="J20" s="56">
        <v>7580.2343499999997</v>
      </c>
      <c r="K20" s="56">
        <v>5169.0801100000099</v>
      </c>
      <c r="L20" s="56">
        <v>5303.6599500000002</v>
      </c>
      <c r="M20" s="56">
        <v>5363.4001399999997</v>
      </c>
      <c r="N20" s="56">
        <v>0</v>
      </c>
      <c r="O20" s="56">
        <v>0</v>
      </c>
      <c r="P20" s="57">
        <v>53704.222000000002</v>
      </c>
      <c r="Q20" s="185">
        <v>1.0888381975770001</v>
      </c>
    </row>
    <row r="21" spans="1:17" ht="14.4" customHeight="1" x14ac:dyDescent="0.3">
      <c r="A21" s="20" t="s">
        <v>49</v>
      </c>
      <c r="B21" s="55">
        <v>2962</v>
      </c>
      <c r="C21" s="56">
        <v>246.833333333334</v>
      </c>
      <c r="D21" s="56">
        <v>247.43299999999999</v>
      </c>
      <c r="E21" s="56">
        <v>243.52699999999999</v>
      </c>
      <c r="F21" s="56">
        <v>245.67400000000001</v>
      </c>
      <c r="G21" s="56">
        <v>238.54</v>
      </c>
      <c r="H21" s="56">
        <v>236.71700000000001</v>
      </c>
      <c r="I21" s="56">
        <v>237.14400000000001</v>
      </c>
      <c r="J21" s="56">
        <v>235.00200000000001</v>
      </c>
      <c r="K21" s="56">
        <v>235.002000000001</v>
      </c>
      <c r="L21" s="56">
        <v>235.03800000000001</v>
      </c>
      <c r="M21" s="56">
        <v>234.52</v>
      </c>
      <c r="N21" s="56">
        <v>0</v>
      </c>
      <c r="O21" s="56">
        <v>0</v>
      </c>
      <c r="P21" s="57">
        <v>2388.5970000000002</v>
      </c>
      <c r="Q21" s="185">
        <v>0.96769628629299997</v>
      </c>
    </row>
    <row r="22" spans="1:17" ht="14.4" customHeight="1" x14ac:dyDescent="0.3">
      <c r="A22" s="19" t="s">
        <v>50</v>
      </c>
      <c r="B22" s="55">
        <v>228</v>
      </c>
      <c r="C22" s="56">
        <v>19</v>
      </c>
      <c r="D22" s="56">
        <v>0</v>
      </c>
      <c r="E22" s="56">
        <v>0</v>
      </c>
      <c r="F22" s="56">
        <v>139.82159999999999</v>
      </c>
      <c r="G22" s="56">
        <v>0</v>
      </c>
      <c r="H22" s="56">
        <v>29.044840000000001</v>
      </c>
      <c r="I22" s="56">
        <v>291.92133999999999</v>
      </c>
      <c r="J22" s="56">
        <v>72.3459</v>
      </c>
      <c r="K22" s="56">
        <v>19.45448</v>
      </c>
      <c r="L22" s="56">
        <v>305.31650999999999</v>
      </c>
      <c r="M22" s="56">
        <v>0</v>
      </c>
      <c r="N22" s="56">
        <v>0</v>
      </c>
      <c r="O22" s="56">
        <v>0</v>
      </c>
      <c r="P22" s="57">
        <v>857.90467000000001</v>
      </c>
      <c r="Q22" s="185">
        <v>4.5152877368419997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0.121059999999</v>
      </c>
      <c r="E24" s="56">
        <v>20.706539999998999</v>
      </c>
      <c r="F24" s="56">
        <v>35.589109999999003</v>
      </c>
      <c r="G24" s="56">
        <v>3.822429999998</v>
      </c>
      <c r="H24" s="56">
        <v>42.872109999999999</v>
      </c>
      <c r="I24" s="56">
        <v>0.30267000000200001</v>
      </c>
      <c r="J24" s="56">
        <v>6.1845400000000001</v>
      </c>
      <c r="K24" s="56">
        <v>1.5005599999999999</v>
      </c>
      <c r="L24" s="56">
        <v>8.6683399999980004</v>
      </c>
      <c r="M24" s="56">
        <v>8.1031000000029998</v>
      </c>
      <c r="N24" s="56">
        <v>0</v>
      </c>
      <c r="O24" s="56">
        <v>0</v>
      </c>
      <c r="P24" s="57">
        <v>127.870460000002</v>
      </c>
      <c r="Q24" s="185"/>
    </row>
    <row r="25" spans="1:17" ht="14.4" customHeight="1" x14ac:dyDescent="0.3">
      <c r="A25" s="21" t="s">
        <v>53</v>
      </c>
      <c r="B25" s="58">
        <v>130407.031084929</v>
      </c>
      <c r="C25" s="59">
        <v>10867.252590410701</v>
      </c>
      <c r="D25" s="59">
        <v>10349.49338</v>
      </c>
      <c r="E25" s="59">
        <v>11449.10708</v>
      </c>
      <c r="F25" s="59">
        <v>12294.284729999999</v>
      </c>
      <c r="G25" s="59">
        <v>10985.07489</v>
      </c>
      <c r="H25" s="59">
        <v>11113.94796</v>
      </c>
      <c r="I25" s="59">
        <v>11090.552949999999</v>
      </c>
      <c r="J25" s="59">
        <v>10287.934719999999</v>
      </c>
      <c r="K25" s="59">
        <v>9612.6278200000306</v>
      </c>
      <c r="L25" s="59">
        <v>11314.059600000001</v>
      </c>
      <c r="M25" s="59">
        <v>12440.61908</v>
      </c>
      <c r="N25" s="59">
        <v>0</v>
      </c>
      <c r="O25" s="59">
        <v>0</v>
      </c>
      <c r="P25" s="60">
        <v>110937.70221</v>
      </c>
      <c r="Q25" s="186">
        <v>1.0208440568299999</v>
      </c>
    </row>
    <row r="26" spans="1:17" ht="14.4" customHeight="1" x14ac:dyDescent="0.3">
      <c r="A26" s="19" t="s">
        <v>54</v>
      </c>
      <c r="B26" s="55">
        <v>9425.2858820788406</v>
      </c>
      <c r="C26" s="56">
        <v>785.44049017323698</v>
      </c>
      <c r="D26" s="56">
        <v>815.89935000000003</v>
      </c>
      <c r="E26" s="56">
        <v>843.36878000000002</v>
      </c>
      <c r="F26" s="56">
        <v>964.78358000000003</v>
      </c>
      <c r="G26" s="56">
        <v>955.10976000000005</v>
      </c>
      <c r="H26" s="56">
        <v>969.38369999999998</v>
      </c>
      <c r="I26" s="56">
        <v>1012.69071</v>
      </c>
      <c r="J26" s="56">
        <v>1054.1873399999999</v>
      </c>
      <c r="K26" s="56">
        <v>1016.26004</v>
      </c>
      <c r="L26" s="56">
        <v>831.32428000000004</v>
      </c>
      <c r="M26" s="56">
        <v>1137.0155999999999</v>
      </c>
      <c r="N26" s="56">
        <v>0</v>
      </c>
      <c r="O26" s="56">
        <v>0</v>
      </c>
      <c r="P26" s="57">
        <v>9600.0231399999993</v>
      </c>
      <c r="Q26" s="185">
        <v>1.222247039732</v>
      </c>
    </row>
    <row r="27" spans="1:17" ht="14.4" customHeight="1" x14ac:dyDescent="0.3">
      <c r="A27" s="22" t="s">
        <v>55</v>
      </c>
      <c r="B27" s="58">
        <v>139832.31696700701</v>
      </c>
      <c r="C27" s="59">
        <v>11652.693080584</v>
      </c>
      <c r="D27" s="59">
        <v>11165.39273</v>
      </c>
      <c r="E27" s="59">
        <v>12292.47586</v>
      </c>
      <c r="F27" s="59">
        <v>13259.068310000001</v>
      </c>
      <c r="G27" s="59">
        <v>11940.184649999999</v>
      </c>
      <c r="H27" s="59">
        <v>12083.33166</v>
      </c>
      <c r="I27" s="59">
        <v>12103.24366</v>
      </c>
      <c r="J27" s="59">
        <v>11342.12206</v>
      </c>
      <c r="K27" s="59">
        <v>10628.887860000001</v>
      </c>
      <c r="L27" s="59">
        <v>12145.383879999999</v>
      </c>
      <c r="M27" s="59">
        <v>13577.634679999999</v>
      </c>
      <c r="N27" s="59">
        <v>0</v>
      </c>
      <c r="O27" s="59">
        <v>0</v>
      </c>
      <c r="P27" s="60">
        <v>120537.72534999999</v>
      </c>
      <c r="Q27" s="186">
        <v>1.0344194643789999</v>
      </c>
    </row>
    <row r="28" spans="1:17" ht="14.4" customHeight="1" x14ac:dyDescent="0.3">
      <c r="A28" s="20" t="s">
        <v>56</v>
      </c>
      <c r="B28" s="55">
        <v>275</v>
      </c>
      <c r="C28" s="56">
        <v>22.916666666666</v>
      </c>
      <c r="D28" s="56">
        <v>6.89316</v>
      </c>
      <c r="E28" s="56">
        <v>13.29327</v>
      </c>
      <c r="F28" s="56">
        <v>86.710179999999994</v>
      </c>
      <c r="G28" s="56">
        <v>22.23959</v>
      </c>
      <c r="H28" s="56">
        <v>33.698430000000002</v>
      </c>
      <c r="I28" s="56">
        <v>38.99147</v>
      </c>
      <c r="J28" s="56">
        <v>22.36562</v>
      </c>
      <c r="K28" s="56">
        <v>14.33376</v>
      </c>
      <c r="L28" s="56">
        <v>32.552509999999998</v>
      </c>
      <c r="M28" s="56">
        <v>11.49526</v>
      </c>
      <c r="N28" s="56">
        <v>0</v>
      </c>
      <c r="O28" s="56">
        <v>0</v>
      </c>
      <c r="P28" s="57">
        <v>282.57324999999997</v>
      </c>
      <c r="Q28" s="185">
        <v>1.23304690909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32.091999999999999</v>
      </c>
      <c r="G31" s="62">
        <v>3.6989999999999998</v>
      </c>
      <c r="H31" s="62">
        <v>0</v>
      </c>
      <c r="I31" s="62">
        <v>0</v>
      </c>
      <c r="J31" s="62">
        <v>0</v>
      </c>
      <c r="K31" s="62">
        <v>0</v>
      </c>
      <c r="L31" s="62">
        <v>138.07418999999999</v>
      </c>
      <c r="M31" s="62">
        <v>0</v>
      </c>
      <c r="N31" s="62">
        <v>0</v>
      </c>
      <c r="O31" s="62">
        <v>0</v>
      </c>
      <c r="P31" s="63">
        <v>173.86519000000001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118757.364997806</v>
      </c>
      <c r="C6" s="701">
        <v>128064.89169999999</v>
      </c>
      <c r="D6" s="702">
        <v>9307.5267021943</v>
      </c>
      <c r="E6" s="703">
        <v>1.078374311373</v>
      </c>
      <c r="F6" s="701">
        <v>130407.031084929</v>
      </c>
      <c r="G6" s="702">
        <v>108672.52590410699</v>
      </c>
      <c r="H6" s="704">
        <v>12440.61908</v>
      </c>
      <c r="I6" s="701">
        <v>110937.70221</v>
      </c>
      <c r="J6" s="702">
        <v>2265.17630589286</v>
      </c>
      <c r="K6" s="705">
        <v>0.85070338069200002</v>
      </c>
    </row>
    <row r="7" spans="1:11" ht="14.4" customHeight="1" thickBot="1" x14ac:dyDescent="0.35">
      <c r="A7" s="720" t="s">
        <v>333</v>
      </c>
      <c r="B7" s="701">
        <v>59597.986346522601</v>
      </c>
      <c r="C7" s="701">
        <v>59909.9015</v>
      </c>
      <c r="D7" s="702">
        <v>311.91515347740602</v>
      </c>
      <c r="E7" s="703">
        <v>1.005233652554</v>
      </c>
      <c r="F7" s="701">
        <v>63657.645403135903</v>
      </c>
      <c r="G7" s="702">
        <v>53048.037835946598</v>
      </c>
      <c r="H7" s="704">
        <v>6518.0280499999999</v>
      </c>
      <c r="I7" s="701">
        <v>50504.83468</v>
      </c>
      <c r="J7" s="702">
        <v>-2543.2031559465399</v>
      </c>
      <c r="K7" s="705">
        <v>0.79338207312099995</v>
      </c>
    </row>
    <row r="8" spans="1:11" ht="14.4" customHeight="1" thickBot="1" x14ac:dyDescent="0.35">
      <c r="A8" s="721" t="s">
        <v>334</v>
      </c>
      <c r="B8" s="701">
        <v>57310.335531419398</v>
      </c>
      <c r="C8" s="701">
        <v>57664.730499999998</v>
      </c>
      <c r="D8" s="702">
        <v>354.394968580549</v>
      </c>
      <c r="E8" s="703">
        <v>1.00618378806</v>
      </c>
      <c r="F8" s="701">
        <v>61399.464507540397</v>
      </c>
      <c r="G8" s="702">
        <v>51166.220422950399</v>
      </c>
      <c r="H8" s="704">
        <v>6331.18505</v>
      </c>
      <c r="I8" s="701">
        <v>48830.097679999999</v>
      </c>
      <c r="J8" s="702">
        <v>-2336.1227429503501</v>
      </c>
      <c r="K8" s="705">
        <v>0.79528539982599999</v>
      </c>
    </row>
    <row r="9" spans="1:11" ht="14.4" customHeight="1" thickBot="1" x14ac:dyDescent="0.35">
      <c r="A9" s="722" t="s">
        <v>335</v>
      </c>
      <c r="B9" s="706">
        <v>0</v>
      </c>
      <c r="C9" s="706">
        <v>2.6440000000000002E-2</v>
      </c>
      <c r="D9" s="707">
        <v>2.6440000000000002E-2</v>
      </c>
      <c r="E9" s="708" t="s">
        <v>330</v>
      </c>
      <c r="F9" s="706">
        <v>0</v>
      </c>
      <c r="G9" s="707">
        <v>0</v>
      </c>
      <c r="H9" s="709">
        <v>3.0999999999999999E-3</v>
      </c>
      <c r="I9" s="706">
        <v>2.4129999999999999E-2</v>
      </c>
      <c r="J9" s="707">
        <v>2.4129999999999999E-2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2.6440000000000002E-2</v>
      </c>
      <c r="D10" s="702">
        <v>2.6440000000000002E-2</v>
      </c>
      <c r="E10" s="711" t="s">
        <v>330</v>
      </c>
      <c r="F10" s="701">
        <v>0</v>
      </c>
      <c r="G10" s="702">
        <v>0</v>
      </c>
      <c r="H10" s="704">
        <v>3.0999999999999999E-3</v>
      </c>
      <c r="I10" s="701">
        <v>2.4129999999999999E-2</v>
      </c>
      <c r="J10" s="702">
        <v>2.4129999999999999E-2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431.40862036026698</v>
      </c>
      <c r="C11" s="706">
        <v>378.78115000000003</v>
      </c>
      <c r="D11" s="707">
        <v>-52.627470360266997</v>
      </c>
      <c r="E11" s="713">
        <v>0.87801015585499997</v>
      </c>
      <c r="F11" s="706">
        <v>376.2</v>
      </c>
      <c r="G11" s="707">
        <v>313.5</v>
      </c>
      <c r="H11" s="709">
        <v>53.641150000000003</v>
      </c>
      <c r="I11" s="706">
        <v>402.87970000000001</v>
      </c>
      <c r="J11" s="707">
        <v>89.3797</v>
      </c>
      <c r="K11" s="714">
        <v>1.0709189261030001</v>
      </c>
    </row>
    <row r="12" spans="1:11" ht="14.4" customHeight="1" thickBot="1" x14ac:dyDescent="0.35">
      <c r="A12" s="723" t="s">
        <v>338</v>
      </c>
      <c r="B12" s="701">
        <v>431.40862036026698</v>
      </c>
      <c r="C12" s="701">
        <v>378.78115000000003</v>
      </c>
      <c r="D12" s="702">
        <v>-52.627470360266997</v>
      </c>
      <c r="E12" s="703">
        <v>0.87801015585499997</v>
      </c>
      <c r="F12" s="701">
        <v>376.2</v>
      </c>
      <c r="G12" s="702">
        <v>313.5</v>
      </c>
      <c r="H12" s="704">
        <v>53.641150000000003</v>
      </c>
      <c r="I12" s="701">
        <v>402.87970000000001</v>
      </c>
      <c r="J12" s="702">
        <v>89.3797</v>
      </c>
      <c r="K12" s="705">
        <v>1.0709189261030001</v>
      </c>
    </row>
    <row r="13" spans="1:11" ht="14.4" customHeight="1" thickBot="1" x14ac:dyDescent="0.35">
      <c r="A13" s="722" t="s">
        <v>339</v>
      </c>
      <c r="B13" s="706">
        <v>4043.08611371593</v>
      </c>
      <c r="C13" s="706">
        <v>3853.3701799999999</v>
      </c>
      <c r="D13" s="707">
        <v>-189.715933715924</v>
      </c>
      <c r="E13" s="713">
        <v>0.95307645487100001</v>
      </c>
      <c r="F13" s="706">
        <v>3902.26432889947</v>
      </c>
      <c r="G13" s="707">
        <v>3251.8869407495599</v>
      </c>
      <c r="H13" s="709">
        <v>328.98554000000001</v>
      </c>
      <c r="I13" s="706">
        <v>2716.7051200000001</v>
      </c>
      <c r="J13" s="707">
        <v>-535.18182074955598</v>
      </c>
      <c r="K13" s="714">
        <v>0.69618685230499999</v>
      </c>
    </row>
    <row r="14" spans="1:11" ht="14.4" customHeight="1" thickBot="1" x14ac:dyDescent="0.35">
      <c r="A14" s="723" t="s">
        <v>340</v>
      </c>
      <c r="B14" s="701">
        <v>2580.4414334573198</v>
      </c>
      <c r="C14" s="701">
        <v>2429.1728400000002</v>
      </c>
      <c r="D14" s="702">
        <v>-151.26859345732001</v>
      </c>
      <c r="E14" s="703">
        <v>0.94137879221099996</v>
      </c>
      <c r="F14" s="701">
        <v>2430.1799724409002</v>
      </c>
      <c r="G14" s="702">
        <v>2025.1499770340799</v>
      </c>
      <c r="H14" s="704">
        <v>238.40192999999999</v>
      </c>
      <c r="I14" s="701">
        <v>1885.98675</v>
      </c>
      <c r="J14" s="702">
        <v>-139.16322703408201</v>
      </c>
      <c r="K14" s="705">
        <v>0.776068756794</v>
      </c>
    </row>
    <row r="15" spans="1:11" ht="14.4" customHeight="1" thickBot="1" x14ac:dyDescent="0.35">
      <c r="A15" s="723" t="s">
        <v>341</v>
      </c>
      <c r="B15" s="701">
        <v>3.000000270838</v>
      </c>
      <c r="C15" s="701">
        <v>9.8532100000000007</v>
      </c>
      <c r="D15" s="702">
        <v>6.8532097291609997</v>
      </c>
      <c r="E15" s="703">
        <v>3.284403036819</v>
      </c>
      <c r="F15" s="701">
        <v>10</v>
      </c>
      <c r="G15" s="702">
        <v>8.333333333333</v>
      </c>
      <c r="H15" s="704">
        <v>4.0598900000000002</v>
      </c>
      <c r="I15" s="701">
        <v>6.13889</v>
      </c>
      <c r="J15" s="702">
        <v>-2.194443333333</v>
      </c>
      <c r="K15" s="705">
        <v>0.61388900000000002</v>
      </c>
    </row>
    <row r="16" spans="1:11" ht="14.4" customHeight="1" thickBot="1" x14ac:dyDescent="0.35">
      <c r="A16" s="723" t="s">
        <v>342</v>
      </c>
      <c r="B16" s="701">
        <v>80.381973092669995</v>
      </c>
      <c r="C16" s="701">
        <v>102.08914</v>
      </c>
      <c r="D16" s="702">
        <v>21.707166907329</v>
      </c>
      <c r="E16" s="703">
        <v>1.2700501875250001</v>
      </c>
      <c r="F16" s="701">
        <v>101.744755758672</v>
      </c>
      <c r="G16" s="702">
        <v>84.787296465560004</v>
      </c>
      <c r="H16" s="704">
        <v>6.4526899999999996</v>
      </c>
      <c r="I16" s="701">
        <v>39.926110000000001</v>
      </c>
      <c r="J16" s="702">
        <v>-44.861186465560003</v>
      </c>
      <c r="K16" s="705">
        <v>0.392414426692</v>
      </c>
    </row>
    <row r="17" spans="1:11" ht="14.4" customHeight="1" thickBot="1" x14ac:dyDescent="0.35">
      <c r="A17" s="723" t="s">
        <v>343</v>
      </c>
      <c r="B17" s="701">
        <v>29.000002618105</v>
      </c>
      <c r="C17" s="701">
        <v>153.74469999999999</v>
      </c>
      <c r="D17" s="702">
        <v>124.74469738189499</v>
      </c>
      <c r="E17" s="703">
        <v>5.301540900689</v>
      </c>
      <c r="F17" s="701">
        <v>190</v>
      </c>
      <c r="G17" s="702">
        <v>158.333333333333</v>
      </c>
      <c r="H17" s="704">
        <v>3.8610000000000002</v>
      </c>
      <c r="I17" s="701">
        <v>75.161320000000003</v>
      </c>
      <c r="J17" s="702">
        <v>-83.172013333332998</v>
      </c>
      <c r="K17" s="705">
        <v>0.39558589473599998</v>
      </c>
    </row>
    <row r="18" spans="1:11" ht="14.4" customHeight="1" thickBot="1" x14ac:dyDescent="0.35">
      <c r="A18" s="723" t="s">
        <v>344</v>
      </c>
      <c r="B18" s="701">
        <v>200.00001805589699</v>
      </c>
      <c r="C18" s="701">
        <v>0</v>
      </c>
      <c r="D18" s="702">
        <v>-200.00001805589699</v>
      </c>
      <c r="E18" s="703">
        <v>0</v>
      </c>
      <c r="F18" s="701">
        <v>0</v>
      </c>
      <c r="G18" s="702">
        <v>0</v>
      </c>
      <c r="H18" s="704">
        <v>0</v>
      </c>
      <c r="I18" s="701">
        <v>0</v>
      </c>
      <c r="J18" s="702">
        <v>0</v>
      </c>
      <c r="K18" s="705">
        <v>0</v>
      </c>
    </row>
    <row r="19" spans="1:11" ht="14.4" customHeight="1" thickBot="1" x14ac:dyDescent="0.35">
      <c r="A19" s="723" t="s">
        <v>345</v>
      </c>
      <c r="B19" s="701">
        <v>900.26295977793905</v>
      </c>
      <c r="C19" s="701">
        <v>896.04726000000096</v>
      </c>
      <c r="D19" s="702">
        <v>-4.215699777937</v>
      </c>
      <c r="E19" s="703">
        <v>0.99531725732700005</v>
      </c>
      <c r="F19" s="701">
        <v>900.33960069989701</v>
      </c>
      <c r="G19" s="702">
        <v>750.28300058324805</v>
      </c>
      <c r="H19" s="704">
        <v>55.26117</v>
      </c>
      <c r="I19" s="701">
        <v>495.52303999999998</v>
      </c>
      <c r="J19" s="702">
        <v>-254.75996058324799</v>
      </c>
      <c r="K19" s="705">
        <v>0.550373480867</v>
      </c>
    </row>
    <row r="20" spans="1:11" ht="14.4" customHeight="1" thickBot="1" x14ac:dyDescent="0.35">
      <c r="A20" s="723" t="s">
        <v>346</v>
      </c>
      <c r="B20" s="701">
        <v>8.9997046857969991</v>
      </c>
      <c r="C20" s="701">
        <v>6.71692</v>
      </c>
      <c r="D20" s="702">
        <v>-2.282784685797</v>
      </c>
      <c r="E20" s="703">
        <v>0.74634893415900005</v>
      </c>
      <c r="F20" s="701">
        <v>10</v>
      </c>
      <c r="G20" s="702">
        <v>8.333333333333</v>
      </c>
      <c r="H20" s="704">
        <v>0</v>
      </c>
      <c r="I20" s="701">
        <v>1.3811899999999999</v>
      </c>
      <c r="J20" s="702">
        <v>-6.9521433333329998</v>
      </c>
      <c r="K20" s="705">
        <v>0.13811899999999999</v>
      </c>
    </row>
    <row r="21" spans="1:11" ht="14.4" customHeight="1" thickBot="1" x14ac:dyDescent="0.35">
      <c r="A21" s="723" t="s">
        <v>347</v>
      </c>
      <c r="B21" s="701">
        <v>241.000021757356</v>
      </c>
      <c r="C21" s="701">
        <v>255.74610999999999</v>
      </c>
      <c r="D21" s="702">
        <v>14.746088242642999</v>
      </c>
      <c r="E21" s="703">
        <v>1.061187082619</v>
      </c>
      <c r="F21" s="701">
        <v>260</v>
      </c>
      <c r="G21" s="702">
        <v>216.666666666667</v>
      </c>
      <c r="H21" s="704">
        <v>20.94886</v>
      </c>
      <c r="I21" s="701">
        <v>212.58781999999999</v>
      </c>
      <c r="J21" s="702">
        <v>-4.0788466666660002</v>
      </c>
      <c r="K21" s="705">
        <v>0.817645461538</v>
      </c>
    </row>
    <row r="22" spans="1:11" ht="14.4" customHeight="1" thickBot="1" x14ac:dyDescent="0.35">
      <c r="A22" s="722" t="s">
        <v>348</v>
      </c>
      <c r="B22" s="706">
        <v>1373.74146702544</v>
      </c>
      <c r="C22" s="706">
        <v>1345.915</v>
      </c>
      <c r="D22" s="707">
        <v>-27.826467025443002</v>
      </c>
      <c r="E22" s="713">
        <v>0.97974402921199999</v>
      </c>
      <c r="F22" s="706">
        <v>1468.7882970866899</v>
      </c>
      <c r="G22" s="707">
        <v>1223.9902475722399</v>
      </c>
      <c r="H22" s="709">
        <v>119.69</v>
      </c>
      <c r="I22" s="706">
        <v>1332.2840000000001</v>
      </c>
      <c r="J22" s="707">
        <v>108.293752427759</v>
      </c>
      <c r="K22" s="714">
        <v>0.907063327398</v>
      </c>
    </row>
    <row r="23" spans="1:11" ht="14.4" customHeight="1" thickBot="1" x14ac:dyDescent="0.35">
      <c r="A23" s="723" t="s">
        <v>349</v>
      </c>
      <c r="B23" s="701">
        <v>1262.8319243691701</v>
      </c>
      <c r="C23" s="701">
        <v>1238.701</v>
      </c>
      <c r="D23" s="702">
        <v>-24.130924369172</v>
      </c>
      <c r="E23" s="703">
        <v>0.98089142038300003</v>
      </c>
      <c r="F23" s="701">
        <v>1345.2507633842499</v>
      </c>
      <c r="G23" s="702">
        <v>1121.0423028202099</v>
      </c>
      <c r="H23" s="704">
        <v>114.71</v>
      </c>
      <c r="I23" s="701">
        <v>1249.73</v>
      </c>
      <c r="J23" s="702">
        <v>128.68769717978901</v>
      </c>
      <c r="K23" s="705">
        <v>0.92899408349400003</v>
      </c>
    </row>
    <row r="24" spans="1:11" ht="14.4" customHeight="1" thickBot="1" x14ac:dyDescent="0.35">
      <c r="A24" s="723" t="s">
        <v>350</v>
      </c>
      <c r="B24" s="701">
        <v>110.909542656271</v>
      </c>
      <c r="C24" s="701">
        <v>107.214</v>
      </c>
      <c r="D24" s="702">
        <v>-3.6955426562709999</v>
      </c>
      <c r="E24" s="703">
        <v>0.96667966914500003</v>
      </c>
      <c r="F24" s="701">
        <v>123.53753370243599</v>
      </c>
      <c r="G24" s="702">
        <v>102.94794475203</v>
      </c>
      <c r="H24" s="704">
        <v>4.9800000000000004</v>
      </c>
      <c r="I24" s="701">
        <v>82.554000000000002</v>
      </c>
      <c r="J24" s="702">
        <v>-20.393944752029</v>
      </c>
      <c r="K24" s="705">
        <v>0.66825034890799995</v>
      </c>
    </row>
    <row r="25" spans="1:11" ht="14.4" customHeight="1" thickBot="1" x14ac:dyDescent="0.35">
      <c r="A25" s="722" t="s">
        <v>351</v>
      </c>
      <c r="B25" s="706">
        <v>45597.178202747797</v>
      </c>
      <c r="C25" s="706">
        <v>45894.293769999997</v>
      </c>
      <c r="D25" s="707">
        <v>297.115567252142</v>
      </c>
      <c r="E25" s="713">
        <v>1.0065160954900001</v>
      </c>
      <c r="F25" s="706">
        <v>48978.265129453997</v>
      </c>
      <c r="G25" s="707">
        <v>40815.220941211701</v>
      </c>
      <c r="H25" s="709">
        <v>5223.6572200000001</v>
      </c>
      <c r="I25" s="706">
        <v>39209.915990000001</v>
      </c>
      <c r="J25" s="707">
        <v>-1605.30495121167</v>
      </c>
      <c r="K25" s="714">
        <v>0.80055746944799999</v>
      </c>
    </row>
    <row r="26" spans="1:11" ht="14.4" customHeight="1" thickBot="1" x14ac:dyDescent="0.35">
      <c r="A26" s="723" t="s">
        <v>352</v>
      </c>
      <c r="B26" s="701">
        <v>29616.1808468532</v>
      </c>
      <c r="C26" s="701">
        <v>30144.317719999999</v>
      </c>
      <c r="D26" s="702">
        <v>528.13687314676599</v>
      </c>
      <c r="E26" s="703">
        <v>1.0178327136730001</v>
      </c>
      <c r="F26" s="701">
        <v>29551</v>
      </c>
      <c r="G26" s="702">
        <v>24625.833333333299</v>
      </c>
      <c r="H26" s="704">
        <v>3309.5009599999998</v>
      </c>
      <c r="I26" s="701">
        <v>24685.352459999998</v>
      </c>
      <c r="J26" s="702">
        <v>59.519126666677003</v>
      </c>
      <c r="K26" s="705">
        <v>0.83534744881699996</v>
      </c>
    </row>
    <row r="27" spans="1:11" ht="14.4" customHeight="1" thickBot="1" x14ac:dyDescent="0.35">
      <c r="A27" s="723" t="s">
        <v>353</v>
      </c>
      <c r="B27" s="701">
        <v>5790.8500502708603</v>
      </c>
      <c r="C27" s="701">
        <v>6378.6307500000003</v>
      </c>
      <c r="D27" s="702">
        <v>587.78069972914398</v>
      </c>
      <c r="E27" s="703">
        <v>1.1015016266390001</v>
      </c>
      <c r="F27" s="701">
        <v>6644.8336685412296</v>
      </c>
      <c r="G27" s="702">
        <v>5537.3613904510203</v>
      </c>
      <c r="H27" s="704">
        <v>528.75252</v>
      </c>
      <c r="I27" s="701">
        <v>4672.5245400000003</v>
      </c>
      <c r="J27" s="702">
        <v>-864.83685045102197</v>
      </c>
      <c r="K27" s="705">
        <v>0.703181565269</v>
      </c>
    </row>
    <row r="28" spans="1:11" ht="14.4" customHeight="1" thickBot="1" x14ac:dyDescent="0.35">
      <c r="A28" s="723" t="s">
        <v>354</v>
      </c>
      <c r="B28" s="701">
        <v>1199.5548610328899</v>
      </c>
      <c r="C28" s="701">
        <v>537.54690000000005</v>
      </c>
      <c r="D28" s="702">
        <v>-662.00796103289201</v>
      </c>
      <c r="E28" s="703">
        <v>0.44812198046200002</v>
      </c>
      <c r="F28" s="701">
        <v>1038.1861801872301</v>
      </c>
      <c r="G28" s="702">
        <v>865.15515015602102</v>
      </c>
      <c r="H28" s="704">
        <v>138.95259999999999</v>
      </c>
      <c r="I28" s="701">
        <v>834.79988000000003</v>
      </c>
      <c r="J28" s="702">
        <v>-30.355270156021</v>
      </c>
      <c r="K28" s="705">
        <v>0.80409457949899998</v>
      </c>
    </row>
    <row r="29" spans="1:11" ht="14.4" customHeight="1" thickBot="1" x14ac:dyDescent="0.35">
      <c r="A29" s="723" t="s">
        <v>355</v>
      </c>
      <c r="B29" s="701">
        <v>99.999985045909</v>
      </c>
      <c r="C29" s="701">
        <v>49.231140000000003</v>
      </c>
      <c r="D29" s="702">
        <v>-50.768845045909003</v>
      </c>
      <c r="E29" s="703">
        <v>0.49231147362</v>
      </c>
      <c r="F29" s="701">
        <v>50</v>
      </c>
      <c r="G29" s="702">
        <v>41.666666666666003</v>
      </c>
      <c r="H29" s="704">
        <v>0</v>
      </c>
      <c r="I29" s="701">
        <v>7.6366300000000003</v>
      </c>
      <c r="J29" s="702">
        <v>-34.030036666666</v>
      </c>
      <c r="K29" s="705">
        <v>0.1527326</v>
      </c>
    </row>
    <row r="30" spans="1:11" ht="14.4" customHeight="1" thickBot="1" x14ac:dyDescent="0.35">
      <c r="A30" s="723" t="s">
        <v>356</v>
      </c>
      <c r="B30" s="701">
        <v>0.12705001147</v>
      </c>
      <c r="C30" s="701">
        <v>0</v>
      </c>
      <c r="D30" s="702">
        <v>-0.12705001147</v>
      </c>
      <c r="E30" s="703">
        <v>0</v>
      </c>
      <c r="F30" s="701">
        <v>0</v>
      </c>
      <c r="G30" s="702">
        <v>0</v>
      </c>
      <c r="H30" s="704">
        <v>0</v>
      </c>
      <c r="I30" s="701">
        <v>0</v>
      </c>
      <c r="J30" s="702">
        <v>0</v>
      </c>
      <c r="K30" s="705">
        <v>0</v>
      </c>
    </row>
    <row r="31" spans="1:11" ht="14.4" customHeight="1" thickBot="1" x14ac:dyDescent="0.35">
      <c r="A31" s="723" t="s">
        <v>357</v>
      </c>
      <c r="B31" s="701">
        <v>1300.04249854114</v>
      </c>
      <c r="C31" s="701">
        <v>1340.3025399999999</v>
      </c>
      <c r="D31" s="702">
        <v>40.260041458861998</v>
      </c>
      <c r="E31" s="703">
        <v>1.030968250271</v>
      </c>
      <c r="F31" s="701">
        <v>1379.6719314330001</v>
      </c>
      <c r="G31" s="702">
        <v>1149.7266095274999</v>
      </c>
      <c r="H31" s="704">
        <v>148.21742</v>
      </c>
      <c r="I31" s="701">
        <v>1235.7067099999999</v>
      </c>
      <c r="J31" s="702">
        <v>85.980100472497</v>
      </c>
      <c r="K31" s="705">
        <v>0.89565256917000002</v>
      </c>
    </row>
    <row r="32" spans="1:11" ht="14.4" customHeight="1" thickBot="1" x14ac:dyDescent="0.35">
      <c r="A32" s="723" t="s">
        <v>358</v>
      </c>
      <c r="B32" s="701">
        <v>5436.3977930396204</v>
      </c>
      <c r="C32" s="701">
        <v>5557.4649900000004</v>
      </c>
      <c r="D32" s="702">
        <v>121.067196960386</v>
      </c>
      <c r="E32" s="703">
        <v>1.022269745807</v>
      </c>
      <c r="F32" s="701">
        <v>6878.3635151039098</v>
      </c>
      <c r="G32" s="702">
        <v>5731.9695959199298</v>
      </c>
      <c r="H32" s="704">
        <v>639.86321999999996</v>
      </c>
      <c r="I32" s="701">
        <v>5140.0507100000004</v>
      </c>
      <c r="J32" s="702">
        <v>-591.91888591992301</v>
      </c>
      <c r="K32" s="705">
        <v>0.74727814235300005</v>
      </c>
    </row>
    <row r="33" spans="1:11" ht="14.4" customHeight="1" thickBot="1" x14ac:dyDescent="0.35">
      <c r="A33" s="723" t="s">
        <v>359</v>
      </c>
      <c r="B33" s="701">
        <v>599.63053394264398</v>
      </c>
      <c r="C33" s="701">
        <v>480.03375999999997</v>
      </c>
      <c r="D33" s="702">
        <v>-119.59677394264401</v>
      </c>
      <c r="E33" s="703">
        <v>0.80054922627699998</v>
      </c>
      <c r="F33" s="701">
        <v>674.65254629845299</v>
      </c>
      <c r="G33" s="702">
        <v>562.21045524870999</v>
      </c>
      <c r="H33" s="704">
        <v>72.875879999999995</v>
      </c>
      <c r="I33" s="701">
        <v>566.99030000000005</v>
      </c>
      <c r="J33" s="702">
        <v>4.7798447512889997</v>
      </c>
      <c r="K33" s="705">
        <v>0.84041823174100005</v>
      </c>
    </row>
    <row r="34" spans="1:11" ht="14.4" customHeight="1" thickBot="1" x14ac:dyDescent="0.35">
      <c r="A34" s="723" t="s">
        <v>360</v>
      </c>
      <c r="B34" s="701">
        <v>750.00006770961295</v>
      </c>
      <c r="C34" s="701">
        <v>667.84613000000002</v>
      </c>
      <c r="D34" s="702">
        <v>-82.153937709613004</v>
      </c>
      <c r="E34" s="703">
        <v>0.890461426276</v>
      </c>
      <c r="F34" s="701">
        <v>1265.5579632593499</v>
      </c>
      <c r="G34" s="702">
        <v>1054.63163604946</v>
      </c>
      <c r="H34" s="704">
        <v>151.12204</v>
      </c>
      <c r="I34" s="701">
        <v>1033.1376700000001</v>
      </c>
      <c r="J34" s="702">
        <v>-21.493966049455</v>
      </c>
      <c r="K34" s="705">
        <v>0.81634954699200002</v>
      </c>
    </row>
    <row r="35" spans="1:11" ht="14.4" customHeight="1" thickBot="1" x14ac:dyDescent="0.35">
      <c r="A35" s="723" t="s">
        <v>361</v>
      </c>
      <c r="B35" s="701">
        <v>350.00003159781897</v>
      </c>
      <c r="C35" s="701">
        <v>224.62414000000001</v>
      </c>
      <c r="D35" s="702">
        <v>-125.37589159781901</v>
      </c>
      <c r="E35" s="703">
        <v>0.64178319920299998</v>
      </c>
      <c r="F35" s="701">
        <v>586.14951963189003</v>
      </c>
      <c r="G35" s="702">
        <v>488.45793302657501</v>
      </c>
      <c r="H35" s="704">
        <v>126.62573999999999</v>
      </c>
      <c r="I35" s="701">
        <v>442.38688000000002</v>
      </c>
      <c r="J35" s="702">
        <v>-46.071053026573999</v>
      </c>
      <c r="K35" s="705">
        <v>0.75473384381099995</v>
      </c>
    </row>
    <row r="36" spans="1:11" ht="14.4" customHeight="1" thickBot="1" x14ac:dyDescent="0.35">
      <c r="A36" s="723" t="s">
        <v>362</v>
      </c>
      <c r="B36" s="701">
        <v>357.394475945561</v>
      </c>
      <c r="C36" s="701">
        <v>364.06065999999998</v>
      </c>
      <c r="D36" s="702">
        <v>6.6661840544390003</v>
      </c>
      <c r="E36" s="703">
        <v>1.018652174286</v>
      </c>
      <c r="F36" s="701">
        <v>409.84980499896102</v>
      </c>
      <c r="G36" s="702">
        <v>341.54150416580097</v>
      </c>
      <c r="H36" s="704">
        <v>34.95026</v>
      </c>
      <c r="I36" s="701">
        <v>320.1114</v>
      </c>
      <c r="J36" s="702">
        <v>-21.4301041658</v>
      </c>
      <c r="K36" s="705">
        <v>0.78104563207199995</v>
      </c>
    </row>
    <row r="37" spans="1:11" ht="14.4" customHeight="1" thickBot="1" x14ac:dyDescent="0.35">
      <c r="A37" s="723" t="s">
        <v>363</v>
      </c>
      <c r="B37" s="701">
        <v>11.000000993074</v>
      </c>
      <c r="C37" s="701">
        <v>22.203379999999999</v>
      </c>
      <c r="D37" s="702">
        <v>11.203379006924999</v>
      </c>
      <c r="E37" s="703">
        <v>2.0184889086800002</v>
      </c>
      <c r="F37" s="701">
        <v>35</v>
      </c>
      <c r="G37" s="702">
        <v>29.166666666666</v>
      </c>
      <c r="H37" s="704">
        <v>8.9317399999999996</v>
      </c>
      <c r="I37" s="701">
        <v>44.65869</v>
      </c>
      <c r="J37" s="702">
        <v>15.492023333333</v>
      </c>
      <c r="K37" s="705">
        <v>1.2759625714280001</v>
      </c>
    </row>
    <row r="38" spans="1:11" ht="14.4" customHeight="1" thickBot="1" x14ac:dyDescent="0.35">
      <c r="A38" s="723" t="s">
        <v>364</v>
      </c>
      <c r="B38" s="701">
        <v>0</v>
      </c>
      <c r="C38" s="701">
        <v>0</v>
      </c>
      <c r="D38" s="702">
        <v>0</v>
      </c>
      <c r="E38" s="703">
        <v>0</v>
      </c>
      <c r="F38" s="701">
        <v>15</v>
      </c>
      <c r="G38" s="702">
        <v>12.5</v>
      </c>
      <c r="H38" s="704">
        <v>0</v>
      </c>
      <c r="I38" s="701">
        <v>0</v>
      </c>
      <c r="J38" s="702">
        <v>-12.5</v>
      </c>
      <c r="K38" s="705">
        <v>0</v>
      </c>
    </row>
    <row r="39" spans="1:11" ht="14.4" customHeight="1" thickBot="1" x14ac:dyDescent="0.35">
      <c r="A39" s="723" t="s">
        <v>365</v>
      </c>
      <c r="B39" s="701">
        <v>51.000004604253</v>
      </c>
      <c r="C39" s="701">
        <v>47.41816</v>
      </c>
      <c r="D39" s="702">
        <v>-3.5818446042529999</v>
      </c>
      <c r="E39" s="703">
        <v>0.92976775919800003</v>
      </c>
      <c r="F39" s="701">
        <v>50</v>
      </c>
      <c r="G39" s="702">
        <v>41.666666666666003</v>
      </c>
      <c r="H39" s="704">
        <v>2.24899</v>
      </c>
      <c r="I39" s="701">
        <v>30.539400000000001</v>
      </c>
      <c r="J39" s="702">
        <v>-11.127266666665999</v>
      </c>
      <c r="K39" s="705">
        <v>0.610788</v>
      </c>
    </row>
    <row r="40" spans="1:11" ht="14.4" customHeight="1" thickBot="1" x14ac:dyDescent="0.35">
      <c r="A40" s="723" t="s">
        <v>366</v>
      </c>
      <c r="B40" s="701">
        <v>35.000003159781997</v>
      </c>
      <c r="C40" s="701">
        <v>72.599999999999</v>
      </c>
      <c r="D40" s="702">
        <v>37.599996840217997</v>
      </c>
      <c r="E40" s="703">
        <v>2.0742855270199998</v>
      </c>
      <c r="F40" s="701">
        <v>400</v>
      </c>
      <c r="G40" s="702">
        <v>333.33333333333297</v>
      </c>
      <c r="H40" s="704">
        <v>0</v>
      </c>
      <c r="I40" s="701">
        <v>196.02072000000001</v>
      </c>
      <c r="J40" s="702">
        <v>-137.31261333333299</v>
      </c>
      <c r="K40" s="705">
        <v>0.49005179999999998</v>
      </c>
    </row>
    <row r="41" spans="1:11" ht="14.4" customHeight="1" thickBot="1" x14ac:dyDescent="0.35">
      <c r="A41" s="723" t="s">
        <v>367</v>
      </c>
      <c r="B41" s="701">
        <v>0</v>
      </c>
      <c r="C41" s="701">
        <v>8.0134999999990004</v>
      </c>
      <c r="D41" s="702">
        <v>8.0134999999990004</v>
      </c>
      <c r="E41" s="711" t="s">
        <v>368</v>
      </c>
      <c r="F41" s="701">
        <v>0</v>
      </c>
      <c r="G41" s="702">
        <v>0</v>
      </c>
      <c r="H41" s="704">
        <v>0</v>
      </c>
      <c r="I41" s="701">
        <v>0</v>
      </c>
      <c r="J41" s="702">
        <v>0</v>
      </c>
      <c r="K41" s="712" t="s">
        <v>330</v>
      </c>
    </row>
    <row r="42" spans="1:11" ht="14.4" customHeight="1" thickBot="1" x14ac:dyDescent="0.35">
      <c r="A42" s="722" t="s">
        <v>369</v>
      </c>
      <c r="B42" s="706">
        <v>877.77556332471102</v>
      </c>
      <c r="C42" s="706">
        <v>937.84551999999996</v>
      </c>
      <c r="D42" s="707">
        <v>60.069956675288999</v>
      </c>
      <c r="E42" s="713">
        <v>1.0684343005029999</v>
      </c>
      <c r="F42" s="706">
        <v>1018.90607719141</v>
      </c>
      <c r="G42" s="707">
        <v>849.088397659512</v>
      </c>
      <c r="H42" s="709">
        <v>83.700580000000002</v>
      </c>
      <c r="I42" s="706">
        <v>778.89617999999996</v>
      </c>
      <c r="J42" s="707">
        <v>-70.192217659511002</v>
      </c>
      <c r="K42" s="714">
        <v>0.76444355121200003</v>
      </c>
    </row>
    <row r="43" spans="1:11" ht="14.4" customHeight="1" thickBot="1" x14ac:dyDescent="0.35">
      <c r="A43" s="723" t="s">
        <v>370</v>
      </c>
      <c r="B43" s="701">
        <v>753.09435750127898</v>
      </c>
      <c r="C43" s="701">
        <v>756.50063999999998</v>
      </c>
      <c r="D43" s="702">
        <v>3.40628249872</v>
      </c>
      <c r="E43" s="703">
        <v>1.0045230487579999</v>
      </c>
      <c r="F43" s="701">
        <v>966.44944903164401</v>
      </c>
      <c r="G43" s="702">
        <v>805.37454085970398</v>
      </c>
      <c r="H43" s="704">
        <v>73.686390000000003</v>
      </c>
      <c r="I43" s="701">
        <v>644.74476000000004</v>
      </c>
      <c r="J43" s="702">
        <v>-160.629780859703</v>
      </c>
      <c r="K43" s="705">
        <v>0.66712724669199996</v>
      </c>
    </row>
    <row r="44" spans="1:11" ht="14.4" customHeight="1" thickBot="1" x14ac:dyDescent="0.35">
      <c r="A44" s="723" t="s">
        <v>371</v>
      </c>
      <c r="B44" s="701">
        <v>124.68120582343199</v>
      </c>
      <c r="C44" s="701">
        <v>181.34487999999999</v>
      </c>
      <c r="D44" s="702">
        <v>56.663674176568001</v>
      </c>
      <c r="E44" s="703">
        <v>1.454468448571</v>
      </c>
      <c r="F44" s="701">
        <v>52.456628159768997</v>
      </c>
      <c r="G44" s="702">
        <v>43.713856799807999</v>
      </c>
      <c r="H44" s="704">
        <v>10.014189999999999</v>
      </c>
      <c r="I44" s="701">
        <v>134.15142</v>
      </c>
      <c r="J44" s="702">
        <v>90.437563200192002</v>
      </c>
      <c r="K44" s="705">
        <v>2.5573778701780001</v>
      </c>
    </row>
    <row r="45" spans="1:11" ht="14.4" customHeight="1" thickBot="1" x14ac:dyDescent="0.35">
      <c r="A45" s="722" t="s">
        <v>372</v>
      </c>
      <c r="B45" s="706">
        <v>783.51555037309004</v>
      </c>
      <c r="C45" s="706">
        <v>916.47313000000099</v>
      </c>
      <c r="D45" s="707">
        <v>132.95757962690999</v>
      </c>
      <c r="E45" s="713">
        <v>1.1696936066720001</v>
      </c>
      <c r="F45" s="706">
        <v>923.64124991585595</v>
      </c>
      <c r="G45" s="707">
        <v>769.70104159654602</v>
      </c>
      <c r="H45" s="709">
        <v>102.60281999999999</v>
      </c>
      <c r="I45" s="706">
        <v>773.56795999999997</v>
      </c>
      <c r="J45" s="707">
        <v>3.866918403453</v>
      </c>
      <c r="K45" s="714">
        <v>0.83751993544000003</v>
      </c>
    </row>
    <row r="46" spans="1:11" ht="14.4" customHeight="1" thickBot="1" x14ac:dyDescent="0.35">
      <c r="A46" s="723" t="s">
        <v>373</v>
      </c>
      <c r="B46" s="701">
        <v>69.049425952620993</v>
      </c>
      <c r="C46" s="701">
        <v>47.790599999999998</v>
      </c>
      <c r="D46" s="702">
        <v>-21.258825952620999</v>
      </c>
      <c r="E46" s="703">
        <v>0.69212161202800004</v>
      </c>
      <c r="F46" s="701">
        <v>0</v>
      </c>
      <c r="G46" s="702">
        <v>0</v>
      </c>
      <c r="H46" s="704">
        <v>2.95119</v>
      </c>
      <c r="I46" s="701">
        <v>15.712009999999999</v>
      </c>
      <c r="J46" s="702">
        <v>15.712009999999999</v>
      </c>
      <c r="K46" s="712" t="s">
        <v>330</v>
      </c>
    </row>
    <row r="47" spans="1:11" ht="14.4" customHeight="1" thickBot="1" x14ac:dyDescent="0.35">
      <c r="A47" s="723" t="s">
        <v>374</v>
      </c>
      <c r="B47" s="701">
        <v>24.777508494869998</v>
      </c>
      <c r="C47" s="701">
        <v>17.300809999999998</v>
      </c>
      <c r="D47" s="702">
        <v>-7.4766984948699999</v>
      </c>
      <c r="E47" s="703">
        <v>0.69824655709700001</v>
      </c>
      <c r="F47" s="701">
        <v>54</v>
      </c>
      <c r="G47" s="702">
        <v>45</v>
      </c>
      <c r="H47" s="704">
        <v>1.6507000000000001</v>
      </c>
      <c r="I47" s="701">
        <v>25.550660000000001</v>
      </c>
      <c r="J47" s="702">
        <v>-19.449339999999999</v>
      </c>
      <c r="K47" s="705">
        <v>0.47316037037000003</v>
      </c>
    </row>
    <row r="48" spans="1:11" ht="14.4" customHeight="1" thickBot="1" x14ac:dyDescent="0.35">
      <c r="A48" s="723" t="s">
        <v>375</v>
      </c>
      <c r="B48" s="701">
        <v>324.20741032994698</v>
      </c>
      <c r="C48" s="701">
        <v>426.70562000000098</v>
      </c>
      <c r="D48" s="702">
        <v>102.498209670054</v>
      </c>
      <c r="E48" s="703">
        <v>1.3161501137980001</v>
      </c>
      <c r="F48" s="701">
        <v>430.19281078585999</v>
      </c>
      <c r="G48" s="702">
        <v>358.49400898821699</v>
      </c>
      <c r="H48" s="704">
        <v>51.484900000000003</v>
      </c>
      <c r="I48" s="701">
        <v>333.54761999999999</v>
      </c>
      <c r="J48" s="702">
        <v>-24.946388988216</v>
      </c>
      <c r="K48" s="705">
        <v>0.77534447726</v>
      </c>
    </row>
    <row r="49" spans="1:11" ht="14.4" customHeight="1" thickBot="1" x14ac:dyDescent="0.35">
      <c r="A49" s="723" t="s">
        <v>376</v>
      </c>
      <c r="B49" s="701">
        <v>127.707182277577</v>
      </c>
      <c r="C49" s="701">
        <v>133.68302</v>
      </c>
      <c r="D49" s="702">
        <v>5.9758377224229999</v>
      </c>
      <c r="E49" s="703">
        <v>1.0467932783089999</v>
      </c>
      <c r="F49" s="701">
        <v>155.54362072078499</v>
      </c>
      <c r="G49" s="702">
        <v>129.61968393398701</v>
      </c>
      <c r="H49" s="704">
        <v>12.56645</v>
      </c>
      <c r="I49" s="701">
        <v>124.68156</v>
      </c>
      <c r="J49" s="702">
        <v>-4.9381239339869998</v>
      </c>
      <c r="K49" s="705">
        <v>0.80158581510500004</v>
      </c>
    </row>
    <row r="50" spans="1:11" ht="14.4" customHeight="1" thickBot="1" x14ac:dyDescent="0.35">
      <c r="A50" s="723" t="s">
        <v>377</v>
      </c>
      <c r="B50" s="701">
        <v>21.858587912023001</v>
      </c>
      <c r="C50" s="701">
        <v>37.550420000000003</v>
      </c>
      <c r="D50" s="702">
        <v>15.691832087977</v>
      </c>
      <c r="E50" s="703">
        <v>1.7178794966590001</v>
      </c>
      <c r="F50" s="701">
        <v>36.767253321142</v>
      </c>
      <c r="G50" s="702">
        <v>30.639377767618001</v>
      </c>
      <c r="H50" s="704">
        <v>4.36503</v>
      </c>
      <c r="I50" s="701">
        <v>41.248480000000001</v>
      </c>
      <c r="J50" s="702">
        <v>10.609102232381</v>
      </c>
      <c r="K50" s="705">
        <v>1.121880920495</v>
      </c>
    </row>
    <row r="51" spans="1:11" ht="14.4" customHeight="1" thickBot="1" x14ac:dyDescent="0.35">
      <c r="A51" s="723" t="s">
        <v>378</v>
      </c>
      <c r="B51" s="701">
        <v>0</v>
      </c>
      <c r="C51" s="701">
        <v>4.9372999999999996</v>
      </c>
      <c r="D51" s="702">
        <v>4.9372999999999996</v>
      </c>
      <c r="E51" s="711" t="s">
        <v>330</v>
      </c>
      <c r="F51" s="701">
        <v>0</v>
      </c>
      <c r="G51" s="702">
        <v>0</v>
      </c>
      <c r="H51" s="704">
        <v>0</v>
      </c>
      <c r="I51" s="701">
        <v>2.28389</v>
      </c>
      <c r="J51" s="702">
        <v>2.28389</v>
      </c>
      <c r="K51" s="712" t="s">
        <v>330</v>
      </c>
    </row>
    <row r="52" spans="1:11" ht="14.4" customHeight="1" thickBot="1" x14ac:dyDescent="0.35">
      <c r="A52" s="723" t="s">
        <v>379</v>
      </c>
      <c r="B52" s="701">
        <v>0</v>
      </c>
      <c r="C52" s="701">
        <v>0.63646000000000003</v>
      </c>
      <c r="D52" s="702">
        <v>0.63646000000000003</v>
      </c>
      <c r="E52" s="711" t="s">
        <v>368</v>
      </c>
      <c r="F52" s="701">
        <v>0</v>
      </c>
      <c r="G52" s="702">
        <v>0</v>
      </c>
      <c r="H52" s="704">
        <v>7.2991799999999998</v>
      </c>
      <c r="I52" s="701">
        <v>28.910889999999998</v>
      </c>
      <c r="J52" s="702">
        <v>28.910889999999998</v>
      </c>
      <c r="K52" s="712" t="s">
        <v>368</v>
      </c>
    </row>
    <row r="53" spans="1:11" ht="14.4" customHeight="1" thickBot="1" x14ac:dyDescent="0.35">
      <c r="A53" s="723" t="s">
        <v>380</v>
      </c>
      <c r="B53" s="701">
        <v>18.664449045276999</v>
      </c>
      <c r="C53" s="701">
        <v>8.1139399999999995</v>
      </c>
      <c r="D53" s="702">
        <v>-10.550509045277</v>
      </c>
      <c r="E53" s="703">
        <v>0.43472700320800001</v>
      </c>
      <c r="F53" s="701">
        <v>10</v>
      </c>
      <c r="G53" s="702">
        <v>8.333333333333</v>
      </c>
      <c r="H53" s="704">
        <v>0.20629</v>
      </c>
      <c r="I53" s="701">
        <v>0.87466999999999995</v>
      </c>
      <c r="J53" s="702">
        <v>-7.4586633333329999</v>
      </c>
      <c r="K53" s="705">
        <v>8.7466999998999997E-2</v>
      </c>
    </row>
    <row r="54" spans="1:11" ht="14.4" customHeight="1" thickBot="1" x14ac:dyDescent="0.35">
      <c r="A54" s="723" t="s">
        <v>381</v>
      </c>
      <c r="B54" s="701">
        <v>21.00813340913</v>
      </c>
      <c r="C54" s="701">
        <v>0</v>
      </c>
      <c r="D54" s="702">
        <v>-21.00813340913</v>
      </c>
      <c r="E54" s="703">
        <v>0</v>
      </c>
      <c r="F54" s="701">
        <v>0</v>
      </c>
      <c r="G54" s="702">
        <v>0</v>
      </c>
      <c r="H54" s="704">
        <v>2.7829999999999999</v>
      </c>
      <c r="I54" s="701">
        <v>2.7829999999999999</v>
      </c>
      <c r="J54" s="702">
        <v>2.7829999999999999</v>
      </c>
      <c r="K54" s="712" t="s">
        <v>368</v>
      </c>
    </row>
    <row r="55" spans="1:11" ht="14.4" customHeight="1" thickBot="1" x14ac:dyDescent="0.35">
      <c r="A55" s="723" t="s">
        <v>382</v>
      </c>
      <c r="B55" s="701">
        <v>53.977878987159997</v>
      </c>
      <c r="C55" s="701">
        <v>50.605080000000001</v>
      </c>
      <c r="D55" s="702">
        <v>-3.3727989871599999</v>
      </c>
      <c r="E55" s="703">
        <v>0.93751516268400004</v>
      </c>
      <c r="F55" s="701">
        <v>65.762953754067993</v>
      </c>
      <c r="G55" s="702">
        <v>54.802461461722999</v>
      </c>
      <c r="H55" s="704">
        <v>5.2228599999999998</v>
      </c>
      <c r="I55" s="701">
        <v>44.067489999999999</v>
      </c>
      <c r="J55" s="702">
        <v>-10.734971461722999</v>
      </c>
      <c r="K55" s="705">
        <v>0.67009596565200003</v>
      </c>
    </row>
    <row r="56" spans="1:11" ht="14.4" customHeight="1" thickBot="1" x14ac:dyDescent="0.35">
      <c r="A56" s="723" t="s">
        <v>383</v>
      </c>
      <c r="B56" s="701">
        <v>0</v>
      </c>
      <c r="C56" s="701">
        <v>9.3819999999989996</v>
      </c>
      <c r="D56" s="702">
        <v>9.3819999999989996</v>
      </c>
      <c r="E56" s="711" t="s">
        <v>368</v>
      </c>
      <c r="F56" s="701">
        <v>0</v>
      </c>
      <c r="G56" s="702">
        <v>0</v>
      </c>
      <c r="H56" s="704">
        <v>0</v>
      </c>
      <c r="I56" s="701">
        <v>0.69899999999899998</v>
      </c>
      <c r="J56" s="702">
        <v>0.69899999999899998</v>
      </c>
      <c r="K56" s="712" t="s">
        <v>330</v>
      </c>
    </row>
    <row r="57" spans="1:11" ht="14.4" customHeight="1" thickBot="1" x14ac:dyDescent="0.35">
      <c r="A57" s="723" t="s">
        <v>384</v>
      </c>
      <c r="B57" s="701">
        <v>0</v>
      </c>
      <c r="C57" s="701">
        <v>9.1959999999999997</v>
      </c>
      <c r="D57" s="702">
        <v>9.1959999999999997</v>
      </c>
      <c r="E57" s="711" t="s">
        <v>368</v>
      </c>
      <c r="F57" s="701">
        <v>0</v>
      </c>
      <c r="G57" s="702">
        <v>0</v>
      </c>
      <c r="H57" s="704">
        <v>0</v>
      </c>
      <c r="I57" s="701">
        <v>10.342169999999999</v>
      </c>
      <c r="J57" s="702">
        <v>10.342169999999999</v>
      </c>
      <c r="K57" s="712" t="s">
        <v>330</v>
      </c>
    </row>
    <row r="58" spans="1:11" ht="14.4" customHeight="1" thickBot="1" x14ac:dyDescent="0.35">
      <c r="A58" s="723" t="s">
        <v>385</v>
      </c>
      <c r="B58" s="701">
        <v>0</v>
      </c>
      <c r="C58" s="701">
        <v>21.65418</v>
      </c>
      <c r="D58" s="702">
        <v>21.65418</v>
      </c>
      <c r="E58" s="711" t="s">
        <v>368</v>
      </c>
      <c r="F58" s="701">
        <v>0</v>
      </c>
      <c r="G58" s="702">
        <v>0</v>
      </c>
      <c r="H58" s="704">
        <v>0</v>
      </c>
      <c r="I58" s="701">
        <v>0</v>
      </c>
      <c r="J58" s="702">
        <v>0</v>
      </c>
      <c r="K58" s="712" t="s">
        <v>330</v>
      </c>
    </row>
    <row r="59" spans="1:11" ht="14.4" customHeight="1" thickBot="1" x14ac:dyDescent="0.35">
      <c r="A59" s="723" t="s">
        <v>386</v>
      </c>
      <c r="B59" s="701">
        <v>122.264973964484</v>
      </c>
      <c r="C59" s="701">
        <v>148.9177</v>
      </c>
      <c r="D59" s="702">
        <v>26.652726035516</v>
      </c>
      <c r="E59" s="703">
        <v>1.2179915078800001</v>
      </c>
      <c r="F59" s="701">
        <v>171.37461133399901</v>
      </c>
      <c r="G59" s="702">
        <v>142.81217611166599</v>
      </c>
      <c r="H59" s="704">
        <v>13.659219999999999</v>
      </c>
      <c r="I59" s="701">
        <v>142.45251999999999</v>
      </c>
      <c r="J59" s="702">
        <v>-0.35965611166599998</v>
      </c>
      <c r="K59" s="705">
        <v>0.83123467876000001</v>
      </c>
    </row>
    <row r="60" spans="1:11" ht="14.4" customHeight="1" thickBot="1" x14ac:dyDescent="0.35">
      <c r="A60" s="723" t="s">
        <v>387</v>
      </c>
      <c r="B60" s="701">
        <v>0</v>
      </c>
      <c r="C60" s="701">
        <v>0</v>
      </c>
      <c r="D60" s="702">
        <v>0</v>
      </c>
      <c r="E60" s="703">
        <v>1</v>
      </c>
      <c r="F60" s="701">
        <v>0</v>
      </c>
      <c r="G60" s="702">
        <v>0</v>
      </c>
      <c r="H60" s="704">
        <v>0.41399999999999998</v>
      </c>
      <c r="I60" s="701">
        <v>0.41399999999999998</v>
      </c>
      <c r="J60" s="702">
        <v>0.41399999999999998</v>
      </c>
      <c r="K60" s="712" t="s">
        <v>368</v>
      </c>
    </row>
    <row r="61" spans="1:11" ht="14.4" customHeight="1" thickBot="1" x14ac:dyDescent="0.35">
      <c r="A61" s="722" t="s">
        <v>388</v>
      </c>
      <c r="B61" s="706">
        <v>176.08326598690101</v>
      </c>
      <c r="C61" s="706">
        <v>186.66833</v>
      </c>
      <c r="D61" s="707">
        <v>10.585064013099</v>
      </c>
      <c r="E61" s="713">
        <v>1.060113969114</v>
      </c>
      <c r="F61" s="706">
        <v>192.54384607770601</v>
      </c>
      <c r="G61" s="707">
        <v>160.453205064755</v>
      </c>
      <c r="H61" s="709">
        <v>4.2788599999999999</v>
      </c>
      <c r="I61" s="706">
        <v>113.05694</v>
      </c>
      <c r="J61" s="707">
        <v>-47.396265064754999</v>
      </c>
      <c r="K61" s="714">
        <v>0.58717503728599996</v>
      </c>
    </row>
    <row r="62" spans="1:11" ht="14.4" customHeight="1" thickBot="1" x14ac:dyDescent="0.35">
      <c r="A62" s="723" t="s">
        <v>389</v>
      </c>
      <c r="B62" s="701">
        <v>0</v>
      </c>
      <c r="C62" s="701">
        <v>2.9039999999999999</v>
      </c>
      <c r="D62" s="702">
        <v>2.9039999999999999</v>
      </c>
      <c r="E62" s="711" t="s">
        <v>330</v>
      </c>
      <c r="F62" s="701">
        <v>0</v>
      </c>
      <c r="G62" s="702">
        <v>0</v>
      </c>
      <c r="H62" s="704">
        <v>0</v>
      </c>
      <c r="I62" s="701">
        <v>0.13088</v>
      </c>
      <c r="J62" s="702">
        <v>0.13088</v>
      </c>
      <c r="K62" s="712" t="s">
        <v>368</v>
      </c>
    </row>
    <row r="63" spans="1:11" ht="14.4" customHeight="1" thickBot="1" x14ac:dyDescent="0.35">
      <c r="A63" s="723" t="s">
        <v>390</v>
      </c>
      <c r="B63" s="701">
        <v>2.8201927122949999</v>
      </c>
      <c r="C63" s="701">
        <v>0.67362999999999995</v>
      </c>
      <c r="D63" s="702">
        <v>-2.1465627122950002</v>
      </c>
      <c r="E63" s="703">
        <v>0.23885956341299999</v>
      </c>
      <c r="F63" s="701">
        <v>0</v>
      </c>
      <c r="G63" s="702">
        <v>0</v>
      </c>
      <c r="H63" s="704">
        <v>7.3400000000000007E-2</v>
      </c>
      <c r="I63" s="701">
        <v>1.4138999999999999</v>
      </c>
      <c r="J63" s="702">
        <v>1.4138999999999999</v>
      </c>
      <c r="K63" s="712" t="s">
        <v>330</v>
      </c>
    </row>
    <row r="64" spans="1:11" ht="14.4" customHeight="1" thickBot="1" x14ac:dyDescent="0.35">
      <c r="A64" s="723" t="s">
        <v>391</v>
      </c>
      <c r="B64" s="701">
        <v>8.5541998546749998</v>
      </c>
      <c r="C64" s="701">
        <v>28.9114</v>
      </c>
      <c r="D64" s="702">
        <v>20.357200145324001</v>
      </c>
      <c r="E64" s="703">
        <v>3.3797901020740002</v>
      </c>
      <c r="F64" s="701">
        <v>39.847587980923997</v>
      </c>
      <c r="G64" s="702">
        <v>33.206323317436997</v>
      </c>
      <c r="H64" s="704">
        <v>0</v>
      </c>
      <c r="I64" s="701">
        <v>7.3737399999999997</v>
      </c>
      <c r="J64" s="702">
        <v>-25.832583317436999</v>
      </c>
      <c r="K64" s="705">
        <v>0.18504859073300001</v>
      </c>
    </row>
    <row r="65" spans="1:11" ht="14.4" customHeight="1" thickBot="1" x14ac:dyDescent="0.35">
      <c r="A65" s="723" t="s">
        <v>392</v>
      </c>
      <c r="B65" s="701">
        <v>154.47085630283499</v>
      </c>
      <c r="C65" s="701">
        <v>133.81402</v>
      </c>
      <c r="D65" s="702">
        <v>-20.656836302834002</v>
      </c>
      <c r="E65" s="703">
        <v>0.86627356902599995</v>
      </c>
      <c r="F65" s="701">
        <v>137.01314333131299</v>
      </c>
      <c r="G65" s="702">
        <v>114.177619442761</v>
      </c>
      <c r="H65" s="704">
        <v>0</v>
      </c>
      <c r="I65" s="701">
        <v>73.924809999999994</v>
      </c>
      <c r="J65" s="702">
        <v>-40.252809442759997</v>
      </c>
      <c r="K65" s="705">
        <v>0.53954539106599997</v>
      </c>
    </row>
    <row r="66" spans="1:11" ht="14.4" customHeight="1" thickBot="1" x14ac:dyDescent="0.35">
      <c r="A66" s="723" t="s">
        <v>393</v>
      </c>
      <c r="B66" s="701">
        <v>0</v>
      </c>
      <c r="C66" s="701">
        <v>6.8606999999999996</v>
      </c>
      <c r="D66" s="702">
        <v>6.8606999999999996</v>
      </c>
      <c r="E66" s="711" t="s">
        <v>330</v>
      </c>
      <c r="F66" s="701">
        <v>0</v>
      </c>
      <c r="G66" s="702">
        <v>0</v>
      </c>
      <c r="H66" s="704">
        <v>0</v>
      </c>
      <c r="I66" s="701">
        <v>3.0129999999999999</v>
      </c>
      <c r="J66" s="702">
        <v>3.0129999999999999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10.238017117094</v>
      </c>
      <c r="C67" s="701">
        <v>13.504580000000001</v>
      </c>
      <c r="D67" s="702">
        <v>3.2665628829050002</v>
      </c>
      <c r="E67" s="703">
        <v>1.3190620650010001</v>
      </c>
      <c r="F67" s="701">
        <v>15.683114765468</v>
      </c>
      <c r="G67" s="702">
        <v>13.069262304557</v>
      </c>
      <c r="H67" s="704">
        <v>4.2054600000000004</v>
      </c>
      <c r="I67" s="701">
        <v>27.200610000000001</v>
      </c>
      <c r="J67" s="702">
        <v>14.131347695442001</v>
      </c>
      <c r="K67" s="705">
        <v>1.734388251745</v>
      </c>
    </row>
    <row r="68" spans="1:11" ht="14.4" customHeight="1" thickBot="1" x14ac:dyDescent="0.35">
      <c r="A68" s="722" t="s">
        <v>395</v>
      </c>
      <c r="B68" s="706">
        <v>4027.5467478852502</v>
      </c>
      <c r="C68" s="706">
        <v>4089.4824199999998</v>
      </c>
      <c r="D68" s="707">
        <v>61.935672114756997</v>
      </c>
      <c r="E68" s="713">
        <v>1.0153780144560001</v>
      </c>
      <c r="F68" s="706">
        <v>4538.8555789152797</v>
      </c>
      <c r="G68" s="707">
        <v>3782.3796490960599</v>
      </c>
      <c r="H68" s="709">
        <v>414.62578000000002</v>
      </c>
      <c r="I68" s="706">
        <v>3498.4734600000002</v>
      </c>
      <c r="J68" s="707">
        <v>-283.90618909606297</v>
      </c>
      <c r="K68" s="714">
        <v>0.77078316310600004</v>
      </c>
    </row>
    <row r="69" spans="1:11" ht="14.4" customHeight="1" thickBot="1" x14ac:dyDescent="0.35">
      <c r="A69" s="723" t="s">
        <v>396</v>
      </c>
      <c r="B69" s="701">
        <v>0</v>
      </c>
      <c r="C69" s="701">
        <v>4.6120000000000001</v>
      </c>
      <c r="D69" s="702">
        <v>4.6120000000000001</v>
      </c>
      <c r="E69" s="711" t="s">
        <v>368</v>
      </c>
      <c r="F69" s="701">
        <v>5</v>
      </c>
      <c r="G69" s="702">
        <v>4.1666666666659999</v>
      </c>
      <c r="H69" s="704">
        <v>0</v>
      </c>
      <c r="I69" s="701">
        <v>11.05969</v>
      </c>
      <c r="J69" s="702">
        <v>6.8930233333329998</v>
      </c>
      <c r="K69" s="705">
        <v>2.211938</v>
      </c>
    </row>
    <row r="70" spans="1:11" ht="14.4" customHeight="1" thickBot="1" x14ac:dyDescent="0.35">
      <c r="A70" s="723" t="s">
        <v>397</v>
      </c>
      <c r="B70" s="701">
        <v>0</v>
      </c>
      <c r="C70" s="701">
        <v>45.490099999999998</v>
      </c>
      <c r="D70" s="702">
        <v>45.490099999999998</v>
      </c>
      <c r="E70" s="711" t="s">
        <v>330</v>
      </c>
      <c r="F70" s="701">
        <v>53</v>
      </c>
      <c r="G70" s="702">
        <v>44.166666666666003</v>
      </c>
      <c r="H70" s="704">
        <v>39.582680000000003</v>
      </c>
      <c r="I70" s="701">
        <v>184.55449999999999</v>
      </c>
      <c r="J70" s="702">
        <v>140.38783333333299</v>
      </c>
      <c r="K70" s="705">
        <v>3.4821603773579999</v>
      </c>
    </row>
    <row r="71" spans="1:11" ht="14.4" customHeight="1" thickBot="1" x14ac:dyDescent="0.35">
      <c r="A71" s="723" t="s">
        <v>398</v>
      </c>
      <c r="B71" s="701">
        <v>0.45402102646699999</v>
      </c>
      <c r="C71" s="701">
        <v>0</v>
      </c>
      <c r="D71" s="702">
        <v>-0.45402102646699999</v>
      </c>
      <c r="E71" s="703">
        <v>0</v>
      </c>
      <c r="F71" s="701">
        <v>0</v>
      </c>
      <c r="G71" s="702">
        <v>0</v>
      </c>
      <c r="H71" s="704">
        <v>0</v>
      </c>
      <c r="I71" s="701">
        <v>0.55200000000000005</v>
      </c>
      <c r="J71" s="702">
        <v>0.55200000000000005</v>
      </c>
      <c r="K71" s="712" t="s">
        <v>368</v>
      </c>
    </row>
    <row r="72" spans="1:11" ht="14.4" customHeight="1" thickBot="1" x14ac:dyDescent="0.35">
      <c r="A72" s="723" t="s">
        <v>399</v>
      </c>
      <c r="B72" s="701">
        <v>0</v>
      </c>
      <c r="C72" s="701">
        <v>1.7888500000000001</v>
      </c>
      <c r="D72" s="702">
        <v>1.7888500000000001</v>
      </c>
      <c r="E72" s="711" t="s">
        <v>330</v>
      </c>
      <c r="F72" s="701">
        <v>0</v>
      </c>
      <c r="G72" s="702">
        <v>0</v>
      </c>
      <c r="H72" s="704">
        <v>0</v>
      </c>
      <c r="I72" s="701">
        <v>0.23499999999999999</v>
      </c>
      <c r="J72" s="702">
        <v>0.23499999999999999</v>
      </c>
      <c r="K72" s="712" t="s">
        <v>330</v>
      </c>
    </row>
    <row r="73" spans="1:11" ht="14.4" customHeight="1" thickBot="1" x14ac:dyDescent="0.35">
      <c r="A73" s="723" t="s">
        <v>400</v>
      </c>
      <c r="B73" s="701">
        <v>434.00003918129698</v>
      </c>
      <c r="C73" s="701">
        <v>502.11349000000001</v>
      </c>
      <c r="D73" s="702">
        <v>68.113450818702006</v>
      </c>
      <c r="E73" s="703">
        <v>1.156943420897</v>
      </c>
      <c r="F73" s="701">
        <v>500.4</v>
      </c>
      <c r="G73" s="702">
        <v>417</v>
      </c>
      <c r="H73" s="704">
        <v>53.285879999999999</v>
      </c>
      <c r="I73" s="701">
        <v>444.83071000000001</v>
      </c>
      <c r="J73" s="702">
        <v>27.83071</v>
      </c>
      <c r="K73" s="705">
        <v>0.88895025979200004</v>
      </c>
    </row>
    <row r="74" spans="1:11" ht="14.4" customHeight="1" thickBot="1" x14ac:dyDescent="0.35">
      <c r="A74" s="723" t="s">
        <v>401</v>
      </c>
      <c r="B74" s="701">
        <v>3319.45410552164</v>
      </c>
      <c r="C74" s="701">
        <v>3254.1347500000002</v>
      </c>
      <c r="D74" s="702">
        <v>-65.319355521641</v>
      </c>
      <c r="E74" s="703">
        <v>0.98032225979099996</v>
      </c>
      <c r="F74" s="701">
        <v>3700.4911977828501</v>
      </c>
      <c r="G74" s="702">
        <v>3083.7426648190399</v>
      </c>
      <c r="H74" s="704">
        <v>299.10606000000001</v>
      </c>
      <c r="I74" s="701">
        <v>2639.42994</v>
      </c>
      <c r="J74" s="702">
        <v>-444.31272481904102</v>
      </c>
      <c r="K74" s="705">
        <v>0.71326475295500003</v>
      </c>
    </row>
    <row r="75" spans="1:11" ht="14.4" customHeight="1" thickBot="1" x14ac:dyDescent="0.35">
      <c r="A75" s="723" t="s">
        <v>402</v>
      </c>
      <c r="B75" s="701">
        <v>273.63858215583701</v>
      </c>
      <c r="C75" s="701">
        <v>281.34323000000001</v>
      </c>
      <c r="D75" s="702">
        <v>7.7046478441630004</v>
      </c>
      <c r="E75" s="703">
        <v>1.028156292082</v>
      </c>
      <c r="F75" s="701">
        <v>279.96438113242601</v>
      </c>
      <c r="G75" s="702">
        <v>233.30365094368901</v>
      </c>
      <c r="H75" s="704">
        <v>22.651160000000001</v>
      </c>
      <c r="I75" s="701">
        <v>217.81162</v>
      </c>
      <c r="J75" s="702">
        <v>-15.492030943688</v>
      </c>
      <c r="K75" s="705">
        <v>0.77799761212100005</v>
      </c>
    </row>
    <row r="76" spans="1:11" ht="14.4" customHeight="1" thickBot="1" x14ac:dyDescent="0.35">
      <c r="A76" s="722" t="s">
        <v>403</v>
      </c>
      <c r="B76" s="706">
        <v>0</v>
      </c>
      <c r="C76" s="706">
        <v>61.874560000000002</v>
      </c>
      <c r="D76" s="707">
        <v>61.874560000000002</v>
      </c>
      <c r="E76" s="708" t="s">
        <v>330</v>
      </c>
      <c r="F76" s="706">
        <v>0</v>
      </c>
      <c r="G76" s="707">
        <v>0</v>
      </c>
      <c r="H76" s="709">
        <v>0</v>
      </c>
      <c r="I76" s="706">
        <v>4.2942</v>
      </c>
      <c r="J76" s="707">
        <v>4.2942</v>
      </c>
      <c r="K76" s="710" t="s">
        <v>368</v>
      </c>
    </row>
    <row r="77" spans="1:11" ht="14.4" customHeight="1" thickBot="1" x14ac:dyDescent="0.35">
      <c r="A77" s="723" t="s">
        <v>404</v>
      </c>
      <c r="B77" s="701">
        <v>0</v>
      </c>
      <c r="C77" s="701">
        <v>61.874560000000002</v>
      </c>
      <c r="D77" s="702">
        <v>61.874560000000002</v>
      </c>
      <c r="E77" s="711" t="s">
        <v>330</v>
      </c>
      <c r="F77" s="701">
        <v>0</v>
      </c>
      <c r="G77" s="702">
        <v>0</v>
      </c>
      <c r="H77" s="704">
        <v>0</v>
      </c>
      <c r="I77" s="701">
        <v>4.2942</v>
      </c>
      <c r="J77" s="702">
        <v>4.2942</v>
      </c>
      <c r="K77" s="712" t="s">
        <v>368</v>
      </c>
    </row>
    <row r="78" spans="1:11" ht="14.4" customHeight="1" thickBot="1" x14ac:dyDescent="0.35">
      <c r="A78" s="721" t="s">
        <v>42</v>
      </c>
      <c r="B78" s="701">
        <v>2287.6508151031398</v>
      </c>
      <c r="C78" s="701">
        <v>2245.1709999999998</v>
      </c>
      <c r="D78" s="702">
        <v>-42.479815103141</v>
      </c>
      <c r="E78" s="703">
        <v>0.98143081329399995</v>
      </c>
      <c r="F78" s="701">
        <v>2258.1808955954398</v>
      </c>
      <c r="G78" s="702">
        <v>1881.8174129961999</v>
      </c>
      <c r="H78" s="704">
        <v>186.84299999999999</v>
      </c>
      <c r="I78" s="701">
        <v>1674.7370000000001</v>
      </c>
      <c r="J78" s="702">
        <v>-207.080412996202</v>
      </c>
      <c r="K78" s="705">
        <v>0.74163101958099997</v>
      </c>
    </row>
    <row r="79" spans="1:11" ht="14.4" customHeight="1" thickBot="1" x14ac:dyDescent="0.35">
      <c r="A79" s="722" t="s">
        <v>405</v>
      </c>
      <c r="B79" s="706">
        <v>2287.6508151031398</v>
      </c>
      <c r="C79" s="706">
        <v>2245.1709999999998</v>
      </c>
      <c r="D79" s="707">
        <v>-42.479815103141</v>
      </c>
      <c r="E79" s="713">
        <v>0.98143081329399995</v>
      </c>
      <c r="F79" s="706">
        <v>2258.1808955954398</v>
      </c>
      <c r="G79" s="707">
        <v>1881.8174129961999</v>
      </c>
      <c r="H79" s="709">
        <v>186.84299999999999</v>
      </c>
      <c r="I79" s="706">
        <v>1674.7370000000001</v>
      </c>
      <c r="J79" s="707">
        <v>-207.080412996202</v>
      </c>
      <c r="K79" s="714">
        <v>0.74163101958099997</v>
      </c>
    </row>
    <row r="80" spans="1:11" ht="14.4" customHeight="1" thickBot="1" x14ac:dyDescent="0.35">
      <c r="A80" s="723" t="s">
        <v>406</v>
      </c>
      <c r="B80" s="701">
        <v>666.12582546986596</v>
      </c>
      <c r="C80" s="701">
        <v>586.66800000000001</v>
      </c>
      <c r="D80" s="702">
        <v>-79.457825469865</v>
      </c>
      <c r="E80" s="703">
        <v>0.88071649164200005</v>
      </c>
      <c r="F80" s="701">
        <v>602.82699999999795</v>
      </c>
      <c r="G80" s="702">
        <v>502.35583333333102</v>
      </c>
      <c r="H80" s="704">
        <v>54.965000000000003</v>
      </c>
      <c r="I80" s="701">
        <v>433.976</v>
      </c>
      <c r="J80" s="702">
        <v>-68.379833333331007</v>
      </c>
      <c r="K80" s="705">
        <v>0.71990139791300001</v>
      </c>
    </row>
    <row r="81" spans="1:11" ht="14.4" customHeight="1" thickBot="1" x14ac:dyDescent="0.35">
      <c r="A81" s="723" t="s">
        <v>407</v>
      </c>
      <c r="B81" s="701">
        <v>190.563824175945</v>
      </c>
      <c r="C81" s="701">
        <v>198.47300000000001</v>
      </c>
      <c r="D81" s="702">
        <v>7.9091758240540004</v>
      </c>
      <c r="E81" s="703">
        <v>1.041504078007</v>
      </c>
      <c r="F81" s="701">
        <v>214.353895595453</v>
      </c>
      <c r="G81" s="702">
        <v>178.628246329544</v>
      </c>
      <c r="H81" s="704">
        <v>16.064</v>
      </c>
      <c r="I81" s="701">
        <v>164.62899999999999</v>
      </c>
      <c r="J81" s="702">
        <v>-13.999246329543</v>
      </c>
      <c r="K81" s="705">
        <v>0.76802429712099995</v>
      </c>
    </row>
    <row r="82" spans="1:11" ht="14.4" customHeight="1" thickBot="1" x14ac:dyDescent="0.35">
      <c r="A82" s="723" t="s">
        <v>408</v>
      </c>
      <c r="B82" s="701">
        <v>1429.34320860925</v>
      </c>
      <c r="C82" s="701">
        <v>1457.325</v>
      </c>
      <c r="D82" s="702">
        <v>27.981791390748</v>
      </c>
      <c r="E82" s="703">
        <v>1.019576677751</v>
      </c>
      <c r="F82" s="701">
        <v>1440.99999999999</v>
      </c>
      <c r="G82" s="702">
        <v>1200.8333333333301</v>
      </c>
      <c r="H82" s="704">
        <v>115.81399999999999</v>
      </c>
      <c r="I82" s="701">
        <v>1075.296</v>
      </c>
      <c r="J82" s="702">
        <v>-125.53733333332799</v>
      </c>
      <c r="K82" s="705">
        <v>0.74621512838299997</v>
      </c>
    </row>
    <row r="83" spans="1:11" ht="14.4" customHeight="1" thickBot="1" x14ac:dyDescent="0.35">
      <c r="A83" s="723" t="s">
        <v>409</v>
      </c>
      <c r="B83" s="701">
        <v>1.6179568480790001</v>
      </c>
      <c r="C83" s="701">
        <v>2.7050000000000001</v>
      </c>
      <c r="D83" s="702">
        <v>1.0870431519199999</v>
      </c>
      <c r="E83" s="703">
        <v>1.6718616465010001</v>
      </c>
      <c r="F83" s="701">
        <v>0</v>
      </c>
      <c r="G83" s="702">
        <v>0</v>
      </c>
      <c r="H83" s="704">
        <v>0</v>
      </c>
      <c r="I83" s="701">
        <v>0.83599999999999997</v>
      </c>
      <c r="J83" s="702">
        <v>0.83599999999999997</v>
      </c>
      <c r="K83" s="712" t="s">
        <v>330</v>
      </c>
    </row>
    <row r="84" spans="1:11" ht="14.4" customHeight="1" thickBot="1" x14ac:dyDescent="0.35">
      <c r="A84" s="724" t="s">
        <v>410</v>
      </c>
      <c r="B84" s="706">
        <v>3651.24197941275</v>
      </c>
      <c r="C84" s="706">
        <v>3429.12093</v>
      </c>
      <c r="D84" s="707">
        <v>-222.12104941274399</v>
      </c>
      <c r="E84" s="713">
        <v>0.93916561798200004</v>
      </c>
      <c r="F84" s="706">
        <v>4372.3856817927399</v>
      </c>
      <c r="G84" s="707">
        <v>3643.6547348272802</v>
      </c>
      <c r="H84" s="709">
        <v>316.57089000000002</v>
      </c>
      <c r="I84" s="706">
        <v>3358.5917300000001</v>
      </c>
      <c r="J84" s="707">
        <v>-285.06300482727897</v>
      </c>
      <c r="K84" s="714">
        <v>0.76813711653700001</v>
      </c>
    </row>
    <row r="85" spans="1:11" ht="14.4" customHeight="1" thickBot="1" x14ac:dyDescent="0.35">
      <c r="A85" s="721" t="s">
        <v>45</v>
      </c>
      <c r="B85" s="701">
        <v>1246.9470424805299</v>
      </c>
      <c r="C85" s="701">
        <v>766.88612999999998</v>
      </c>
      <c r="D85" s="702">
        <v>-480.06091248052797</v>
      </c>
      <c r="E85" s="703">
        <v>0.61501098593100001</v>
      </c>
      <c r="F85" s="701">
        <v>1764.0715325854401</v>
      </c>
      <c r="G85" s="702">
        <v>1470.05961048786</v>
      </c>
      <c r="H85" s="704">
        <v>105.64935</v>
      </c>
      <c r="I85" s="701">
        <v>1220.9253200000001</v>
      </c>
      <c r="J85" s="702">
        <v>-249.13429048786199</v>
      </c>
      <c r="K85" s="705">
        <v>0.69210646929399999</v>
      </c>
    </row>
    <row r="86" spans="1:11" ht="14.4" customHeight="1" thickBot="1" x14ac:dyDescent="0.35">
      <c r="A86" s="725" t="s">
        <v>411</v>
      </c>
      <c r="B86" s="701">
        <v>1246.9470424805299</v>
      </c>
      <c r="C86" s="701">
        <v>766.88612999999998</v>
      </c>
      <c r="D86" s="702">
        <v>-480.06091248052797</v>
      </c>
      <c r="E86" s="703">
        <v>0.61501098593100001</v>
      </c>
      <c r="F86" s="701">
        <v>1764.0715325854401</v>
      </c>
      <c r="G86" s="702">
        <v>1470.05961048786</v>
      </c>
      <c r="H86" s="704">
        <v>105.64935</v>
      </c>
      <c r="I86" s="701">
        <v>1220.9253200000001</v>
      </c>
      <c r="J86" s="702">
        <v>-249.13429048786199</v>
      </c>
      <c r="K86" s="705">
        <v>0.69210646929399999</v>
      </c>
    </row>
    <row r="87" spans="1:11" ht="14.4" customHeight="1" thickBot="1" x14ac:dyDescent="0.35">
      <c r="A87" s="723" t="s">
        <v>412</v>
      </c>
      <c r="B87" s="701">
        <v>797.90820324188405</v>
      </c>
      <c r="C87" s="701">
        <v>408.89571000000001</v>
      </c>
      <c r="D87" s="702">
        <v>-389.01249324188399</v>
      </c>
      <c r="E87" s="703">
        <v>0.51245958913400003</v>
      </c>
      <c r="F87" s="701">
        <v>435.38158966727502</v>
      </c>
      <c r="G87" s="702">
        <v>362.81799138939601</v>
      </c>
      <c r="H87" s="704">
        <v>47.835610000000003</v>
      </c>
      <c r="I87" s="701">
        <v>490.24007</v>
      </c>
      <c r="J87" s="702">
        <v>127.422078610604</v>
      </c>
      <c r="K87" s="705">
        <v>1.126000918813</v>
      </c>
    </row>
    <row r="88" spans="1:11" ht="14.4" customHeight="1" thickBot="1" x14ac:dyDescent="0.35">
      <c r="A88" s="723" t="s">
        <v>413</v>
      </c>
      <c r="B88" s="701">
        <v>0</v>
      </c>
      <c r="C88" s="701">
        <v>13.663</v>
      </c>
      <c r="D88" s="702">
        <v>13.663</v>
      </c>
      <c r="E88" s="711" t="s">
        <v>368</v>
      </c>
      <c r="F88" s="701">
        <v>0</v>
      </c>
      <c r="G88" s="702">
        <v>0</v>
      </c>
      <c r="H88" s="704">
        <v>0</v>
      </c>
      <c r="I88" s="701">
        <v>2.2389999999999999</v>
      </c>
      <c r="J88" s="702">
        <v>2.2389999999999999</v>
      </c>
      <c r="K88" s="712" t="s">
        <v>330</v>
      </c>
    </row>
    <row r="89" spans="1:11" ht="14.4" customHeight="1" thickBot="1" x14ac:dyDescent="0.35">
      <c r="A89" s="723" t="s">
        <v>414</v>
      </c>
      <c r="B89" s="701">
        <v>9.5620807006189992</v>
      </c>
      <c r="C89" s="701">
        <v>62.854340000000001</v>
      </c>
      <c r="D89" s="702">
        <v>53.29225929938</v>
      </c>
      <c r="E89" s="703">
        <v>6.5732911034650003</v>
      </c>
      <c r="F89" s="701">
        <v>55.993023472090002</v>
      </c>
      <c r="G89" s="702">
        <v>46.660852893407998</v>
      </c>
      <c r="H89" s="704">
        <v>34.001719999999999</v>
      </c>
      <c r="I89" s="701">
        <v>111.91898999999999</v>
      </c>
      <c r="J89" s="702">
        <v>65.258137106590993</v>
      </c>
      <c r="K89" s="705">
        <v>1.99880240537</v>
      </c>
    </row>
    <row r="90" spans="1:11" ht="14.4" customHeight="1" thickBot="1" x14ac:dyDescent="0.35">
      <c r="A90" s="723" t="s">
        <v>415</v>
      </c>
      <c r="B90" s="701">
        <v>184.02939752176599</v>
      </c>
      <c r="C90" s="701">
        <v>61.444110000000002</v>
      </c>
      <c r="D90" s="702">
        <v>-122.58528752176601</v>
      </c>
      <c r="E90" s="703">
        <v>0.33388203638800001</v>
      </c>
      <c r="F90" s="701">
        <v>1040.6969194460701</v>
      </c>
      <c r="G90" s="702">
        <v>867.24743287172601</v>
      </c>
      <c r="H90" s="704">
        <v>10.67028</v>
      </c>
      <c r="I90" s="701">
        <v>423.81183000000101</v>
      </c>
      <c r="J90" s="702">
        <v>-443.435602871725</v>
      </c>
      <c r="K90" s="705">
        <v>0.40723847844700001</v>
      </c>
    </row>
    <row r="91" spans="1:11" ht="14.4" customHeight="1" thickBot="1" x14ac:dyDescent="0.35">
      <c r="A91" s="723" t="s">
        <v>416</v>
      </c>
      <c r="B91" s="701">
        <v>255.44736101625901</v>
      </c>
      <c r="C91" s="701">
        <v>220.02896999999999</v>
      </c>
      <c r="D91" s="702">
        <v>-35.418391016259001</v>
      </c>
      <c r="E91" s="703">
        <v>0.86134759476300005</v>
      </c>
      <c r="F91" s="701">
        <v>231.99999999999901</v>
      </c>
      <c r="G91" s="702">
        <v>193.333333333333</v>
      </c>
      <c r="H91" s="704">
        <v>13.14174</v>
      </c>
      <c r="I91" s="701">
        <v>189.82119</v>
      </c>
      <c r="J91" s="702">
        <v>-3.5121433333319998</v>
      </c>
      <c r="K91" s="705">
        <v>0.818194784482</v>
      </c>
    </row>
    <row r="92" spans="1:11" ht="14.4" customHeight="1" thickBot="1" x14ac:dyDescent="0.35">
      <c r="A92" s="723" t="s">
        <v>417</v>
      </c>
      <c r="B92" s="701">
        <v>0</v>
      </c>
      <c r="C92" s="701">
        <v>0</v>
      </c>
      <c r="D92" s="702">
        <v>0</v>
      </c>
      <c r="E92" s="703">
        <v>1</v>
      </c>
      <c r="F92" s="701">
        <v>0</v>
      </c>
      <c r="G92" s="702">
        <v>0</v>
      </c>
      <c r="H92" s="704">
        <v>0</v>
      </c>
      <c r="I92" s="701">
        <v>2.8942399999999999</v>
      </c>
      <c r="J92" s="702">
        <v>2.8942399999999999</v>
      </c>
      <c r="K92" s="712" t="s">
        <v>368</v>
      </c>
    </row>
    <row r="93" spans="1:11" ht="14.4" customHeight="1" thickBot="1" x14ac:dyDescent="0.35">
      <c r="A93" s="726" t="s">
        <v>46</v>
      </c>
      <c r="B93" s="706">
        <v>0</v>
      </c>
      <c r="C93" s="706">
        <v>130.892</v>
      </c>
      <c r="D93" s="707">
        <v>130.892</v>
      </c>
      <c r="E93" s="708" t="s">
        <v>330</v>
      </c>
      <c r="F93" s="706">
        <v>0</v>
      </c>
      <c r="G93" s="707">
        <v>0</v>
      </c>
      <c r="H93" s="709">
        <v>8.0790000000000006</v>
      </c>
      <c r="I93" s="706">
        <v>97.087999999999994</v>
      </c>
      <c r="J93" s="707">
        <v>97.087999999999994</v>
      </c>
      <c r="K93" s="710" t="s">
        <v>330</v>
      </c>
    </row>
    <row r="94" spans="1:11" ht="14.4" customHeight="1" thickBot="1" x14ac:dyDescent="0.35">
      <c r="A94" s="722" t="s">
        <v>418</v>
      </c>
      <c r="B94" s="706">
        <v>0</v>
      </c>
      <c r="C94" s="706">
        <v>109.32299999999999</v>
      </c>
      <c r="D94" s="707">
        <v>109.32299999999999</v>
      </c>
      <c r="E94" s="708" t="s">
        <v>330</v>
      </c>
      <c r="F94" s="706">
        <v>0</v>
      </c>
      <c r="G94" s="707">
        <v>0</v>
      </c>
      <c r="H94" s="709">
        <v>7.4059999999999997</v>
      </c>
      <c r="I94" s="706">
        <v>73.238</v>
      </c>
      <c r="J94" s="707">
        <v>73.238</v>
      </c>
      <c r="K94" s="710" t="s">
        <v>330</v>
      </c>
    </row>
    <row r="95" spans="1:11" ht="14.4" customHeight="1" thickBot="1" x14ac:dyDescent="0.35">
      <c r="A95" s="723" t="s">
        <v>419</v>
      </c>
      <c r="B95" s="701">
        <v>0</v>
      </c>
      <c r="C95" s="701">
        <v>76.363</v>
      </c>
      <c r="D95" s="702">
        <v>76.363</v>
      </c>
      <c r="E95" s="711" t="s">
        <v>330</v>
      </c>
      <c r="F95" s="701">
        <v>0</v>
      </c>
      <c r="G95" s="702">
        <v>0</v>
      </c>
      <c r="H95" s="704">
        <v>7.4059999999999997</v>
      </c>
      <c r="I95" s="701">
        <v>63.357999999999997</v>
      </c>
      <c r="J95" s="702">
        <v>63.357999999999997</v>
      </c>
      <c r="K95" s="712" t="s">
        <v>330</v>
      </c>
    </row>
    <row r="96" spans="1:11" ht="14.4" customHeight="1" thickBot="1" x14ac:dyDescent="0.35">
      <c r="A96" s="723" t="s">
        <v>420</v>
      </c>
      <c r="B96" s="701">
        <v>0</v>
      </c>
      <c r="C96" s="701">
        <v>32.96</v>
      </c>
      <c r="D96" s="702">
        <v>32.96</v>
      </c>
      <c r="E96" s="711" t="s">
        <v>330</v>
      </c>
      <c r="F96" s="701">
        <v>0</v>
      </c>
      <c r="G96" s="702">
        <v>0</v>
      </c>
      <c r="H96" s="704">
        <v>0</v>
      </c>
      <c r="I96" s="701">
        <v>9.8800000000000008</v>
      </c>
      <c r="J96" s="702">
        <v>9.8800000000000008</v>
      </c>
      <c r="K96" s="712" t="s">
        <v>330</v>
      </c>
    </row>
    <row r="97" spans="1:11" ht="14.4" customHeight="1" thickBot="1" x14ac:dyDescent="0.35">
      <c r="A97" s="722" t="s">
        <v>421</v>
      </c>
      <c r="B97" s="706">
        <v>0</v>
      </c>
      <c r="C97" s="706">
        <v>21.568999999999999</v>
      </c>
      <c r="D97" s="707">
        <v>21.568999999999999</v>
      </c>
      <c r="E97" s="708" t="s">
        <v>330</v>
      </c>
      <c r="F97" s="706">
        <v>0</v>
      </c>
      <c r="G97" s="707">
        <v>0</v>
      </c>
      <c r="H97" s="709">
        <v>0.67300000000000004</v>
      </c>
      <c r="I97" s="706">
        <v>23.85</v>
      </c>
      <c r="J97" s="707">
        <v>23.85</v>
      </c>
      <c r="K97" s="710" t="s">
        <v>330</v>
      </c>
    </row>
    <row r="98" spans="1:11" ht="14.4" customHeight="1" thickBot="1" x14ac:dyDescent="0.35">
      <c r="A98" s="723" t="s">
        <v>422</v>
      </c>
      <c r="B98" s="701">
        <v>0</v>
      </c>
      <c r="C98" s="701">
        <v>21.568999999999999</v>
      </c>
      <c r="D98" s="702">
        <v>21.568999999999999</v>
      </c>
      <c r="E98" s="711" t="s">
        <v>330</v>
      </c>
      <c r="F98" s="701">
        <v>0</v>
      </c>
      <c r="G98" s="702">
        <v>0</v>
      </c>
      <c r="H98" s="704">
        <v>0.67300000000000004</v>
      </c>
      <c r="I98" s="701">
        <v>23.85</v>
      </c>
      <c r="J98" s="702">
        <v>23.85</v>
      </c>
      <c r="K98" s="712" t="s">
        <v>330</v>
      </c>
    </row>
    <row r="99" spans="1:11" ht="14.4" customHeight="1" thickBot="1" x14ac:dyDescent="0.35">
      <c r="A99" s="721" t="s">
        <v>47</v>
      </c>
      <c r="B99" s="701">
        <v>2404.29493693222</v>
      </c>
      <c r="C99" s="701">
        <v>2531.3427999999999</v>
      </c>
      <c r="D99" s="702">
        <v>127.04786306778399</v>
      </c>
      <c r="E99" s="703">
        <v>1.0528420457550001</v>
      </c>
      <c r="F99" s="701">
        <v>2608.3141492073</v>
      </c>
      <c r="G99" s="702">
        <v>2173.5951243394202</v>
      </c>
      <c r="H99" s="704">
        <v>202.84254000000001</v>
      </c>
      <c r="I99" s="701">
        <v>2040.5784100000001</v>
      </c>
      <c r="J99" s="702">
        <v>-133.01671433941601</v>
      </c>
      <c r="K99" s="705">
        <v>0.78233613486300002</v>
      </c>
    </row>
    <row r="100" spans="1:11" ht="14.4" customHeight="1" thickBot="1" x14ac:dyDescent="0.35">
      <c r="A100" s="722" t="s">
        <v>423</v>
      </c>
      <c r="B100" s="706">
        <v>2.3697474737049999</v>
      </c>
      <c r="C100" s="706">
        <v>0.40693000000000001</v>
      </c>
      <c r="D100" s="707">
        <v>-1.9628174737049999</v>
      </c>
      <c r="E100" s="713">
        <v>0.17171871877200001</v>
      </c>
      <c r="F100" s="706">
        <v>0.45157353841699999</v>
      </c>
      <c r="G100" s="707">
        <v>0.37631128201399999</v>
      </c>
      <c r="H100" s="709">
        <v>0</v>
      </c>
      <c r="I100" s="706">
        <v>0</v>
      </c>
      <c r="J100" s="707">
        <v>-0.37631128201399999</v>
      </c>
      <c r="K100" s="714">
        <v>0</v>
      </c>
    </row>
    <row r="101" spans="1:11" ht="14.4" customHeight="1" thickBot="1" x14ac:dyDescent="0.35">
      <c r="A101" s="723" t="s">
        <v>424</v>
      </c>
      <c r="B101" s="701">
        <v>2.3697474737049999</v>
      </c>
      <c r="C101" s="701">
        <v>0.40693000000000001</v>
      </c>
      <c r="D101" s="702">
        <v>-1.9628174737049999</v>
      </c>
      <c r="E101" s="703">
        <v>0.17171871877200001</v>
      </c>
      <c r="F101" s="701">
        <v>0.45157353841699999</v>
      </c>
      <c r="G101" s="702">
        <v>0.37631128201399999</v>
      </c>
      <c r="H101" s="704">
        <v>0</v>
      </c>
      <c r="I101" s="701">
        <v>0</v>
      </c>
      <c r="J101" s="702">
        <v>-0.37631128201399999</v>
      </c>
      <c r="K101" s="705">
        <v>0</v>
      </c>
    </row>
    <row r="102" spans="1:11" ht="14.4" customHeight="1" thickBot="1" x14ac:dyDescent="0.35">
      <c r="A102" s="722" t="s">
        <v>425</v>
      </c>
      <c r="B102" s="706">
        <v>38.527724878840999</v>
      </c>
      <c r="C102" s="706">
        <v>46.88579</v>
      </c>
      <c r="D102" s="707">
        <v>8.3580651211580008</v>
      </c>
      <c r="E102" s="713">
        <v>1.2169363788650001</v>
      </c>
      <c r="F102" s="706">
        <v>48.227078755392</v>
      </c>
      <c r="G102" s="707">
        <v>40.18923229616</v>
      </c>
      <c r="H102" s="709">
        <v>3.2883</v>
      </c>
      <c r="I102" s="706">
        <v>48.01972</v>
      </c>
      <c r="J102" s="707">
        <v>7.8304877038390002</v>
      </c>
      <c r="K102" s="714">
        <v>0.99570036666600004</v>
      </c>
    </row>
    <row r="103" spans="1:11" ht="14.4" customHeight="1" thickBot="1" x14ac:dyDescent="0.35">
      <c r="A103" s="723" t="s">
        <v>426</v>
      </c>
      <c r="B103" s="701">
        <v>17.934979444616999</v>
      </c>
      <c r="C103" s="701">
        <v>22.8126</v>
      </c>
      <c r="D103" s="702">
        <v>4.8776205553820002</v>
      </c>
      <c r="E103" s="703">
        <v>1.271961312832</v>
      </c>
      <c r="F103" s="701">
        <v>20.772468992078998</v>
      </c>
      <c r="G103" s="702">
        <v>17.310390826732998</v>
      </c>
      <c r="H103" s="704">
        <v>2.1145999999999998</v>
      </c>
      <c r="I103" s="701">
        <v>18.692599999999999</v>
      </c>
      <c r="J103" s="702">
        <v>1.382209173266</v>
      </c>
      <c r="K103" s="705">
        <v>0.89987377076399999</v>
      </c>
    </row>
    <row r="104" spans="1:11" ht="14.4" customHeight="1" thickBot="1" x14ac:dyDescent="0.35">
      <c r="A104" s="723" t="s">
        <v>427</v>
      </c>
      <c r="B104" s="701">
        <v>20.592745434223001</v>
      </c>
      <c r="C104" s="701">
        <v>24.07319</v>
      </c>
      <c r="D104" s="702">
        <v>3.4804445657760001</v>
      </c>
      <c r="E104" s="703">
        <v>1.1690131399370001</v>
      </c>
      <c r="F104" s="701">
        <v>27.454609763312</v>
      </c>
      <c r="G104" s="702">
        <v>22.878841469427002</v>
      </c>
      <c r="H104" s="704">
        <v>1.1737</v>
      </c>
      <c r="I104" s="701">
        <v>29.327120000000001</v>
      </c>
      <c r="J104" s="702">
        <v>6.4482785305719998</v>
      </c>
      <c r="K104" s="705">
        <v>1.0682038554840001</v>
      </c>
    </row>
    <row r="105" spans="1:11" ht="14.4" customHeight="1" thickBot="1" x14ac:dyDescent="0.35">
      <c r="A105" s="722" t="s">
        <v>428</v>
      </c>
      <c r="B105" s="706">
        <v>83.923886593301006</v>
      </c>
      <c r="C105" s="706">
        <v>66.937600000000003</v>
      </c>
      <c r="D105" s="707">
        <v>-16.986286593300999</v>
      </c>
      <c r="E105" s="713">
        <v>0.79759890440199999</v>
      </c>
      <c r="F105" s="706">
        <v>59</v>
      </c>
      <c r="G105" s="707">
        <v>49.166666666666003</v>
      </c>
      <c r="H105" s="709">
        <v>10.53</v>
      </c>
      <c r="I105" s="706">
        <v>73.24897</v>
      </c>
      <c r="J105" s="707">
        <v>24.082303333333002</v>
      </c>
      <c r="K105" s="714">
        <v>1.241507966101</v>
      </c>
    </row>
    <row r="106" spans="1:11" ht="14.4" customHeight="1" thickBot="1" x14ac:dyDescent="0.35">
      <c r="A106" s="723" t="s">
        <v>429</v>
      </c>
      <c r="B106" s="701">
        <v>26.999957028541001</v>
      </c>
      <c r="C106" s="701">
        <v>27.54</v>
      </c>
      <c r="D106" s="702">
        <v>0.54004297145799995</v>
      </c>
      <c r="E106" s="703">
        <v>1.020001623368</v>
      </c>
      <c r="F106" s="701">
        <v>28</v>
      </c>
      <c r="G106" s="702">
        <v>23.333333333333002</v>
      </c>
      <c r="H106" s="704">
        <v>10.53</v>
      </c>
      <c r="I106" s="701">
        <v>40.365000000000002</v>
      </c>
      <c r="J106" s="702">
        <v>17.031666666665998</v>
      </c>
      <c r="K106" s="705">
        <v>1.4416071428570001</v>
      </c>
    </row>
    <row r="107" spans="1:11" ht="14.4" customHeight="1" thickBot="1" x14ac:dyDescent="0.35">
      <c r="A107" s="723" t="s">
        <v>430</v>
      </c>
      <c r="B107" s="701">
        <v>56.923929564760002</v>
      </c>
      <c r="C107" s="701">
        <v>39.397599999999997</v>
      </c>
      <c r="D107" s="702">
        <v>-17.526329564760001</v>
      </c>
      <c r="E107" s="703">
        <v>0.69210963299999995</v>
      </c>
      <c r="F107" s="701">
        <v>31</v>
      </c>
      <c r="G107" s="702">
        <v>25.833333333333002</v>
      </c>
      <c r="H107" s="704">
        <v>0</v>
      </c>
      <c r="I107" s="701">
        <v>32.883969999999998</v>
      </c>
      <c r="J107" s="702">
        <v>7.0506366666659996</v>
      </c>
      <c r="K107" s="705">
        <v>1.0607732258060001</v>
      </c>
    </row>
    <row r="108" spans="1:11" ht="14.4" customHeight="1" thickBot="1" x14ac:dyDescent="0.35">
      <c r="A108" s="722" t="s">
        <v>431</v>
      </c>
      <c r="B108" s="706">
        <v>0</v>
      </c>
      <c r="C108" s="706">
        <v>37.51</v>
      </c>
      <c r="D108" s="707">
        <v>37.51</v>
      </c>
      <c r="E108" s="708" t="s">
        <v>368</v>
      </c>
      <c r="F108" s="706">
        <v>0</v>
      </c>
      <c r="G108" s="707">
        <v>0</v>
      </c>
      <c r="H108" s="709">
        <v>0</v>
      </c>
      <c r="I108" s="706">
        <v>0</v>
      </c>
      <c r="J108" s="707">
        <v>0</v>
      </c>
      <c r="K108" s="710" t="s">
        <v>330</v>
      </c>
    </row>
    <row r="109" spans="1:11" ht="14.4" customHeight="1" thickBot="1" x14ac:dyDescent="0.35">
      <c r="A109" s="723" t="s">
        <v>432</v>
      </c>
      <c r="B109" s="701">
        <v>0</v>
      </c>
      <c r="C109" s="701">
        <v>37.51</v>
      </c>
      <c r="D109" s="702">
        <v>37.51</v>
      </c>
      <c r="E109" s="711" t="s">
        <v>368</v>
      </c>
      <c r="F109" s="701">
        <v>0</v>
      </c>
      <c r="G109" s="702">
        <v>0</v>
      </c>
      <c r="H109" s="704">
        <v>0</v>
      </c>
      <c r="I109" s="701">
        <v>0</v>
      </c>
      <c r="J109" s="702">
        <v>0</v>
      </c>
      <c r="K109" s="712" t="s">
        <v>330</v>
      </c>
    </row>
    <row r="110" spans="1:11" ht="14.4" customHeight="1" thickBot="1" x14ac:dyDescent="0.35">
      <c r="A110" s="722" t="s">
        <v>433</v>
      </c>
      <c r="B110" s="706">
        <v>1931.13064409558</v>
      </c>
      <c r="C110" s="706">
        <v>1869.4341099999999</v>
      </c>
      <c r="D110" s="707">
        <v>-61.696534095582003</v>
      </c>
      <c r="E110" s="713">
        <v>0.96805160009000002</v>
      </c>
      <c r="F110" s="706">
        <v>2006.6789999999401</v>
      </c>
      <c r="G110" s="707">
        <v>1672.2324999999501</v>
      </c>
      <c r="H110" s="709">
        <v>179.10095999999999</v>
      </c>
      <c r="I110" s="706">
        <v>1589.87698</v>
      </c>
      <c r="J110" s="707">
        <v>-82.355519999948001</v>
      </c>
      <c r="K110" s="714">
        <v>0.79229262876600004</v>
      </c>
    </row>
    <row r="111" spans="1:11" ht="14.4" customHeight="1" thickBot="1" x14ac:dyDescent="0.35">
      <c r="A111" s="723" t="s">
        <v>434</v>
      </c>
      <c r="B111" s="701">
        <v>1568.47219490778</v>
      </c>
      <c r="C111" s="701">
        <v>1480.26602</v>
      </c>
      <c r="D111" s="702">
        <v>-88.206174907779996</v>
      </c>
      <c r="E111" s="703">
        <v>0.943762997396</v>
      </c>
      <c r="F111" s="701">
        <v>1557</v>
      </c>
      <c r="G111" s="702">
        <v>1297.5</v>
      </c>
      <c r="H111" s="704">
        <v>141.63907</v>
      </c>
      <c r="I111" s="701">
        <v>1266.9080799999999</v>
      </c>
      <c r="J111" s="702">
        <v>-30.591919999999998</v>
      </c>
      <c r="K111" s="705">
        <v>0.81368534360900002</v>
      </c>
    </row>
    <row r="112" spans="1:11" ht="14.4" customHeight="1" thickBot="1" x14ac:dyDescent="0.35">
      <c r="A112" s="723" t="s">
        <v>435</v>
      </c>
      <c r="B112" s="701">
        <v>0</v>
      </c>
      <c r="C112" s="701">
        <v>28.34788</v>
      </c>
      <c r="D112" s="702">
        <v>28.34788</v>
      </c>
      <c r="E112" s="711" t="s">
        <v>368</v>
      </c>
      <c r="F112" s="701">
        <v>0</v>
      </c>
      <c r="G112" s="702">
        <v>0</v>
      </c>
      <c r="H112" s="704">
        <v>0</v>
      </c>
      <c r="I112" s="701">
        <v>0</v>
      </c>
      <c r="J112" s="702">
        <v>0</v>
      </c>
      <c r="K112" s="712" t="s">
        <v>330</v>
      </c>
    </row>
    <row r="113" spans="1:11" ht="14.4" customHeight="1" thickBot="1" x14ac:dyDescent="0.35">
      <c r="A113" s="723" t="s">
        <v>436</v>
      </c>
      <c r="B113" s="701">
        <v>1.0598910873239999</v>
      </c>
      <c r="C113" s="701">
        <v>2.0529999999999999</v>
      </c>
      <c r="D113" s="702">
        <v>0.99310891267500001</v>
      </c>
      <c r="E113" s="703">
        <v>1.936991474457</v>
      </c>
      <c r="F113" s="701">
        <v>2.3053606591200002</v>
      </c>
      <c r="G113" s="702">
        <v>1.9211338826</v>
      </c>
      <c r="H113" s="704">
        <v>0</v>
      </c>
      <c r="I113" s="701">
        <v>0.96799999999999997</v>
      </c>
      <c r="J113" s="702">
        <v>-0.95313388259999998</v>
      </c>
      <c r="K113" s="705">
        <v>0.41989091648999999</v>
      </c>
    </row>
    <row r="114" spans="1:11" ht="14.4" customHeight="1" thickBot="1" x14ac:dyDescent="0.35">
      <c r="A114" s="723" t="s">
        <v>437</v>
      </c>
      <c r="B114" s="701">
        <v>361.59855810047799</v>
      </c>
      <c r="C114" s="701">
        <v>358.76720999999998</v>
      </c>
      <c r="D114" s="702">
        <v>-2.8313481004779999</v>
      </c>
      <c r="E114" s="703">
        <v>0.99216991318900005</v>
      </c>
      <c r="F114" s="701">
        <v>447.37363934081702</v>
      </c>
      <c r="G114" s="702">
        <v>372.81136611734797</v>
      </c>
      <c r="H114" s="704">
        <v>37.461889999999997</v>
      </c>
      <c r="I114" s="701">
        <v>322.0009</v>
      </c>
      <c r="J114" s="702">
        <v>-50.810466117346998</v>
      </c>
      <c r="K114" s="705">
        <v>0.71975832209099999</v>
      </c>
    </row>
    <row r="115" spans="1:11" ht="14.4" customHeight="1" thickBot="1" x14ac:dyDescent="0.35">
      <c r="A115" s="722" t="s">
        <v>438</v>
      </c>
      <c r="B115" s="706">
        <v>348.34293389078499</v>
      </c>
      <c r="C115" s="706">
        <v>505.39537000000001</v>
      </c>
      <c r="D115" s="707">
        <v>157.05243610921499</v>
      </c>
      <c r="E115" s="713">
        <v>1.450855811412</v>
      </c>
      <c r="F115" s="706">
        <v>493.95649691355197</v>
      </c>
      <c r="G115" s="707">
        <v>411.63041409462699</v>
      </c>
      <c r="H115" s="709">
        <v>9.9232800000000001</v>
      </c>
      <c r="I115" s="706">
        <v>326.13274000000001</v>
      </c>
      <c r="J115" s="707">
        <v>-85.497674094626007</v>
      </c>
      <c r="K115" s="714">
        <v>0.660245875978</v>
      </c>
    </row>
    <row r="116" spans="1:11" ht="14.4" customHeight="1" thickBot="1" x14ac:dyDescent="0.35">
      <c r="A116" s="723" t="s">
        <v>439</v>
      </c>
      <c r="B116" s="701">
        <v>35.999942704721001</v>
      </c>
      <c r="C116" s="701">
        <v>40.825000000000003</v>
      </c>
      <c r="D116" s="702">
        <v>4.8250572952780004</v>
      </c>
      <c r="E116" s="703">
        <v>1.1340295826260001</v>
      </c>
      <c r="F116" s="701">
        <v>0</v>
      </c>
      <c r="G116" s="702">
        <v>0</v>
      </c>
      <c r="H116" s="704">
        <v>0</v>
      </c>
      <c r="I116" s="701">
        <v>0</v>
      </c>
      <c r="J116" s="702">
        <v>0</v>
      </c>
      <c r="K116" s="712" t="s">
        <v>330</v>
      </c>
    </row>
    <row r="117" spans="1:11" ht="14.4" customHeight="1" thickBot="1" x14ac:dyDescent="0.35">
      <c r="A117" s="723" t="s">
        <v>440</v>
      </c>
      <c r="B117" s="701">
        <v>214.00335952495001</v>
      </c>
      <c r="C117" s="701">
        <v>404.58445</v>
      </c>
      <c r="D117" s="702">
        <v>190.58109047504999</v>
      </c>
      <c r="E117" s="703">
        <v>1.8905518628210001</v>
      </c>
      <c r="F117" s="701">
        <v>406.78537848954198</v>
      </c>
      <c r="G117" s="702">
        <v>338.98781540795198</v>
      </c>
      <c r="H117" s="704">
        <v>4.91378</v>
      </c>
      <c r="I117" s="701">
        <v>260.47370000000001</v>
      </c>
      <c r="J117" s="702">
        <v>-78.514115407950996</v>
      </c>
      <c r="K117" s="705">
        <v>0.64032217914800005</v>
      </c>
    </row>
    <row r="118" spans="1:11" ht="14.4" customHeight="1" thickBot="1" x14ac:dyDescent="0.35">
      <c r="A118" s="723" t="s">
        <v>441</v>
      </c>
      <c r="B118" s="701">
        <v>3.9999936338570001</v>
      </c>
      <c r="C118" s="701">
        <v>6.7939999999990004</v>
      </c>
      <c r="D118" s="702">
        <v>2.7940063661419998</v>
      </c>
      <c r="E118" s="703">
        <v>1.6985027032269999</v>
      </c>
      <c r="F118" s="701">
        <v>8</v>
      </c>
      <c r="G118" s="702">
        <v>6.6666666666659999</v>
      </c>
      <c r="H118" s="704">
        <v>0</v>
      </c>
      <c r="I118" s="701">
        <v>1.7789999999999999</v>
      </c>
      <c r="J118" s="702">
        <v>-4.887666666666</v>
      </c>
      <c r="K118" s="705">
        <v>0.22237499999999999</v>
      </c>
    </row>
    <row r="119" spans="1:11" ht="14.4" customHeight="1" thickBot="1" x14ac:dyDescent="0.35">
      <c r="A119" s="723" t="s">
        <v>442</v>
      </c>
      <c r="B119" s="701">
        <v>19.081865810616002</v>
      </c>
      <c r="C119" s="701">
        <v>5.7595999999999998</v>
      </c>
      <c r="D119" s="702">
        <v>-13.322265810616001</v>
      </c>
      <c r="E119" s="703">
        <v>0.30183631187600002</v>
      </c>
      <c r="F119" s="701">
        <v>6.9209816702999998</v>
      </c>
      <c r="G119" s="702">
        <v>5.7674847252500001</v>
      </c>
      <c r="H119" s="704">
        <v>0</v>
      </c>
      <c r="I119" s="701">
        <v>15.87777</v>
      </c>
      <c r="J119" s="702">
        <v>10.110285274749</v>
      </c>
      <c r="K119" s="705">
        <v>2.294149985707</v>
      </c>
    </row>
    <row r="120" spans="1:11" ht="14.4" customHeight="1" thickBot="1" x14ac:dyDescent="0.35">
      <c r="A120" s="723" t="s">
        <v>443</v>
      </c>
      <c r="B120" s="701">
        <v>75.257772216638998</v>
      </c>
      <c r="C120" s="701">
        <v>47.432319999999997</v>
      </c>
      <c r="D120" s="702">
        <v>-27.825452216639</v>
      </c>
      <c r="E120" s="703">
        <v>0.63026473682200002</v>
      </c>
      <c r="F120" s="701">
        <v>72.250136753709995</v>
      </c>
      <c r="G120" s="702">
        <v>60.208447294758002</v>
      </c>
      <c r="H120" s="704">
        <v>5.0095000000000001</v>
      </c>
      <c r="I120" s="701">
        <v>47.120939999999997</v>
      </c>
      <c r="J120" s="702">
        <v>-13.087507294758</v>
      </c>
      <c r="K120" s="705">
        <v>0.652191706717</v>
      </c>
    </row>
    <row r="121" spans="1:11" ht="14.4" customHeight="1" thickBot="1" x14ac:dyDescent="0.35">
      <c r="A121" s="723" t="s">
        <v>444</v>
      </c>
      <c r="B121" s="701">
        <v>0</v>
      </c>
      <c r="C121" s="701">
        <v>0</v>
      </c>
      <c r="D121" s="702">
        <v>0</v>
      </c>
      <c r="E121" s="703">
        <v>1</v>
      </c>
      <c r="F121" s="701">
        <v>0</v>
      </c>
      <c r="G121" s="702">
        <v>0</v>
      </c>
      <c r="H121" s="704">
        <v>0</v>
      </c>
      <c r="I121" s="701">
        <v>0.88132999999999995</v>
      </c>
      <c r="J121" s="702">
        <v>0.88132999999999995</v>
      </c>
      <c r="K121" s="712" t="s">
        <v>368</v>
      </c>
    </row>
    <row r="122" spans="1:11" ht="14.4" customHeight="1" thickBot="1" x14ac:dyDescent="0.35">
      <c r="A122" s="722" t="s">
        <v>445</v>
      </c>
      <c r="B122" s="706">
        <v>0</v>
      </c>
      <c r="C122" s="706">
        <v>4.7729999999999997</v>
      </c>
      <c r="D122" s="707">
        <v>4.7729999999999997</v>
      </c>
      <c r="E122" s="708" t="s">
        <v>330</v>
      </c>
      <c r="F122" s="706">
        <v>0</v>
      </c>
      <c r="G122" s="707">
        <v>0</v>
      </c>
      <c r="H122" s="709">
        <v>0</v>
      </c>
      <c r="I122" s="706">
        <v>3.3</v>
      </c>
      <c r="J122" s="707">
        <v>3.3</v>
      </c>
      <c r="K122" s="710" t="s">
        <v>330</v>
      </c>
    </row>
    <row r="123" spans="1:11" ht="14.4" customHeight="1" thickBot="1" x14ac:dyDescent="0.35">
      <c r="A123" s="723" t="s">
        <v>446</v>
      </c>
      <c r="B123" s="701">
        <v>0</v>
      </c>
      <c r="C123" s="701">
        <v>1.58</v>
      </c>
      <c r="D123" s="702">
        <v>1.58</v>
      </c>
      <c r="E123" s="711" t="s">
        <v>330</v>
      </c>
      <c r="F123" s="701">
        <v>0</v>
      </c>
      <c r="G123" s="702">
        <v>0</v>
      </c>
      <c r="H123" s="704">
        <v>0</v>
      </c>
      <c r="I123" s="701">
        <v>0</v>
      </c>
      <c r="J123" s="702">
        <v>0</v>
      </c>
      <c r="K123" s="712" t="s">
        <v>330</v>
      </c>
    </row>
    <row r="124" spans="1:11" ht="14.4" customHeight="1" thickBot="1" x14ac:dyDescent="0.35">
      <c r="A124" s="723" t="s">
        <v>447</v>
      </c>
      <c r="B124" s="701">
        <v>0</v>
      </c>
      <c r="C124" s="701">
        <v>3.1930000000000001</v>
      </c>
      <c r="D124" s="702">
        <v>3.1930000000000001</v>
      </c>
      <c r="E124" s="711" t="s">
        <v>330</v>
      </c>
      <c r="F124" s="701">
        <v>0</v>
      </c>
      <c r="G124" s="702">
        <v>0</v>
      </c>
      <c r="H124" s="704">
        <v>0</v>
      </c>
      <c r="I124" s="701">
        <v>0</v>
      </c>
      <c r="J124" s="702">
        <v>0</v>
      </c>
      <c r="K124" s="712" t="s">
        <v>330</v>
      </c>
    </row>
    <row r="125" spans="1:11" ht="14.4" customHeight="1" thickBot="1" x14ac:dyDescent="0.35">
      <c r="A125" s="723" t="s">
        <v>448</v>
      </c>
      <c r="B125" s="701">
        <v>0</v>
      </c>
      <c r="C125" s="701">
        <v>0</v>
      </c>
      <c r="D125" s="702">
        <v>0</v>
      </c>
      <c r="E125" s="703">
        <v>1</v>
      </c>
      <c r="F125" s="701">
        <v>0</v>
      </c>
      <c r="G125" s="702">
        <v>0</v>
      </c>
      <c r="H125" s="704">
        <v>0</v>
      </c>
      <c r="I125" s="701">
        <v>3.3</v>
      </c>
      <c r="J125" s="702">
        <v>3.3</v>
      </c>
      <c r="K125" s="712" t="s">
        <v>368</v>
      </c>
    </row>
    <row r="126" spans="1:11" ht="14.4" customHeight="1" thickBot="1" x14ac:dyDescent="0.35">
      <c r="A126" s="720" t="s">
        <v>48</v>
      </c>
      <c r="B126" s="701">
        <v>52464.004736423303</v>
      </c>
      <c r="C126" s="701">
        <v>60404.33006</v>
      </c>
      <c r="D126" s="702">
        <v>7940.3253235766997</v>
      </c>
      <c r="E126" s="703">
        <v>1.1513480597500001</v>
      </c>
      <c r="F126" s="701">
        <v>59187</v>
      </c>
      <c r="G126" s="702">
        <v>49322.5</v>
      </c>
      <c r="H126" s="704">
        <v>5363.4001399999997</v>
      </c>
      <c r="I126" s="701">
        <v>53704.222000000002</v>
      </c>
      <c r="J126" s="702">
        <v>4381.7220000000198</v>
      </c>
      <c r="K126" s="705">
        <v>0.90736516464700001</v>
      </c>
    </row>
    <row r="127" spans="1:11" ht="14.4" customHeight="1" thickBot="1" x14ac:dyDescent="0.35">
      <c r="A127" s="726" t="s">
        <v>449</v>
      </c>
      <c r="B127" s="706">
        <v>38761.003499323502</v>
      </c>
      <c r="C127" s="706">
        <v>44748.194000000003</v>
      </c>
      <c r="D127" s="707">
        <v>5987.1905006765701</v>
      </c>
      <c r="E127" s="713">
        <v>1.1544642800789999</v>
      </c>
      <c r="F127" s="706">
        <v>43562</v>
      </c>
      <c r="G127" s="707">
        <v>36301.666666666701</v>
      </c>
      <c r="H127" s="709">
        <v>3946.5929999999998</v>
      </c>
      <c r="I127" s="706">
        <v>39516.955000000002</v>
      </c>
      <c r="J127" s="707">
        <v>3215.2883333333202</v>
      </c>
      <c r="K127" s="714">
        <v>0.907142807951</v>
      </c>
    </row>
    <row r="128" spans="1:11" ht="14.4" customHeight="1" thickBot="1" x14ac:dyDescent="0.35">
      <c r="A128" s="722" t="s">
        <v>450</v>
      </c>
      <c r="B128" s="706">
        <v>38600.003484788402</v>
      </c>
      <c r="C128" s="706">
        <v>44591.998</v>
      </c>
      <c r="D128" s="707">
        <v>5991.9945152115697</v>
      </c>
      <c r="E128" s="713">
        <v>1.155233004514</v>
      </c>
      <c r="F128" s="706">
        <v>43395</v>
      </c>
      <c r="G128" s="707">
        <v>36162.5</v>
      </c>
      <c r="H128" s="709">
        <v>3934.4380000000001</v>
      </c>
      <c r="I128" s="706">
        <v>39396.599000000002</v>
      </c>
      <c r="J128" s="707">
        <v>3234.0989999999902</v>
      </c>
      <c r="K128" s="714">
        <v>0.90786032953100004</v>
      </c>
    </row>
    <row r="129" spans="1:11" ht="14.4" customHeight="1" thickBot="1" x14ac:dyDescent="0.35">
      <c r="A129" s="723" t="s">
        <v>451</v>
      </c>
      <c r="B129" s="701">
        <v>38600.003484788402</v>
      </c>
      <c r="C129" s="701">
        <v>44591.998</v>
      </c>
      <c r="D129" s="702">
        <v>5991.9945152115697</v>
      </c>
      <c r="E129" s="703">
        <v>1.155233004514</v>
      </c>
      <c r="F129" s="701">
        <v>43395</v>
      </c>
      <c r="G129" s="702">
        <v>36162.5</v>
      </c>
      <c r="H129" s="704">
        <v>3934.4380000000001</v>
      </c>
      <c r="I129" s="701">
        <v>39396.599000000002</v>
      </c>
      <c r="J129" s="702">
        <v>3234.0989999999902</v>
      </c>
      <c r="K129" s="705">
        <v>0.90786032953100004</v>
      </c>
    </row>
    <row r="130" spans="1:11" ht="14.4" customHeight="1" thickBot="1" x14ac:dyDescent="0.35">
      <c r="A130" s="722" t="s">
        <v>452</v>
      </c>
      <c r="B130" s="706">
        <v>50.000004513973998</v>
      </c>
      <c r="C130" s="706">
        <v>43.2</v>
      </c>
      <c r="D130" s="707">
        <v>-6.8000045139739997</v>
      </c>
      <c r="E130" s="713">
        <v>0.86399992199800002</v>
      </c>
      <c r="F130" s="706">
        <v>45</v>
      </c>
      <c r="G130" s="707">
        <v>37.5</v>
      </c>
      <c r="H130" s="709">
        <v>3.6</v>
      </c>
      <c r="I130" s="706">
        <v>36</v>
      </c>
      <c r="J130" s="707">
        <v>-1.4999999999989999</v>
      </c>
      <c r="K130" s="714">
        <v>0.8</v>
      </c>
    </row>
    <row r="131" spans="1:11" ht="14.4" customHeight="1" thickBot="1" x14ac:dyDescent="0.35">
      <c r="A131" s="723" t="s">
        <v>453</v>
      </c>
      <c r="B131" s="701">
        <v>50.000004513973998</v>
      </c>
      <c r="C131" s="701">
        <v>43.2</v>
      </c>
      <c r="D131" s="702">
        <v>-6.8000045139739997</v>
      </c>
      <c r="E131" s="703">
        <v>0.86399992199800002</v>
      </c>
      <c r="F131" s="701">
        <v>45</v>
      </c>
      <c r="G131" s="702">
        <v>37.5</v>
      </c>
      <c r="H131" s="704">
        <v>3.6</v>
      </c>
      <c r="I131" s="701">
        <v>36</v>
      </c>
      <c r="J131" s="702">
        <v>-1.4999999999989999</v>
      </c>
      <c r="K131" s="705">
        <v>0.8</v>
      </c>
    </row>
    <row r="132" spans="1:11" ht="14.4" customHeight="1" thickBot="1" x14ac:dyDescent="0.35">
      <c r="A132" s="722" t="s">
        <v>454</v>
      </c>
      <c r="B132" s="706">
        <v>111.000010021024</v>
      </c>
      <c r="C132" s="706">
        <v>112.996</v>
      </c>
      <c r="D132" s="707">
        <v>1.9959899789760001</v>
      </c>
      <c r="E132" s="713">
        <v>1.0179818900790001</v>
      </c>
      <c r="F132" s="706">
        <v>122</v>
      </c>
      <c r="G132" s="707">
        <v>101.666666666667</v>
      </c>
      <c r="H132" s="709">
        <v>7.8049999999999997</v>
      </c>
      <c r="I132" s="706">
        <v>73.855999999999995</v>
      </c>
      <c r="J132" s="707">
        <v>-27.810666666665998</v>
      </c>
      <c r="K132" s="714">
        <v>0.60537704918000002</v>
      </c>
    </row>
    <row r="133" spans="1:11" ht="14.4" customHeight="1" thickBot="1" x14ac:dyDescent="0.35">
      <c r="A133" s="723" t="s">
        <v>455</v>
      </c>
      <c r="B133" s="701">
        <v>111.000010021024</v>
      </c>
      <c r="C133" s="701">
        <v>112.996</v>
      </c>
      <c r="D133" s="702">
        <v>1.9959899789760001</v>
      </c>
      <c r="E133" s="703">
        <v>1.0179818900790001</v>
      </c>
      <c r="F133" s="701">
        <v>122</v>
      </c>
      <c r="G133" s="702">
        <v>101.666666666667</v>
      </c>
      <c r="H133" s="704">
        <v>7.8049999999999997</v>
      </c>
      <c r="I133" s="701">
        <v>73.855999999999995</v>
      </c>
      <c r="J133" s="702">
        <v>-27.810666666665998</v>
      </c>
      <c r="K133" s="705">
        <v>0.60537704918000002</v>
      </c>
    </row>
    <row r="134" spans="1:11" ht="14.4" customHeight="1" thickBot="1" x14ac:dyDescent="0.35">
      <c r="A134" s="725" t="s">
        <v>456</v>
      </c>
      <c r="B134" s="701">
        <v>0</v>
      </c>
      <c r="C134" s="701">
        <v>0</v>
      </c>
      <c r="D134" s="702">
        <v>0</v>
      </c>
      <c r="E134" s="703">
        <v>1</v>
      </c>
      <c r="F134" s="701">
        <v>0</v>
      </c>
      <c r="G134" s="702">
        <v>0</v>
      </c>
      <c r="H134" s="704">
        <v>0.75</v>
      </c>
      <c r="I134" s="701">
        <v>10.5</v>
      </c>
      <c r="J134" s="702">
        <v>10.5</v>
      </c>
      <c r="K134" s="712" t="s">
        <v>368</v>
      </c>
    </row>
    <row r="135" spans="1:11" ht="14.4" customHeight="1" thickBot="1" x14ac:dyDescent="0.35">
      <c r="A135" s="723" t="s">
        <v>457</v>
      </c>
      <c r="B135" s="701">
        <v>0</v>
      </c>
      <c r="C135" s="701">
        <v>0</v>
      </c>
      <c r="D135" s="702">
        <v>0</v>
      </c>
      <c r="E135" s="703">
        <v>1</v>
      </c>
      <c r="F135" s="701">
        <v>0</v>
      </c>
      <c r="G135" s="702">
        <v>0</v>
      </c>
      <c r="H135" s="704">
        <v>0.75</v>
      </c>
      <c r="I135" s="701">
        <v>10.5</v>
      </c>
      <c r="J135" s="702">
        <v>10.5</v>
      </c>
      <c r="K135" s="712" t="s">
        <v>368</v>
      </c>
    </row>
    <row r="136" spans="1:11" ht="14.4" customHeight="1" thickBot="1" x14ac:dyDescent="0.35">
      <c r="A136" s="721" t="s">
        <v>458</v>
      </c>
      <c r="B136" s="701">
        <v>13124.001184828099</v>
      </c>
      <c r="C136" s="701">
        <v>14985.556549999999</v>
      </c>
      <c r="D136" s="702">
        <v>1861.5553651719399</v>
      </c>
      <c r="E136" s="703">
        <v>1.1418435840529999</v>
      </c>
      <c r="F136" s="701">
        <v>14756</v>
      </c>
      <c r="G136" s="702">
        <v>12296.666666666701</v>
      </c>
      <c r="H136" s="704">
        <v>1337.9629500000001</v>
      </c>
      <c r="I136" s="701">
        <v>13397.850060000001</v>
      </c>
      <c r="J136" s="702">
        <v>1101.1833933333601</v>
      </c>
      <c r="K136" s="705">
        <v>0.90795947817800005</v>
      </c>
    </row>
    <row r="137" spans="1:11" ht="14.4" customHeight="1" thickBot="1" x14ac:dyDescent="0.35">
      <c r="A137" s="722" t="s">
        <v>459</v>
      </c>
      <c r="B137" s="706">
        <v>3474.0003136309601</v>
      </c>
      <c r="C137" s="706">
        <v>4013.2989299999999</v>
      </c>
      <c r="D137" s="707">
        <v>539.29861636904104</v>
      </c>
      <c r="E137" s="713">
        <v>1.155238505377</v>
      </c>
      <c r="F137" s="706">
        <v>3906.99999999998</v>
      </c>
      <c r="G137" s="707">
        <v>3255.8333333333198</v>
      </c>
      <c r="H137" s="709">
        <v>354.16595999999998</v>
      </c>
      <c r="I137" s="706">
        <v>3546.6386499999999</v>
      </c>
      <c r="J137" s="707">
        <v>290.80531666668202</v>
      </c>
      <c r="K137" s="714">
        <v>0.90776520348</v>
      </c>
    </row>
    <row r="138" spans="1:11" ht="14.4" customHeight="1" thickBot="1" x14ac:dyDescent="0.35">
      <c r="A138" s="723" t="s">
        <v>460</v>
      </c>
      <c r="B138" s="701">
        <v>3474.0003136309601</v>
      </c>
      <c r="C138" s="701">
        <v>4013.2989299999999</v>
      </c>
      <c r="D138" s="702">
        <v>539.29861636904104</v>
      </c>
      <c r="E138" s="703">
        <v>1.155238505377</v>
      </c>
      <c r="F138" s="701">
        <v>3906.99999999998</v>
      </c>
      <c r="G138" s="702">
        <v>3255.8333333333198</v>
      </c>
      <c r="H138" s="704">
        <v>354.16595999999998</v>
      </c>
      <c r="I138" s="701">
        <v>3546.6386499999999</v>
      </c>
      <c r="J138" s="702">
        <v>290.80531666668202</v>
      </c>
      <c r="K138" s="705">
        <v>0.90776520348</v>
      </c>
    </row>
    <row r="139" spans="1:11" ht="14.4" customHeight="1" thickBot="1" x14ac:dyDescent="0.35">
      <c r="A139" s="722" t="s">
        <v>461</v>
      </c>
      <c r="B139" s="706">
        <v>9650.0008711971095</v>
      </c>
      <c r="C139" s="706">
        <v>10972.25762</v>
      </c>
      <c r="D139" s="707">
        <v>1322.2567488028899</v>
      </c>
      <c r="E139" s="713">
        <v>1.1370214123760001</v>
      </c>
      <c r="F139" s="706">
        <v>10849</v>
      </c>
      <c r="G139" s="707">
        <v>9040.8333333333303</v>
      </c>
      <c r="H139" s="709">
        <v>983.79699000000005</v>
      </c>
      <c r="I139" s="706">
        <v>9851.2114100000108</v>
      </c>
      <c r="J139" s="707">
        <v>810.378076666673</v>
      </c>
      <c r="K139" s="714">
        <v>0.90802944142300002</v>
      </c>
    </row>
    <row r="140" spans="1:11" ht="14.4" customHeight="1" thickBot="1" x14ac:dyDescent="0.35">
      <c r="A140" s="723" t="s">
        <v>462</v>
      </c>
      <c r="B140" s="701">
        <v>9650.0008711971095</v>
      </c>
      <c r="C140" s="701">
        <v>10972.25762</v>
      </c>
      <c r="D140" s="702">
        <v>1322.2567488028899</v>
      </c>
      <c r="E140" s="703">
        <v>1.1370214123760001</v>
      </c>
      <c r="F140" s="701">
        <v>10849</v>
      </c>
      <c r="G140" s="702">
        <v>9040.8333333333303</v>
      </c>
      <c r="H140" s="704">
        <v>983.79699000000005</v>
      </c>
      <c r="I140" s="701">
        <v>9851.2114100000108</v>
      </c>
      <c r="J140" s="702">
        <v>810.378076666673</v>
      </c>
      <c r="K140" s="705">
        <v>0.90802944142300002</v>
      </c>
    </row>
    <row r="141" spans="1:11" ht="14.4" customHeight="1" thickBot="1" x14ac:dyDescent="0.35">
      <c r="A141" s="721" t="s">
        <v>463</v>
      </c>
      <c r="B141" s="701">
        <v>579.00005227182703</v>
      </c>
      <c r="C141" s="701">
        <v>670.57951000000003</v>
      </c>
      <c r="D141" s="702">
        <v>91.579457728172997</v>
      </c>
      <c r="E141" s="703">
        <v>1.158168306494</v>
      </c>
      <c r="F141" s="701">
        <v>869.00000000000102</v>
      </c>
      <c r="G141" s="702">
        <v>724.16666666666697</v>
      </c>
      <c r="H141" s="704">
        <v>78.844189999999998</v>
      </c>
      <c r="I141" s="701">
        <v>789.41693999999995</v>
      </c>
      <c r="J141" s="702">
        <v>65.250273333332999</v>
      </c>
      <c r="K141" s="705">
        <v>0.90841995396999997</v>
      </c>
    </row>
    <row r="142" spans="1:11" ht="14.4" customHeight="1" thickBot="1" x14ac:dyDescent="0.35">
      <c r="A142" s="722" t="s">
        <v>464</v>
      </c>
      <c r="B142" s="706">
        <v>579.00005227182703</v>
      </c>
      <c r="C142" s="706">
        <v>670.57951000000003</v>
      </c>
      <c r="D142" s="707">
        <v>91.579457728172997</v>
      </c>
      <c r="E142" s="713">
        <v>1.158168306494</v>
      </c>
      <c r="F142" s="706">
        <v>869.00000000000102</v>
      </c>
      <c r="G142" s="707">
        <v>724.16666666666697</v>
      </c>
      <c r="H142" s="709">
        <v>78.844189999999998</v>
      </c>
      <c r="I142" s="706">
        <v>789.41693999999995</v>
      </c>
      <c r="J142" s="707">
        <v>65.250273333332999</v>
      </c>
      <c r="K142" s="714">
        <v>0.90841995396999997</v>
      </c>
    </row>
    <row r="143" spans="1:11" ht="14.4" customHeight="1" thickBot="1" x14ac:dyDescent="0.35">
      <c r="A143" s="723" t="s">
        <v>465</v>
      </c>
      <c r="B143" s="701">
        <v>579.00005227182703</v>
      </c>
      <c r="C143" s="701">
        <v>670.57951000000003</v>
      </c>
      <c r="D143" s="702">
        <v>91.579457728172997</v>
      </c>
      <c r="E143" s="703">
        <v>1.158168306494</v>
      </c>
      <c r="F143" s="701">
        <v>869.00000000000102</v>
      </c>
      <c r="G143" s="702">
        <v>724.16666666666697</v>
      </c>
      <c r="H143" s="704">
        <v>78.844189999999998</v>
      </c>
      <c r="I143" s="701">
        <v>789.41693999999995</v>
      </c>
      <c r="J143" s="702">
        <v>65.250273333332999</v>
      </c>
      <c r="K143" s="705">
        <v>0.90841995396999997</v>
      </c>
    </row>
    <row r="144" spans="1:11" ht="14.4" customHeight="1" thickBot="1" x14ac:dyDescent="0.35">
      <c r="A144" s="720" t="s">
        <v>466</v>
      </c>
      <c r="B144" s="701">
        <v>0</v>
      </c>
      <c r="C144" s="701">
        <v>149.74357000000001</v>
      </c>
      <c r="D144" s="702">
        <v>149.74357000000001</v>
      </c>
      <c r="E144" s="711" t="s">
        <v>330</v>
      </c>
      <c r="F144" s="701">
        <v>0</v>
      </c>
      <c r="G144" s="702">
        <v>0</v>
      </c>
      <c r="H144" s="704">
        <v>8.1</v>
      </c>
      <c r="I144" s="701">
        <v>123.55213000000001</v>
      </c>
      <c r="J144" s="702">
        <v>123.55213000000001</v>
      </c>
      <c r="K144" s="712" t="s">
        <v>330</v>
      </c>
    </row>
    <row r="145" spans="1:11" ht="14.4" customHeight="1" thickBot="1" x14ac:dyDescent="0.35">
      <c r="A145" s="721" t="s">
        <v>467</v>
      </c>
      <c r="B145" s="701">
        <v>0</v>
      </c>
      <c r="C145" s="701">
        <v>149.74357000000001</v>
      </c>
      <c r="D145" s="702">
        <v>149.74357000000001</v>
      </c>
      <c r="E145" s="711" t="s">
        <v>330</v>
      </c>
      <c r="F145" s="701">
        <v>0</v>
      </c>
      <c r="G145" s="702">
        <v>0</v>
      </c>
      <c r="H145" s="704">
        <v>8.1</v>
      </c>
      <c r="I145" s="701">
        <v>123.55213000000001</v>
      </c>
      <c r="J145" s="702">
        <v>123.55213000000001</v>
      </c>
      <c r="K145" s="712" t="s">
        <v>330</v>
      </c>
    </row>
    <row r="146" spans="1:11" ht="14.4" customHeight="1" thickBot="1" x14ac:dyDescent="0.35">
      <c r="A146" s="722" t="s">
        <v>468</v>
      </c>
      <c r="B146" s="706">
        <v>0</v>
      </c>
      <c r="C146" s="706">
        <v>0</v>
      </c>
      <c r="D146" s="707">
        <v>0</v>
      </c>
      <c r="E146" s="713">
        <v>1</v>
      </c>
      <c r="F146" s="706">
        <v>0</v>
      </c>
      <c r="G146" s="707">
        <v>0</v>
      </c>
      <c r="H146" s="709">
        <v>0</v>
      </c>
      <c r="I146" s="706">
        <v>25.41</v>
      </c>
      <c r="J146" s="707">
        <v>25.41</v>
      </c>
      <c r="K146" s="710" t="s">
        <v>368</v>
      </c>
    </row>
    <row r="147" spans="1:11" ht="14.4" customHeight="1" thickBot="1" x14ac:dyDescent="0.35">
      <c r="A147" s="723" t="s">
        <v>469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0</v>
      </c>
      <c r="I147" s="701">
        <v>25.41</v>
      </c>
      <c r="J147" s="702">
        <v>25.41</v>
      </c>
      <c r="K147" s="712" t="s">
        <v>368</v>
      </c>
    </row>
    <row r="148" spans="1:11" ht="14.4" customHeight="1" thickBot="1" x14ac:dyDescent="0.35">
      <c r="A148" s="722" t="s">
        <v>470</v>
      </c>
      <c r="B148" s="706">
        <v>0</v>
      </c>
      <c r="C148" s="706">
        <v>92.763570000000001</v>
      </c>
      <c r="D148" s="707">
        <v>92.763570000000001</v>
      </c>
      <c r="E148" s="708" t="s">
        <v>330</v>
      </c>
      <c r="F148" s="706">
        <v>0</v>
      </c>
      <c r="G148" s="707">
        <v>0</v>
      </c>
      <c r="H148" s="709">
        <v>0</v>
      </c>
      <c r="I148" s="706">
        <v>33.514130000000002</v>
      </c>
      <c r="J148" s="707">
        <v>33.514130000000002</v>
      </c>
      <c r="K148" s="710" t="s">
        <v>330</v>
      </c>
    </row>
    <row r="149" spans="1:11" ht="14.4" customHeight="1" thickBot="1" x14ac:dyDescent="0.35">
      <c r="A149" s="723" t="s">
        <v>471</v>
      </c>
      <c r="B149" s="701">
        <v>0</v>
      </c>
      <c r="C149" s="701">
        <v>7.4146099999999997</v>
      </c>
      <c r="D149" s="702">
        <v>7.4146099999999997</v>
      </c>
      <c r="E149" s="711" t="s">
        <v>330</v>
      </c>
      <c r="F149" s="701">
        <v>0</v>
      </c>
      <c r="G149" s="702">
        <v>0</v>
      </c>
      <c r="H149" s="704">
        <v>0</v>
      </c>
      <c r="I149" s="701">
        <v>5.1141300000000003</v>
      </c>
      <c r="J149" s="702">
        <v>5.1141300000000003</v>
      </c>
      <c r="K149" s="712" t="s">
        <v>330</v>
      </c>
    </row>
    <row r="150" spans="1:11" ht="14.4" customHeight="1" thickBot="1" x14ac:dyDescent="0.35">
      <c r="A150" s="723" t="s">
        <v>472</v>
      </c>
      <c r="B150" s="701">
        <v>0</v>
      </c>
      <c r="C150" s="701">
        <v>-5.9190399999999999</v>
      </c>
      <c r="D150" s="702">
        <v>-5.9190399999999999</v>
      </c>
      <c r="E150" s="711" t="s">
        <v>330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46.7</v>
      </c>
      <c r="D151" s="702">
        <v>46.7</v>
      </c>
      <c r="E151" s="711" t="s">
        <v>330</v>
      </c>
      <c r="F151" s="701">
        <v>0</v>
      </c>
      <c r="G151" s="702">
        <v>0</v>
      </c>
      <c r="H151" s="704">
        <v>0</v>
      </c>
      <c r="I151" s="701">
        <v>17</v>
      </c>
      <c r="J151" s="702">
        <v>17</v>
      </c>
      <c r="K151" s="712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44.567999999999998</v>
      </c>
      <c r="D152" s="702">
        <v>44.567999999999998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11.4</v>
      </c>
      <c r="J152" s="702">
        <v>11.4</v>
      </c>
      <c r="K152" s="712" t="s">
        <v>330</v>
      </c>
    </row>
    <row r="153" spans="1:11" ht="14.4" customHeight="1" thickBot="1" x14ac:dyDescent="0.35">
      <c r="A153" s="725" t="s">
        <v>475</v>
      </c>
      <c r="B153" s="701">
        <v>0</v>
      </c>
      <c r="C153" s="701">
        <v>0</v>
      </c>
      <c r="D153" s="702">
        <v>0</v>
      </c>
      <c r="E153" s="711" t="s">
        <v>330</v>
      </c>
      <c r="F153" s="701">
        <v>0</v>
      </c>
      <c r="G153" s="702">
        <v>0</v>
      </c>
      <c r="H153" s="704">
        <v>0</v>
      </c>
      <c r="I153" s="701">
        <v>26.356999999999999</v>
      </c>
      <c r="J153" s="702">
        <v>26.356999999999999</v>
      </c>
      <c r="K153" s="712" t="s">
        <v>368</v>
      </c>
    </row>
    <row r="154" spans="1:11" ht="14.4" customHeight="1" thickBot="1" x14ac:dyDescent="0.35">
      <c r="A154" s="723" t="s">
        <v>476</v>
      </c>
      <c r="B154" s="701">
        <v>0</v>
      </c>
      <c r="C154" s="701">
        <v>0</v>
      </c>
      <c r="D154" s="702">
        <v>0</v>
      </c>
      <c r="E154" s="711" t="s">
        <v>330</v>
      </c>
      <c r="F154" s="701">
        <v>0</v>
      </c>
      <c r="G154" s="702">
        <v>0</v>
      </c>
      <c r="H154" s="704">
        <v>0</v>
      </c>
      <c r="I154" s="701">
        <v>26.356999999999999</v>
      </c>
      <c r="J154" s="702">
        <v>26.356999999999999</v>
      </c>
      <c r="K154" s="712" t="s">
        <v>368</v>
      </c>
    </row>
    <row r="155" spans="1:11" ht="14.4" customHeight="1" thickBot="1" x14ac:dyDescent="0.35">
      <c r="A155" s="725" t="s">
        <v>477</v>
      </c>
      <c r="B155" s="701">
        <v>0</v>
      </c>
      <c r="C155" s="701">
        <v>41.63</v>
      </c>
      <c r="D155" s="702">
        <v>41.63</v>
      </c>
      <c r="E155" s="711" t="s">
        <v>330</v>
      </c>
      <c r="F155" s="701">
        <v>0</v>
      </c>
      <c r="G155" s="702">
        <v>0</v>
      </c>
      <c r="H155" s="704">
        <v>7.95</v>
      </c>
      <c r="I155" s="701">
        <v>27.321000000000002</v>
      </c>
      <c r="J155" s="702">
        <v>27.321000000000002</v>
      </c>
      <c r="K155" s="712" t="s">
        <v>330</v>
      </c>
    </row>
    <row r="156" spans="1:11" ht="14.4" customHeight="1" thickBot="1" x14ac:dyDescent="0.35">
      <c r="A156" s="723" t="s">
        <v>478</v>
      </c>
      <c r="B156" s="701">
        <v>0</v>
      </c>
      <c r="C156" s="701">
        <v>41.63</v>
      </c>
      <c r="D156" s="702">
        <v>41.63</v>
      </c>
      <c r="E156" s="711" t="s">
        <v>330</v>
      </c>
      <c r="F156" s="701">
        <v>0</v>
      </c>
      <c r="G156" s="702">
        <v>0</v>
      </c>
      <c r="H156" s="704">
        <v>7.95</v>
      </c>
      <c r="I156" s="701">
        <v>27.321000000000002</v>
      </c>
      <c r="J156" s="702">
        <v>27.321000000000002</v>
      </c>
      <c r="K156" s="712" t="s">
        <v>330</v>
      </c>
    </row>
    <row r="157" spans="1:11" ht="14.4" customHeight="1" thickBot="1" x14ac:dyDescent="0.35">
      <c r="A157" s="725" t="s">
        <v>479</v>
      </c>
      <c r="B157" s="701">
        <v>0</v>
      </c>
      <c r="C157" s="701">
        <v>15.35</v>
      </c>
      <c r="D157" s="702">
        <v>15.35</v>
      </c>
      <c r="E157" s="711" t="s">
        <v>330</v>
      </c>
      <c r="F157" s="701">
        <v>0</v>
      </c>
      <c r="G157" s="702">
        <v>0</v>
      </c>
      <c r="H157" s="704">
        <v>0.15</v>
      </c>
      <c r="I157" s="701">
        <v>10.95</v>
      </c>
      <c r="J157" s="702">
        <v>10.95</v>
      </c>
      <c r="K157" s="712" t="s">
        <v>330</v>
      </c>
    </row>
    <row r="158" spans="1:11" ht="14.4" customHeight="1" thickBot="1" x14ac:dyDescent="0.35">
      <c r="A158" s="723" t="s">
        <v>480</v>
      </c>
      <c r="B158" s="701">
        <v>0</v>
      </c>
      <c r="C158" s="701">
        <v>15.35</v>
      </c>
      <c r="D158" s="702">
        <v>15.35</v>
      </c>
      <c r="E158" s="711" t="s">
        <v>330</v>
      </c>
      <c r="F158" s="701">
        <v>0</v>
      </c>
      <c r="G158" s="702">
        <v>0</v>
      </c>
      <c r="H158" s="704">
        <v>0.15</v>
      </c>
      <c r="I158" s="701">
        <v>10.95</v>
      </c>
      <c r="J158" s="702">
        <v>10.95</v>
      </c>
      <c r="K158" s="712" t="s">
        <v>330</v>
      </c>
    </row>
    <row r="159" spans="1:11" ht="14.4" customHeight="1" thickBot="1" x14ac:dyDescent="0.35">
      <c r="A159" s="720" t="s">
        <v>481</v>
      </c>
      <c r="B159" s="701">
        <v>3044.1319354470502</v>
      </c>
      <c r="C159" s="701">
        <v>4171.7956400000003</v>
      </c>
      <c r="D159" s="702">
        <v>1127.6637045529601</v>
      </c>
      <c r="E159" s="703">
        <v>1.370438512017</v>
      </c>
      <c r="F159" s="701">
        <v>3190</v>
      </c>
      <c r="G159" s="702">
        <v>2658.3333333333399</v>
      </c>
      <c r="H159" s="704">
        <v>234.52</v>
      </c>
      <c r="I159" s="701">
        <v>3246.5016700000001</v>
      </c>
      <c r="J159" s="702">
        <v>588.168336666664</v>
      </c>
      <c r="K159" s="705">
        <v>1.017712122257</v>
      </c>
    </row>
    <row r="160" spans="1:11" ht="14.4" customHeight="1" thickBot="1" x14ac:dyDescent="0.35">
      <c r="A160" s="721" t="s">
        <v>482</v>
      </c>
      <c r="B160" s="701">
        <v>3006.00694163452</v>
      </c>
      <c r="C160" s="701">
        <v>3048.7849999999999</v>
      </c>
      <c r="D160" s="702">
        <v>42.778058365482003</v>
      </c>
      <c r="E160" s="703">
        <v>1.014230858143</v>
      </c>
      <c r="F160" s="701">
        <v>2962</v>
      </c>
      <c r="G160" s="702">
        <v>2468.3333333333399</v>
      </c>
      <c r="H160" s="704">
        <v>234.52</v>
      </c>
      <c r="I160" s="701">
        <v>2388.5970000000002</v>
      </c>
      <c r="J160" s="702">
        <v>-79.736333333334997</v>
      </c>
      <c r="K160" s="705">
        <v>0.80641357190999996</v>
      </c>
    </row>
    <row r="161" spans="1:11" ht="14.4" customHeight="1" thickBot="1" x14ac:dyDescent="0.35">
      <c r="A161" s="722" t="s">
        <v>483</v>
      </c>
      <c r="B161" s="706">
        <v>3006.00694163452</v>
      </c>
      <c r="C161" s="706">
        <v>3025.0949999999998</v>
      </c>
      <c r="D161" s="707">
        <v>19.088058365481999</v>
      </c>
      <c r="E161" s="713">
        <v>1.0063499714849999</v>
      </c>
      <c r="F161" s="706">
        <v>2962</v>
      </c>
      <c r="G161" s="707">
        <v>2468.3333333333399</v>
      </c>
      <c r="H161" s="709">
        <v>234.52</v>
      </c>
      <c r="I161" s="706">
        <v>2380.6239999999998</v>
      </c>
      <c r="J161" s="707">
        <v>-87.709333333334996</v>
      </c>
      <c r="K161" s="714">
        <v>0.80372180958799999</v>
      </c>
    </row>
    <row r="162" spans="1:11" ht="14.4" customHeight="1" thickBot="1" x14ac:dyDescent="0.35">
      <c r="A162" s="723" t="s">
        <v>484</v>
      </c>
      <c r="B162" s="701">
        <v>536.001237763174</v>
      </c>
      <c r="C162" s="701">
        <v>537.42899999999997</v>
      </c>
      <c r="D162" s="702">
        <v>1.427762236825</v>
      </c>
      <c r="E162" s="703">
        <v>1.002663729365</v>
      </c>
      <c r="F162" s="701">
        <v>537.00000000000102</v>
      </c>
      <c r="G162" s="702">
        <v>447.50000000000102</v>
      </c>
      <c r="H162" s="704">
        <v>46.786000000000001</v>
      </c>
      <c r="I162" s="701">
        <v>453.04199999999997</v>
      </c>
      <c r="J162" s="702">
        <v>5.5419999999989997</v>
      </c>
      <c r="K162" s="705">
        <v>0.84365363128399995</v>
      </c>
    </row>
    <row r="163" spans="1:11" ht="14.4" customHeight="1" thickBot="1" x14ac:dyDescent="0.35">
      <c r="A163" s="723" t="s">
        <v>485</v>
      </c>
      <c r="B163" s="701">
        <v>1167.00269490602</v>
      </c>
      <c r="C163" s="701">
        <v>1185.4159999999999</v>
      </c>
      <c r="D163" s="702">
        <v>18.413305093984</v>
      </c>
      <c r="E163" s="703">
        <v>1.015778288408</v>
      </c>
      <c r="F163" s="701">
        <v>1195</v>
      </c>
      <c r="G163" s="702">
        <v>995.83333333333496</v>
      </c>
      <c r="H163" s="704">
        <v>85.466999999999999</v>
      </c>
      <c r="I163" s="701">
        <v>901.75</v>
      </c>
      <c r="J163" s="702">
        <v>-94.083333333333997</v>
      </c>
      <c r="K163" s="705">
        <v>0.75460251046000004</v>
      </c>
    </row>
    <row r="164" spans="1:11" ht="14.4" customHeight="1" thickBot="1" x14ac:dyDescent="0.35">
      <c r="A164" s="723" t="s">
        <v>486</v>
      </c>
      <c r="B164" s="701">
        <v>134.00030944079401</v>
      </c>
      <c r="C164" s="701">
        <v>135.13900000000001</v>
      </c>
      <c r="D164" s="702">
        <v>1.1386905592059999</v>
      </c>
      <c r="E164" s="703">
        <v>1.0084976711169999</v>
      </c>
      <c r="F164" s="701">
        <v>108</v>
      </c>
      <c r="G164" s="702">
        <v>90</v>
      </c>
      <c r="H164" s="704">
        <v>9.0250000000000004</v>
      </c>
      <c r="I164" s="701">
        <v>90.25</v>
      </c>
      <c r="J164" s="702">
        <v>0.24999999999899999</v>
      </c>
      <c r="K164" s="705">
        <v>0.83564814814800004</v>
      </c>
    </row>
    <row r="165" spans="1:11" ht="14.4" customHeight="1" thickBot="1" x14ac:dyDescent="0.35">
      <c r="A165" s="723" t="s">
        <v>487</v>
      </c>
      <c r="B165" s="701">
        <v>100.000230925965</v>
      </c>
      <c r="C165" s="701">
        <v>99.35</v>
      </c>
      <c r="D165" s="702">
        <v>-0.65023092596499998</v>
      </c>
      <c r="E165" s="703">
        <v>0.99349770575499996</v>
      </c>
      <c r="F165" s="701">
        <v>100</v>
      </c>
      <c r="G165" s="702">
        <v>83.333333333333002</v>
      </c>
      <c r="H165" s="704">
        <v>8.3719999999999999</v>
      </c>
      <c r="I165" s="701">
        <v>82.975999999999999</v>
      </c>
      <c r="J165" s="702">
        <v>-0.35733333333299999</v>
      </c>
      <c r="K165" s="705">
        <v>0.82975999999899996</v>
      </c>
    </row>
    <row r="166" spans="1:11" ht="14.4" customHeight="1" thickBot="1" x14ac:dyDescent="0.35">
      <c r="A166" s="723" t="s">
        <v>488</v>
      </c>
      <c r="B166" s="701">
        <v>1069.00246859857</v>
      </c>
      <c r="C166" s="701">
        <v>1067.761</v>
      </c>
      <c r="D166" s="702">
        <v>-1.2414685985689999</v>
      </c>
      <c r="E166" s="703">
        <v>0.99883866629399998</v>
      </c>
      <c r="F166" s="701">
        <v>1022</v>
      </c>
      <c r="G166" s="702">
        <v>851.66666666666799</v>
      </c>
      <c r="H166" s="704">
        <v>84.87</v>
      </c>
      <c r="I166" s="701">
        <v>852.60599999999999</v>
      </c>
      <c r="J166" s="702">
        <v>0.93933333333199998</v>
      </c>
      <c r="K166" s="705">
        <v>0.83425244618299998</v>
      </c>
    </row>
    <row r="167" spans="1:11" ht="14.4" customHeight="1" thickBot="1" x14ac:dyDescent="0.35">
      <c r="A167" s="722" t="s">
        <v>489</v>
      </c>
      <c r="B167" s="706">
        <v>0</v>
      </c>
      <c r="C167" s="706">
        <v>23.69</v>
      </c>
      <c r="D167" s="707">
        <v>23.69</v>
      </c>
      <c r="E167" s="708" t="s">
        <v>330</v>
      </c>
      <c r="F167" s="706">
        <v>0</v>
      </c>
      <c r="G167" s="707">
        <v>0</v>
      </c>
      <c r="H167" s="709">
        <v>0</v>
      </c>
      <c r="I167" s="706">
        <v>7.9729999999999999</v>
      </c>
      <c r="J167" s="707">
        <v>7.9729999999999999</v>
      </c>
      <c r="K167" s="710" t="s">
        <v>330</v>
      </c>
    </row>
    <row r="168" spans="1:11" ht="14.4" customHeight="1" thickBot="1" x14ac:dyDescent="0.35">
      <c r="A168" s="723" t="s">
        <v>490</v>
      </c>
      <c r="B168" s="701">
        <v>0</v>
      </c>
      <c r="C168" s="701">
        <v>17.588000000000001</v>
      </c>
      <c r="D168" s="702">
        <v>17.588000000000001</v>
      </c>
      <c r="E168" s="711" t="s">
        <v>330</v>
      </c>
      <c r="F168" s="701">
        <v>0</v>
      </c>
      <c r="G168" s="702">
        <v>0</v>
      </c>
      <c r="H168" s="704">
        <v>0</v>
      </c>
      <c r="I168" s="701">
        <v>5.9580000000000002</v>
      </c>
      <c r="J168" s="702">
        <v>5.9580000000000002</v>
      </c>
      <c r="K168" s="712" t="s">
        <v>330</v>
      </c>
    </row>
    <row r="169" spans="1:11" ht="14.4" customHeight="1" thickBot="1" x14ac:dyDescent="0.35">
      <c r="A169" s="723" t="s">
        <v>491</v>
      </c>
      <c r="B169" s="701">
        <v>0</v>
      </c>
      <c r="C169" s="701">
        <v>6.1020000000000003</v>
      </c>
      <c r="D169" s="702">
        <v>6.1020000000000003</v>
      </c>
      <c r="E169" s="711" t="s">
        <v>368</v>
      </c>
      <c r="F169" s="701">
        <v>0</v>
      </c>
      <c r="G169" s="702">
        <v>0</v>
      </c>
      <c r="H169" s="704">
        <v>0</v>
      </c>
      <c r="I169" s="701">
        <v>2.0150000000000001</v>
      </c>
      <c r="J169" s="702">
        <v>2.0150000000000001</v>
      </c>
      <c r="K169" s="712" t="s">
        <v>330</v>
      </c>
    </row>
    <row r="170" spans="1:11" ht="14.4" customHeight="1" thickBot="1" x14ac:dyDescent="0.35">
      <c r="A170" s="721" t="s">
        <v>492</v>
      </c>
      <c r="B170" s="701">
        <v>38.124993812527002</v>
      </c>
      <c r="C170" s="701">
        <v>1123.01064</v>
      </c>
      <c r="D170" s="702">
        <v>1084.88564618747</v>
      </c>
      <c r="E170" s="703">
        <v>29.456021567431002</v>
      </c>
      <c r="F170" s="701">
        <v>228</v>
      </c>
      <c r="G170" s="702">
        <v>190</v>
      </c>
      <c r="H170" s="704">
        <v>0</v>
      </c>
      <c r="I170" s="701">
        <v>857.90467000000001</v>
      </c>
      <c r="J170" s="702">
        <v>667.90467000000001</v>
      </c>
      <c r="K170" s="705">
        <v>3.7627397807010001</v>
      </c>
    </row>
    <row r="171" spans="1:11" ht="14.4" customHeight="1" thickBot="1" x14ac:dyDescent="0.35">
      <c r="A171" s="722" t="s">
        <v>493</v>
      </c>
      <c r="B171" s="706">
        <v>0</v>
      </c>
      <c r="C171" s="706">
        <v>603.16362000000004</v>
      </c>
      <c r="D171" s="707">
        <v>603.16362000000004</v>
      </c>
      <c r="E171" s="708" t="s">
        <v>330</v>
      </c>
      <c r="F171" s="706">
        <v>228</v>
      </c>
      <c r="G171" s="707">
        <v>190</v>
      </c>
      <c r="H171" s="709">
        <v>0</v>
      </c>
      <c r="I171" s="706">
        <v>359.02488</v>
      </c>
      <c r="J171" s="707">
        <v>169.02488</v>
      </c>
      <c r="K171" s="714">
        <v>1.574670526315</v>
      </c>
    </row>
    <row r="172" spans="1:11" ht="14.4" customHeight="1" thickBot="1" x14ac:dyDescent="0.35">
      <c r="A172" s="723" t="s">
        <v>494</v>
      </c>
      <c r="B172" s="701">
        <v>0</v>
      </c>
      <c r="C172" s="701">
        <v>572.98190999999997</v>
      </c>
      <c r="D172" s="702">
        <v>572.98190999999997</v>
      </c>
      <c r="E172" s="711" t="s">
        <v>330</v>
      </c>
      <c r="F172" s="701">
        <v>228</v>
      </c>
      <c r="G172" s="702">
        <v>190</v>
      </c>
      <c r="H172" s="704">
        <v>0</v>
      </c>
      <c r="I172" s="701">
        <v>42.42962</v>
      </c>
      <c r="J172" s="702">
        <v>-147.57038</v>
      </c>
      <c r="K172" s="705">
        <v>0.18609482456099999</v>
      </c>
    </row>
    <row r="173" spans="1:11" ht="14.4" customHeight="1" thickBot="1" x14ac:dyDescent="0.35">
      <c r="A173" s="723" t="s">
        <v>495</v>
      </c>
      <c r="B173" s="701">
        <v>0</v>
      </c>
      <c r="C173" s="701">
        <v>30.181709999999999</v>
      </c>
      <c r="D173" s="702">
        <v>30.181709999999999</v>
      </c>
      <c r="E173" s="711" t="s">
        <v>330</v>
      </c>
      <c r="F173" s="701">
        <v>0</v>
      </c>
      <c r="G173" s="702">
        <v>0</v>
      </c>
      <c r="H173" s="704">
        <v>0</v>
      </c>
      <c r="I173" s="701">
        <v>316.59526</v>
      </c>
      <c r="J173" s="702">
        <v>316.59526</v>
      </c>
      <c r="K173" s="712" t="s">
        <v>330</v>
      </c>
    </row>
    <row r="174" spans="1:11" ht="14.4" customHeight="1" thickBot="1" x14ac:dyDescent="0.35">
      <c r="A174" s="722" t="s">
        <v>496</v>
      </c>
      <c r="B174" s="706">
        <v>0</v>
      </c>
      <c r="C174" s="706">
        <v>40.765590000000003</v>
      </c>
      <c r="D174" s="707">
        <v>40.765590000000003</v>
      </c>
      <c r="E174" s="708" t="s">
        <v>330</v>
      </c>
      <c r="F174" s="706">
        <v>0</v>
      </c>
      <c r="G174" s="707">
        <v>0</v>
      </c>
      <c r="H174" s="709">
        <v>0</v>
      </c>
      <c r="I174" s="706">
        <v>253.39169999999999</v>
      </c>
      <c r="J174" s="707">
        <v>253.39169999999999</v>
      </c>
      <c r="K174" s="710" t="s">
        <v>330</v>
      </c>
    </row>
    <row r="175" spans="1:11" ht="14.4" customHeight="1" thickBot="1" x14ac:dyDescent="0.35">
      <c r="A175" s="723" t="s">
        <v>497</v>
      </c>
      <c r="B175" s="701">
        <v>0</v>
      </c>
      <c r="C175" s="701">
        <v>8.58</v>
      </c>
      <c r="D175" s="702">
        <v>8.58</v>
      </c>
      <c r="E175" s="711" t="s">
        <v>330</v>
      </c>
      <c r="F175" s="701">
        <v>0</v>
      </c>
      <c r="G175" s="702">
        <v>0</v>
      </c>
      <c r="H175" s="704">
        <v>0</v>
      </c>
      <c r="I175" s="701">
        <v>8.8680000000000003</v>
      </c>
      <c r="J175" s="702">
        <v>8.8680000000000003</v>
      </c>
      <c r="K175" s="712" t="s">
        <v>330</v>
      </c>
    </row>
    <row r="176" spans="1:11" ht="14.4" customHeight="1" thickBot="1" x14ac:dyDescent="0.35">
      <c r="A176" s="723" t="s">
        <v>498</v>
      </c>
      <c r="B176" s="701">
        <v>0</v>
      </c>
      <c r="C176" s="701">
        <v>9.6443899999999996</v>
      </c>
      <c r="D176" s="702">
        <v>9.6443899999999996</v>
      </c>
      <c r="E176" s="711" t="s">
        <v>368</v>
      </c>
      <c r="F176" s="701">
        <v>0</v>
      </c>
      <c r="G176" s="702">
        <v>0</v>
      </c>
      <c r="H176" s="704">
        <v>0</v>
      </c>
      <c r="I176" s="701">
        <v>122.36948</v>
      </c>
      <c r="J176" s="702">
        <v>122.36948</v>
      </c>
      <c r="K176" s="712" t="s">
        <v>330</v>
      </c>
    </row>
    <row r="177" spans="1:11" ht="14.4" customHeight="1" thickBot="1" x14ac:dyDescent="0.35">
      <c r="A177" s="723" t="s">
        <v>499</v>
      </c>
      <c r="B177" s="701">
        <v>0</v>
      </c>
      <c r="C177" s="701">
        <v>4.9851999999999999</v>
      </c>
      <c r="D177" s="702">
        <v>4.9851999999999999</v>
      </c>
      <c r="E177" s="711" t="s">
        <v>368</v>
      </c>
      <c r="F177" s="701">
        <v>0</v>
      </c>
      <c r="G177" s="702">
        <v>0</v>
      </c>
      <c r="H177" s="704">
        <v>0</v>
      </c>
      <c r="I177" s="701">
        <v>4.9852999999999996</v>
      </c>
      <c r="J177" s="702">
        <v>4.9852999999999996</v>
      </c>
      <c r="K177" s="712" t="s">
        <v>330</v>
      </c>
    </row>
    <row r="178" spans="1:11" ht="14.4" customHeight="1" thickBot="1" x14ac:dyDescent="0.35">
      <c r="A178" s="723" t="s">
        <v>500</v>
      </c>
      <c r="B178" s="701">
        <v>0</v>
      </c>
      <c r="C178" s="701">
        <v>0</v>
      </c>
      <c r="D178" s="702">
        <v>0</v>
      </c>
      <c r="E178" s="703">
        <v>1</v>
      </c>
      <c r="F178" s="701">
        <v>0</v>
      </c>
      <c r="G178" s="702">
        <v>0</v>
      </c>
      <c r="H178" s="704">
        <v>0</v>
      </c>
      <c r="I178" s="701">
        <v>108.47892</v>
      </c>
      <c r="J178" s="702">
        <v>108.47892</v>
      </c>
      <c r="K178" s="712" t="s">
        <v>368</v>
      </c>
    </row>
    <row r="179" spans="1:11" ht="14.4" customHeight="1" thickBot="1" x14ac:dyDescent="0.35">
      <c r="A179" s="723" t="s">
        <v>501</v>
      </c>
      <c r="B179" s="701">
        <v>0</v>
      </c>
      <c r="C179" s="701">
        <v>17.556000000000001</v>
      </c>
      <c r="D179" s="702">
        <v>17.556000000000001</v>
      </c>
      <c r="E179" s="711" t="s">
        <v>368</v>
      </c>
      <c r="F179" s="701">
        <v>0</v>
      </c>
      <c r="G179" s="702">
        <v>0</v>
      </c>
      <c r="H179" s="704">
        <v>0</v>
      </c>
      <c r="I179" s="701">
        <v>8.69</v>
      </c>
      <c r="J179" s="702">
        <v>8.69</v>
      </c>
      <c r="K179" s="712" t="s">
        <v>368</v>
      </c>
    </row>
    <row r="180" spans="1:11" ht="14.4" customHeight="1" thickBot="1" x14ac:dyDescent="0.35">
      <c r="A180" s="722" t="s">
        <v>502</v>
      </c>
      <c r="B180" s="706">
        <v>38.124993812527002</v>
      </c>
      <c r="C180" s="706">
        <v>105.32810000000001</v>
      </c>
      <c r="D180" s="707">
        <v>67.203106187472002</v>
      </c>
      <c r="E180" s="713">
        <v>2.7627047106660001</v>
      </c>
      <c r="F180" s="706">
        <v>0</v>
      </c>
      <c r="G180" s="707">
        <v>0</v>
      </c>
      <c r="H180" s="709">
        <v>0</v>
      </c>
      <c r="I180" s="706">
        <v>0.5</v>
      </c>
      <c r="J180" s="707">
        <v>0.5</v>
      </c>
      <c r="K180" s="710" t="s">
        <v>330</v>
      </c>
    </row>
    <row r="181" spans="1:11" ht="14.4" customHeight="1" thickBot="1" x14ac:dyDescent="0.35">
      <c r="A181" s="723" t="s">
        <v>503</v>
      </c>
      <c r="B181" s="701">
        <v>0</v>
      </c>
      <c r="C181" s="701">
        <v>0</v>
      </c>
      <c r="D181" s="702">
        <v>0</v>
      </c>
      <c r="E181" s="703">
        <v>1</v>
      </c>
      <c r="F181" s="701">
        <v>0</v>
      </c>
      <c r="G181" s="702">
        <v>0</v>
      </c>
      <c r="H181" s="704">
        <v>0</v>
      </c>
      <c r="I181" s="701">
        <v>0.5</v>
      </c>
      <c r="J181" s="702">
        <v>0.5</v>
      </c>
      <c r="K181" s="712" t="s">
        <v>368</v>
      </c>
    </row>
    <row r="182" spans="1:11" ht="14.4" customHeight="1" thickBot="1" x14ac:dyDescent="0.35">
      <c r="A182" s="723" t="s">
        <v>504</v>
      </c>
      <c r="B182" s="701">
        <v>38.124993812527002</v>
      </c>
      <c r="C182" s="701">
        <v>66.223299999999995</v>
      </c>
      <c r="D182" s="702">
        <v>28.098306187472001</v>
      </c>
      <c r="E182" s="703">
        <v>1.73700487207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330</v>
      </c>
    </row>
    <row r="183" spans="1:11" ht="14.4" customHeight="1" thickBot="1" x14ac:dyDescent="0.35">
      <c r="A183" s="723" t="s">
        <v>505</v>
      </c>
      <c r="B183" s="701">
        <v>0</v>
      </c>
      <c r="C183" s="701">
        <v>39.104799999999997</v>
      </c>
      <c r="D183" s="702">
        <v>39.104799999999997</v>
      </c>
      <c r="E183" s="711" t="s">
        <v>368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330</v>
      </c>
    </row>
    <row r="184" spans="1:11" ht="14.4" customHeight="1" thickBot="1" x14ac:dyDescent="0.35">
      <c r="A184" s="722" t="s">
        <v>506</v>
      </c>
      <c r="B184" s="706">
        <v>0</v>
      </c>
      <c r="C184" s="706">
        <v>370.71699999999998</v>
      </c>
      <c r="D184" s="707">
        <v>370.71699999999998</v>
      </c>
      <c r="E184" s="708" t="s">
        <v>330</v>
      </c>
      <c r="F184" s="706">
        <v>0</v>
      </c>
      <c r="G184" s="707">
        <v>0</v>
      </c>
      <c r="H184" s="709">
        <v>0</v>
      </c>
      <c r="I184" s="706">
        <v>10.164</v>
      </c>
      <c r="J184" s="707">
        <v>10.164</v>
      </c>
      <c r="K184" s="710" t="s">
        <v>330</v>
      </c>
    </row>
    <row r="185" spans="1:11" ht="14.4" customHeight="1" thickBot="1" x14ac:dyDescent="0.35">
      <c r="A185" s="723" t="s">
        <v>507</v>
      </c>
      <c r="B185" s="701">
        <v>0</v>
      </c>
      <c r="C185" s="701">
        <v>370.71699999999998</v>
      </c>
      <c r="D185" s="702">
        <v>370.71699999999998</v>
      </c>
      <c r="E185" s="711" t="s">
        <v>330</v>
      </c>
      <c r="F185" s="701">
        <v>0</v>
      </c>
      <c r="G185" s="702">
        <v>0</v>
      </c>
      <c r="H185" s="704">
        <v>0</v>
      </c>
      <c r="I185" s="701">
        <v>10.164</v>
      </c>
      <c r="J185" s="702">
        <v>10.164</v>
      </c>
      <c r="K185" s="712" t="s">
        <v>330</v>
      </c>
    </row>
    <row r="186" spans="1:11" ht="14.4" customHeight="1" thickBot="1" x14ac:dyDescent="0.35">
      <c r="A186" s="722" t="s">
        <v>508</v>
      </c>
      <c r="B186" s="706">
        <v>0</v>
      </c>
      <c r="C186" s="706">
        <v>3.03633</v>
      </c>
      <c r="D186" s="707">
        <v>3.03633</v>
      </c>
      <c r="E186" s="708" t="s">
        <v>368</v>
      </c>
      <c r="F186" s="706">
        <v>0</v>
      </c>
      <c r="G186" s="707">
        <v>0</v>
      </c>
      <c r="H186" s="709">
        <v>0</v>
      </c>
      <c r="I186" s="706">
        <v>234.82409000000001</v>
      </c>
      <c r="J186" s="707">
        <v>234.82409000000001</v>
      </c>
      <c r="K186" s="710" t="s">
        <v>330</v>
      </c>
    </row>
    <row r="187" spans="1:11" ht="14.4" customHeight="1" thickBot="1" x14ac:dyDescent="0.35">
      <c r="A187" s="723" t="s">
        <v>509</v>
      </c>
      <c r="B187" s="701">
        <v>0</v>
      </c>
      <c r="C187" s="701">
        <v>3.03633</v>
      </c>
      <c r="D187" s="702">
        <v>3.03633</v>
      </c>
      <c r="E187" s="711" t="s">
        <v>368</v>
      </c>
      <c r="F187" s="701">
        <v>0</v>
      </c>
      <c r="G187" s="702">
        <v>0</v>
      </c>
      <c r="H187" s="704">
        <v>0</v>
      </c>
      <c r="I187" s="701">
        <v>73.943100000000001</v>
      </c>
      <c r="J187" s="702">
        <v>73.943100000000001</v>
      </c>
      <c r="K187" s="712" t="s">
        <v>330</v>
      </c>
    </row>
    <row r="188" spans="1:11" ht="14.4" customHeight="1" thickBot="1" x14ac:dyDescent="0.35">
      <c r="A188" s="723" t="s">
        <v>510</v>
      </c>
      <c r="B188" s="701">
        <v>0</v>
      </c>
      <c r="C188" s="701">
        <v>0</v>
      </c>
      <c r="D188" s="702">
        <v>0</v>
      </c>
      <c r="E188" s="703">
        <v>1</v>
      </c>
      <c r="F188" s="701">
        <v>0</v>
      </c>
      <c r="G188" s="702">
        <v>0</v>
      </c>
      <c r="H188" s="704">
        <v>0</v>
      </c>
      <c r="I188" s="701">
        <v>23.402000000000001</v>
      </c>
      <c r="J188" s="702">
        <v>23.402000000000001</v>
      </c>
      <c r="K188" s="712" t="s">
        <v>368</v>
      </c>
    </row>
    <row r="189" spans="1:11" ht="14.4" customHeight="1" thickBot="1" x14ac:dyDescent="0.35">
      <c r="A189" s="723" t="s">
        <v>511</v>
      </c>
      <c r="B189" s="701">
        <v>0</v>
      </c>
      <c r="C189" s="701">
        <v>0</v>
      </c>
      <c r="D189" s="702">
        <v>0</v>
      </c>
      <c r="E189" s="703">
        <v>1</v>
      </c>
      <c r="F189" s="701">
        <v>0</v>
      </c>
      <c r="G189" s="702">
        <v>0</v>
      </c>
      <c r="H189" s="704">
        <v>0</v>
      </c>
      <c r="I189" s="701">
        <v>137.47899000000001</v>
      </c>
      <c r="J189" s="702">
        <v>137.47899000000001</v>
      </c>
      <c r="K189" s="712" t="s">
        <v>368</v>
      </c>
    </row>
    <row r="190" spans="1:11" ht="14.4" customHeight="1" thickBot="1" x14ac:dyDescent="0.35">
      <c r="A190" s="719" t="s">
        <v>512</v>
      </c>
      <c r="B190" s="701">
        <v>107985.324704385</v>
      </c>
      <c r="C190" s="701">
        <v>111728.58438</v>
      </c>
      <c r="D190" s="702">
        <v>3743.25967561478</v>
      </c>
      <c r="E190" s="703">
        <v>1.034664522108</v>
      </c>
      <c r="F190" s="701">
        <v>111617.242277711</v>
      </c>
      <c r="G190" s="702">
        <v>93014.368564759294</v>
      </c>
      <c r="H190" s="704">
        <v>9727.8603500000008</v>
      </c>
      <c r="I190" s="701">
        <v>97744.784960000005</v>
      </c>
      <c r="J190" s="702">
        <v>4730.4163952407098</v>
      </c>
      <c r="K190" s="705">
        <v>0.87571402917100005</v>
      </c>
    </row>
    <row r="191" spans="1:11" ht="14.4" customHeight="1" thickBot="1" x14ac:dyDescent="0.35">
      <c r="A191" s="720" t="s">
        <v>513</v>
      </c>
      <c r="B191" s="701">
        <v>107904.46169098299</v>
      </c>
      <c r="C191" s="701">
        <v>111532.96432</v>
      </c>
      <c r="D191" s="702">
        <v>3628.50262901717</v>
      </c>
      <c r="E191" s="703">
        <v>1.033626993473</v>
      </c>
      <c r="F191" s="701">
        <v>111572.28621278</v>
      </c>
      <c r="G191" s="702">
        <v>92976.905177316396</v>
      </c>
      <c r="H191" s="704">
        <v>9724.6105599999992</v>
      </c>
      <c r="I191" s="701">
        <v>97468.726049999997</v>
      </c>
      <c r="J191" s="702">
        <v>4491.8208726835901</v>
      </c>
      <c r="K191" s="705">
        <v>0.87359262195300003</v>
      </c>
    </row>
    <row r="192" spans="1:11" ht="14.4" customHeight="1" thickBot="1" x14ac:dyDescent="0.35">
      <c r="A192" s="721" t="s">
        <v>514</v>
      </c>
      <c r="B192" s="701">
        <v>107904.46169098299</v>
      </c>
      <c r="C192" s="701">
        <v>111532.96432</v>
      </c>
      <c r="D192" s="702">
        <v>3628.50262901717</v>
      </c>
      <c r="E192" s="703">
        <v>1.033626993473</v>
      </c>
      <c r="F192" s="701">
        <v>111572.28621278</v>
      </c>
      <c r="G192" s="702">
        <v>92976.905177316396</v>
      </c>
      <c r="H192" s="704">
        <v>9724.6105599999992</v>
      </c>
      <c r="I192" s="701">
        <v>97468.726049999997</v>
      </c>
      <c r="J192" s="702">
        <v>4491.8208726835901</v>
      </c>
      <c r="K192" s="705">
        <v>0.87359262195300003</v>
      </c>
    </row>
    <row r="193" spans="1:11" ht="14.4" customHeight="1" thickBot="1" x14ac:dyDescent="0.35">
      <c r="A193" s="722" t="s">
        <v>515</v>
      </c>
      <c r="B193" s="706">
        <v>270.563530773671</v>
      </c>
      <c r="C193" s="706">
        <v>278.77787999999998</v>
      </c>
      <c r="D193" s="707">
        <v>8.2143492263290003</v>
      </c>
      <c r="E193" s="713">
        <v>1.030360149436</v>
      </c>
      <c r="F193" s="706">
        <v>275</v>
      </c>
      <c r="G193" s="707">
        <v>229.166666666667</v>
      </c>
      <c r="H193" s="709">
        <v>11.49526</v>
      </c>
      <c r="I193" s="706">
        <v>282.57324999999997</v>
      </c>
      <c r="J193" s="707">
        <v>53.406583333333003</v>
      </c>
      <c r="K193" s="714">
        <v>1.0275390909090001</v>
      </c>
    </row>
    <row r="194" spans="1:11" ht="14.4" customHeight="1" thickBot="1" x14ac:dyDescent="0.35">
      <c r="A194" s="723" t="s">
        <v>516</v>
      </c>
      <c r="B194" s="701">
        <v>4.5910525270200004</v>
      </c>
      <c r="C194" s="701">
        <v>3.9020600000000001</v>
      </c>
      <c r="D194" s="702">
        <v>-0.68899252702000002</v>
      </c>
      <c r="E194" s="703">
        <v>0.84992710865999999</v>
      </c>
      <c r="F194" s="701">
        <v>5</v>
      </c>
      <c r="G194" s="702">
        <v>4.1666666666659999</v>
      </c>
      <c r="H194" s="704">
        <v>0.15870000000000001</v>
      </c>
      <c r="I194" s="701">
        <v>4.6313199999999997</v>
      </c>
      <c r="J194" s="702">
        <v>0.46465333333300002</v>
      </c>
      <c r="K194" s="705">
        <v>0.92626399999999998</v>
      </c>
    </row>
    <row r="195" spans="1:11" ht="14.4" customHeight="1" thickBot="1" x14ac:dyDescent="0.35">
      <c r="A195" s="723" t="s">
        <v>517</v>
      </c>
      <c r="B195" s="701">
        <v>1.6041288148949999</v>
      </c>
      <c r="C195" s="701">
        <v>0.498</v>
      </c>
      <c r="D195" s="702">
        <v>-1.1061288148949999</v>
      </c>
      <c r="E195" s="703">
        <v>0.31044888376500002</v>
      </c>
      <c r="F195" s="701">
        <v>1</v>
      </c>
      <c r="G195" s="702">
        <v>0.83333333333299997</v>
      </c>
      <c r="H195" s="704">
        <v>0</v>
      </c>
      <c r="I195" s="701">
        <v>0.36914000000000002</v>
      </c>
      <c r="J195" s="702">
        <v>-0.464193333333</v>
      </c>
      <c r="K195" s="705">
        <v>0.36914000000000002</v>
      </c>
    </row>
    <row r="196" spans="1:11" ht="14.4" customHeight="1" thickBot="1" x14ac:dyDescent="0.35">
      <c r="A196" s="723" t="s">
        <v>518</v>
      </c>
      <c r="B196" s="701">
        <v>201.87304584304999</v>
      </c>
      <c r="C196" s="701">
        <v>218.44085999999999</v>
      </c>
      <c r="D196" s="702">
        <v>16.567814156949002</v>
      </c>
      <c r="E196" s="703">
        <v>1.0820704620949999</v>
      </c>
      <c r="F196" s="701">
        <v>212</v>
      </c>
      <c r="G196" s="702">
        <v>176.666666666667</v>
      </c>
      <c r="H196" s="704">
        <v>9.0434800000000006</v>
      </c>
      <c r="I196" s="701">
        <v>185.04772</v>
      </c>
      <c r="J196" s="702">
        <v>8.381053333333</v>
      </c>
      <c r="K196" s="705">
        <v>0.87286660377299996</v>
      </c>
    </row>
    <row r="197" spans="1:11" ht="14.4" customHeight="1" thickBot="1" x14ac:dyDescent="0.35">
      <c r="A197" s="723" t="s">
        <v>519</v>
      </c>
      <c r="B197" s="701">
        <v>60.677984338610003</v>
      </c>
      <c r="C197" s="701">
        <v>53.658369999999998</v>
      </c>
      <c r="D197" s="702">
        <v>-7.0196143386100003</v>
      </c>
      <c r="E197" s="703">
        <v>0.88431365321099997</v>
      </c>
      <c r="F197" s="701">
        <v>55</v>
      </c>
      <c r="G197" s="702">
        <v>45.833333333333002</v>
      </c>
      <c r="H197" s="704">
        <v>2.2930799999999998</v>
      </c>
      <c r="I197" s="701">
        <v>91.355649999999997</v>
      </c>
      <c r="J197" s="702">
        <v>45.522316666666001</v>
      </c>
      <c r="K197" s="705">
        <v>1.6610118181810001</v>
      </c>
    </row>
    <row r="198" spans="1:11" ht="14.4" customHeight="1" thickBot="1" x14ac:dyDescent="0.35">
      <c r="A198" s="723" t="s">
        <v>520</v>
      </c>
      <c r="B198" s="701">
        <v>1.8173192500940001</v>
      </c>
      <c r="C198" s="701">
        <v>2.2785899999999999</v>
      </c>
      <c r="D198" s="702">
        <v>0.461270749905</v>
      </c>
      <c r="E198" s="703">
        <v>1.2538193274959999</v>
      </c>
      <c r="F198" s="701">
        <v>2</v>
      </c>
      <c r="G198" s="702">
        <v>1.6666666666659999</v>
      </c>
      <c r="H198" s="704">
        <v>0</v>
      </c>
      <c r="I198" s="701">
        <v>1.1694199999999999</v>
      </c>
      <c r="J198" s="702">
        <v>-0.49724666666599998</v>
      </c>
      <c r="K198" s="705">
        <v>0.58470999999999995</v>
      </c>
    </row>
    <row r="199" spans="1:11" ht="14.4" customHeight="1" thickBot="1" x14ac:dyDescent="0.35">
      <c r="A199" s="722" t="s">
        <v>521</v>
      </c>
      <c r="B199" s="706">
        <v>75.981788995109</v>
      </c>
      <c r="C199" s="706">
        <v>61.379989999999999</v>
      </c>
      <c r="D199" s="707">
        <v>-14.601798995109</v>
      </c>
      <c r="E199" s="713">
        <v>0.80782501717499999</v>
      </c>
      <c r="F199" s="706">
        <v>105.28621277969</v>
      </c>
      <c r="G199" s="707">
        <v>87.738510649741002</v>
      </c>
      <c r="H199" s="709">
        <v>2.6416599999999999</v>
      </c>
      <c r="I199" s="706">
        <v>335.63454999999999</v>
      </c>
      <c r="J199" s="707">
        <v>247.896039350259</v>
      </c>
      <c r="K199" s="714">
        <v>3.1878300219829998</v>
      </c>
    </row>
    <row r="200" spans="1:11" ht="14.4" customHeight="1" thickBot="1" x14ac:dyDescent="0.35">
      <c r="A200" s="723" t="s">
        <v>522</v>
      </c>
      <c r="B200" s="701">
        <v>75.000007520148998</v>
      </c>
      <c r="C200" s="701">
        <v>60.67709</v>
      </c>
      <c r="D200" s="702">
        <v>-14.322917520149</v>
      </c>
      <c r="E200" s="703">
        <v>0.80902778554599997</v>
      </c>
      <c r="F200" s="701">
        <v>104.36901285705601</v>
      </c>
      <c r="G200" s="702">
        <v>86.974177380878999</v>
      </c>
      <c r="H200" s="704">
        <v>2.2148599999999998</v>
      </c>
      <c r="I200" s="701">
        <v>334.50484999999998</v>
      </c>
      <c r="J200" s="702">
        <v>247.53067261912</v>
      </c>
      <c r="K200" s="705">
        <v>3.205020732141</v>
      </c>
    </row>
    <row r="201" spans="1:11" ht="14.4" customHeight="1" thickBot="1" x14ac:dyDescent="0.35">
      <c r="A201" s="723" t="s">
        <v>523</v>
      </c>
      <c r="B201" s="701">
        <v>0.98178147496000001</v>
      </c>
      <c r="C201" s="701">
        <v>0.70289999999999997</v>
      </c>
      <c r="D201" s="702">
        <v>-0.27888147495999999</v>
      </c>
      <c r="E201" s="703">
        <v>0.71594343336699995</v>
      </c>
      <c r="F201" s="701">
        <v>0.91719992263399996</v>
      </c>
      <c r="G201" s="702">
        <v>0.76433326886099995</v>
      </c>
      <c r="H201" s="704">
        <v>0.42680000000000001</v>
      </c>
      <c r="I201" s="701">
        <v>1.1296999999999999</v>
      </c>
      <c r="J201" s="702">
        <v>0.365366731138</v>
      </c>
      <c r="K201" s="705">
        <v>1.2316834881050001</v>
      </c>
    </row>
    <row r="202" spans="1:11" ht="14.4" customHeight="1" thickBot="1" x14ac:dyDescent="0.35">
      <c r="A202" s="722" t="s">
        <v>524</v>
      </c>
      <c r="B202" s="706">
        <v>268.9056134901</v>
      </c>
      <c r="C202" s="706">
        <v>58.213799999999999</v>
      </c>
      <c r="D202" s="707">
        <v>-210.6918134901</v>
      </c>
      <c r="E202" s="713">
        <v>0.216484138223</v>
      </c>
      <c r="F202" s="706">
        <v>344</v>
      </c>
      <c r="G202" s="707">
        <v>286.66666666666703</v>
      </c>
      <c r="H202" s="709">
        <v>13.027480000000001</v>
      </c>
      <c r="I202" s="706">
        <v>151.47324</v>
      </c>
      <c r="J202" s="707">
        <v>-135.19342666666699</v>
      </c>
      <c r="K202" s="714">
        <v>0.44032918604600002</v>
      </c>
    </row>
    <row r="203" spans="1:11" ht="14.4" customHeight="1" thickBot="1" x14ac:dyDescent="0.35">
      <c r="A203" s="723" t="s">
        <v>525</v>
      </c>
      <c r="B203" s="701">
        <v>67.905593336099002</v>
      </c>
      <c r="C203" s="701">
        <v>56.126179999999998</v>
      </c>
      <c r="D203" s="702">
        <v>-11.779413336098999</v>
      </c>
      <c r="E203" s="703">
        <v>0.82653250259</v>
      </c>
      <c r="F203" s="701">
        <v>80</v>
      </c>
      <c r="G203" s="702">
        <v>66.666666666666003</v>
      </c>
      <c r="H203" s="704">
        <v>0.53527999999999998</v>
      </c>
      <c r="I203" s="701">
        <v>37.956209999999999</v>
      </c>
      <c r="J203" s="702">
        <v>-28.710456666666001</v>
      </c>
      <c r="K203" s="705">
        <v>0.47445262500000002</v>
      </c>
    </row>
    <row r="204" spans="1:11" ht="14.4" customHeight="1" thickBot="1" x14ac:dyDescent="0.35">
      <c r="A204" s="723" t="s">
        <v>526</v>
      </c>
      <c r="B204" s="701">
        <v>201.000020154</v>
      </c>
      <c r="C204" s="701">
        <v>2.0876199999999998</v>
      </c>
      <c r="D204" s="702">
        <v>-198.91240015400001</v>
      </c>
      <c r="E204" s="703">
        <v>1.0386168112000001E-2</v>
      </c>
      <c r="F204" s="701">
        <v>264</v>
      </c>
      <c r="G204" s="702">
        <v>220</v>
      </c>
      <c r="H204" s="704">
        <v>12.4922</v>
      </c>
      <c r="I204" s="701">
        <v>113.51703000000001</v>
      </c>
      <c r="J204" s="702">
        <v>-106.48296999999999</v>
      </c>
      <c r="K204" s="705">
        <v>0.42998874999999998</v>
      </c>
    </row>
    <row r="205" spans="1:11" ht="14.4" customHeight="1" thickBot="1" x14ac:dyDescent="0.35">
      <c r="A205" s="722" t="s">
        <v>527</v>
      </c>
      <c r="B205" s="706">
        <v>0</v>
      </c>
      <c r="C205" s="706">
        <v>-1.3112299999999999</v>
      </c>
      <c r="D205" s="707">
        <v>-1.3112299999999999</v>
      </c>
      <c r="E205" s="708" t="s">
        <v>330</v>
      </c>
      <c r="F205" s="706">
        <v>0</v>
      </c>
      <c r="G205" s="707">
        <v>0</v>
      </c>
      <c r="H205" s="709">
        <v>-0.5575</v>
      </c>
      <c r="I205" s="706">
        <v>-3.4148999999999998</v>
      </c>
      <c r="J205" s="707">
        <v>-3.4148999999999998</v>
      </c>
      <c r="K205" s="710" t="s">
        <v>330</v>
      </c>
    </row>
    <row r="206" spans="1:11" ht="14.4" customHeight="1" thickBot="1" x14ac:dyDescent="0.35">
      <c r="A206" s="723" t="s">
        <v>528</v>
      </c>
      <c r="B206" s="701">
        <v>0</v>
      </c>
      <c r="C206" s="701">
        <v>0</v>
      </c>
      <c r="D206" s="702">
        <v>0</v>
      </c>
      <c r="E206" s="711" t="s">
        <v>330</v>
      </c>
      <c r="F206" s="701">
        <v>0</v>
      </c>
      <c r="G206" s="702">
        <v>0</v>
      </c>
      <c r="H206" s="704">
        <v>0</v>
      </c>
      <c r="I206" s="701">
        <v>-1.9074</v>
      </c>
      <c r="J206" s="702">
        <v>-1.9074</v>
      </c>
      <c r="K206" s="712" t="s">
        <v>368</v>
      </c>
    </row>
    <row r="207" spans="1:11" ht="14.4" customHeight="1" thickBot="1" x14ac:dyDescent="0.35">
      <c r="A207" s="723" t="s">
        <v>529</v>
      </c>
      <c r="B207" s="701">
        <v>0</v>
      </c>
      <c r="C207" s="701">
        <v>-1.3112299999999999</v>
      </c>
      <c r="D207" s="702">
        <v>-1.3112299999999999</v>
      </c>
      <c r="E207" s="711" t="s">
        <v>368</v>
      </c>
      <c r="F207" s="701">
        <v>0</v>
      </c>
      <c r="G207" s="702">
        <v>0</v>
      </c>
      <c r="H207" s="704">
        <v>-0.5575</v>
      </c>
      <c r="I207" s="701">
        <v>-1.5075000000000001</v>
      </c>
      <c r="J207" s="702">
        <v>-1.5075000000000001</v>
      </c>
      <c r="K207" s="712" t="s">
        <v>330</v>
      </c>
    </row>
    <row r="208" spans="1:11" ht="14.4" customHeight="1" thickBot="1" x14ac:dyDescent="0.35">
      <c r="A208" s="722" t="s">
        <v>530</v>
      </c>
      <c r="B208" s="706">
        <v>107289.010757724</v>
      </c>
      <c r="C208" s="706">
        <v>108267.81806000001</v>
      </c>
      <c r="D208" s="707">
        <v>978.80730227605102</v>
      </c>
      <c r="E208" s="713">
        <v>1.0091230900099999</v>
      </c>
      <c r="F208" s="706">
        <v>110848</v>
      </c>
      <c r="G208" s="707">
        <v>92373.333333333299</v>
      </c>
      <c r="H208" s="709">
        <v>9588.2579399999995</v>
      </c>
      <c r="I208" s="706">
        <v>95432.544420000006</v>
      </c>
      <c r="J208" s="707">
        <v>3059.2110866666499</v>
      </c>
      <c r="K208" s="714">
        <v>0.86093158577499995</v>
      </c>
    </row>
    <row r="209" spans="1:11" ht="14.4" customHeight="1" thickBot="1" x14ac:dyDescent="0.35">
      <c r="A209" s="723" t="s">
        <v>531</v>
      </c>
      <c r="B209" s="701">
        <v>48019.004814800603</v>
      </c>
      <c r="C209" s="701">
        <v>44662.101320000002</v>
      </c>
      <c r="D209" s="702">
        <v>-3356.9034948006401</v>
      </c>
      <c r="E209" s="703">
        <v>0.93009218937899996</v>
      </c>
      <c r="F209" s="701">
        <v>49224</v>
      </c>
      <c r="G209" s="702">
        <v>41020</v>
      </c>
      <c r="H209" s="704">
        <v>3717.94715</v>
      </c>
      <c r="I209" s="701">
        <v>38458.756690000002</v>
      </c>
      <c r="J209" s="702">
        <v>-2561.2433099999998</v>
      </c>
      <c r="K209" s="705">
        <v>0.78130092414200003</v>
      </c>
    </row>
    <row r="210" spans="1:11" ht="14.4" customHeight="1" thickBot="1" x14ac:dyDescent="0.35">
      <c r="A210" s="723" t="s">
        <v>532</v>
      </c>
      <c r="B210" s="701">
        <v>59270.005942923301</v>
      </c>
      <c r="C210" s="701">
        <v>63605.716740000003</v>
      </c>
      <c r="D210" s="702">
        <v>4335.7107970767001</v>
      </c>
      <c r="E210" s="703">
        <v>1.0731518535910001</v>
      </c>
      <c r="F210" s="701">
        <v>61624</v>
      </c>
      <c r="G210" s="702">
        <v>51353.333333333299</v>
      </c>
      <c r="H210" s="704">
        <v>5870.3107900000005</v>
      </c>
      <c r="I210" s="701">
        <v>56973.787729999996</v>
      </c>
      <c r="J210" s="702">
        <v>5620.4543966666797</v>
      </c>
      <c r="K210" s="705">
        <v>0.92453894148299998</v>
      </c>
    </row>
    <row r="211" spans="1:11" ht="14.4" customHeight="1" thickBot="1" x14ac:dyDescent="0.35">
      <c r="A211" s="722" t="s">
        <v>533</v>
      </c>
      <c r="B211" s="706">
        <v>0</v>
      </c>
      <c r="C211" s="706">
        <v>2868.0858199999998</v>
      </c>
      <c r="D211" s="707">
        <v>2868.0858199999998</v>
      </c>
      <c r="E211" s="708" t="s">
        <v>330</v>
      </c>
      <c r="F211" s="706">
        <v>0</v>
      </c>
      <c r="G211" s="707">
        <v>0</v>
      </c>
      <c r="H211" s="709">
        <v>109.74572000000001</v>
      </c>
      <c r="I211" s="706">
        <v>1269.9154900000001</v>
      </c>
      <c r="J211" s="707">
        <v>1269.9154900000001</v>
      </c>
      <c r="K211" s="710" t="s">
        <v>330</v>
      </c>
    </row>
    <row r="212" spans="1:11" ht="14.4" customHeight="1" thickBot="1" x14ac:dyDescent="0.35">
      <c r="A212" s="723" t="s">
        <v>534</v>
      </c>
      <c r="B212" s="701">
        <v>0</v>
      </c>
      <c r="C212" s="701">
        <v>332.82580999999999</v>
      </c>
      <c r="D212" s="702">
        <v>332.82580999999999</v>
      </c>
      <c r="E212" s="711" t="s">
        <v>330</v>
      </c>
      <c r="F212" s="701">
        <v>0</v>
      </c>
      <c r="G212" s="702">
        <v>0</v>
      </c>
      <c r="H212" s="704">
        <v>0</v>
      </c>
      <c r="I212" s="701">
        <v>979.74103000000002</v>
      </c>
      <c r="J212" s="702">
        <v>979.74103000000002</v>
      </c>
      <c r="K212" s="712" t="s">
        <v>330</v>
      </c>
    </row>
    <row r="213" spans="1:11" ht="14.4" customHeight="1" thickBot="1" x14ac:dyDescent="0.35">
      <c r="A213" s="723" t="s">
        <v>535</v>
      </c>
      <c r="B213" s="701">
        <v>0</v>
      </c>
      <c r="C213" s="701">
        <v>2535.26001</v>
      </c>
      <c r="D213" s="702">
        <v>2535.26001</v>
      </c>
      <c r="E213" s="711" t="s">
        <v>330</v>
      </c>
      <c r="F213" s="701">
        <v>0</v>
      </c>
      <c r="G213" s="702">
        <v>0</v>
      </c>
      <c r="H213" s="704">
        <v>109.74572000000001</v>
      </c>
      <c r="I213" s="701">
        <v>290.17446000000001</v>
      </c>
      <c r="J213" s="702">
        <v>290.17446000000001</v>
      </c>
      <c r="K213" s="712" t="s">
        <v>330</v>
      </c>
    </row>
    <row r="214" spans="1:11" ht="14.4" customHeight="1" thickBot="1" x14ac:dyDescent="0.35">
      <c r="A214" s="720" t="s">
        <v>536</v>
      </c>
      <c r="B214" s="701">
        <v>46.579544190721002</v>
      </c>
      <c r="C214" s="701">
        <v>165.62006</v>
      </c>
      <c r="D214" s="702">
        <v>119.040515809279</v>
      </c>
      <c r="E214" s="703">
        <v>3.5556393450699999</v>
      </c>
      <c r="F214" s="701">
        <v>44.956064931472</v>
      </c>
      <c r="G214" s="702">
        <v>37.463387442894003</v>
      </c>
      <c r="H214" s="704">
        <v>0.74978999999999996</v>
      </c>
      <c r="I214" s="701">
        <v>215.31703999999999</v>
      </c>
      <c r="J214" s="702">
        <v>177.85365255710599</v>
      </c>
      <c r="K214" s="705">
        <v>4.7894992661879998</v>
      </c>
    </row>
    <row r="215" spans="1:11" ht="14.4" customHeight="1" thickBot="1" x14ac:dyDescent="0.35">
      <c r="A215" s="721" t="s">
        <v>537</v>
      </c>
      <c r="B215" s="701">
        <v>0</v>
      </c>
      <c r="C215" s="701">
        <v>61.874560000000002</v>
      </c>
      <c r="D215" s="702">
        <v>61.874560000000002</v>
      </c>
      <c r="E215" s="711" t="s">
        <v>330</v>
      </c>
      <c r="F215" s="701">
        <v>0</v>
      </c>
      <c r="G215" s="702">
        <v>0</v>
      </c>
      <c r="H215" s="704">
        <v>0.75</v>
      </c>
      <c r="I215" s="701">
        <v>152.27319</v>
      </c>
      <c r="J215" s="702">
        <v>152.27319</v>
      </c>
      <c r="K215" s="712" t="s">
        <v>368</v>
      </c>
    </row>
    <row r="216" spans="1:11" ht="14.4" customHeight="1" thickBot="1" x14ac:dyDescent="0.35">
      <c r="A216" s="722" t="s">
        <v>538</v>
      </c>
      <c r="B216" s="706">
        <v>0</v>
      </c>
      <c r="C216" s="706">
        <v>61.874560000000002</v>
      </c>
      <c r="D216" s="707">
        <v>61.874560000000002</v>
      </c>
      <c r="E216" s="708" t="s">
        <v>330</v>
      </c>
      <c r="F216" s="706">
        <v>0</v>
      </c>
      <c r="G216" s="707">
        <v>0</v>
      </c>
      <c r="H216" s="709">
        <v>0</v>
      </c>
      <c r="I216" s="706">
        <v>141.77319</v>
      </c>
      <c r="J216" s="707">
        <v>141.77319</v>
      </c>
      <c r="K216" s="710" t="s">
        <v>368</v>
      </c>
    </row>
    <row r="217" spans="1:11" ht="14.4" customHeight="1" thickBot="1" x14ac:dyDescent="0.35">
      <c r="A217" s="723" t="s">
        <v>539</v>
      </c>
      <c r="B217" s="701">
        <v>0</v>
      </c>
      <c r="C217" s="701">
        <v>61.874560000000002</v>
      </c>
      <c r="D217" s="702">
        <v>61.874560000000002</v>
      </c>
      <c r="E217" s="711" t="s">
        <v>330</v>
      </c>
      <c r="F217" s="701">
        <v>0</v>
      </c>
      <c r="G217" s="702">
        <v>0</v>
      </c>
      <c r="H217" s="704">
        <v>0</v>
      </c>
      <c r="I217" s="701">
        <v>141.77319</v>
      </c>
      <c r="J217" s="702">
        <v>141.77319</v>
      </c>
      <c r="K217" s="712" t="s">
        <v>368</v>
      </c>
    </row>
    <row r="218" spans="1:11" ht="14.4" customHeight="1" thickBot="1" x14ac:dyDescent="0.35">
      <c r="A218" s="722" t="s">
        <v>540</v>
      </c>
      <c r="B218" s="706">
        <v>0</v>
      </c>
      <c r="C218" s="706">
        <v>0</v>
      </c>
      <c r="D218" s="707">
        <v>0</v>
      </c>
      <c r="E218" s="713">
        <v>1</v>
      </c>
      <c r="F218" s="706">
        <v>0</v>
      </c>
      <c r="G218" s="707">
        <v>0</v>
      </c>
      <c r="H218" s="709">
        <v>0.75</v>
      </c>
      <c r="I218" s="706">
        <v>10.5</v>
      </c>
      <c r="J218" s="707">
        <v>10.5</v>
      </c>
      <c r="K218" s="710" t="s">
        <v>368</v>
      </c>
    </row>
    <row r="219" spans="1:11" ht="14.4" customHeight="1" thickBot="1" x14ac:dyDescent="0.35">
      <c r="A219" s="723" t="s">
        <v>541</v>
      </c>
      <c r="B219" s="701">
        <v>0</v>
      </c>
      <c r="C219" s="701">
        <v>0</v>
      </c>
      <c r="D219" s="702">
        <v>0</v>
      </c>
      <c r="E219" s="703">
        <v>1</v>
      </c>
      <c r="F219" s="701">
        <v>0</v>
      </c>
      <c r="G219" s="702">
        <v>0</v>
      </c>
      <c r="H219" s="704">
        <v>0.75</v>
      </c>
      <c r="I219" s="701">
        <v>10.5</v>
      </c>
      <c r="J219" s="702">
        <v>10.5</v>
      </c>
      <c r="K219" s="712" t="s">
        <v>368</v>
      </c>
    </row>
    <row r="220" spans="1:11" ht="14.4" customHeight="1" thickBot="1" x14ac:dyDescent="0.35">
      <c r="A220" s="726" t="s">
        <v>542</v>
      </c>
      <c r="B220" s="706">
        <v>46.579544190721002</v>
      </c>
      <c r="C220" s="706">
        <v>103.74550000000001</v>
      </c>
      <c r="D220" s="707">
        <v>57.165955809278003</v>
      </c>
      <c r="E220" s="713">
        <v>2.2272759813879999</v>
      </c>
      <c r="F220" s="706">
        <v>44.956064931472</v>
      </c>
      <c r="G220" s="707">
        <v>37.463387442894003</v>
      </c>
      <c r="H220" s="709">
        <v>-2.1000000000000001E-4</v>
      </c>
      <c r="I220" s="706">
        <v>63.043849999999999</v>
      </c>
      <c r="J220" s="707">
        <v>25.580462557105999</v>
      </c>
      <c r="K220" s="714">
        <v>1.4023436013820001</v>
      </c>
    </row>
    <row r="221" spans="1:11" ht="14.4" customHeight="1" thickBot="1" x14ac:dyDescent="0.35">
      <c r="A221" s="722" t="s">
        <v>543</v>
      </c>
      <c r="B221" s="706">
        <v>0</v>
      </c>
      <c r="C221" s="706">
        <v>6.4999999999999997E-4</v>
      </c>
      <c r="D221" s="707">
        <v>6.4999999999999997E-4</v>
      </c>
      <c r="E221" s="708" t="s">
        <v>330</v>
      </c>
      <c r="F221" s="706">
        <v>0</v>
      </c>
      <c r="G221" s="707">
        <v>0</v>
      </c>
      <c r="H221" s="709">
        <v>-2.1000000000000001E-4</v>
      </c>
      <c r="I221" s="706">
        <v>26.858519999999999</v>
      </c>
      <c r="J221" s="707">
        <v>26.858519999999999</v>
      </c>
      <c r="K221" s="710" t="s">
        <v>330</v>
      </c>
    </row>
    <row r="222" spans="1:11" ht="14.4" customHeight="1" thickBot="1" x14ac:dyDescent="0.35">
      <c r="A222" s="723" t="s">
        <v>544</v>
      </c>
      <c r="B222" s="701">
        <v>0</v>
      </c>
      <c r="C222" s="701">
        <v>6.4999999999999997E-4</v>
      </c>
      <c r="D222" s="702">
        <v>6.4999999999999997E-4</v>
      </c>
      <c r="E222" s="711" t="s">
        <v>330</v>
      </c>
      <c r="F222" s="701">
        <v>0</v>
      </c>
      <c r="G222" s="702">
        <v>0</v>
      </c>
      <c r="H222" s="704">
        <v>-2.1000000000000001E-4</v>
      </c>
      <c r="I222" s="701">
        <v>1.5200000000000001E-3</v>
      </c>
      <c r="J222" s="702">
        <v>1.5200000000000001E-3</v>
      </c>
      <c r="K222" s="712" t="s">
        <v>330</v>
      </c>
    </row>
    <row r="223" spans="1:11" ht="14.4" customHeight="1" thickBot="1" x14ac:dyDescent="0.35">
      <c r="A223" s="723" t="s">
        <v>545</v>
      </c>
      <c r="B223" s="701">
        <v>0</v>
      </c>
      <c r="C223" s="701">
        <v>0</v>
      </c>
      <c r="D223" s="702">
        <v>0</v>
      </c>
      <c r="E223" s="703">
        <v>1</v>
      </c>
      <c r="F223" s="701">
        <v>0</v>
      </c>
      <c r="G223" s="702">
        <v>0</v>
      </c>
      <c r="H223" s="704">
        <v>0</v>
      </c>
      <c r="I223" s="701">
        <v>0.5</v>
      </c>
      <c r="J223" s="702">
        <v>0.5</v>
      </c>
      <c r="K223" s="712" t="s">
        <v>368</v>
      </c>
    </row>
    <row r="224" spans="1:11" ht="14.4" customHeight="1" thickBot="1" x14ac:dyDescent="0.35">
      <c r="A224" s="723" t="s">
        <v>546</v>
      </c>
      <c r="B224" s="701">
        <v>0</v>
      </c>
      <c r="C224" s="701">
        <v>0</v>
      </c>
      <c r="D224" s="702">
        <v>0</v>
      </c>
      <c r="E224" s="711" t="s">
        <v>330</v>
      </c>
      <c r="F224" s="701">
        <v>0</v>
      </c>
      <c r="G224" s="702">
        <v>0</v>
      </c>
      <c r="H224" s="704">
        <v>0</v>
      </c>
      <c r="I224" s="701">
        <v>26.356999999999999</v>
      </c>
      <c r="J224" s="702">
        <v>26.356999999999999</v>
      </c>
      <c r="K224" s="712" t="s">
        <v>368</v>
      </c>
    </row>
    <row r="225" spans="1:11" ht="14.4" customHeight="1" thickBot="1" x14ac:dyDescent="0.35">
      <c r="A225" s="722" t="s">
        <v>547</v>
      </c>
      <c r="B225" s="706">
        <v>46.579544190721002</v>
      </c>
      <c r="C225" s="706">
        <v>47.084049999999998</v>
      </c>
      <c r="D225" s="707">
        <v>0.50450580927800004</v>
      </c>
      <c r="E225" s="713">
        <v>1.0108310593850001</v>
      </c>
      <c r="F225" s="706">
        <v>44.956064931472</v>
      </c>
      <c r="G225" s="707">
        <v>37.463387442894003</v>
      </c>
      <c r="H225" s="709">
        <v>0</v>
      </c>
      <c r="I225" s="706">
        <v>4.0933299999999999</v>
      </c>
      <c r="J225" s="707">
        <v>-33.370057442894002</v>
      </c>
      <c r="K225" s="714">
        <v>9.1051785920999995E-2</v>
      </c>
    </row>
    <row r="226" spans="1:11" ht="14.4" customHeight="1" thickBot="1" x14ac:dyDescent="0.35">
      <c r="A226" s="723" t="s">
        <v>548</v>
      </c>
      <c r="B226" s="701">
        <v>19.548171576927</v>
      </c>
      <c r="C226" s="701">
        <v>20.8</v>
      </c>
      <c r="D226" s="702">
        <v>1.251828423072</v>
      </c>
      <c r="E226" s="703">
        <v>1.0640381335989999</v>
      </c>
      <c r="F226" s="701">
        <v>20.592173998722</v>
      </c>
      <c r="G226" s="702">
        <v>17.160144998934999</v>
      </c>
      <c r="H226" s="704">
        <v>0</v>
      </c>
      <c r="I226" s="701">
        <v>0</v>
      </c>
      <c r="J226" s="702">
        <v>-17.160144998934999</v>
      </c>
      <c r="K226" s="705">
        <v>0</v>
      </c>
    </row>
    <row r="227" spans="1:11" ht="14.4" customHeight="1" thickBot="1" x14ac:dyDescent="0.35">
      <c r="A227" s="723" t="s">
        <v>549</v>
      </c>
      <c r="B227" s="701">
        <v>5.3591029302E-2</v>
      </c>
      <c r="C227" s="701">
        <v>0.12684999999999999</v>
      </c>
      <c r="D227" s="702">
        <v>7.3258970697000006E-2</v>
      </c>
      <c r="E227" s="703">
        <v>2.3670006277429998</v>
      </c>
      <c r="F227" s="701">
        <v>0.24509359444199999</v>
      </c>
      <c r="G227" s="702">
        <v>0.204244662035</v>
      </c>
      <c r="H227" s="704">
        <v>0</v>
      </c>
      <c r="I227" s="701">
        <v>0.17593</v>
      </c>
      <c r="J227" s="702">
        <v>-2.8314662035E-2</v>
      </c>
      <c r="K227" s="705">
        <v>0.71780741720499996</v>
      </c>
    </row>
    <row r="228" spans="1:11" ht="14.4" customHeight="1" thickBot="1" x14ac:dyDescent="0.35">
      <c r="A228" s="723" t="s">
        <v>550</v>
      </c>
      <c r="B228" s="701">
        <v>26.977781584491002</v>
      </c>
      <c r="C228" s="701">
        <v>26.1572</v>
      </c>
      <c r="D228" s="702">
        <v>-0.82058158449100005</v>
      </c>
      <c r="E228" s="703">
        <v>0.96958305923200006</v>
      </c>
      <c r="F228" s="701">
        <v>24.118797338307999</v>
      </c>
      <c r="G228" s="702">
        <v>20.098997781923</v>
      </c>
      <c r="H228" s="704">
        <v>0</v>
      </c>
      <c r="I228" s="701">
        <v>3.9174000000000002</v>
      </c>
      <c r="J228" s="702">
        <v>-16.181597781922999</v>
      </c>
      <c r="K228" s="705">
        <v>0.16242103389500001</v>
      </c>
    </row>
    <row r="229" spans="1:11" ht="14.4" customHeight="1" thickBot="1" x14ac:dyDescent="0.35">
      <c r="A229" s="722" t="s">
        <v>551</v>
      </c>
      <c r="B229" s="706">
        <v>0</v>
      </c>
      <c r="C229" s="706">
        <v>56.660800000000002</v>
      </c>
      <c r="D229" s="707">
        <v>56.660800000000002</v>
      </c>
      <c r="E229" s="708" t="s">
        <v>368</v>
      </c>
      <c r="F229" s="706">
        <v>0</v>
      </c>
      <c r="G229" s="707">
        <v>0</v>
      </c>
      <c r="H229" s="709">
        <v>0</v>
      </c>
      <c r="I229" s="706">
        <v>32.091999999999999</v>
      </c>
      <c r="J229" s="707">
        <v>32.091999999999999</v>
      </c>
      <c r="K229" s="710" t="s">
        <v>330</v>
      </c>
    </row>
    <row r="230" spans="1:11" ht="14.4" customHeight="1" thickBot="1" x14ac:dyDescent="0.35">
      <c r="A230" s="723" t="s">
        <v>552</v>
      </c>
      <c r="B230" s="701">
        <v>0</v>
      </c>
      <c r="C230" s="701">
        <v>56.660800000000002</v>
      </c>
      <c r="D230" s="702">
        <v>56.660800000000002</v>
      </c>
      <c r="E230" s="711" t="s">
        <v>368</v>
      </c>
      <c r="F230" s="701">
        <v>0</v>
      </c>
      <c r="G230" s="702">
        <v>0</v>
      </c>
      <c r="H230" s="704">
        <v>0</v>
      </c>
      <c r="I230" s="701">
        <v>32.091999999999999</v>
      </c>
      <c r="J230" s="702">
        <v>32.091999999999999</v>
      </c>
      <c r="K230" s="712" t="s">
        <v>330</v>
      </c>
    </row>
    <row r="231" spans="1:11" ht="14.4" customHeight="1" thickBot="1" x14ac:dyDescent="0.35">
      <c r="A231" s="720" t="s">
        <v>553</v>
      </c>
      <c r="B231" s="701">
        <v>0</v>
      </c>
      <c r="C231" s="701">
        <v>0</v>
      </c>
      <c r="D231" s="702">
        <v>0</v>
      </c>
      <c r="E231" s="703">
        <v>1</v>
      </c>
      <c r="F231" s="701">
        <v>0</v>
      </c>
      <c r="G231" s="702">
        <v>0</v>
      </c>
      <c r="H231" s="704">
        <v>0</v>
      </c>
      <c r="I231" s="701">
        <v>1.337E-2</v>
      </c>
      <c r="J231" s="702">
        <v>1.337E-2</v>
      </c>
      <c r="K231" s="712" t="s">
        <v>368</v>
      </c>
    </row>
    <row r="232" spans="1:11" ht="14.4" customHeight="1" thickBot="1" x14ac:dyDescent="0.35">
      <c r="A232" s="726" t="s">
        <v>554</v>
      </c>
      <c r="B232" s="706">
        <v>0</v>
      </c>
      <c r="C232" s="706">
        <v>0</v>
      </c>
      <c r="D232" s="707">
        <v>0</v>
      </c>
      <c r="E232" s="713">
        <v>1</v>
      </c>
      <c r="F232" s="706">
        <v>0</v>
      </c>
      <c r="G232" s="707">
        <v>0</v>
      </c>
      <c r="H232" s="709">
        <v>0</v>
      </c>
      <c r="I232" s="706">
        <v>1.337E-2</v>
      </c>
      <c r="J232" s="707">
        <v>1.337E-2</v>
      </c>
      <c r="K232" s="710" t="s">
        <v>368</v>
      </c>
    </row>
    <row r="233" spans="1:11" ht="14.4" customHeight="1" thickBot="1" x14ac:dyDescent="0.35">
      <c r="A233" s="722" t="s">
        <v>555</v>
      </c>
      <c r="B233" s="706">
        <v>0</v>
      </c>
      <c r="C233" s="706">
        <v>0</v>
      </c>
      <c r="D233" s="707">
        <v>0</v>
      </c>
      <c r="E233" s="713">
        <v>1</v>
      </c>
      <c r="F233" s="706">
        <v>0</v>
      </c>
      <c r="G233" s="707">
        <v>0</v>
      </c>
      <c r="H233" s="709">
        <v>0</v>
      </c>
      <c r="I233" s="706">
        <v>1.337E-2</v>
      </c>
      <c r="J233" s="707">
        <v>1.337E-2</v>
      </c>
      <c r="K233" s="710" t="s">
        <v>368</v>
      </c>
    </row>
    <row r="234" spans="1:11" ht="14.4" customHeight="1" thickBot="1" x14ac:dyDescent="0.35">
      <c r="A234" s="723" t="s">
        <v>556</v>
      </c>
      <c r="B234" s="701">
        <v>0</v>
      </c>
      <c r="C234" s="701">
        <v>0</v>
      </c>
      <c r="D234" s="702">
        <v>0</v>
      </c>
      <c r="E234" s="703">
        <v>1</v>
      </c>
      <c r="F234" s="701">
        <v>0</v>
      </c>
      <c r="G234" s="702">
        <v>0</v>
      </c>
      <c r="H234" s="704">
        <v>0</v>
      </c>
      <c r="I234" s="701">
        <v>1.337E-2</v>
      </c>
      <c r="J234" s="702">
        <v>1.337E-2</v>
      </c>
      <c r="K234" s="712" t="s">
        <v>368</v>
      </c>
    </row>
    <row r="235" spans="1:11" ht="14.4" customHeight="1" thickBot="1" x14ac:dyDescent="0.35">
      <c r="A235" s="720" t="s">
        <v>557</v>
      </c>
      <c r="B235" s="701">
        <v>34.283469211663999</v>
      </c>
      <c r="C235" s="701">
        <v>30</v>
      </c>
      <c r="D235" s="702">
        <v>-4.2834692116640003</v>
      </c>
      <c r="E235" s="703">
        <v>0.87505729991199999</v>
      </c>
      <c r="F235" s="701">
        <v>0</v>
      </c>
      <c r="G235" s="702">
        <v>0</v>
      </c>
      <c r="H235" s="704">
        <v>2.5</v>
      </c>
      <c r="I235" s="701">
        <v>60.728499999999997</v>
      </c>
      <c r="J235" s="702">
        <v>60.728499999999997</v>
      </c>
      <c r="K235" s="712" t="s">
        <v>330</v>
      </c>
    </row>
    <row r="236" spans="1:11" ht="14.4" customHeight="1" thickBot="1" x14ac:dyDescent="0.35">
      <c r="A236" s="726" t="s">
        <v>558</v>
      </c>
      <c r="B236" s="706">
        <v>34.283469211663999</v>
      </c>
      <c r="C236" s="706">
        <v>30</v>
      </c>
      <c r="D236" s="707">
        <v>-4.2834692116640003</v>
      </c>
      <c r="E236" s="713">
        <v>0.87505729991199999</v>
      </c>
      <c r="F236" s="706">
        <v>0</v>
      </c>
      <c r="G236" s="707">
        <v>0</v>
      </c>
      <c r="H236" s="709">
        <v>2.5</v>
      </c>
      <c r="I236" s="706">
        <v>60.728499999999997</v>
      </c>
      <c r="J236" s="707">
        <v>60.728499999999997</v>
      </c>
      <c r="K236" s="710" t="s">
        <v>330</v>
      </c>
    </row>
    <row r="237" spans="1:11" ht="14.4" customHeight="1" thickBot="1" x14ac:dyDescent="0.35">
      <c r="A237" s="722" t="s">
        <v>559</v>
      </c>
      <c r="B237" s="706">
        <v>34.283469211663999</v>
      </c>
      <c r="C237" s="706">
        <v>0</v>
      </c>
      <c r="D237" s="707">
        <v>-34.283469211663999</v>
      </c>
      <c r="E237" s="713">
        <v>0</v>
      </c>
      <c r="F237" s="706">
        <v>0</v>
      </c>
      <c r="G237" s="707">
        <v>0</v>
      </c>
      <c r="H237" s="709">
        <v>0</v>
      </c>
      <c r="I237" s="706">
        <v>35.728499999999997</v>
      </c>
      <c r="J237" s="707">
        <v>35.728499999999997</v>
      </c>
      <c r="K237" s="710" t="s">
        <v>368</v>
      </c>
    </row>
    <row r="238" spans="1:11" ht="14.4" customHeight="1" thickBot="1" x14ac:dyDescent="0.35">
      <c r="A238" s="723" t="s">
        <v>560</v>
      </c>
      <c r="B238" s="701">
        <v>34.283469211663999</v>
      </c>
      <c r="C238" s="701">
        <v>0</v>
      </c>
      <c r="D238" s="702">
        <v>-34.283469211663999</v>
      </c>
      <c r="E238" s="703">
        <v>0</v>
      </c>
      <c r="F238" s="701">
        <v>0</v>
      </c>
      <c r="G238" s="702">
        <v>0</v>
      </c>
      <c r="H238" s="704">
        <v>0</v>
      </c>
      <c r="I238" s="701">
        <v>35.728499999999997</v>
      </c>
      <c r="J238" s="702">
        <v>35.728499999999997</v>
      </c>
      <c r="K238" s="712" t="s">
        <v>368</v>
      </c>
    </row>
    <row r="239" spans="1:11" ht="14.4" customHeight="1" thickBot="1" x14ac:dyDescent="0.35">
      <c r="A239" s="725" t="s">
        <v>561</v>
      </c>
      <c r="B239" s="701">
        <v>0</v>
      </c>
      <c r="C239" s="701">
        <v>30</v>
      </c>
      <c r="D239" s="702">
        <v>30</v>
      </c>
      <c r="E239" s="711" t="s">
        <v>368</v>
      </c>
      <c r="F239" s="701">
        <v>0</v>
      </c>
      <c r="G239" s="702">
        <v>0</v>
      </c>
      <c r="H239" s="704">
        <v>2.5</v>
      </c>
      <c r="I239" s="701">
        <v>25</v>
      </c>
      <c r="J239" s="702">
        <v>25</v>
      </c>
      <c r="K239" s="712" t="s">
        <v>330</v>
      </c>
    </row>
    <row r="240" spans="1:11" ht="14.4" customHeight="1" thickBot="1" x14ac:dyDescent="0.35">
      <c r="A240" s="723" t="s">
        <v>562</v>
      </c>
      <c r="B240" s="701">
        <v>0</v>
      </c>
      <c r="C240" s="701">
        <v>30</v>
      </c>
      <c r="D240" s="702">
        <v>30</v>
      </c>
      <c r="E240" s="711" t="s">
        <v>368</v>
      </c>
      <c r="F240" s="701">
        <v>0</v>
      </c>
      <c r="G240" s="702">
        <v>0</v>
      </c>
      <c r="H240" s="704">
        <v>2.5</v>
      </c>
      <c r="I240" s="701">
        <v>25</v>
      </c>
      <c r="J240" s="702">
        <v>25</v>
      </c>
      <c r="K240" s="712" t="s">
        <v>330</v>
      </c>
    </row>
    <row r="241" spans="1:11" ht="14.4" customHeight="1" thickBot="1" x14ac:dyDescent="0.35">
      <c r="A241" s="719" t="s">
        <v>563</v>
      </c>
      <c r="B241" s="701">
        <v>9473.3950265836393</v>
      </c>
      <c r="C241" s="701">
        <v>10539.21027</v>
      </c>
      <c r="D241" s="702">
        <v>1065.8152434163601</v>
      </c>
      <c r="E241" s="703">
        <v>1.1125061543849999</v>
      </c>
      <c r="F241" s="701">
        <v>9425.2858820788406</v>
      </c>
      <c r="G241" s="702">
        <v>7854.4049017323696</v>
      </c>
      <c r="H241" s="704">
        <v>1137.0155999999999</v>
      </c>
      <c r="I241" s="701">
        <v>9600.0231399999993</v>
      </c>
      <c r="J241" s="702">
        <v>1745.61823826763</v>
      </c>
      <c r="K241" s="705">
        <v>1.018539199776</v>
      </c>
    </row>
    <row r="242" spans="1:11" ht="14.4" customHeight="1" thickBot="1" x14ac:dyDescent="0.35">
      <c r="A242" s="724" t="s">
        <v>564</v>
      </c>
      <c r="B242" s="706">
        <v>9473.3950265836393</v>
      </c>
      <c r="C242" s="706">
        <v>10539.21027</v>
      </c>
      <c r="D242" s="707">
        <v>1065.8152434163601</v>
      </c>
      <c r="E242" s="713">
        <v>1.1125061543849999</v>
      </c>
      <c r="F242" s="706">
        <v>9425.2858820788406</v>
      </c>
      <c r="G242" s="707">
        <v>7854.4049017323696</v>
      </c>
      <c r="H242" s="709">
        <v>1137.0155999999999</v>
      </c>
      <c r="I242" s="706">
        <v>9600.0231399999993</v>
      </c>
      <c r="J242" s="707">
        <v>1745.61823826763</v>
      </c>
      <c r="K242" s="714">
        <v>1.018539199776</v>
      </c>
    </row>
    <row r="243" spans="1:11" ht="14.4" customHeight="1" thickBot="1" x14ac:dyDescent="0.35">
      <c r="A243" s="726" t="s">
        <v>54</v>
      </c>
      <c r="B243" s="706">
        <v>9473.3950265836393</v>
      </c>
      <c r="C243" s="706">
        <v>10539.21027</v>
      </c>
      <c r="D243" s="707">
        <v>1065.8152434163601</v>
      </c>
      <c r="E243" s="713">
        <v>1.1125061543849999</v>
      </c>
      <c r="F243" s="706">
        <v>9425.2858820788406</v>
      </c>
      <c r="G243" s="707">
        <v>7854.4049017323696</v>
      </c>
      <c r="H243" s="709">
        <v>1137.0155999999999</v>
      </c>
      <c r="I243" s="706">
        <v>9600.0231399999993</v>
      </c>
      <c r="J243" s="707">
        <v>1745.61823826763</v>
      </c>
      <c r="K243" s="714">
        <v>1.018539199776</v>
      </c>
    </row>
    <row r="244" spans="1:11" ht="14.4" customHeight="1" thickBot="1" x14ac:dyDescent="0.35">
      <c r="A244" s="725" t="s">
        <v>565</v>
      </c>
      <c r="B244" s="701">
        <v>0</v>
      </c>
      <c r="C244" s="701">
        <v>0</v>
      </c>
      <c r="D244" s="702">
        <v>0</v>
      </c>
      <c r="E244" s="703">
        <v>1</v>
      </c>
      <c r="F244" s="701">
        <v>161.13808253279399</v>
      </c>
      <c r="G244" s="702">
        <v>134.28173544399499</v>
      </c>
      <c r="H244" s="704">
        <v>12.41521</v>
      </c>
      <c r="I244" s="701">
        <v>130.54920000000001</v>
      </c>
      <c r="J244" s="702">
        <v>-3.7325354439949998</v>
      </c>
      <c r="K244" s="705">
        <v>0.810169749745</v>
      </c>
    </row>
    <row r="245" spans="1:11" ht="14.4" customHeight="1" thickBot="1" x14ac:dyDescent="0.35">
      <c r="A245" s="723" t="s">
        <v>566</v>
      </c>
      <c r="B245" s="701">
        <v>0</v>
      </c>
      <c r="C245" s="701">
        <v>0</v>
      </c>
      <c r="D245" s="702">
        <v>0</v>
      </c>
      <c r="E245" s="703">
        <v>1</v>
      </c>
      <c r="F245" s="701">
        <v>161.13808253279399</v>
      </c>
      <c r="G245" s="702">
        <v>134.28173544399499</v>
      </c>
      <c r="H245" s="704">
        <v>12.41521</v>
      </c>
      <c r="I245" s="701">
        <v>130.54920000000001</v>
      </c>
      <c r="J245" s="702">
        <v>-3.7325354439949998</v>
      </c>
      <c r="K245" s="705">
        <v>0.810169749745</v>
      </c>
    </row>
    <row r="246" spans="1:11" ht="14.4" customHeight="1" thickBot="1" x14ac:dyDescent="0.35">
      <c r="A246" s="722" t="s">
        <v>567</v>
      </c>
      <c r="B246" s="706">
        <v>227.087668532903</v>
      </c>
      <c r="C246" s="706">
        <v>209.22200000000001</v>
      </c>
      <c r="D246" s="707">
        <v>-17.865668532901999</v>
      </c>
      <c r="E246" s="713">
        <v>0.92132699829800002</v>
      </c>
      <c r="F246" s="706">
        <v>226.00984406528701</v>
      </c>
      <c r="G246" s="707">
        <v>188.341536721073</v>
      </c>
      <c r="H246" s="709">
        <v>17.558</v>
      </c>
      <c r="I246" s="706">
        <v>174.089</v>
      </c>
      <c r="J246" s="707">
        <v>-14.252536721072</v>
      </c>
      <c r="K246" s="714">
        <v>0.77027175838200002</v>
      </c>
    </row>
    <row r="247" spans="1:11" ht="14.4" customHeight="1" thickBot="1" x14ac:dyDescent="0.35">
      <c r="A247" s="723" t="s">
        <v>568</v>
      </c>
      <c r="B247" s="701">
        <v>227.087668532903</v>
      </c>
      <c r="C247" s="701">
        <v>209.22200000000001</v>
      </c>
      <c r="D247" s="702">
        <v>-17.865668532901999</v>
      </c>
      <c r="E247" s="703">
        <v>0.92132699829800002</v>
      </c>
      <c r="F247" s="701">
        <v>226.00984406528701</v>
      </c>
      <c r="G247" s="702">
        <v>188.341536721073</v>
      </c>
      <c r="H247" s="704">
        <v>17.558</v>
      </c>
      <c r="I247" s="701">
        <v>174.089</v>
      </c>
      <c r="J247" s="702">
        <v>-14.252536721072</v>
      </c>
      <c r="K247" s="705">
        <v>0.77027175838200002</v>
      </c>
    </row>
    <row r="248" spans="1:11" ht="14.4" customHeight="1" thickBot="1" x14ac:dyDescent="0.35">
      <c r="A248" s="722" t="s">
        <v>569</v>
      </c>
      <c r="B248" s="706">
        <v>608.49318168137802</v>
      </c>
      <c r="C248" s="706">
        <v>482.14866000000001</v>
      </c>
      <c r="D248" s="707">
        <v>-126.344521681378</v>
      </c>
      <c r="E248" s="713">
        <v>0.79236493442300004</v>
      </c>
      <c r="F248" s="706">
        <v>561.83014198174101</v>
      </c>
      <c r="G248" s="707">
        <v>468.19178498478402</v>
      </c>
      <c r="H248" s="709">
        <v>46.572800000000001</v>
      </c>
      <c r="I248" s="706">
        <v>431.59568000000002</v>
      </c>
      <c r="J248" s="707">
        <v>-36.596104984783999</v>
      </c>
      <c r="K248" s="714">
        <v>0.76819602180400004</v>
      </c>
    </row>
    <row r="249" spans="1:11" ht="14.4" customHeight="1" thickBot="1" x14ac:dyDescent="0.35">
      <c r="A249" s="723" t="s">
        <v>570</v>
      </c>
      <c r="B249" s="701">
        <v>505.371886584641</v>
      </c>
      <c r="C249" s="701">
        <v>407</v>
      </c>
      <c r="D249" s="702">
        <v>-98.371886584639995</v>
      </c>
      <c r="E249" s="703">
        <v>0.805347528827</v>
      </c>
      <c r="F249" s="701">
        <v>475.35092658353699</v>
      </c>
      <c r="G249" s="702">
        <v>396.12577215294698</v>
      </c>
      <c r="H249" s="704">
        <v>41.81</v>
      </c>
      <c r="I249" s="701">
        <v>380.178</v>
      </c>
      <c r="J249" s="702">
        <v>-15.947772152947</v>
      </c>
      <c r="K249" s="705">
        <v>0.79978386227700005</v>
      </c>
    </row>
    <row r="250" spans="1:11" ht="14.4" customHeight="1" thickBot="1" x14ac:dyDescent="0.35">
      <c r="A250" s="723" t="s">
        <v>571</v>
      </c>
      <c r="B250" s="701">
        <v>29.520647823269002</v>
      </c>
      <c r="C250" s="701">
        <v>7.7667999999999999</v>
      </c>
      <c r="D250" s="702">
        <v>-21.753847823268998</v>
      </c>
      <c r="E250" s="703">
        <v>0.26309720730000002</v>
      </c>
      <c r="F250" s="701">
        <v>14.338330345526</v>
      </c>
      <c r="G250" s="702">
        <v>11.948608621271999</v>
      </c>
      <c r="H250" s="704">
        <v>0</v>
      </c>
      <c r="I250" s="701">
        <v>1.2406999999999999</v>
      </c>
      <c r="J250" s="702">
        <v>-10.707908621272001</v>
      </c>
      <c r="K250" s="705">
        <v>8.6530298165000005E-2</v>
      </c>
    </row>
    <row r="251" spans="1:11" ht="14.4" customHeight="1" thickBot="1" x14ac:dyDescent="0.35">
      <c r="A251" s="723" t="s">
        <v>572</v>
      </c>
      <c r="B251" s="701">
        <v>73.600647273467004</v>
      </c>
      <c r="C251" s="701">
        <v>67.381860000000003</v>
      </c>
      <c r="D251" s="702">
        <v>-6.218787273467</v>
      </c>
      <c r="E251" s="703">
        <v>0.915506350774</v>
      </c>
      <c r="F251" s="701">
        <v>72.140885052677007</v>
      </c>
      <c r="G251" s="702">
        <v>60.117404210563997</v>
      </c>
      <c r="H251" s="704">
        <v>4.7628000000000004</v>
      </c>
      <c r="I251" s="701">
        <v>50.17698</v>
      </c>
      <c r="J251" s="702">
        <v>-9.9404242105640002</v>
      </c>
      <c r="K251" s="705">
        <v>0.69554150830499994</v>
      </c>
    </row>
    <row r="252" spans="1:11" ht="14.4" customHeight="1" thickBot="1" x14ac:dyDescent="0.35">
      <c r="A252" s="722" t="s">
        <v>573</v>
      </c>
      <c r="B252" s="706">
        <v>1500.8062499832299</v>
      </c>
      <c r="C252" s="706">
        <v>1505.12601</v>
      </c>
      <c r="D252" s="707">
        <v>4.3197600167710002</v>
      </c>
      <c r="E252" s="713">
        <v>1.002878292928</v>
      </c>
      <c r="F252" s="706">
        <v>1472.80066137672</v>
      </c>
      <c r="G252" s="707">
        <v>1227.3338844806001</v>
      </c>
      <c r="H252" s="709">
        <v>134.12046000000001</v>
      </c>
      <c r="I252" s="706">
        <v>1280.65138</v>
      </c>
      <c r="J252" s="707">
        <v>53.317495519396999</v>
      </c>
      <c r="K252" s="714">
        <v>0.86953476704900001</v>
      </c>
    </row>
    <row r="253" spans="1:11" ht="14.4" customHeight="1" thickBot="1" x14ac:dyDescent="0.35">
      <c r="A253" s="723" t="s">
        <v>574</v>
      </c>
      <c r="B253" s="701">
        <v>1500.8062499832299</v>
      </c>
      <c r="C253" s="701">
        <v>1505.12601</v>
      </c>
      <c r="D253" s="702">
        <v>4.3197600167710002</v>
      </c>
      <c r="E253" s="703">
        <v>1.002878292928</v>
      </c>
      <c r="F253" s="701">
        <v>1472.80066137672</v>
      </c>
      <c r="G253" s="702">
        <v>1227.3338844806001</v>
      </c>
      <c r="H253" s="704">
        <v>134.12046000000001</v>
      </c>
      <c r="I253" s="701">
        <v>1280.65138</v>
      </c>
      <c r="J253" s="702">
        <v>53.317495519396999</v>
      </c>
      <c r="K253" s="705">
        <v>0.86953476704900001</v>
      </c>
    </row>
    <row r="254" spans="1:11" ht="14.4" customHeight="1" thickBot="1" x14ac:dyDescent="0.35">
      <c r="A254" s="722" t="s">
        <v>575</v>
      </c>
      <c r="B254" s="706">
        <v>0</v>
      </c>
      <c r="C254" s="706">
        <v>10.273999999999999</v>
      </c>
      <c r="D254" s="707">
        <v>10.273999999999999</v>
      </c>
      <c r="E254" s="708" t="s">
        <v>368</v>
      </c>
      <c r="F254" s="706">
        <v>0</v>
      </c>
      <c r="G254" s="707">
        <v>0</v>
      </c>
      <c r="H254" s="709">
        <v>1.1100000000000001</v>
      </c>
      <c r="I254" s="706">
        <v>10.14</v>
      </c>
      <c r="J254" s="707">
        <v>10.14</v>
      </c>
      <c r="K254" s="710" t="s">
        <v>368</v>
      </c>
    </row>
    <row r="255" spans="1:11" ht="14.4" customHeight="1" thickBot="1" x14ac:dyDescent="0.35">
      <c r="A255" s="723" t="s">
        <v>576</v>
      </c>
      <c r="B255" s="701">
        <v>0</v>
      </c>
      <c r="C255" s="701">
        <v>10.273999999999999</v>
      </c>
      <c r="D255" s="702">
        <v>10.273999999999999</v>
      </c>
      <c r="E255" s="711" t="s">
        <v>368</v>
      </c>
      <c r="F255" s="701">
        <v>0</v>
      </c>
      <c r="G255" s="702">
        <v>0</v>
      </c>
      <c r="H255" s="704">
        <v>1.1100000000000001</v>
      </c>
      <c r="I255" s="701">
        <v>10.14</v>
      </c>
      <c r="J255" s="702">
        <v>10.14</v>
      </c>
      <c r="K255" s="712" t="s">
        <v>368</v>
      </c>
    </row>
    <row r="256" spans="1:11" ht="14.4" customHeight="1" thickBot="1" x14ac:dyDescent="0.35">
      <c r="A256" s="722" t="s">
        <v>577</v>
      </c>
      <c r="B256" s="706">
        <v>1218.4129068820801</v>
      </c>
      <c r="C256" s="706">
        <v>1165.7625800000001</v>
      </c>
      <c r="D256" s="707">
        <v>-52.650326882077003</v>
      </c>
      <c r="E256" s="713">
        <v>0.95678777975399998</v>
      </c>
      <c r="F256" s="706">
        <v>1363.12154574539</v>
      </c>
      <c r="G256" s="707">
        <v>1135.9346214544901</v>
      </c>
      <c r="H256" s="709">
        <v>95.834450000000004</v>
      </c>
      <c r="I256" s="706">
        <v>1158.8780899999999</v>
      </c>
      <c r="J256" s="707">
        <v>22.943468545506999</v>
      </c>
      <c r="K256" s="714">
        <v>0.850164898073</v>
      </c>
    </row>
    <row r="257" spans="1:11" ht="14.4" customHeight="1" thickBot="1" x14ac:dyDescent="0.35">
      <c r="A257" s="723" t="s">
        <v>578</v>
      </c>
      <c r="B257" s="701">
        <v>1218.4129068820801</v>
      </c>
      <c r="C257" s="701">
        <v>1165.7625800000001</v>
      </c>
      <c r="D257" s="702">
        <v>-52.650326882077003</v>
      </c>
      <c r="E257" s="703">
        <v>0.95678777975399998</v>
      </c>
      <c r="F257" s="701">
        <v>1363.12154574539</v>
      </c>
      <c r="G257" s="702">
        <v>1135.9346214544901</v>
      </c>
      <c r="H257" s="704">
        <v>95.834450000000004</v>
      </c>
      <c r="I257" s="701">
        <v>1158.8780899999999</v>
      </c>
      <c r="J257" s="702">
        <v>22.943468545506999</v>
      </c>
      <c r="K257" s="705">
        <v>0.850164898073</v>
      </c>
    </row>
    <row r="258" spans="1:11" ht="14.4" customHeight="1" thickBot="1" x14ac:dyDescent="0.35">
      <c r="A258" s="722" t="s">
        <v>579</v>
      </c>
      <c r="B258" s="706">
        <v>0</v>
      </c>
      <c r="C258" s="706">
        <v>965.83689000000004</v>
      </c>
      <c r="D258" s="707">
        <v>965.83689000000004</v>
      </c>
      <c r="E258" s="708" t="s">
        <v>368</v>
      </c>
      <c r="F258" s="706">
        <v>0</v>
      </c>
      <c r="G258" s="707">
        <v>0</v>
      </c>
      <c r="H258" s="709">
        <v>86.390860000000004</v>
      </c>
      <c r="I258" s="706">
        <v>912.60724000000005</v>
      </c>
      <c r="J258" s="707">
        <v>912.60724000000005</v>
      </c>
      <c r="K258" s="710" t="s">
        <v>368</v>
      </c>
    </row>
    <row r="259" spans="1:11" ht="14.4" customHeight="1" thickBot="1" x14ac:dyDescent="0.35">
      <c r="A259" s="723" t="s">
        <v>580</v>
      </c>
      <c r="B259" s="701">
        <v>0</v>
      </c>
      <c r="C259" s="701">
        <v>965.83689000000004</v>
      </c>
      <c r="D259" s="702">
        <v>965.83689000000004</v>
      </c>
      <c r="E259" s="711" t="s">
        <v>368</v>
      </c>
      <c r="F259" s="701">
        <v>0</v>
      </c>
      <c r="G259" s="702">
        <v>0</v>
      </c>
      <c r="H259" s="704">
        <v>86.390860000000004</v>
      </c>
      <c r="I259" s="701">
        <v>912.60724000000005</v>
      </c>
      <c r="J259" s="702">
        <v>912.60724000000005</v>
      </c>
      <c r="K259" s="712" t="s">
        <v>368</v>
      </c>
    </row>
    <row r="260" spans="1:11" ht="14.4" customHeight="1" thickBot="1" x14ac:dyDescent="0.35">
      <c r="A260" s="722" t="s">
        <v>581</v>
      </c>
      <c r="B260" s="706">
        <v>5918.5950195040496</v>
      </c>
      <c r="C260" s="706">
        <v>6200.8401299999996</v>
      </c>
      <c r="D260" s="707">
        <v>282.24511049594599</v>
      </c>
      <c r="E260" s="713">
        <v>1.0476878565879999</v>
      </c>
      <c r="F260" s="706">
        <v>5640.3856063769099</v>
      </c>
      <c r="G260" s="707">
        <v>4700.3213386474199</v>
      </c>
      <c r="H260" s="709">
        <v>743.01382000000001</v>
      </c>
      <c r="I260" s="706">
        <v>5501.5125500000004</v>
      </c>
      <c r="J260" s="707">
        <v>801.19121135258001</v>
      </c>
      <c r="K260" s="714">
        <v>0.97537880101300001</v>
      </c>
    </row>
    <row r="261" spans="1:11" ht="14.4" customHeight="1" thickBot="1" x14ac:dyDescent="0.35">
      <c r="A261" s="723" t="s">
        <v>582</v>
      </c>
      <c r="B261" s="701">
        <v>5918.5950195040496</v>
      </c>
      <c r="C261" s="701">
        <v>6200.8401299999996</v>
      </c>
      <c r="D261" s="702">
        <v>282.24511049594599</v>
      </c>
      <c r="E261" s="703">
        <v>1.0476878565879999</v>
      </c>
      <c r="F261" s="701">
        <v>5640.3856063769099</v>
      </c>
      <c r="G261" s="702">
        <v>4700.3213386474199</v>
      </c>
      <c r="H261" s="704">
        <v>743.01382000000001</v>
      </c>
      <c r="I261" s="701">
        <v>5501.5125500000004</v>
      </c>
      <c r="J261" s="702">
        <v>801.19121135258001</v>
      </c>
      <c r="K261" s="705">
        <v>0.97537880101300001</v>
      </c>
    </row>
    <row r="262" spans="1:11" ht="14.4" customHeight="1" thickBot="1" x14ac:dyDescent="0.35">
      <c r="A262" s="719" t="s">
        <v>583</v>
      </c>
      <c r="B262" s="701">
        <v>0</v>
      </c>
      <c r="C262" s="701">
        <v>1.5560099999999999</v>
      </c>
      <c r="D262" s="702">
        <v>1.5560099999999999</v>
      </c>
      <c r="E262" s="711" t="s">
        <v>368</v>
      </c>
      <c r="F262" s="701">
        <v>0</v>
      </c>
      <c r="G262" s="702">
        <v>0</v>
      </c>
      <c r="H262" s="704">
        <v>8.702E-2</v>
      </c>
      <c r="I262" s="701">
        <v>1.38985</v>
      </c>
      <c r="J262" s="702">
        <v>1.38985</v>
      </c>
      <c r="K262" s="712" t="s">
        <v>368</v>
      </c>
    </row>
    <row r="263" spans="1:11" ht="14.4" customHeight="1" thickBot="1" x14ac:dyDescent="0.35">
      <c r="A263" s="724" t="s">
        <v>584</v>
      </c>
      <c r="B263" s="706">
        <v>0</v>
      </c>
      <c r="C263" s="706">
        <v>1.5560099999999999</v>
      </c>
      <c r="D263" s="707">
        <v>1.5560099999999999</v>
      </c>
      <c r="E263" s="708" t="s">
        <v>368</v>
      </c>
      <c r="F263" s="706">
        <v>0</v>
      </c>
      <c r="G263" s="707">
        <v>0</v>
      </c>
      <c r="H263" s="709">
        <v>8.702E-2</v>
      </c>
      <c r="I263" s="706">
        <v>1.38985</v>
      </c>
      <c r="J263" s="707">
        <v>1.38985</v>
      </c>
      <c r="K263" s="710" t="s">
        <v>368</v>
      </c>
    </row>
    <row r="264" spans="1:11" ht="14.4" customHeight="1" thickBot="1" x14ac:dyDescent="0.35">
      <c r="A264" s="726" t="s">
        <v>585</v>
      </c>
      <c r="B264" s="706">
        <v>0</v>
      </c>
      <c r="C264" s="706">
        <v>1.5560099999999999</v>
      </c>
      <c r="D264" s="707">
        <v>1.5560099999999999</v>
      </c>
      <c r="E264" s="708" t="s">
        <v>368</v>
      </c>
      <c r="F264" s="706">
        <v>0</v>
      </c>
      <c r="G264" s="707">
        <v>0</v>
      </c>
      <c r="H264" s="709">
        <v>8.702E-2</v>
      </c>
      <c r="I264" s="706">
        <v>1.38985</v>
      </c>
      <c r="J264" s="707">
        <v>1.38985</v>
      </c>
      <c r="K264" s="710" t="s">
        <v>368</v>
      </c>
    </row>
    <row r="265" spans="1:11" ht="14.4" customHeight="1" thickBot="1" x14ac:dyDescent="0.35">
      <c r="A265" s="722" t="s">
        <v>586</v>
      </c>
      <c r="B265" s="706">
        <v>0</v>
      </c>
      <c r="C265" s="706">
        <v>1.5560099999999999</v>
      </c>
      <c r="D265" s="707">
        <v>1.5560099999999999</v>
      </c>
      <c r="E265" s="708" t="s">
        <v>368</v>
      </c>
      <c r="F265" s="706">
        <v>0</v>
      </c>
      <c r="G265" s="707">
        <v>0</v>
      </c>
      <c r="H265" s="709">
        <v>8.702E-2</v>
      </c>
      <c r="I265" s="706">
        <v>1.38985</v>
      </c>
      <c r="J265" s="707">
        <v>1.38985</v>
      </c>
      <c r="K265" s="710" t="s">
        <v>368</v>
      </c>
    </row>
    <row r="266" spans="1:11" ht="14.4" customHeight="1" thickBot="1" x14ac:dyDescent="0.35">
      <c r="A266" s="723" t="s">
        <v>587</v>
      </c>
      <c r="B266" s="701">
        <v>0</v>
      </c>
      <c r="C266" s="701">
        <v>1.5560099999999999</v>
      </c>
      <c r="D266" s="702">
        <v>1.5560099999999999</v>
      </c>
      <c r="E266" s="711" t="s">
        <v>368</v>
      </c>
      <c r="F266" s="701">
        <v>0</v>
      </c>
      <c r="G266" s="702">
        <v>0</v>
      </c>
      <c r="H266" s="704">
        <v>8.702E-2</v>
      </c>
      <c r="I266" s="701">
        <v>1.38985</v>
      </c>
      <c r="J266" s="702">
        <v>1.38985</v>
      </c>
      <c r="K266" s="712" t="s">
        <v>368</v>
      </c>
    </row>
    <row r="267" spans="1:11" ht="14.4" customHeight="1" thickBot="1" x14ac:dyDescent="0.35">
      <c r="A267" s="727"/>
      <c r="B267" s="701">
        <v>-20245.435320004199</v>
      </c>
      <c r="C267" s="701">
        <v>-26873.961579999999</v>
      </c>
      <c r="D267" s="702">
        <v>-6628.5262599958696</v>
      </c>
      <c r="E267" s="703">
        <v>1.3274084333189999</v>
      </c>
      <c r="F267" s="701">
        <v>-28215.0746892963</v>
      </c>
      <c r="G267" s="702">
        <v>-23512.562241080301</v>
      </c>
      <c r="H267" s="704">
        <v>-3849.6873099999998</v>
      </c>
      <c r="I267" s="701">
        <v>-22791.55054</v>
      </c>
      <c r="J267" s="702">
        <v>721.01170108021302</v>
      </c>
      <c r="K267" s="705">
        <v>0.80777920281899995</v>
      </c>
    </row>
    <row r="268" spans="1:11" ht="14.4" customHeight="1" thickBot="1" x14ac:dyDescent="0.35">
      <c r="A268" s="728" t="s">
        <v>66</v>
      </c>
      <c r="B268" s="715">
        <v>-20245.435320004199</v>
      </c>
      <c r="C268" s="715">
        <v>-26873.961579999999</v>
      </c>
      <c r="D268" s="716">
        <v>-6628.5262599958796</v>
      </c>
      <c r="E268" s="717" t="s">
        <v>368</v>
      </c>
      <c r="F268" s="715">
        <v>-28215.0746892963</v>
      </c>
      <c r="G268" s="716">
        <v>-23512.562241080301</v>
      </c>
      <c r="H268" s="715">
        <v>-3849.6873099999998</v>
      </c>
      <c r="I268" s="715">
        <v>-22791.55054</v>
      </c>
      <c r="J268" s="716">
        <v>721.01170108021597</v>
      </c>
      <c r="K268" s="718">
        <v>0.80777920281899995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588</v>
      </c>
      <c r="B5" s="730" t="s">
        <v>589</v>
      </c>
      <c r="C5" s="731" t="s">
        <v>590</v>
      </c>
      <c r="D5" s="731" t="s">
        <v>590</v>
      </c>
      <c r="E5" s="731"/>
      <c r="F5" s="731" t="s">
        <v>590</v>
      </c>
      <c r="G5" s="731" t="s">
        <v>590</v>
      </c>
      <c r="H5" s="731" t="s">
        <v>590</v>
      </c>
      <c r="I5" s="732" t="s">
        <v>590</v>
      </c>
      <c r="J5" s="733" t="s">
        <v>73</v>
      </c>
    </row>
    <row r="6" spans="1:10" ht="14.4" customHeight="1" x14ac:dyDescent="0.3">
      <c r="A6" s="729" t="s">
        <v>588</v>
      </c>
      <c r="B6" s="730" t="s">
        <v>591</v>
      </c>
      <c r="C6" s="731">
        <v>1722.2669099999996</v>
      </c>
      <c r="D6" s="731">
        <v>1932.85248</v>
      </c>
      <c r="E6" s="731"/>
      <c r="F6" s="731">
        <v>1885.9867499999993</v>
      </c>
      <c r="G6" s="731">
        <v>2025.1500312499998</v>
      </c>
      <c r="H6" s="731">
        <v>-139.16328125000041</v>
      </c>
      <c r="I6" s="732">
        <v>0.93128248322219187</v>
      </c>
      <c r="J6" s="733" t="s">
        <v>1</v>
      </c>
    </row>
    <row r="7" spans="1:10" ht="14.4" customHeight="1" x14ac:dyDescent="0.3">
      <c r="A7" s="729" t="s">
        <v>588</v>
      </c>
      <c r="B7" s="730" t="s">
        <v>592</v>
      </c>
      <c r="C7" s="731">
        <v>2.2965800000000001</v>
      </c>
      <c r="D7" s="731">
        <v>2.3950300000000002</v>
      </c>
      <c r="E7" s="731"/>
      <c r="F7" s="731">
        <v>6.1388899999999991</v>
      </c>
      <c r="G7" s="731">
        <v>8.3333330078125005</v>
      </c>
      <c r="H7" s="731">
        <v>-2.1944430078125015</v>
      </c>
      <c r="I7" s="732">
        <v>0.73666682877604783</v>
      </c>
      <c r="J7" s="733" t="s">
        <v>1</v>
      </c>
    </row>
    <row r="8" spans="1:10" ht="14.4" customHeight="1" x14ac:dyDescent="0.3">
      <c r="A8" s="729" t="s">
        <v>588</v>
      </c>
      <c r="B8" s="730" t="s">
        <v>593</v>
      </c>
      <c r="C8" s="731">
        <v>37.735629999999993</v>
      </c>
      <c r="D8" s="731">
        <v>78.478509999999986</v>
      </c>
      <c r="E8" s="731"/>
      <c r="F8" s="731">
        <v>39.926110000000008</v>
      </c>
      <c r="G8" s="731">
        <v>84.787292495727527</v>
      </c>
      <c r="H8" s="731">
        <v>-44.861182495727519</v>
      </c>
      <c r="I8" s="732">
        <v>0.47089733407882917</v>
      </c>
      <c r="J8" s="733" t="s">
        <v>1</v>
      </c>
    </row>
    <row r="9" spans="1:10" ht="14.4" customHeight="1" x14ac:dyDescent="0.3">
      <c r="A9" s="729" t="s">
        <v>588</v>
      </c>
      <c r="B9" s="730" t="s">
        <v>594</v>
      </c>
      <c r="C9" s="731">
        <v>154.34577999999999</v>
      </c>
      <c r="D9" s="731">
        <v>142.63250000000002</v>
      </c>
      <c r="E9" s="731"/>
      <c r="F9" s="731">
        <v>75.161320000000003</v>
      </c>
      <c r="G9" s="731">
        <v>158.33333007812499</v>
      </c>
      <c r="H9" s="731">
        <v>-83.172010078124984</v>
      </c>
      <c r="I9" s="732">
        <v>0.47470308344373119</v>
      </c>
      <c r="J9" s="733" t="s">
        <v>1</v>
      </c>
    </row>
    <row r="10" spans="1:10" ht="14.4" customHeight="1" x14ac:dyDescent="0.3">
      <c r="A10" s="729" t="s">
        <v>588</v>
      </c>
      <c r="B10" s="730" t="s">
        <v>595</v>
      </c>
      <c r="C10" s="731">
        <v>150.12020999999993</v>
      </c>
      <c r="D10" s="731">
        <v>0</v>
      </c>
      <c r="E10" s="731"/>
      <c r="F10" s="731">
        <v>0</v>
      </c>
      <c r="G10" s="731">
        <v>0</v>
      </c>
      <c r="H10" s="731">
        <v>0</v>
      </c>
      <c r="I10" s="732" t="s">
        <v>590</v>
      </c>
      <c r="J10" s="733" t="s">
        <v>1</v>
      </c>
    </row>
    <row r="11" spans="1:10" ht="14.4" customHeight="1" x14ac:dyDescent="0.3">
      <c r="A11" s="729" t="s">
        <v>588</v>
      </c>
      <c r="B11" s="730" t="s">
        <v>596</v>
      </c>
      <c r="C11" s="731">
        <v>551.66695000000004</v>
      </c>
      <c r="D11" s="731">
        <v>661.96463000000017</v>
      </c>
      <c r="E11" s="731"/>
      <c r="F11" s="731">
        <v>495.52304000000004</v>
      </c>
      <c r="G11" s="731">
        <v>750.28299301147467</v>
      </c>
      <c r="H11" s="731">
        <v>-254.75995301147464</v>
      </c>
      <c r="I11" s="732">
        <v>0.66044818370609348</v>
      </c>
      <c r="J11" s="733" t="s">
        <v>1</v>
      </c>
    </row>
    <row r="12" spans="1:10" ht="14.4" customHeight="1" x14ac:dyDescent="0.3">
      <c r="A12" s="729" t="s">
        <v>588</v>
      </c>
      <c r="B12" s="730" t="s">
        <v>597</v>
      </c>
      <c r="C12" s="731">
        <v>7.3907999999999996</v>
      </c>
      <c r="D12" s="731">
        <v>4.9883099999999994</v>
      </c>
      <c r="E12" s="731"/>
      <c r="F12" s="731">
        <v>1.3811899999999997</v>
      </c>
      <c r="G12" s="731">
        <v>8.3333331298828117</v>
      </c>
      <c r="H12" s="731">
        <v>-6.9521431298828116</v>
      </c>
      <c r="I12" s="732">
        <v>0.16574280404645517</v>
      </c>
      <c r="J12" s="733" t="s">
        <v>1</v>
      </c>
    </row>
    <row r="13" spans="1:10" ht="14.4" customHeight="1" x14ac:dyDescent="0.3">
      <c r="A13" s="729" t="s">
        <v>588</v>
      </c>
      <c r="B13" s="730" t="s">
        <v>598</v>
      </c>
      <c r="C13" s="731">
        <v>219.01020999999997</v>
      </c>
      <c r="D13" s="731">
        <v>218.06555999999998</v>
      </c>
      <c r="E13" s="731"/>
      <c r="F13" s="731">
        <v>212.58782000000002</v>
      </c>
      <c r="G13" s="731">
        <v>216.66667895507814</v>
      </c>
      <c r="H13" s="731">
        <v>-4.0788589550781182</v>
      </c>
      <c r="I13" s="732">
        <v>0.98117449819811109</v>
      </c>
      <c r="J13" s="733" t="s">
        <v>1</v>
      </c>
    </row>
    <row r="14" spans="1:10" ht="14.4" customHeight="1" x14ac:dyDescent="0.3">
      <c r="A14" s="729" t="s">
        <v>588</v>
      </c>
      <c r="B14" s="730" t="s">
        <v>599</v>
      </c>
      <c r="C14" s="731">
        <v>2844.8330699999992</v>
      </c>
      <c r="D14" s="731">
        <v>3041.3770200000004</v>
      </c>
      <c r="E14" s="731"/>
      <c r="F14" s="731">
        <v>2716.7051199999996</v>
      </c>
      <c r="G14" s="731">
        <v>3251.8869919281005</v>
      </c>
      <c r="H14" s="731">
        <v>-535.18187192810092</v>
      </c>
      <c r="I14" s="732">
        <v>0.83542420961843378</v>
      </c>
      <c r="J14" s="733" t="s">
        <v>600</v>
      </c>
    </row>
    <row r="16" spans="1:10" ht="14.4" customHeight="1" x14ac:dyDescent="0.3">
      <c r="A16" s="729" t="s">
        <v>588</v>
      </c>
      <c r="B16" s="730" t="s">
        <v>589</v>
      </c>
      <c r="C16" s="731" t="s">
        <v>590</v>
      </c>
      <c r="D16" s="731" t="s">
        <v>590</v>
      </c>
      <c r="E16" s="731"/>
      <c r="F16" s="731" t="s">
        <v>590</v>
      </c>
      <c r="G16" s="731" t="s">
        <v>590</v>
      </c>
      <c r="H16" s="731" t="s">
        <v>590</v>
      </c>
      <c r="I16" s="732" t="s">
        <v>590</v>
      </c>
      <c r="J16" s="733" t="s">
        <v>73</v>
      </c>
    </row>
    <row r="17" spans="1:10" ht="14.4" customHeight="1" x14ac:dyDescent="0.3">
      <c r="A17" s="729" t="s">
        <v>601</v>
      </c>
      <c r="B17" s="730" t="s">
        <v>602</v>
      </c>
      <c r="C17" s="731" t="s">
        <v>590</v>
      </c>
      <c r="D17" s="731" t="s">
        <v>590</v>
      </c>
      <c r="E17" s="731"/>
      <c r="F17" s="731" t="s">
        <v>590</v>
      </c>
      <c r="G17" s="731" t="s">
        <v>590</v>
      </c>
      <c r="H17" s="731" t="s">
        <v>590</v>
      </c>
      <c r="I17" s="732" t="s">
        <v>590</v>
      </c>
      <c r="J17" s="733" t="s">
        <v>0</v>
      </c>
    </row>
    <row r="18" spans="1:10" ht="14.4" customHeight="1" x14ac:dyDescent="0.3">
      <c r="A18" s="729" t="s">
        <v>601</v>
      </c>
      <c r="B18" s="730" t="s">
        <v>591</v>
      </c>
      <c r="C18" s="731">
        <v>261.93558000000007</v>
      </c>
      <c r="D18" s="731">
        <v>318.56433000000004</v>
      </c>
      <c r="E18" s="731"/>
      <c r="F18" s="731">
        <v>320.85432999999989</v>
      </c>
      <c r="G18" s="731">
        <v>346</v>
      </c>
      <c r="H18" s="731">
        <v>-25.145670000000109</v>
      </c>
      <c r="I18" s="732">
        <v>0.92732465317919044</v>
      </c>
      <c r="J18" s="733" t="s">
        <v>1</v>
      </c>
    </row>
    <row r="19" spans="1:10" ht="14.4" customHeight="1" x14ac:dyDescent="0.3">
      <c r="A19" s="729" t="s">
        <v>601</v>
      </c>
      <c r="B19" s="730" t="s">
        <v>593</v>
      </c>
      <c r="C19" s="731">
        <v>1.02233</v>
      </c>
      <c r="D19" s="731">
        <v>0.28636</v>
      </c>
      <c r="E19" s="731"/>
      <c r="F19" s="731">
        <v>0</v>
      </c>
      <c r="G19" s="731">
        <v>0</v>
      </c>
      <c r="H19" s="731">
        <v>0</v>
      </c>
      <c r="I19" s="732" t="s">
        <v>590</v>
      </c>
      <c r="J19" s="733" t="s">
        <v>1</v>
      </c>
    </row>
    <row r="20" spans="1:10" ht="14.4" customHeight="1" x14ac:dyDescent="0.3">
      <c r="A20" s="729" t="s">
        <v>601</v>
      </c>
      <c r="B20" s="730" t="s">
        <v>594</v>
      </c>
      <c r="C20" s="731">
        <v>3.9815399999999999</v>
      </c>
      <c r="D20" s="731">
        <v>7.7220000000000004</v>
      </c>
      <c r="E20" s="731"/>
      <c r="F20" s="731">
        <v>7.7220000000000004</v>
      </c>
      <c r="G20" s="731">
        <v>13</v>
      </c>
      <c r="H20" s="731">
        <v>-5.2779999999999996</v>
      </c>
      <c r="I20" s="732">
        <v>0.59400000000000008</v>
      </c>
      <c r="J20" s="733" t="s">
        <v>1</v>
      </c>
    </row>
    <row r="21" spans="1:10" ht="14.4" customHeight="1" x14ac:dyDescent="0.3">
      <c r="A21" s="729" t="s">
        <v>601</v>
      </c>
      <c r="B21" s="730" t="s">
        <v>595</v>
      </c>
      <c r="C21" s="731">
        <v>3.8274299999999997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590</v>
      </c>
      <c r="J21" s="733" t="s">
        <v>1</v>
      </c>
    </row>
    <row r="22" spans="1:10" ht="14.4" customHeight="1" x14ac:dyDescent="0.3">
      <c r="A22" s="729" t="s">
        <v>601</v>
      </c>
      <c r="B22" s="730" t="s">
        <v>596</v>
      </c>
      <c r="C22" s="731">
        <v>37.039150000000006</v>
      </c>
      <c r="D22" s="731">
        <v>42.543420000000026</v>
      </c>
      <c r="E22" s="731"/>
      <c r="F22" s="731">
        <v>68.502609999999962</v>
      </c>
      <c r="G22" s="731">
        <v>39</v>
      </c>
      <c r="H22" s="731">
        <v>29.502609999999962</v>
      </c>
      <c r="I22" s="732">
        <v>1.7564771794871785</v>
      </c>
      <c r="J22" s="733" t="s">
        <v>1</v>
      </c>
    </row>
    <row r="23" spans="1:10" ht="14.4" customHeight="1" x14ac:dyDescent="0.3">
      <c r="A23" s="729" t="s">
        <v>601</v>
      </c>
      <c r="B23" s="730" t="s">
        <v>597</v>
      </c>
      <c r="C23" s="731">
        <v>0.29718</v>
      </c>
      <c r="D23" s="731">
        <v>0.80096000000000001</v>
      </c>
      <c r="E23" s="731"/>
      <c r="F23" s="731">
        <v>0.74491999999999992</v>
      </c>
      <c r="G23" s="731">
        <v>1</v>
      </c>
      <c r="H23" s="731">
        <v>-0.25508000000000008</v>
      </c>
      <c r="I23" s="732">
        <v>0.74491999999999992</v>
      </c>
      <c r="J23" s="733" t="s">
        <v>1</v>
      </c>
    </row>
    <row r="24" spans="1:10" ht="14.4" customHeight="1" x14ac:dyDescent="0.3">
      <c r="A24" s="729" t="s">
        <v>601</v>
      </c>
      <c r="B24" s="730" t="s">
        <v>598</v>
      </c>
      <c r="C24" s="731">
        <v>33.533999999999999</v>
      </c>
      <c r="D24" s="731">
        <v>32.292000000000002</v>
      </c>
      <c r="E24" s="731"/>
      <c r="F24" s="731">
        <v>21.527999999999999</v>
      </c>
      <c r="G24" s="731">
        <v>31</v>
      </c>
      <c r="H24" s="731">
        <v>-9.4720000000000013</v>
      </c>
      <c r="I24" s="732">
        <v>0.69445161290322577</v>
      </c>
      <c r="J24" s="733" t="s">
        <v>1</v>
      </c>
    </row>
    <row r="25" spans="1:10" ht="14.4" customHeight="1" x14ac:dyDescent="0.3">
      <c r="A25" s="729" t="s">
        <v>601</v>
      </c>
      <c r="B25" s="730" t="s">
        <v>603</v>
      </c>
      <c r="C25" s="731">
        <v>341.6372100000001</v>
      </c>
      <c r="D25" s="731">
        <v>402.20907</v>
      </c>
      <c r="E25" s="731"/>
      <c r="F25" s="731">
        <v>419.35185999999982</v>
      </c>
      <c r="G25" s="731">
        <v>430</v>
      </c>
      <c r="H25" s="731">
        <v>-10.648140000000183</v>
      </c>
      <c r="I25" s="732">
        <v>0.97523688372092976</v>
      </c>
      <c r="J25" s="733" t="s">
        <v>604</v>
      </c>
    </row>
    <row r="26" spans="1:10" ht="14.4" customHeight="1" x14ac:dyDescent="0.3">
      <c r="A26" s="729" t="s">
        <v>590</v>
      </c>
      <c r="B26" s="730" t="s">
        <v>590</v>
      </c>
      <c r="C26" s="731" t="s">
        <v>590</v>
      </c>
      <c r="D26" s="731" t="s">
        <v>590</v>
      </c>
      <c r="E26" s="731"/>
      <c r="F26" s="731" t="s">
        <v>590</v>
      </c>
      <c r="G26" s="731" t="s">
        <v>590</v>
      </c>
      <c r="H26" s="731" t="s">
        <v>590</v>
      </c>
      <c r="I26" s="732" t="s">
        <v>590</v>
      </c>
      <c r="J26" s="733" t="s">
        <v>605</v>
      </c>
    </row>
    <row r="27" spans="1:10" ht="14.4" customHeight="1" x14ac:dyDescent="0.3">
      <c r="A27" s="729" t="s">
        <v>606</v>
      </c>
      <c r="B27" s="730" t="s">
        <v>607</v>
      </c>
      <c r="C27" s="731" t="s">
        <v>590</v>
      </c>
      <c r="D27" s="731" t="s">
        <v>590</v>
      </c>
      <c r="E27" s="731"/>
      <c r="F27" s="731" t="s">
        <v>590</v>
      </c>
      <c r="G27" s="731" t="s">
        <v>590</v>
      </c>
      <c r="H27" s="731" t="s">
        <v>590</v>
      </c>
      <c r="I27" s="732" t="s">
        <v>590</v>
      </c>
      <c r="J27" s="733" t="s">
        <v>0</v>
      </c>
    </row>
    <row r="28" spans="1:10" ht="14.4" customHeight="1" x14ac:dyDescent="0.3">
      <c r="A28" s="729" t="s">
        <v>606</v>
      </c>
      <c r="B28" s="730" t="s">
        <v>591</v>
      </c>
      <c r="C28" s="731">
        <v>342.83346000000006</v>
      </c>
      <c r="D28" s="731">
        <v>425.75583999999986</v>
      </c>
      <c r="E28" s="731"/>
      <c r="F28" s="731">
        <v>409.12999999999994</v>
      </c>
      <c r="G28" s="731">
        <v>438</v>
      </c>
      <c r="H28" s="731">
        <v>-28.870000000000061</v>
      </c>
      <c r="I28" s="732">
        <v>0.93408675799086749</v>
      </c>
      <c r="J28" s="733" t="s">
        <v>1</v>
      </c>
    </row>
    <row r="29" spans="1:10" ht="14.4" customHeight="1" x14ac:dyDescent="0.3">
      <c r="A29" s="729" t="s">
        <v>606</v>
      </c>
      <c r="B29" s="730" t="s">
        <v>593</v>
      </c>
      <c r="C29" s="731">
        <v>0.38331999999999999</v>
      </c>
      <c r="D29" s="731">
        <v>1.4758800000000001</v>
      </c>
      <c r="E29" s="731"/>
      <c r="F29" s="731">
        <v>0</v>
      </c>
      <c r="G29" s="731">
        <v>0</v>
      </c>
      <c r="H29" s="731">
        <v>0</v>
      </c>
      <c r="I29" s="732" t="s">
        <v>590</v>
      </c>
      <c r="J29" s="733" t="s">
        <v>1</v>
      </c>
    </row>
    <row r="30" spans="1:10" ht="14.4" customHeight="1" x14ac:dyDescent="0.3">
      <c r="A30" s="729" t="s">
        <v>606</v>
      </c>
      <c r="B30" s="730" t="s">
        <v>594</v>
      </c>
      <c r="C30" s="731">
        <v>90.323959999999985</v>
      </c>
      <c r="D30" s="731">
        <v>76.995500000000021</v>
      </c>
      <c r="E30" s="731"/>
      <c r="F30" s="731">
        <v>5.1479999999999997</v>
      </c>
      <c r="G30" s="731">
        <v>84</v>
      </c>
      <c r="H30" s="731">
        <v>-78.852000000000004</v>
      </c>
      <c r="I30" s="732">
        <v>6.1285714285714284E-2</v>
      </c>
      <c r="J30" s="733" t="s">
        <v>1</v>
      </c>
    </row>
    <row r="31" spans="1:10" ht="14.4" customHeight="1" x14ac:dyDescent="0.3">
      <c r="A31" s="729" t="s">
        <v>606</v>
      </c>
      <c r="B31" s="730" t="s">
        <v>595</v>
      </c>
      <c r="C31" s="731">
        <v>146.29277999999994</v>
      </c>
      <c r="D31" s="731">
        <v>0</v>
      </c>
      <c r="E31" s="731"/>
      <c r="F31" s="731">
        <v>0</v>
      </c>
      <c r="G31" s="731">
        <v>0</v>
      </c>
      <c r="H31" s="731">
        <v>0</v>
      </c>
      <c r="I31" s="732" t="s">
        <v>590</v>
      </c>
      <c r="J31" s="733" t="s">
        <v>1</v>
      </c>
    </row>
    <row r="32" spans="1:10" ht="14.4" customHeight="1" x14ac:dyDescent="0.3">
      <c r="A32" s="729" t="s">
        <v>606</v>
      </c>
      <c r="B32" s="730" t="s">
        <v>596</v>
      </c>
      <c r="C32" s="731">
        <v>60.397140000000043</v>
      </c>
      <c r="D32" s="731">
        <v>79.403800000000032</v>
      </c>
      <c r="E32" s="731"/>
      <c r="F32" s="731">
        <v>71.290180000000007</v>
      </c>
      <c r="G32" s="731">
        <v>80</v>
      </c>
      <c r="H32" s="731">
        <v>-8.7098199999999935</v>
      </c>
      <c r="I32" s="732">
        <v>0.89112725000000004</v>
      </c>
      <c r="J32" s="733" t="s">
        <v>1</v>
      </c>
    </row>
    <row r="33" spans="1:10" ht="14.4" customHeight="1" x14ac:dyDescent="0.3">
      <c r="A33" s="729" t="s">
        <v>606</v>
      </c>
      <c r="B33" s="730" t="s">
        <v>598</v>
      </c>
      <c r="C33" s="731">
        <v>6.1755000000000004</v>
      </c>
      <c r="D33" s="731">
        <v>4.117</v>
      </c>
      <c r="E33" s="731"/>
      <c r="F33" s="731">
        <v>3.0877500000000002</v>
      </c>
      <c r="G33" s="731">
        <v>3</v>
      </c>
      <c r="H33" s="731">
        <v>8.7750000000000217E-2</v>
      </c>
      <c r="I33" s="732">
        <v>1.02925</v>
      </c>
      <c r="J33" s="733" t="s">
        <v>1</v>
      </c>
    </row>
    <row r="34" spans="1:10" ht="14.4" customHeight="1" x14ac:dyDescent="0.3">
      <c r="A34" s="729" t="s">
        <v>606</v>
      </c>
      <c r="B34" s="730" t="s">
        <v>608</v>
      </c>
      <c r="C34" s="731">
        <v>646.40616000000011</v>
      </c>
      <c r="D34" s="731">
        <v>587.74801999999988</v>
      </c>
      <c r="E34" s="731"/>
      <c r="F34" s="731">
        <v>488.65593000000001</v>
      </c>
      <c r="G34" s="731">
        <v>605</v>
      </c>
      <c r="H34" s="731">
        <v>-116.34406999999999</v>
      </c>
      <c r="I34" s="732">
        <v>0.80769575206611577</v>
      </c>
      <c r="J34" s="733" t="s">
        <v>604</v>
      </c>
    </row>
    <row r="35" spans="1:10" ht="14.4" customHeight="1" x14ac:dyDescent="0.3">
      <c r="A35" s="729" t="s">
        <v>590</v>
      </c>
      <c r="B35" s="730" t="s">
        <v>590</v>
      </c>
      <c r="C35" s="731" t="s">
        <v>590</v>
      </c>
      <c r="D35" s="731" t="s">
        <v>590</v>
      </c>
      <c r="E35" s="731"/>
      <c r="F35" s="731" t="s">
        <v>590</v>
      </c>
      <c r="G35" s="731" t="s">
        <v>590</v>
      </c>
      <c r="H35" s="731" t="s">
        <v>590</v>
      </c>
      <c r="I35" s="732" t="s">
        <v>590</v>
      </c>
      <c r="J35" s="733" t="s">
        <v>605</v>
      </c>
    </row>
    <row r="36" spans="1:10" ht="14.4" customHeight="1" x14ac:dyDescent="0.3">
      <c r="A36" s="729" t="s">
        <v>609</v>
      </c>
      <c r="B36" s="730" t="s">
        <v>610</v>
      </c>
      <c r="C36" s="731" t="s">
        <v>590</v>
      </c>
      <c r="D36" s="731" t="s">
        <v>590</v>
      </c>
      <c r="E36" s="731"/>
      <c r="F36" s="731" t="s">
        <v>590</v>
      </c>
      <c r="G36" s="731" t="s">
        <v>590</v>
      </c>
      <c r="H36" s="731" t="s">
        <v>590</v>
      </c>
      <c r="I36" s="732" t="s">
        <v>590</v>
      </c>
      <c r="J36" s="733" t="s">
        <v>0</v>
      </c>
    </row>
    <row r="37" spans="1:10" ht="14.4" customHeight="1" x14ac:dyDescent="0.3">
      <c r="A37" s="729" t="s">
        <v>609</v>
      </c>
      <c r="B37" s="730" t="s">
        <v>591</v>
      </c>
      <c r="C37" s="731">
        <v>189.30545999999987</v>
      </c>
      <c r="D37" s="731">
        <v>212.14429000000021</v>
      </c>
      <c r="E37" s="731"/>
      <c r="F37" s="731">
        <v>159.29576999999998</v>
      </c>
      <c r="G37" s="731">
        <v>214</v>
      </c>
      <c r="H37" s="731">
        <v>-54.704230000000024</v>
      </c>
      <c r="I37" s="732">
        <v>0.74437275700934569</v>
      </c>
      <c r="J37" s="733" t="s">
        <v>1</v>
      </c>
    </row>
    <row r="38" spans="1:10" ht="14.4" customHeight="1" x14ac:dyDescent="0.3">
      <c r="A38" s="729" t="s">
        <v>609</v>
      </c>
      <c r="B38" s="730" t="s">
        <v>592</v>
      </c>
      <c r="C38" s="731">
        <v>0</v>
      </c>
      <c r="D38" s="731">
        <v>0</v>
      </c>
      <c r="E38" s="731"/>
      <c r="F38" s="731">
        <v>0</v>
      </c>
      <c r="G38" s="731">
        <v>0</v>
      </c>
      <c r="H38" s="731">
        <v>0</v>
      </c>
      <c r="I38" s="732" t="s">
        <v>590</v>
      </c>
      <c r="J38" s="733" t="s">
        <v>1</v>
      </c>
    </row>
    <row r="39" spans="1:10" ht="14.4" customHeight="1" x14ac:dyDescent="0.3">
      <c r="A39" s="729" t="s">
        <v>609</v>
      </c>
      <c r="B39" s="730" t="s">
        <v>593</v>
      </c>
      <c r="C39" s="731">
        <v>2.6506999999999996</v>
      </c>
      <c r="D39" s="731">
        <v>4.2829800000000002</v>
      </c>
      <c r="E39" s="731"/>
      <c r="F39" s="731">
        <v>0</v>
      </c>
      <c r="G39" s="731">
        <v>0</v>
      </c>
      <c r="H39" s="731">
        <v>0</v>
      </c>
      <c r="I39" s="732" t="s">
        <v>590</v>
      </c>
      <c r="J39" s="733" t="s">
        <v>1</v>
      </c>
    </row>
    <row r="40" spans="1:10" ht="14.4" customHeight="1" x14ac:dyDescent="0.3">
      <c r="A40" s="729" t="s">
        <v>609</v>
      </c>
      <c r="B40" s="730" t="s">
        <v>594</v>
      </c>
      <c r="C40" s="731">
        <v>15.5023</v>
      </c>
      <c r="D40" s="731">
        <v>57.914999999999999</v>
      </c>
      <c r="E40" s="731"/>
      <c r="F40" s="731">
        <v>48.30592</v>
      </c>
      <c r="G40" s="731">
        <v>62</v>
      </c>
      <c r="H40" s="731">
        <v>-13.69408</v>
      </c>
      <c r="I40" s="732">
        <v>0.77912774193548384</v>
      </c>
      <c r="J40" s="733" t="s">
        <v>1</v>
      </c>
    </row>
    <row r="41" spans="1:10" ht="14.4" customHeight="1" x14ac:dyDescent="0.3">
      <c r="A41" s="729" t="s">
        <v>609</v>
      </c>
      <c r="B41" s="730" t="s">
        <v>596</v>
      </c>
      <c r="C41" s="731">
        <v>281.3977999999999</v>
      </c>
      <c r="D41" s="731">
        <v>270.61184000000003</v>
      </c>
      <c r="E41" s="731"/>
      <c r="F41" s="731">
        <v>171.53960000000004</v>
      </c>
      <c r="G41" s="731">
        <v>282</v>
      </c>
      <c r="H41" s="731">
        <v>-110.46039999999996</v>
      </c>
      <c r="I41" s="732">
        <v>0.6082964539007093</v>
      </c>
      <c r="J41" s="733" t="s">
        <v>1</v>
      </c>
    </row>
    <row r="42" spans="1:10" ht="14.4" customHeight="1" x14ac:dyDescent="0.3">
      <c r="A42" s="729" t="s">
        <v>609</v>
      </c>
      <c r="B42" s="730" t="s">
        <v>597</v>
      </c>
      <c r="C42" s="731">
        <v>7.0936199999999996</v>
      </c>
      <c r="D42" s="731">
        <v>4.1873499999999995</v>
      </c>
      <c r="E42" s="731"/>
      <c r="F42" s="731">
        <v>0.54056999999999988</v>
      </c>
      <c r="G42" s="731">
        <v>7</v>
      </c>
      <c r="H42" s="731">
        <v>-6.4594300000000002</v>
      </c>
      <c r="I42" s="732">
        <v>7.7224285714285704E-2</v>
      </c>
      <c r="J42" s="733" t="s">
        <v>1</v>
      </c>
    </row>
    <row r="43" spans="1:10" ht="14.4" customHeight="1" x14ac:dyDescent="0.3">
      <c r="A43" s="729" t="s">
        <v>609</v>
      </c>
      <c r="B43" s="730" t="s">
        <v>598</v>
      </c>
      <c r="C43" s="731">
        <v>3.0877500000000002</v>
      </c>
      <c r="D43" s="731">
        <v>9.2632499999999993</v>
      </c>
      <c r="E43" s="731"/>
      <c r="F43" s="731">
        <v>9.6772500000000008</v>
      </c>
      <c r="G43" s="731">
        <v>9</v>
      </c>
      <c r="H43" s="731">
        <v>0.6772500000000008</v>
      </c>
      <c r="I43" s="732">
        <v>1.07525</v>
      </c>
      <c r="J43" s="733" t="s">
        <v>1</v>
      </c>
    </row>
    <row r="44" spans="1:10" ht="14.4" customHeight="1" x14ac:dyDescent="0.3">
      <c r="A44" s="729" t="s">
        <v>609</v>
      </c>
      <c r="B44" s="730" t="s">
        <v>611</v>
      </c>
      <c r="C44" s="731">
        <v>499.03762999999981</v>
      </c>
      <c r="D44" s="731">
        <v>558.40471000000025</v>
      </c>
      <c r="E44" s="731"/>
      <c r="F44" s="731">
        <v>389.35911000000004</v>
      </c>
      <c r="G44" s="731">
        <v>574</v>
      </c>
      <c r="H44" s="731">
        <v>-184.64088999999996</v>
      </c>
      <c r="I44" s="732">
        <v>0.67832597560975616</v>
      </c>
      <c r="J44" s="733" t="s">
        <v>604</v>
      </c>
    </row>
    <row r="45" spans="1:10" ht="14.4" customHeight="1" x14ac:dyDescent="0.3">
      <c r="A45" s="729" t="s">
        <v>590</v>
      </c>
      <c r="B45" s="730" t="s">
        <v>590</v>
      </c>
      <c r="C45" s="731" t="s">
        <v>590</v>
      </c>
      <c r="D45" s="731" t="s">
        <v>590</v>
      </c>
      <c r="E45" s="731"/>
      <c r="F45" s="731" t="s">
        <v>590</v>
      </c>
      <c r="G45" s="731" t="s">
        <v>590</v>
      </c>
      <c r="H45" s="731" t="s">
        <v>590</v>
      </c>
      <c r="I45" s="732" t="s">
        <v>590</v>
      </c>
      <c r="J45" s="733" t="s">
        <v>605</v>
      </c>
    </row>
    <row r="46" spans="1:10" ht="14.4" customHeight="1" x14ac:dyDescent="0.3">
      <c r="A46" s="729" t="s">
        <v>612</v>
      </c>
      <c r="B46" s="730" t="s">
        <v>613</v>
      </c>
      <c r="C46" s="731" t="s">
        <v>590</v>
      </c>
      <c r="D46" s="731" t="s">
        <v>590</v>
      </c>
      <c r="E46" s="731"/>
      <c r="F46" s="731" t="s">
        <v>590</v>
      </c>
      <c r="G46" s="731" t="s">
        <v>590</v>
      </c>
      <c r="H46" s="731" t="s">
        <v>590</v>
      </c>
      <c r="I46" s="732" t="s">
        <v>590</v>
      </c>
      <c r="J46" s="733" t="s">
        <v>0</v>
      </c>
    </row>
    <row r="47" spans="1:10" ht="14.4" customHeight="1" x14ac:dyDescent="0.3">
      <c r="A47" s="729" t="s">
        <v>612</v>
      </c>
      <c r="B47" s="730" t="s">
        <v>591</v>
      </c>
      <c r="C47" s="731">
        <v>94.893260000000012</v>
      </c>
      <c r="D47" s="731">
        <v>112.18589000000003</v>
      </c>
      <c r="E47" s="731"/>
      <c r="F47" s="731">
        <v>148.00173999999998</v>
      </c>
      <c r="G47" s="731">
        <v>139</v>
      </c>
      <c r="H47" s="731">
        <v>9.0017399999999839</v>
      </c>
      <c r="I47" s="732">
        <v>1.0647607194244604</v>
      </c>
      <c r="J47" s="733" t="s">
        <v>1</v>
      </c>
    </row>
    <row r="48" spans="1:10" ht="14.4" customHeight="1" x14ac:dyDescent="0.3">
      <c r="A48" s="729" t="s">
        <v>612</v>
      </c>
      <c r="B48" s="730" t="s">
        <v>596</v>
      </c>
      <c r="C48" s="731">
        <v>0</v>
      </c>
      <c r="D48" s="731">
        <v>51.157490000000003</v>
      </c>
      <c r="E48" s="731"/>
      <c r="F48" s="731">
        <v>-19.796370000000003</v>
      </c>
      <c r="G48" s="731">
        <v>0</v>
      </c>
      <c r="H48" s="731">
        <v>-19.796370000000003</v>
      </c>
      <c r="I48" s="732" t="s">
        <v>590</v>
      </c>
      <c r="J48" s="733" t="s">
        <v>1</v>
      </c>
    </row>
    <row r="49" spans="1:10" ht="14.4" customHeight="1" x14ac:dyDescent="0.3">
      <c r="A49" s="729" t="s">
        <v>612</v>
      </c>
      <c r="B49" s="730" t="s">
        <v>598</v>
      </c>
      <c r="C49" s="731">
        <v>0</v>
      </c>
      <c r="D49" s="731">
        <v>0</v>
      </c>
      <c r="E49" s="731"/>
      <c r="F49" s="731">
        <v>0</v>
      </c>
      <c r="G49" s="731">
        <v>0</v>
      </c>
      <c r="H49" s="731">
        <v>0</v>
      </c>
      <c r="I49" s="732" t="s">
        <v>590</v>
      </c>
      <c r="J49" s="733" t="s">
        <v>1</v>
      </c>
    </row>
    <row r="50" spans="1:10" ht="14.4" customHeight="1" x14ac:dyDescent="0.3">
      <c r="A50" s="729" t="s">
        <v>612</v>
      </c>
      <c r="B50" s="730" t="s">
        <v>614</v>
      </c>
      <c r="C50" s="731">
        <v>94.893260000000012</v>
      </c>
      <c r="D50" s="731">
        <v>163.34338000000002</v>
      </c>
      <c r="E50" s="731"/>
      <c r="F50" s="731">
        <v>128.20536999999999</v>
      </c>
      <c r="G50" s="731">
        <v>139</v>
      </c>
      <c r="H50" s="731">
        <v>-10.794630000000012</v>
      </c>
      <c r="I50" s="732">
        <v>0.92234079136690639</v>
      </c>
      <c r="J50" s="733" t="s">
        <v>604</v>
      </c>
    </row>
    <row r="51" spans="1:10" ht="14.4" customHeight="1" x14ac:dyDescent="0.3">
      <c r="A51" s="729" t="s">
        <v>590</v>
      </c>
      <c r="B51" s="730" t="s">
        <v>590</v>
      </c>
      <c r="C51" s="731" t="s">
        <v>590</v>
      </c>
      <c r="D51" s="731" t="s">
        <v>590</v>
      </c>
      <c r="E51" s="731"/>
      <c r="F51" s="731" t="s">
        <v>590</v>
      </c>
      <c r="G51" s="731" t="s">
        <v>590</v>
      </c>
      <c r="H51" s="731" t="s">
        <v>590</v>
      </c>
      <c r="I51" s="732" t="s">
        <v>590</v>
      </c>
      <c r="J51" s="733" t="s">
        <v>605</v>
      </c>
    </row>
    <row r="52" spans="1:10" ht="14.4" customHeight="1" x14ac:dyDescent="0.3">
      <c r="A52" s="729" t="s">
        <v>615</v>
      </c>
      <c r="B52" s="730" t="s">
        <v>616</v>
      </c>
      <c r="C52" s="731" t="s">
        <v>590</v>
      </c>
      <c r="D52" s="731" t="s">
        <v>590</v>
      </c>
      <c r="E52" s="731"/>
      <c r="F52" s="731" t="s">
        <v>590</v>
      </c>
      <c r="G52" s="731" t="s">
        <v>590</v>
      </c>
      <c r="H52" s="731" t="s">
        <v>590</v>
      </c>
      <c r="I52" s="732" t="s">
        <v>590</v>
      </c>
      <c r="J52" s="733" t="s">
        <v>0</v>
      </c>
    </row>
    <row r="53" spans="1:10" ht="14.4" customHeight="1" x14ac:dyDescent="0.3">
      <c r="A53" s="729" t="s">
        <v>615</v>
      </c>
      <c r="B53" s="730" t="s">
        <v>591</v>
      </c>
      <c r="C53" s="731">
        <v>396.36033000000003</v>
      </c>
      <c r="D53" s="731">
        <v>345.9604599999999</v>
      </c>
      <c r="E53" s="731"/>
      <c r="F53" s="731">
        <v>350.50932999999981</v>
      </c>
      <c r="G53" s="731">
        <v>346</v>
      </c>
      <c r="H53" s="731">
        <v>4.5093299999998067</v>
      </c>
      <c r="I53" s="732">
        <v>1.0130327456647392</v>
      </c>
      <c r="J53" s="733" t="s">
        <v>1</v>
      </c>
    </row>
    <row r="54" spans="1:10" ht="14.4" customHeight="1" x14ac:dyDescent="0.3">
      <c r="A54" s="729" t="s">
        <v>615</v>
      </c>
      <c r="B54" s="730" t="s">
        <v>592</v>
      </c>
      <c r="C54" s="731">
        <v>2.2965800000000001</v>
      </c>
      <c r="D54" s="731">
        <v>2.3950300000000002</v>
      </c>
      <c r="E54" s="731"/>
      <c r="F54" s="731">
        <v>6.1388899999999991</v>
      </c>
      <c r="G54" s="731">
        <v>8</v>
      </c>
      <c r="H54" s="731">
        <v>-1.8611100000000009</v>
      </c>
      <c r="I54" s="732">
        <v>0.76736124999999988</v>
      </c>
      <c r="J54" s="733" t="s">
        <v>1</v>
      </c>
    </row>
    <row r="55" spans="1:10" ht="14.4" customHeight="1" x14ac:dyDescent="0.3">
      <c r="A55" s="729" t="s">
        <v>615</v>
      </c>
      <c r="B55" s="730" t="s">
        <v>593</v>
      </c>
      <c r="C55" s="731">
        <v>33.679279999999991</v>
      </c>
      <c r="D55" s="731">
        <v>72.433289999999985</v>
      </c>
      <c r="E55" s="731"/>
      <c r="F55" s="731">
        <v>39.926110000000008</v>
      </c>
      <c r="G55" s="731">
        <v>85</v>
      </c>
      <c r="H55" s="731">
        <v>-45.073889999999992</v>
      </c>
      <c r="I55" s="732">
        <v>0.46971894117647067</v>
      </c>
      <c r="J55" s="733" t="s">
        <v>1</v>
      </c>
    </row>
    <row r="56" spans="1:10" ht="14.4" customHeight="1" x14ac:dyDescent="0.3">
      <c r="A56" s="729" t="s">
        <v>615</v>
      </c>
      <c r="B56" s="730" t="s">
        <v>594</v>
      </c>
      <c r="C56" s="731">
        <v>44.537980000000005</v>
      </c>
      <c r="D56" s="731">
        <v>0</v>
      </c>
      <c r="E56" s="731"/>
      <c r="F56" s="731">
        <v>13.985400000000002</v>
      </c>
      <c r="G56" s="731">
        <v>0</v>
      </c>
      <c r="H56" s="731">
        <v>13.985400000000002</v>
      </c>
      <c r="I56" s="732" t="s">
        <v>590</v>
      </c>
      <c r="J56" s="733" t="s">
        <v>1</v>
      </c>
    </row>
    <row r="57" spans="1:10" ht="14.4" customHeight="1" x14ac:dyDescent="0.3">
      <c r="A57" s="729" t="s">
        <v>615</v>
      </c>
      <c r="B57" s="730" t="s">
        <v>596</v>
      </c>
      <c r="C57" s="731">
        <v>46.735509999999984</v>
      </c>
      <c r="D57" s="731">
        <v>45.875889999999977</v>
      </c>
      <c r="E57" s="731"/>
      <c r="F57" s="731">
        <v>61.675290000000032</v>
      </c>
      <c r="G57" s="731">
        <v>170</v>
      </c>
      <c r="H57" s="731">
        <v>-108.32470999999997</v>
      </c>
      <c r="I57" s="732">
        <v>0.36279582352941198</v>
      </c>
      <c r="J57" s="733" t="s">
        <v>1</v>
      </c>
    </row>
    <row r="58" spans="1:10" ht="14.4" customHeight="1" x14ac:dyDescent="0.3">
      <c r="A58" s="729" t="s">
        <v>615</v>
      </c>
      <c r="B58" s="730" t="s">
        <v>597</v>
      </c>
      <c r="C58" s="731">
        <v>0</v>
      </c>
      <c r="D58" s="731">
        <v>0</v>
      </c>
      <c r="E58" s="731"/>
      <c r="F58" s="731">
        <v>9.5700000000000007E-2</v>
      </c>
      <c r="G58" s="731">
        <v>0</v>
      </c>
      <c r="H58" s="731">
        <v>9.5700000000000007E-2</v>
      </c>
      <c r="I58" s="732" t="s">
        <v>590</v>
      </c>
      <c r="J58" s="733" t="s">
        <v>1</v>
      </c>
    </row>
    <row r="59" spans="1:10" ht="14.4" customHeight="1" x14ac:dyDescent="0.3">
      <c r="A59" s="729" t="s">
        <v>615</v>
      </c>
      <c r="B59" s="730" t="s">
        <v>598</v>
      </c>
      <c r="C59" s="731">
        <v>0</v>
      </c>
      <c r="D59" s="731">
        <v>0</v>
      </c>
      <c r="E59" s="731"/>
      <c r="F59" s="731">
        <v>1.02925</v>
      </c>
      <c r="G59" s="731">
        <v>0</v>
      </c>
      <c r="H59" s="731">
        <v>1.02925</v>
      </c>
      <c r="I59" s="732" t="s">
        <v>590</v>
      </c>
      <c r="J59" s="733" t="s">
        <v>1</v>
      </c>
    </row>
    <row r="60" spans="1:10" ht="14.4" customHeight="1" x14ac:dyDescent="0.3">
      <c r="A60" s="729" t="s">
        <v>615</v>
      </c>
      <c r="B60" s="730" t="s">
        <v>617</v>
      </c>
      <c r="C60" s="731">
        <v>523.60968000000003</v>
      </c>
      <c r="D60" s="731">
        <v>466.66466999999989</v>
      </c>
      <c r="E60" s="731"/>
      <c r="F60" s="731">
        <v>473.35996999999986</v>
      </c>
      <c r="G60" s="731">
        <v>610</v>
      </c>
      <c r="H60" s="731">
        <v>-136.64003000000014</v>
      </c>
      <c r="I60" s="732">
        <v>0.77599995081967188</v>
      </c>
      <c r="J60" s="733" t="s">
        <v>604</v>
      </c>
    </row>
    <row r="61" spans="1:10" ht="14.4" customHeight="1" x14ac:dyDescent="0.3">
      <c r="A61" s="729" t="s">
        <v>590</v>
      </c>
      <c r="B61" s="730" t="s">
        <v>590</v>
      </c>
      <c r="C61" s="731" t="s">
        <v>590</v>
      </c>
      <c r="D61" s="731" t="s">
        <v>590</v>
      </c>
      <c r="E61" s="731"/>
      <c r="F61" s="731" t="s">
        <v>590</v>
      </c>
      <c r="G61" s="731" t="s">
        <v>590</v>
      </c>
      <c r="H61" s="731" t="s">
        <v>590</v>
      </c>
      <c r="I61" s="732" t="s">
        <v>590</v>
      </c>
      <c r="J61" s="733" t="s">
        <v>605</v>
      </c>
    </row>
    <row r="62" spans="1:10" ht="14.4" customHeight="1" x14ac:dyDescent="0.3">
      <c r="A62" s="729" t="s">
        <v>618</v>
      </c>
      <c r="B62" s="730" t="s">
        <v>619</v>
      </c>
      <c r="C62" s="731" t="s">
        <v>590</v>
      </c>
      <c r="D62" s="731" t="s">
        <v>590</v>
      </c>
      <c r="E62" s="731"/>
      <c r="F62" s="731" t="s">
        <v>590</v>
      </c>
      <c r="G62" s="731" t="s">
        <v>590</v>
      </c>
      <c r="H62" s="731" t="s">
        <v>590</v>
      </c>
      <c r="I62" s="732" t="s">
        <v>590</v>
      </c>
      <c r="J62" s="733" t="s">
        <v>0</v>
      </c>
    </row>
    <row r="63" spans="1:10" ht="14.4" customHeight="1" x14ac:dyDescent="0.3">
      <c r="A63" s="729" t="s">
        <v>618</v>
      </c>
      <c r="B63" s="730" t="s">
        <v>591</v>
      </c>
      <c r="C63" s="731">
        <v>436.93881999999968</v>
      </c>
      <c r="D63" s="731">
        <v>518.24166999999989</v>
      </c>
      <c r="E63" s="731"/>
      <c r="F63" s="731">
        <v>498.19557999999995</v>
      </c>
      <c r="G63" s="731">
        <v>542</v>
      </c>
      <c r="H63" s="731">
        <v>-43.80442000000005</v>
      </c>
      <c r="I63" s="732">
        <v>0.91918003690036887</v>
      </c>
      <c r="J63" s="733" t="s">
        <v>1</v>
      </c>
    </row>
    <row r="64" spans="1:10" ht="14.4" customHeight="1" x14ac:dyDescent="0.3">
      <c r="A64" s="729" t="s">
        <v>618</v>
      </c>
      <c r="B64" s="730" t="s">
        <v>596</v>
      </c>
      <c r="C64" s="731">
        <v>126.09735000000003</v>
      </c>
      <c r="D64" s="731">
        <v>172.37219000000007</v>
      </c>
      <c r="E64" s="731"/>
      <c r="F64" s="731">
        <v>142.31173000000001</v>
      </c>
      <c r="G64" s="731">
        <v>180</v>
      </c>
      <c r="H64" s="731">
        <v>-37.688269999999989</v>
      </c>
      <c r="I64" s="732">
        <v>0.79062072222222224</v>
      </c>
      <c r="J64" s="733" t="s">
        <v>1</v>
      </c>
    </row>
    <row r="65" spans="1:10" ht="14.4" customHeight="1" x14ac:dyDescent="0.3">
      <c r="A65" s="729" t="s">
        <v>618</v>
      </c>
      <c r="B65" s="730" t="s">
        <v>598</v>
      </c>
      <c r="C65" s="731">
        <v>176.21295999999998</v>
      </c>
      <c r="D65" s="731">
        <v>172.39330999999999</v>
      </c>
      <c r="E65" s="731"/>
      <c r="F65" s="731">
        <v>177.26557</v>
      </c>
      <c r="G65" s="731">
        <v>173</v>
      </c>
      <c r="H65" s="731">
        <v>4.2655699999999968</v>
      </c>
      <c r="I65" s="732">
        <v>1.0246564739884394</v>
      </c>
      <c r="J65" s="733" t="s">
        <v>1</v>
      </c>
    </row>
    <row r="66" spans="1:10" ht="14.4" customHeight="1" x14ac:dyDescent="0.3">
      <c r="A66" s="729" t="s">
        <v>618</v>
      </c>
      <c r="B66" s="730" t="s">
        <v>620</v>
      </c>
      <c r="C66" s="731">
        <v>739.2491299999997</v>
      </c>
      <c r="D66" s="731">
        <v>863.00716999999986</v>
      </c>
      <c r="E66" s="731"/>
      <c r="F66" s="731">
        <v>817.77287999999999</v>
      </c>
      <c r="G66" s="731">
        <v>895</v>
      </c>
      <c r="H66" s="731">
        <v>-77.227120000000014</v>
      </c>
      <c r="I66" s="732">
        <v>0.91371271508379892</v>
      </c>
      <c r="J66" s="733" t="s">
        <v>604</v>
      </c>
    </row>
    <row r="67" spans="1:10" ht="14.4" customHeight="1" x14ac:dyDescent="0.3">
      <c r="A67" s="729" t="s">
        <v>590</v>
      </c>
      <c r="B67" s="730" t="s">
        <v>590</v>
      </c>
      <c r="C67" s="731" t="s">
        <v>590</v>
      </c>
      <c r="D67" s="731" t="s">
        <v>590</v>
      </c>
      <c r="E67" s="731"/>
      <c r="F67" s="731" t="s">
        <v>590</v>
      </c>
      <c r="G67" s="731" t="s">
        <v>590</v>
      </c>
      <c r="H67" s="731" t="s">
        <v>590</v>
      </c>
      <c r="I67" s="732" t="s">
        <v>590</v>
      </c>
      <c r="J67" s="733" t="s">
        <v>605</v>
      </c>
    </row>
    <row r="68" spans="1:10" ht="14.4" customHeight="1" x14ac:dyDescent="0.3">
      <c r="A68" s="729" t="s">
        <v>588</v>
      </c>
      <c r="B68" s="730" t="s">
        <v>599</v>
      </c>
      <c r="C68" s="731">
        <v>2844.8330699999997</v>
      </c>
      <c r="D68" s="731">
        <v>3041.3770199999994</v>
      </c>
      <c r="E68" s="731"/>
      <c r="F68" s="731">
        <v>2716.7051199999996</v>
      </c>
      <c r="G68" s="731">
        <v>3252</v>
      </c>
      <c r="H68" s="731">
        <v>-535.29488000000038</v>
      </c>
      <c r="I68" s="732">
        <v>0.83539517835178345</v>
      </c>
      <c r="J68" s="733" t="s">
        <v>600</v>
      </c>
    </row>
  </sheetData>
  <mergeCells count="3">
    <mergeCell ref="F3:I3"/>
    <mergeCell ref="C4:D4"/>
    <mergeCell ref="A1:I1"/>
  </mergeCells>
  <conditionalFormatting sqref="F15 F69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68">
    <cfRule type="expression" dxfId="66" priority="5">
      <formula>$H16&gt;0</formula>
    </cfRule>
  </conditionalFormatting>
  <conditionalFormatting sqref="A16:A68">
    <cfRule type="expression" dxfId="65" priority="2">
      <formula>AND($J16&lt;&gt;"mezeraKL",$J16&lt;&gt;"")</formula>
    </cfRule>
  </conditionalFormatting>
  <conditionalFormatting sqref="I16:I68">
    <cfRule type="expression" dxfId="64" priority="6">
      <formula>$I16&gt;1</formula>
    </cfRule>
  </conditionalFormatting>
  <conditionalFormatting sqref="B16:B68">
    <cfRule type="expression" dxfId="63" priority="1">
      <formula>OR($J16="NS",$J16="SumaNS",$J16="Účet")</formula>
    </cfRule>
  </conditionalFormatting>
  <conditionalFormatting sqref="A16:D68 F16:I68">
    <cfRule type="expression" dxfId="62" priority="8">
      <formula>AND($J16&lt;&gt;"",$J16&lt;&gt;"mezeraKL")</formula>
    </cfRule>
  </conditionalFormatting>
  <conditionalFormatting sqref="B16:D68 F16:I68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8 F16:I68">
    <cfRule type="expression" dxfId="60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93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178.32972794131823</v>
      </c>
      <c r="M3" s="203">
        <f>SUBTOTAL(9,M5:M1048576)</f>
        <v>14042.049999999996</v>
      </c>
      <c r="N3" s="204">
        <f>SUBTOTAL(9,N5:N1048576)</f>
        <v>2504114.9562383867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588</v>
      </c>
      <c r="B5" s="741" t="s">
        <v>589</v>
      </c>
      <c r="C5" s="742" t="s">
        <v>601</v>
      </c>
      <c r="D5" s="743" t="s">
        <v>602</v>
      </c>
      <c r="E5" s="744">
        <v>50113001</v>
      </c>
      <c r="F5" s="743" t="s">
        <v>621</v>
      </c>
      <c r="G5" s="742" t="s">
        <v>622</v>
      </c>
      <c r="H5" s="742">
        <v>192729</v>
      </c>
      <c r="I5" s="742">
        <v>92729</v>
      </c>
      <c r="J5" s="742" t="s">
        <v>623</v>
      </c>
      <c r="K5" s="742" t="s">
        <v>624</v>
      </c>
      <c r="L5" s="745">
        <v>48.679999999999986</v>
      </c>
      <c r="M5" s="745">
        <v>3</v>
      </c>
      <c r="N5" s="746">
        <v>146.03999999999996</v>
      </c>
    </row>
    <row r="6" spans="1:14" ht="14.4" customHeight="1" x14ac:dyDescent="0.3">
      <c r="A6" s="747" t="s">
        <v>588</v>
      </c>
      <c r="B6" s="748" t="s">
        <v>589</v>
      </c>
      <c r="C6" s="749" t="s">
        <v>601</v>
      </c>
      <c r="D6" s="750" t="s">
        <v>602</v>
      </c>
      <c r="E6" s="751">
        <v>50113001</v>
      </c>
      <c r="F6" s="750" t="s">
        <v>621</v>
      </c>
      <c r="G6" s="749" t="s">
        <v>622</v>
      </c>
      <c r="H6" s="749">
        <v>176064</v>
      </c>
      <c r="I6" s="749">
        <v>76064</v>
      </c>
      <c r="J6" s="749" t="s">
        <v>625</v>
      </c>
      <c r="K6" s="749" t="s">
        <v>626</v>
      </c>
      <c r="L6" s="752">
        <v>71.14</v>
      </c>
      <c r="M6" s="752">
        <v>1</v>
      </c>
      <c r="N6" s="753">
        <v>71.14</v>
      </c>
    </row>
    <row r="7" spans="1:14" ht="14.4" customHeight="1" x14ac:dyDescent="0.3">
      <c r="A7" s="747" t="s">
        <v>588</v>
      </c>
      <c r="B7" s="748" t="s">
        <v>589</v>
      </c>
      <c r="C7" s="749" t="s">
        <v>601</v>
      </c>
      <c r="D7" s="750" t="s">
        <v>602</v>
      </c>
      <c r="E7" s="751">
        <v>50113001</v>
      </c>
      <c r="F7" s="750" t="s">
        <v>621</v>
      </c>
      <c r="G7" s="749" t="s">
        <v>622</v>
      </c>
      <c r="H7" s="749">
        <v>100362</v>
      </c>
      <c r="I7" s="749">
        <v>362</v>
      </c>
      <c r="J7" s="749" t="s">
        <v>627</v>
      </c>
      <c r="K7" s="749" t="s">
        <v>628</v>
      </c>
      <c r="L7" s="752">
        <v>87.030000000000044</v>
      </c>
      <c r="M7" s="752">
        <v>2</v>
      </c>
      <c r="N7" s="753">
        <v>174.06000000000009</v>
      </c>
    </row>
    <row r="8" spans="1:14" ht="14.4" customHeight="1" x14ac:dyDescent="0.3">
      <c r="A8" s="747" t="s">
        <v>588</v>
      </c>
      <c r="B8" s="748" t="s">
        <v>589</v>
      </c>
      <c r="C8" s="749" t="s">
        <v>601</v>
      </c>
      <c r="D8" s="750" t="s">
        <v>602</v>
      </c>
      <c r="E8" s="751">
        <v>50113001</v>
      </c>
      <c r="F8" s="750" t="s">
        <v>621</v>
      </c>
      <c r="G8" s="749" t="s">
        <v>622</v>
      </c>
      <c r="H8" s="749">
        <v>28834</v>
      </c>
      <c r="I8" s="749">
        <v>28834</v>
      </c>
      <c r="J8" s="749" t="s">
        <v>629</v>
      </c>
      <c r="K8" s="749" t="s">
        <v>630</v>
      </c>
      <c r="L8" s="752">
        <v>355.56</v>
      </c>
      <c r="M8" s="752">
        <v>1</v>
      </c>
      <c r="N8" s="753">
        <v>355.56</v>
      </c>
    </row>
    <row r="9" spans="1:14" ht="14.4" customHeight="1" x14ac:dyDescent="0.3">
      <c r="A9" s="747" t="s">
        <v>588</v>
      </c>
      <c r="B9" s="748" t="s">
        <v>589</v>
      </c>
      <c r="C9" s="749" t="s">
        <v>601</v>
      </c>
      <c r="D9" s="750" t="s">
        <v>602</v>
      </c>
      <c r="E9" s="751">
        <v>50113001</v>
      </c>
      <c r="F9" s="750" t="s">
        <v>621</v>
      </c>
      <c r="G9" s="749" t="s">
        <v>622</v>
      </c>
      <c r="H9" s="749">
        <v>128831</v>
      </c>
      <c r="I9" s="749">
        <v>28831</v>
      </c>
      <c r="J9" s="749" t="s">
        <v>629</v>
      </c>
      <c r="K9" s="749" t="s">
        <v>631</v>
      </c>
      <c r="L9" s="752">
        <v>163.65666666666655</v>
      </c>
      <c r="M9" s="752">
        <v>3</v>
      </c>
      <c r="N9" s="753">
        <v>490.96999999999969</v>
      </c>
    </row>
    <row r="10" spans="1:14" ht="14.4" customHeight="1" x14ac:dyDescent="0.3">
      <c r="A10" s="747" t="s">
        <v>588</v>
      </c>
      <c r="B10" s="748" t="s">
        <v>589</v>
      </c>
      <c r="C10" s="749" t="s">
        <v>601</v>
      </c>
      <c r="D10" s="750" t="s">
        <v>602</v>
      </c>
      <c r="E10" s="751">
        <v>50113001</v>
      </c>
      <c r="F10" s="750" t="s">
        <v>621</v>
      </c>
      <c r="G10" s="749" t="s">
        <v>622</v>
      </c>
      <c r="H10" s="749">
        <v>128833</v>
      </c>
      <c r="I10" s="749">
        <v>28833</v>
      </c>
      <c r="J10" s="749" t="s">
        <v>629</v>
      </c>
      <c r="K10" s="749" t="s">
        <v>632</v>
      </c>
      <c r="L10" s="752">
        <v>230.81000000000014</v>
      </c>
      <c r="M10" s="752">
        <v>1</v>
      </c>
      <c r="N10" s="753">
        <v>230.81000000000014</v>
      </c>
    </row>
    <row r="11" spans="1:14" ht="14.4" customHeight="1" x14ac:dyDescent="0.3">
      <c r="A11" s="747" t="s">
        <v>588</v>
      </c>
      <c r="B11" s="748" t="s">
        <v>589</v>
      </c>
      <c r="C11" s="749" t="s">
        <v>601</v>
      </c>
      <c r="D11" s="750" t="s">
        <v>602</v>
      </c>
      <c r="E11" s="751">
        <v>50113001</v>
      </c>
      <c r="F11" s="750" t="s">
        <v>621</v>
      </c>
      <c r="G11" s="749" t="s">
        <v>622</v>
      </c>
      <c r="H11" s="749">
        <v>847962</v>
      </c>
      <c r="I11" s="749">
        <v>0</v>
      </c>
      <c r="J11" s="749" t="s">
        <v>633</v>
      </c>
      <c r="K11" s="749" t="s">
        <v>590</v>
      </c>
      <c r="L11" s="752">
        <v>127.99999999999996</v>
      </c>
      <c r="M11" s="752">
        <v>4</v>
      </c>
      <c r="N11" s="753">
        <v>511.99999999999983</v>
      </c>
    </row>
    <row r="12" spans="1:14" ht="14.4" customHeight="1" x14ac:dyDescent="0.3">
      <c r="A12" s="747" t="s">
        <v>588</v>
      </c>
      <c r="B12" s="748" t="s">
        <v>589</v>
      </c>
      <c r="C12" s="749" t="s">
        <v>601</v>
      </c>
      <c r="D12" s="750" t="s">
        <v>602</v>
      </c>
      <c r="E12" s="751">
        <v>50113001</v>
      </c>
      <c r="F12" s="750" t="s">
        <v>621</v>
      </c>
      <c r="G12" s="749" t="s">
        <v>622</v>
      </c>
      <c r="H12" s="749">
        <v>990178</v>
      </c>
      <c r="I12" s="749">
        <v>0</v>
      </c>
      <c r="J12" s="749" t="s">
        <v>634</v>
      </c>
      <c r="K12" s="749" t="s">
        <v>590</v>
      </c>
      <c r="L12" s="752">
        <v>54.860000000000014</v>
      </c>
      <c r="M12" s="752">
        <v>1</v>
      </c>
      <c r="N12" s="753">
        <v>54.860000000000014</v>
      </c>
    </row>
    <row r="13" spans="1:14" ht="14.4" customHeight="1" x14ac:dyDescent="0.3">
      <c r="A13" s="747" t="s">
        <v>588</v>
      </c>
      <c r="B13" s="748" t="s">
        <v>589</v>
      </c>
      <c r="C13" s="749" t="s">
        <v>601</v>
      </c>
      <c r="D13" s="750" t="s">
        <v>602</v>
      </c>
      <c r="E13" s="751">
        <v>50113001</v>
      </c>
      <c r="F13" s="750" t="s">
        <v>621</v>
      </c>
      <c r="G13" s="749" t="s">
        <v>622</v>
      </c>
      <c r="H13" s="749">
        <v>202701</v>
      </c>
      <c r="I13" s="749">
        <v>202701</v>
      </c>
      <c r="J13" s="749" t="s">
        <v>635</v>
      </c>
      <c r="K13" s="749" t="s">
        <v>636</v>
      </c>
      <c r="L13" s="752">
        <v>131.11000000000004</v>
      </c>
      <c r="M13" s="752">
        <v>6</v>
      </c>
      <c r="N13" s="753">
        <v>786.6600000000002</v>
      </c>
    </row>
    <row r="14" spans="1:14" ht="14.4" customHeight="1" x14ac:dyDescent="0.3">
      <c r="A14" s="747" t="s">
        <v>588</v>
      </c>
      <c r="B14" s="748" t="s">
        <v>589</v>
      </c>
      <c r="C14" s="749" t="s">
        <v>601</v>
      </c>
      <c r="D14" s="750" t="s">
        <v>602</v>
      </c>
      <c r="E14" s="751">
        <v>50113001</v>
      </c>
      <c r="F14" s="750" t="s">
        <v>621</v>
      </c>
      <c r="G14" s="749" t="s">
        <v>622</v>
      </c>
      <c r="H14" s="749">
        <v>845008</v>
      </c>
      <c r="I14" s="749">
        <v>107806</v>
      </c>
      <c r="J14" s="749" t="s">
        <v>635</v>
      </c>
      <c r="K14" s="749" t="s">
        <v>637</v>
      </c>
      <c r="L14" s="752">
        <v>66.50500000000001</v>
      </c>
      <c r="M14" s="752">
        <v>6</v>
      </c>
      <c r="N14" s="753">
        <v>399.03000000000009</v>
      </c>
    </row>
    <row r="15" spans="1:14" ht="14.4" customHeight="1" x14ac:dyDescent="0.3">
      <c r="A15" s="747" t="s">
        <v>588</v>
      </c>
      <c r="B15" s="748" t="s">
        <v>589</v>
      </c>
      <c r="C15" s="749" t="s">
        <v>601</v>
      </c>
      <c r="D15" s="750" t="s">
        <v>602</v>
      </c>
      <c r="E15" s="751">
        <v>50113001</v>
      </c>
      <c r="F15" s="750" t="s">
        <v>621</v>
      </c>
      <c r="G15" s="749" t="s">
        <v>638</v>
      </c>
      <c r="H15" s="749">
        <v>102945</v>
      </c>
      <c r="I15" s="749">
        <v>2945</v>
      </c>
      <c r="J15" s="749" t="s">
        <v>639</v>
      </c>
      <c r="K15" s="749" t="s">
        <v>640</v>
      </c>
      <c r="L15" s="752">
        <v>8.67</v>
      </c>
      <c r="M15" s="752">
        <v>1</v>
      </c>
      <c r="N15" s="753">
        <v>8.67</v>
      </c>
    </row>
    <row r="16" spans="1:14" ht="14.4" customHeight="1" x14ac:dyDescent="0.3">
      <c r="A16" s="747" t="s">
        <v>588</v>
      </c>
      <c r="B16" s="748" t="s">
        <v>589</v>
      </c>
      <c r="C16" s="749" t="s">
        <v>601</v>
      </c>
      <c r="D16" s="750" t="s">
        <v>602</v>
      </c>
      <c r="E16" s="751">
        <v>50113001</v>
      </c>
      <c r="F16" s="750" t="s">
        <v>621</v>
      </c>
      <c r="G16" s="749" t="s">
        <v>622</v>
      </c>
      <c r="H16" s="749">
        <v>176954</v>
      </c>
      <c r="I16" s="749">
        <v>176954</v>
      </c>
      <c r="J16" s="749" t="s">
        <v>641</v>
      </c>
      <c r="K16" s="749" t="s">
        <v>642</v>
      </c>
      <c r="L16" s="752">
        <v>94.299999999999983</v>
      </c>
      <c r="M16" s="752">
        <v>2</v>
      </c>
      <c r="N16" s="753">
        <v>188.59999999999997</v>
      </c>
    </row>
    <row r="17" spans="1:14" ht="14.4" customHeight="1" x14ac:dyDescent="0.3">
      <c r="A17" s="747" t="s">
        <v>588</v>
      </c>
      <c r="B17" s="748" t="s">
        <v>589</v>
      </c>
      <c r="C17" s="749" t="s">
        <v>601</v>
      </c>
      <c r="D17" s="750" t="s">
        <v>602</v>
      </c>
      <c r="E17" s="751">
        <v>50113001</v>
      </c>
      <c r="F17" s="750" t="s">
        <v>621</v>
      </c>
      <c r="G17" s="749" t="s">
        <v>622</v>
      </c>
      <c r="H17" s="749">
        <v>167547</v>
      </c>
      <c r="I17" s="749">
        <v>67547</v>
      </c>
      <c r="J17" s="749" t="s">
        <v>643</v>
      </c>
      <c r="K17" s="749" t="s">
        <v>644</v>
      </c>
      <c r="L17" s="752">
        <v>46.984615384615388</v>
      </c>
      <c r="M17" s="752">
        <v>13</v>
      </c>
      <c r="N17" s="753">
        <v>610.80000000000007</v>
      </c>
    </row>
    <row r="18" spans="1:14" ht="14.4" customHeight="1" x14ac:dyDescent="0.3">
      <c r="A18" s="747" t="s">
        <v>588</v>
      </c>
      <c r="B18" s="748" t="s">
        <v>589</v>
      </c>
      <c r="C18" s="749" t="s">
        <v>601</v>
      </c>
      <c r="D18" s="750" t="s">
        <v>602</v>
      </c>
      <c r="E18" s="751">
        <v>50113001</v>
      </c>
      <c r="F18" s="750" t="s">
        <v>621</v>
      </c>
      <c r="G18" s="749" t="s">
        <v>638</v>
      </c>
      <c r="H18" s="749">
        <v>127260</v>
      </c>
      <c r="I18" s="749">
        <v>127260</v>
      </c>
      <c r="J18" s="749" t="s">
        <v>645</v>
      </c>
      <c r="K18" s="749" t="s">
        <v>646</v>
      </c>
      <c r="L18" s="752">
        <v>19.14</v>
      </c>
      <c r="M18" s="752">
        <v>3</v>
      </c>
      <c r="N18" s="753">
        <v>57.42</v>
      </c>
    </row>
    <row r="19" spans="1:14" ht="14.4" customHeight="1" x14ac:dyDescent="0.3">
      <c r="A19" s="747" t="s">
        <v>588</v>
      </c>
      <c r="B19" s="748" t="s">
        <v>589</v>
      </c>
      <c r="C19" s="749" t="s">
        <v>601</v>
      </c>
      <c r="D19" s="750" t="s">
        <v>602</v>
      </c>
      <c r="E19" s="751">
        <v>50113001</v>
      </c>
      <c r="F19" s="750" t="s">
        <v>621</v>
      </c>
      <c r="G19" s="749" t="s">
        <v>622</v>
      </c>
      <c r="H19" s="749">
        <v>988727</v>
      </c>
      <c r="I19" s="749">
        <v>192247</v>
      </c>
      <c r="J19" s="749" t="s">
        <v>647</v>
      </c>
      <c r="K19" s="749" t="s">
        <v>648</v>
      </c>
      <c r="L19" s="752">
        <v>74.890000000000029</v>
      </c>
      <c r="M19" s="752">
        <v>1</v>
      </c>
      <c r="N19" s="753">
        <v>74.890000000000029</v>
      </c>
    </row>
    <row r="20" spans="1:14" ht="14.4" customHeight="1" x14ac:dyDescent="0.3">
      <c r="A20" s="747" t="s">
        <v>588</v>
      </c>
      <c r="B20" s="748" t="s">
        <v>589</v>
      </c>
      <c r="C20" s="749" t="s">
        <v>601</v>
      </c>
      <c r="D20" s="750" t="s">
        <v>602</v>
      </c>
      <c r="E20" s="751">
        <v>50113001</v>
      </c>
      <c r="F20" s="750" t="s">
        <v>621</v>
      </c>
      <c r="G20" s="749" t="s">
        <v>622</v>
      </c>
      <c r="H20" s="749">
        <v>196610</v>
      </c>
      <c r="I20" s="749">
        <v>96610</v>
      </c>
      <c r="J20" s="749" t="s">
        <v>649</v>
      </c>
      <c r="K20" s="749" t="s">
        <v>650</v>
      </c>
      <c r="L20" s="752">
        <v>45.93</v>
      </c>
      <c r="M20" s="752">
        <v>1</v>
      </c>
      <c r="N20" s="753">
        <v>45.93</v>
      </c>
    </row>
    <row r="21" spans="1:14" ht="14.4" customHeight="1" x14ac:dyDescent="0.3">
      <c r="A21" s="747" t="s">
        <v>588</v>
      </c>
      <c r="B21" s="748" t="s">
        <v>589</v>
      </c>
      <c r="C21" s="749" t="s">
        <v>601</v>
      </c>
      <c r="D21" s="750" t="s">
        <v>602</v>
      </c>
      <c r="E21" s="751">
        <v>50113001</v>
      </c>
      <c r="F21" s="750" t="s">
        <v>621</v>
      </c>
      <c r="G21" s="749" t="s">
        <v>622</v>
      </c>
      <c r="H21" s="749">
        <v>847713</v>
      </c>
      <c r="I21" s="749">
        <v>125526</v>
      </c>
      <c r="J21" s="749" t="s">
        <v>651</v>
      </c>
      <c r="K21" s="749" t="s">
        <v>652</v>
      </c>
      <c r="L21" s="752">
        <v>97.414999999999992</v>
      </c>
      <c r="M21" s="752">
        <v>4</v>
      </c>
      <c r="N21" s="753">
        <v>389.65999999999997</v>
      </c>
    </row>
    <row r="22" spans="1:14" ht="14.4" customHeight="1" x14ac:dyDescent="0.3">
      <c r="A22" s="747" t="s">
        <v>588</v>
      </c>
      <c r="B22" s="748" t="s">
        <v>589</v>
      </c>
      <c r="C22" s="749" t="s">
        <v>601</v>
      </c>
      <c r="D22" s="750" t="s">
        <v>602</v>
      </c>
      <c r="E22" s="751">
        <v>50113001</v>
      </c>
      <c r="F22" s="750" t="s">
        <v>621</v>
      </c>
      <c r="G22" s="749" t="s">
        <v>590</v>
      </c>
      <c r="H22" s="749">
        <v>132853</v>
      </c>
      <c r="I22" s="749">
        <v>132853</v>
      </c>
      <c r="J22" s="749" t="s">
        <v>653</v>
      </c>
      <c r="K22" s="749" t="s">
        <v>654</v>
      </c>
      <c r="L22" s="752">
        <v>103.31999999999996</v>
      </c>
      <c r="M22" s="752">
        <v>7</v>
      </c>
      <c r="N22" s="753">
        <v>723.23999999999978</v>
      </c>
    </row>
    <row r="23" spans="1:14" ht="14.4" customHeight="1" x14ac:dyDescent="0.3">
      <c r="A23" s="747" t="s">
        <v>588</v>
      </c>
      <c r="B23" s="748" t="s">
        <v>589</v>
      </c>
      <c r="C23" s="749" t="s">
        <v>601</v>
      </c>
      <c r="D23" s="750" t="s">
        <v>602</v>
      </c>
      <c r="E23" s="751">
        <v>50113001</v>
      </c>
      <c r="F23" s="750" t="s">
        <v>621</v>
      </c>
      <c r="G23" s="749" t="s">
        <v>638</v>
      </c>
      <c r="H23" s="749">
        <v>112891</v>
      </c>
      <c r="I23" s="749">
        <v>12891</v>
      </c>
      <c r="J23" s="749" t="s">
        <v>653</v>
      </c>
      <c r="K23" s="749" t="s">
        <v>655</v>
      </c>
      <c r="L23" s="752">
        <v>58.42</v>
      </c>
      <c r="M23" s="752">
        <v>5</v>
      </c>
      <c r="N23" s="753">
        <v>292.10000000000002</v>
      </c>
    </row>
    <row r="24" spans="1:14" ht="14.4" customHeight="1" x14ac:dyDescent="0.3">
      <c r="A24" s="747" t="s">
        <v>588</v>
      </c>
      <c r="B24" s="748" t="s">
        <v>589</v>
      </c>
      <c r="C24" s="749" t="s">
        <v>601</v>
      </c>
      <c r="D24" s="750" t="s">
        <v>602</v>
      </c>
      <c r="E24" s="751">
        <v>50113001</v>
      </c>
      <c r="F24" s="750" t="s">
        <v>621</v>
      </c>
      <c r="G24" s="749" t="s">
        <v>638</v>
      </c>
      <c r="H24" s="749">
        <v>112892</v>
      </c>
      <c r="I24" s="749">
        <v>12892</v>
      </c>
      <c r="J24" s="749" t="s">
        <v>653</v>
      </c>
      <c r="K24" s="749" t="s">
        <v>654</v>
      </c>
      <c r="L24" s="752">
        <v>103.79999999999997</v>
      </c>
      <c r="M24" s="752">
        <v>26</v>
      </c>
      <c r="N24" s="753">
        <v>2698.7999999999993</v>
      </c>
    </row>
    <row r="25" spans="1:14" ht="14.4" customHeight="1" x14ac:dyDescent="0.3">
      <c r="A25" s="747" t="s">
        <v>588</v>
      </c>
      <c r="B25" s="748" t="s">
        <v>589</v>
      </c>
      <c r="C25" s="749" t="s">
        <v>601</v>
      </c>
      <c r="D25" s="750" t="s">
        <v>602</v>
      </c>
      <c r="E25" s="751">
        <v>50113001</v>
      </c>
      <c r="F25" s="750" t="s">
        <v>621</v>
      </c>
      <c r="G25" s="749" t="s">
        <v>622</v>
      </c>
      <c r="H25" s="749">
        <v>176496</v>
      </c>
      <c r="I25" s="749">
        <v>76496</v>
      </c>
      <c r="J25" s="749" t="s">
        <v>656</v>
      </c>
      <c r="K25" s="749" t="s">
        <v>657</v>
      </c>
      <c r="L25" s="752">
        <v>125.43</v>
      </c>
      <c r="M25" s="752">
        <v>2</v>
      </c>
      <c r="N25" s="753">
        <v>250.86</v>
      </c>
    </row>
    <row r="26" spans="1:14" ht="14.4" customHeight="1" x14ac:dyDescent="0.3">
      <c r="A26" s="747" t="s">
        <v>588</v>
      </c>
      <c r="B26" s="748" t="s">
        <v>589</v>
      </c>
      <c r="C26" s="749" t="s">
        <v>601</v>
      </c>
      <c r="D26" s="750" t="s">
        <v>602</v>
      </c>
      <c r="E26" s="751">
        <v>50113001</v>
      </c>
      <c r="F26" s="750" t="s">
        <v>621</v>
      </c>
      <c r="G26" s="749" t="s">
        <v>622</v>
      </c>
      <c r="H26" s="749">
        <v>102679</v>
      </c>
      <c r="I26" s="749">
        <v>2679</v>
      </c>
      <c r="J26" s="749" t="s">
        <v>658</v>
      </c>
      <c r="K26" s="749" t="s">
        <v>659</v>
      </c>
      <c r="L26" s="752">
        <v>164.48</v>
      </c>
      <c r="M26" s="752">
        <v>1</v>
      </c>
      <c r="N26" s="753">
        <v>164.48</v>
      </c>
    </row>
    <row r="27" spans="1:14" ht="14.4" customHeight="1" x14ac:dyDescent="0.3">
      <c r="A27" s="747" t="s">
        <v>588</v>
      </c>
      <c r="B27" s="748" t="s">
        <v>589</v>
      </c>
      <c r="C27" s="749" t="s">
        <v>601</v>
      </c>
      <c r="D27" s="750" t="s">
        <v>602</v>
      </c>
      <c r="E27" s="751">
        <v>50113001</v>
      </c>
      <c r="F27" s="750" t="s">
        <v>621</v>
      </c>
      <c r="G27" s="749" t="s">
        <v>622</v>
      </c>
      <c r="H27" s="749">
        <v>845329</v>
      </c>
      <c r="I27" s="749">
        <v>0</v>
      </c>
      <c r="J27" s="749" t="s">
        <v>660</v>
      </c>
      <c r="K27" s="749" t="s">
        <v>590</v>
      </c>
      <c r="L27" s="752">
        <v>160.81510793999269</v>
      </c>
      <c r="M27" s="752">
        <v>8</v>
      </c>
      <c r="N27" s="753">
        <v>1286.5208635199415</v>
      </c>
    </row>
    <row r="28" spans="1:14" ht="14.4" customHeight="1" x14ac:dyDescent="0.3">
      <c r="A28" s="747" t="s">
        <v>588</v>
      </c>
      <c r="B28" s="748" t="s">
        <v>589</v>
      </c>
      <c r="C28" s="749" t="s">
        <v>601</v>
      </c>
      <c r="D28" s="750" t="s">
        <v>602</v>
      </c>
      <c r="E28" s="751">
        <v>50113001</v>
      </c>
      <c r="F28" s="750" t="s">
        <v>621</v>
      </c>
      <c r="G28" s="749" t="s">
        <v>638</v>
      </c>
      <c r="H28" s="749">
        <v>158692</v>
      </c>
      <c r="I28" s="749">
        <v>158692</v>
      </c>
      <c r="J28" s="749" t="s">
        <v>661</v>
      </c>
      <c r="K28" s="749" t="s">
        <v>662</v>
      </c>
      <c r="L28" s="752">
        <v>26.150000000000002</v>
      </c>
      <c r="M28" s="752">
        <v>1</v>
      </c>
      <c r="N28" s="753">
        <v>26.150000000000002</v>
      </c>
    </row>
    <row r="29" spans="1:14" ht="14.4" customHeight="1" x14ac:dyDescent="0.3">
      <c r="A29" s="747" t="s">
        <v>588</v>
      </c>
      <c r="B29" s="748" t="s">
        <v>589</v>
      </c>
      <c r="C29" s="749" t="s">
        <v>601</v>
      </c>
      <c r="D29" s="750" t="s">
        <v>602</v>
      </c>
      <c r="E29" s="751">
        <v>50113001</v>
      </c>
      <c r="F29" s="750" t="s">
        <v>621</v>
      </c>
      <c r="G29" s="749" t="s">
        <v>622</v>
      </c>
      <c r="H29" s="749">
        <v>500458</v>
      </c>
      <c r="I29" s="749">
        <v>0</v>
      </c>
      <c r="J29" s="749" t="s">
        <v>663</v>
      </c>
      <c r="K29" s="749" t="s">
        <v>590</v>
      </c>
      <c r="L29" s="752">
        <v>123.71999999999998</v>
      </c>
      <c r="M29" s="752">
        <v>1</v>
      </c>
      <c r="N29" s="753">
        <v>123.71999999999998</v>
      </c>
    </row>
    <row r="30" spans="1:14" ht="14.4" customHeight="1" x14ac:dyDescent="0.3">
      <c r="A30" s="747" t="s">
        <v>588</v>
      </c>
      <c r="B30" s="748" t="s">
        <v>589</v>
      </c>
      <c r="C30" s="749" t="s">
        <v>601</v>
      </c>
      <c r="D30" s="750" t="s">
        <v>602</v>
      </c>
      <c r="E30" s="751">
        <v>50113001</v>
      </c>
      <c r="F30" s="750" t="s">
        <v>621</v>
      </c>
      <c r="G30" s="749" t="s">
        <v>622</v>
      </c>
      <c r="H30" s="749">
        <v>164888</v>
      </c>
      <c r="I30" s="749">
        <v>164888</v>
      </c>
      <c r="J30" s="749" t="s">
        <v>664</v>
      </c>
      <c r="K30" s="749" t="s">
        <v>665</v>
      </c>
      <c r="L30" s="752">
        <v>215.31</v>
      </c>
      <c r="M30" s="752">
        <v>2</v>
      </c>
      <c r="N30" s="753">
        <v>430.62</v>
      </c>
    </row>
    <row r="31" spans="1:14" ht="14.4" customHeight="1" x14ac:dyDescent="0.3">
      <c r="A31" s="747" t="s">
        <v>588</v>
      </c>
      <c r="B31" s="748" t="s">
        <v>589</v>
      </c>
      <c r="C31" s="749" t="s">
        <v>601</v>
      </c>
      <c r="D31" s="750" t="s">
        <v>602</v>
      </c>
      <c r="E31" s="751">
        <v>50113001</v>
      </c>
      <c r="F31" s="750" t="s">
        <v>621</v>
      </c>
      <c r="G31" s="749" t="s">
        <v>622</v>
      </c>
      <c r="H31" s="749">
        <v>195474</v>
      </c>
      <c r="I31" s="749">
        <v>195474</v>
      </c>
      <c r="J31" s="749" t="s">
        <v>666</v>
      </c>
      <c r="K31" s="749" t="s">
        <v>667</v>
      </c>
      <c r="L31" s="752">
        <v>84.763333333333321</v>
      </c>
      <c r="M31" s="752">
        <v>3</v>
      </c>
      <c r="N31" s="753">
        <v>254.28999999999996</v>
      </c>
    </row>
    <row r="32" spans="1:14" ht="14.4" customHeight="1" x14ac:dyDescent="0.3">
      <c r="A32" s="747" t="s">
        <v>588</v>
      </c>
      <c r="B32" s="748" t="s">
        <v>589</v>
      </c>
      <c r="C32" s="749" t="s">
        <v>601</v>
      </c>
      <c r="D32" s="750" t="s">
        <v>602</v>
      </c>
      <c r="E32" s="751">
        <v>50113001</v>
      </c>
      <c r="F32" s="750" t="s">
        <v>621</v>
      </c>
      <c r="G32" s="749" t="s">
        <v>622</v>
      </c>
      <c r="H32" s="749">
        <v>841498</v>
      </c>
      <c r="I32" s="749">
        <v>0</v>
      </c>
      <c r="J32" s="749" t="s">
        <v>668</v>
      </c>
      <c r="K32" s="749" t="s">
        <v>590</v>
      </c>
      <c r="L32" s="752">
        <v>44.21</v>
      </c>
      <c r="M32" s="752">
        <v>1</v>
      </c>
      <c r="N32" s="753">
        <v>44.21</v>
      </c>
    </row>
    <row r="33" spans="1:14" ht="14.4" customHeight="1" x14ac:dyDescent="0.3">
      <c r="A33" s="747" t="s">
        <v>588</v>
      </c>
      <c r="B33" s="748" t="s">
        <v>589</v>
      </c>
      <c r="C33" s="749" t="s">
        <v>601</v>
      </c>
      <c r="D33" s="750" t="s">
        <v>602</v>
      </c>
      <c r="E33" s="751">
        <v>50113001</v>
      </c>
      <c r="F33" s="750" t="s">
        <v>621</v>
      </c>
      <c r="G33" s="749" t="s">
        <v>638</v>
      </c>
      <c r="H33" s="749">
        <v>849990</v>
      </c>
      <c r="I33" s="749">
        <v>102596</v>
      </c>
      <c r="J33" s="749" t="s">
        <v>669</v>
      </c>
      <c r="K33" s="749" t="s">
        <v>670</v>
      </c>
      <c r="L33" s="752">
        <v>24.840000000000003</v>
      </c>
      <c r="M33" s="752">
        <v>2</v>
      </c>
      <c r="N33" s="753">
        <v>49.680000000000007</v>
      </c>
    </row>
    <row r="34" spans="1:14" ht="14.4" customHeight="1" x14ac:dyDescent="0.3">
      <c r="A34" s="747" t="s">
        <v>588</v>
      </c>
      <c r="B34" s="748" t="s">
        <v>589</v>
      </c>
      <c r="C34" s="749" t="s">
        <v>601</v>
      </c>
      <c r="D34" s="750" t="s">
        <v>602</v>
      </c>
      <c r="E34" s="751">
        <v>50113001</v>
      </c>
      <c r="F34" s="750" t="s">
        <v>621</v>
      </c>
      <c r="G34" s="749" t="s">
        <v>638</v>
      </c>
      <c r="H34" s="749">
        <v>117425</v>
      </c>
      <c r="I34" s="749">
        <v>17425</v>
      </c>
      <c r="J34" s="749" t="s">
        <v>671</v>
      </c>
      <c r="K34" s="749" t="s">
        <v>672</v>
      </c>
      <c r="L34" s="752">
        <v>19.929999999999996</v>
      </c>
      <c r="M34" s="752">
        <v>1</v>
      </c>
      <c r="N34" s="753">
        <v>19.929999999999996</v>
      </c>
    </row>
    <row r="35" spans="1:14" ht="14.4" customHeight="1" x14ac:dyDescent="0.3">
      <c r="A35" s="747" t="s">
        <v>588</v>
      </c>
      <c r="B35" s="748" t="s">
        <v>589</v>
      </c>
      <c r="C35" s="749" t="s">
        <v>601</v>
      </c>
      <c r="D35" s="750" t="s">
        <v>602</v>
      </c>
      <c r="E35" s="751">
        <v>50113001</v>
      </c>
      <c r="F35" s="750" t="s">
        <v>621</v>
      </c>
      <c r="G35" s="749" t="s">
        <v>590</v>
      </c>
      <c r="H35" s="749">
        <v>180427</v>
      </c>
      <c r="I35" s="749">
        <v>80427</v>
      </c>
      <c r="J35" s="749" t="s">
        <v>673</v>
      </c>
      <c r="K35" s="749" t="s">
        <v>637</v>
      </c>
      <c r="L35" s="752">
        <v>63.4</v>
      </c>
      <c r="M35" s="752">
        <v>1</v>
      </c>
      <c r="N35" s="753">
        <v>63.4</v>
      </c>
    </row>
    <row r="36" spans="1:14" ht="14.4" customHeight="1" x14ac:dyDescent="0.3">
      <c r="A36" s="747" t="s">
        <v>588</v>
      </c>
      <c r="B36" s="748" t="s">
        <v>589</v>
      </c>
      <c r="C36" s="749" t="s">
        <v>601</v>
      </c>
      <c r="D36" s="750" t="s">
        <v>602</v>
      </c>
      <c r="E36" s="751">
        <v>50113001</v>
      </c>
      <c r="F36" s="750" t="s">
        <v>621</v>
      </c>
      <c r="G36" s="749" t="s">
        <v>622</v>
      </c>
      <c r="H36" s="749">
        <v>156992</v>
      </c>
      <c r="I36" s="749">
        <v>56992</v>
      </c>
      <c r="J36" s="749" t="s">
        <v>674</v>
      </c>
      <c r="K36" s="749" t="s">
        <v>675</v>
      </c>
      <c r="L36" s="752">
        <v>61.45</v>
      </c>
      <c r="M36" s="752">
        <v>1</v>
      </c>
      <c r="N36" s="753">
        <v>61.45</v>
      </c>
    </row>
    <row r="37" spans="1:14" ht="14.4" customHeight="1" x14ac:dyDescent="0.3">
      <c r="A37" s="747" t="s">
        <v>588</v>
      </c>
      <c r="B37" s="748" t="s">
        <v>589</v>
      </c>
      <c r="C37" s="749" t="s">
        <v>601</v>
      </c>
      <c r="D37" s="750" t="s">
        <v>602</v>
      </c>
      <c r="E37" s="751">
        <v>50113001</v>
      </c>
      <c r="F37" s="750" t="s">
        <v>621</v>
      </c>
      <c r="G37" s="749" t="s">
        <v>622</v>
      </c>
      <c r="H37" s="749">
        <v>156993</v>
      </c>
      <c r="I37" s="749">
        <v>56993</v>
      </c>
      <c r="J37" s="749" t="s">
        <v>676</v>
      </c>
      <c r="K37" s="749" t="s">
        <v>677</v>
      </c>
      <c r="L37" s="752">
        <v>73.660000000000011</v>
      </c>
      <c r="M37" s="752">
        <v>1</v>
      </c>
      <c r="N37" s="753">
        <v>73.660000000000011</v>
      </c>
    </row>
    <row r="38" spans="1:14" ht="14.4" customHeight="1" x14ac:dyDescent="0.3">
      <c r="A38" s="747" t="s">
        <v>588</v>
      </c>
      <c r="B38" s="748" t="s">
        <v>589</v>
      </c>
      <c r="C38" s="749" t="s">
        <v>601</v>
      </c>
      <c r="D38" s="750" t="s">
        <v>602</v>
      </c>
      <c r="E38" s="751">
        <v>50113001</v>
      </c>
      <c r="F38" s="750" t="s">
        <v>621</v>
      </c>
      <c r="G38" s="749" t="s">
        <v>622</v>
      </c>
      <c r="H38" s="749">
        <v>184284</v>
      </c>
      <c r="I38" s="749">
        <v>184284</v>
      </c>
      <c r="J38" s="749" t="s">
        <v>678</v>
      </c>
      <c r="K38" s="749" t="s">
        <v>679</v>
      </c>
      <c r="L38" s="752">
        <v>146.48999999999998</v>
      </c>
      <c r="M38" s="752">
        <v>1</v>
      </c>
      <c r="N38" s="753">
        <v>146.48999999999998</v>
      </c>
    </row>
    <row r="39" spans="1:14" ht="14.4" customHeight="1" x14ac:dyDescent="0.3">
      <c r="A39" s="747" t="s">
        <v>588</v>
      </c>
      <c r="B39" s="748" t="s">
        <v>589</v>
      </c>
      <c r="C39" s="749" t="s">
        <v>601</v>
      </c>
      <c r="D39" s="750" t="s">
        <v>602</v>
      </c>
      <c r="E39" s="751">
        <v>50113001</v>
      </c>
      <c r="F39" s="750" t="s">
        <v>621</v>
      </c>
      <c r="G39" s="749" t="s">
        <v>638</v>
      </c>
      <c r="H39" s="749">
        <v>214525</v>
      </c>
      <c r="I39" s="749">
        <v>214525</v>
      </c>
      <c r="J39" s="749" t="s">
        <v>680</v>
      </c>
      <c r="K39" s="749" t="s">
        <v>681</v>
      </c>
      <c r="L39" s="752">
        <v>144.43</v>
      </c>
      <c r="M39" s="752">
        <v>1</v>
      </c>
      <c r="N39" s="753">
        <v>144.43</v>
      </c>
    </row>
    <row r="40" spans="1:14" ht="14.4" customHeight="1" x14ac:dyDescent="0.3">
      <c r="A40" s="747" t="s">
        <v>588</v>
      </c>
      <c r="B40" s="748" t="s">
        <v>589</v>
      </c>
      <c r="C40" s="749" t="s">
        <v>601</v>
      </c>
      <c r="D40" s="750" t="s">
        <v>602</v>
      </c>
      <c r="E40" s="751">
        <v>50113001</v>
      </c>
      <c r="F40" s="750" t="s">
        <v>621</v>
      </c>
      <c r="G40" s="749" t="s">
        <v>638</v>
      </c>
      <c r="H40" s="749">
        <v>214427</v>
      </c>
      <c r="I40" s="749">
        <v>214427</v>
      </c>
      <c r="J40" s="749" t="s">
        <v>682</v>
      </c>
      <c r="K40" s="749" t="s">
        <v>683</v>
      </c>
      <c r="L40" s="752">
        <v>72.353999999999999</v>
      </c>
      <c r="M40" s="752">
        <v>25</v>
      </c>
      <c r="N40" s="753">
        <v>1808.85</v>
      </c>
    </row>
    <row r="41" spans="1:14" ht="14.4" customHeight="1" x14ac:dyDescent="0.3">
      <c r="A41" s="747" t="s">
        <v>588</v>
      </c>
      <c r="B41" s="748" t="s">
        <v>589</v>
      </c>
      <c r="C41" s="749" t="s">
        <v>601</v>
      </c>
      <c r="D41" s="750" t="s">
        <v>602</v>
      </c>
      <c r="E41" s="751">
        <v>50113001</v>
      </c>
      <c r="F41" s="750" t="s">
        <v>621</v>
      </c>
      <c r="G41" s="749" t="s">
        <v>622</v>
      </c>
      <c r="H41" s="749">
        <v>132504</v>
      </c>
      <c r="I41" s="749">
        <v>32504</v>
      </c>
      <c r="J41" s="749" t="s">
        <v>684</v>
      </c>
      <c r="K41" s="749" t="s">
        <v>685</v>
      </c>
      <c r="L41" s="752">
        <v>46.789999999999992</v>
      </c>
      <c r="M41" s="752">
        <v>2</v>
      </c>
      <c r="N41" s="753">
        <v>93.579999999999984</v>
      </c>
    </row>
    <row r="42" spans="1:14" ht="14.4" customHeight="1" x14ac:dyDescent="0.3">
      <c r="A42" s="747" t="s">
        <v>588</v>
      </c>
      <c r="B42" s="748" t="s">
        <v>589</v>
      </c>
      <c r="C42" s="749" t="s">
        <v>601</v>
      </c>
      <c r="D42" s="750" t="s">
        <v>602</v>
      </c>
      <c r="E42" s="751">
        <v>50113001</v>
      </c>
      <c r="F42" s="750" t="s">
        <v>621</v>
      </c>
      <c r="G42" s="749" t="s">
        <v>638</v>
      </c>
      <c r="H42" s="749">
        <v>140536</v>
      </c>
      <c r="I42" s="749">
        <v>40536</v>
      </c>
      <c r="J42" s="749" t="s">
        <v>686</v>
      </c>
      <c r="K42" s="749" t="s">
        <v>687</v>
      </c>
      <c r="L42" s="752">
        <v>129.03000000000006</v>
      </c>
      <c r="M42" s="752">
        <v>5</v>
      </c>
      <c r="N42" s="753">
        <v>645.15000000000032</v>
      </c>
    </row>
    <row r="43" spans="1:14" ht="14.4" customHeight="1" x14ac:dyDescent="0.3">
      <c r="A43" s="747" t="s">
        <v>588</v>
      </c>
      <c r="B43" s="748" t="s">
        <v>589</v>
      </c>
      <c r="C43" s="749" t="s">
        <v>601</v>
      </c>
      <c r="D43" s="750" t="s">
        <v>602</v>
      </c>
      <c r="E43" s="751">
        <v>50113001</v>
      </c>
      <c r="F43" s="750" t="s">
        <v>621</v>
      </c>
      <c r="G43" s="749" t="s">
        <v>638</v>
      </c>
      <c r="H43" s="749">
        <v>190044</v>
      </c>
      <c r="I43" s="749">
        <v>90044</v>
      </c>
      <c r="J43" s="749" t="s">
        <v>686</v>
      </c>
      <c r="K43" s="749" t="s">
        <v>688</v>
      </c>
      <c r="L43" s="752">
        <v>37.269999999999996</v>
      </c>
      <c r="M43" s="752">
        <v>9</v>
      </c>
      <c r="N43" s="753">
        <v>335.42999999999995</v>
      </c>
    </row>
    <row r="44" spans="1:14" ht="14.4" customHeight="1" x14ac:dyDescent="0.3">
      <c r="A44" s="747" t="s">
        <v>588</v>
      </c>
      <c r="B44" s="748" t="s">
        <v>589</v>
      </c>
      <c r="C44" s="749" t="s">
        <v>601</v>
      </c>
      <c r="D44" s="750" t="s">
        <v>602</v>
      </c>
      <c r="E44" s="751">
        <v>50113001</v>
      </c>
      <c r="F44" s="750" t="s">
        <v>621</v>
      </c>
      <c r="G44" s="749" t="s">
        <v>622</v>
      </c>
      <c r="H44" s="749">
        <v>114075</v>
      </c>
      <c r="I44" s="749">
        <v>14075</v>
      </c>
      <c r="J44" s="749" t="s">
        <v>689</v>
      </c>
      <c r="K44" s="749" t="s">
        <v>690</v>
      </c>
      <c r="L44" s="752">
        <v>295.27714285714291</v>
      </c>
      <c r="M44" s="752">
        <v>7</v>
      </c>
      <c r="N44" s="753">
        <v>2066.9400000000005</v>
      </c>
    </row>
    <row r="45" spans="1:14" ht="14.4" customHeight="1" x14ac:dyDescent="0.3">
      <c r="A45" s="747" t="s">
        <v>588</v>
      </c>
      <c r="B45" s="748" t="s">
        <v>589</v>
      </c>
      <c r="C45" s="749" t="s">
        <v>601</v>
      </c>
      <c r="D45" s="750" t="s">
        <v>602</v>
      </c>
      <c r="E45" s="751">
        <v>50113001</v>
      </c>
      <c r="F45" s="750" t="s">
        <v>621</v>
      </c>
      <c r="G45" s="749" t="s">
        <v>622</v>
      </c>
      <c r="H45" s="749">
        <v>197522</v>
      </c>
      <c r="I45" s="749">
        <v>97522</v>
      </c>
      <c r="J45" s="749" t="s">
        <v>689</v>
      </c>
      <c r="K45" s="749" t="s">
        <v>691</v>
      </c>
      <c r="L45" s="752">
        <v>159.21</v>
      </c>
      <c r="M45" s="752">
        <v>2</v>
      </c>
      <c r="N45" s="753">
        <v>318.42</v>
      </c>
    </row>
    <row r="46" spans="1:14" ht="14.4" customHeight="1" x14ac:dyDescent="0.3">
      <c r="A46" s="747" t="s">
        <v>588</v>
      </c>
      <c r="B46" s="748" t="s">
        <v>589</v>
      </c>
      <c r="C46" s="749" t="s">
        <v>601</v>
      </c>
      <c r="D46" s="750" t="s">
        <v>602</v>
      </c>
      <c r="E46" s="751">
        <v>50113001</v>
      </c>
      <c r="F46" s="750" t="s">
        <v>621</v>
      </c>
      <c r="G46" s="749" t="s">
        <v>622</v>
      </c>
      <c r="H46" s="749">
        <v>201992</v>
      </c>
      <c r="I46" s="749">
        <v>201992</v>
      </c>
      <c r="J46" s="749" t="s">
        <v>689</v>
      </c>
      <c r="K46" s="749" t="s">
        <v>692</v>
      </c>
      <c r="L46" s="752">
        <v>554.77333333333343</v>
      </c>
      <c r="M46" s="752">
        <v>6</v>
      </c>
      <c r="N46" s="753">
        <v>3328.6400000000003</v>
      </c>
    </row>
    <row r="47" spans="1:14" ht="14.4" customHeight="1" x14ac:dyDescent="0.3">
      <c r="A47" s="747" t="s">
        <v>588</v>
      </c>
      <c r="B47" s="748" t="s">
        <v>589</v>
      </c>
      <c r="C47" s="749" t="s">
        <v>601</v>
      </c>
      <c r="D47" s="750" t="s">
        <v>602</v>
      </c>
      <c r="E47" s="751">
        <v>50113001</v>
      </c>
      <c r="F47" s="750" t="s">
        <v>621</v>
      </c>
      <c r="G47" s="749" t="s">
        <v>622</v>
      </c>
      <c r="H47" s="749">
        <v>102477</v>
      </c>
      <c r="I47" s="749">
        <v>2477</v>
      </c>
      <c r="J47" s="749" t="s">
        <v>693</v>
      </c>
      <c r="K47" s="749" t="s">
        <v>694</v>
      </c>
      <c r="L47" s="752">
        <v>40.170000000000009</v>
      </c>
      <c r="M47" s="752">
        <v>20</v>
      </c>
      <c r="N47" s="753">
        <v>803.4000000000002</v>
      </c>
    </row>
    <row r="48" spans="1:14" ht="14.4" customHeight="1" x14ac:dyDescent="0.3">
      <c r="A48" s="747" t="s">
        <v>588</v>
      </c>
      <c r="B48" s="748" t="s">
        <v>589</v>
      </c>
      <c r="C48" s="749" t="s">
        <v>601</v>
      </c>
      <c r="D48" s="750" t="s">
        <v>602</v>
      </c>
      <c r="E48" s="751">
        <v>50113001</v>
      </c>
      <c r="F48" s="750" t="s">
        <v>621</v>
      </c>
      <c r="G48" s="749" t="s">
        <v>622</v>
      </c>
      <c r="H48" s="749">
        <v>102478</v>
      </c>
      <c r="I48" s="749">
        <v>2478</v>
      </c>
      <c r="J48" s="749" t="s">
        <v>693</v>
      </c>
      <c r="K48" s="749" t="s">
        <v>695</v>
      </c>
      <c r="L48" s="752">
        <v>77.466904761904757</v>
      </c>
      <c r="M48" s="752">
        <v>42</v>
      </c>
      <c r="N48" s="753">
        <v>3253.6099999999997</v>
      </c>
    </row>
    <row r="49" spans="1:14" ht="14.4" customHeight="1" x14ac:dyDescent="0.3">
      <c r="A49" s="747" t="s">
        <v>588</v>
      </c>
      <c r="B49" s="748" t="s">
        <v>589</v>
      </c>
      <c r="C49" s="749" t="s">
        <v>601</v>
      </c>
      <c r="D49" s="750" t="s">
        <v>602</v>
      </c>
      <c r="E49" s="751">
        <v>50113001</v>
      </c>
      <c r="F49" s="750" t="s">
        <v>621</v>
      </c>
      <c r="G49" s="749" t="s">
        <v>622</v>
      </c>
      <c r="H49" s="749">
        <v>208695</v>
      </c>
      <c r="I49" s="749">
        <v>208695</v>
      </c>
      <c r="J49" s="749" t="s">
        <v>693</v>
      </c>
      <c r="K49" s="749" t="s">
        <v>695</v>
      </c>
      <c r="L49" s="752">
        <v>77.430967741935476</v>
      </c>
      <c r="M49" s="752">
        <v>31</v>
      </c>
      <c r="N49" s="753">
        <v>2400.3599999999997</v>
      </c>
    </row>
    <row r="50" spans="1:14" ht="14.4" customHeight="1" x14ac:dyDescent="0.3">
      <c r="A50" s="747" t="s">
        <v>588</v>
      </c>
      <c r="B50" s="748" t="s">
        <v>589</v>
      </c>
      <c r="C50" s="749" t="s">
        <v>601</v>
      </c>
      <c r="D50" s="750" t="s">
        <v>602</v>
      </c>
      <c r="E50" s="751">
        <v>50113001</v>
      </c>
      <c r="F50" s="750" t="s">
        <v>621</v>
      </c>
      <c r="G50" s="749" t="s">
        <v>622</v>
      </c>
      <c r="H50" s="749">
        <v>846346</v>
      </c>
      <c r="I50" s="749">
        <v>119672</v>
      </c>
      <c r="J50" s="749" t="s">
        <v>696</v>
      </c>
      <c r="K50" s="749" t="s">
        <v>697</v>
      </c>
      <c r="L50" s="752">
        <v>115.55000000000001</v>
      </c>
      <c r="M50" s="752">
        <v>12</v>
      </c>
      <c r="N50" s="753">
        <v>1386.6000000000001</v>
      </c>
    </row>
    <row r="51" spans="1:14" ht="14.4" customHeight="1" x14ac:dyDescent="0.3">
      <c r="A51" s="747" t="s">
        <v>588</v>
      </c>
      <c r="B51" s="748" t="s">
        <v>589</v>
      </c>
      <c r="C51" s="749" t="s">
        <v>601</v>
      </c>
      <c r="D51" s="750" t="s">
        <v>602</v>
      </c>
      <c r="E51" s="751">
        <v>50113001</v>
      </c>
      <c r="F51" s="750" t="s">
        <v>621</v>
      </c>
      <c r="G51" s="749" t="s">
        <v>622</v>
      </c>
      <c r="H51" s="749">
        <v>183318</v>
      </c>
      <c r="I51" s="749">
        <v>83318</v>
      </c>
      <c r="J51" s="749" t="s">
        <v>698</v>
      </c>
      <c r="K51" s="749" t="s">
        <v>699</v>
      </c>
      <c r="L51" s="752">
        <v>23.510000000000019</v>
      </c>
      <c r="M51" s="752">
        <v>1</v>
      </c>
      <c r="N51" s="753">
        <v>23.510000000000019</v>
      </c>
    </row>
    <row r="52" spans="1:14" ht="14.4" customHeight="1" x14ac:dyDescent="0.3">
      <c r="A52" s="747" t="s">
        <v>588</v>
      </c>
      <c r="B52" s="748" t="s">
        <v>589</v>
      </c>
      <c r="C52" s="749" t="s">
        <v>601</v>
      </c>
      <c r="D52" s="750" t="s">
        <v>602</v>
      </c>
      <c r="E52" s="751">
        <v>50113001</v>
      </c>
      <c r="F52" s="750" t="s">
        <v>621</v>
      </c>
      <c r="G52" s="749" t="s">
        <v>622</v>
      </c>
      <c r="H52" s="749">
        <v>103542</v>
      </c>
      <c r="I52" s="749">
        <v>3542</v>
      </c>
      <c r="J52" s="749" t="s">
        <v>700</v>
      </c>
      <c r="K52" s="749" t="s">
        <v>701</v>
      </c>
      <c r="L52" s="752">
        <v>35.569999999999986</v>
      </c>
      <c r="M52" s="752">
        <v>1</v>
      </c>
      <c r="N52" s="753">
        <v>35.569999999999986</v>
      </c>
    </row>
    <row r="53" spans="1:14" ht="14.4" customHeight="1" x14ac:dyDescent="0.3">
      <c r="A53" s="747" t="s">
        <v>588</v>
      </c>
      <c r="B53" s="748" t="s">
        <v>589</v>
      </c>
      <c r="C53" s="749" t="s">
        <v>601</v>
      </c>
      <c r="D53" s="750" t="s">
        <v>602</v>
      </c>
      <c r="E53" s="751">
        <v>50113001</v>
      </c>
      <c r="F53" s="750" t="s">
        <v>621</v>
      </c>
      <c r="G53" s="749" t="s">
        <v>622</v>
      </c>
      <c r="H53" s="749">
        <v>103645</v>
      </c>
      <c r="I53" s="749">
        <v>3645</v>
      </c>
      <c r="J53" s="749" t="s">
        <v>702</v>
      </c>
      <c r="K53" s="749" t="s">
        <v>703</v>
      </c>
      <c r="L53" s="752">
        <v>69.92</v>
      </c>
      <c r="M53" s="752">
        <v>1</v>
      </c>
      <c r="N53" s="753">
        <v>69.92</v>
      </c>
    </row>
    <row r="54" spans="1:14" ht="14.4" customHeight="1" x14ac:dyDescent="0.3">
      <c r="A54" s="747" t="s">
        <v>588</v>
      </c>
      <c r="B54" s="748" t="s">
        <v>589</v>
      </c>
      <c r="C54" s="749" t="s">
        <v>601</v>
      </c>
      <c r="D54" s="750" t="s">
        <v>602</v>
      </c>
      <c r="E54" s="751">
        <v>50113001</v>
      </c>
      <c r="F54" s="750" t="s">
        <v>621</v>
      </c>
      <c r="G54" s="749" t="s">
        <v>622</v>
      </c>
      <c r="H54" s="749">
        <v>192143</v>
      </c>
      <c r="I54" s="749">
        <v>192143</v>
      </c>
      <c r="J54" s="749" t="s">
        <v>704</v>
      </c>
      <c r="K54" s="749" t="s">
        <v>705</v>
      </c>
      <c r="L54" s="752">
        <v>214.62</v>
      </c>
      <c r="M54" s="752">
        <v>4</v>
      </c>
      <c r="N54" s="753">
        <v>858.48</v>
      </c>
    </row>
    <row r="55" spans="1:14" ht="14.4" customHeight="1" x14ac:dyDescent="0.3">
      <c r="A55" s="747" t="s">
        <v>588</v>
      </c>
      <c r="B55" s="748" t="s">
        <v>589</v>
      </c>
      <c r="C55" s="749" t="s">
        <v>601</v>
      </c>
      <c r="D55" s="750" t="s">
        <v>602</v>
      </c>
      <c r="E55" s="751">
        <v>50113001</v>
      </c>
      <c r="F55" s="750" t="s">
        <v>621</v>
      </c>
      <c r="G55" s="749" t="s">
        <v>622</v>
      </c>
      <c r="H55" s="749">
        <v>153641</v>
      </c>
      <c r="I55" s="749">
        <v>53641</v>
      </c>
      <c r="J55" s="749" t="s">
        <v>706</v>
      </c>
      <c r="K55" s="749" t="s">
        <v>707</v>
      </c>
      <c r="L55" s="752">
        <v>37.9</v>
      </c>
      <c r="M55" s="752">
        <v>1</v>
      </c>
      <c r="N55" s="753">
        <v>37.9</v>
      </c>
    </row>
    <row r="56" spans="1:14" ht="14.4" customHeight="1" x14ac:dyDescent="0.3">
      <c r="A56" s="747" t="s">
        <v>588</v>
      </c>
      <c r="B56" s="748" t="s">
        <v>589</v>
      </c>
      <c r="C56" s="749" t="s">
        <v>601</v>
      </c>
      <c r="D56" s="750" t="s">
        <v>602</v>
      </c>
      <c r="E56" s="751">
        <v>50113001</v>
      </c>
      <c r="F56" s="750" t="s">
        <v>621</v>
      </c>
      <c r="G56" s="749" t="s">
        <v>622</v>
      </c>
      <c r="H56" s="749">
        <v>102479</v>
      </c>
      <c r="I56" s="749">
        <v>2479</v>
      </c>
      <c r="J56" s="749" t="s">
        <v>708</v>
      </c>
      <c r="K56" s="749" t="s">
        <v>709</v>
      </c>
      <c r="L56" s="752">
        <v>65.804999999999993</v>
      </c>
      <c r="M56" s="752">
        <v>4</v>
      </c>
      <c r="N56" s="753">
        <v>263.21999999999997</v>
      </c>
    </row>
    <row r="57" spans="1:14" ht="14.4" customHeight="1" x14ac:dyDescent="0.3">
      <c r="A57" s="747" t="s">
        <v>588</v>
      </c>
      <c r="B57" s="748" t="s">
        <v>589</v>
      </c>
      <c r="C57" s="749" t="s">
        <v>601</v>
      </c>
      <c r="D57" s="750" t="s">
        <v>602</v>
      </c>
      <c r="E57" s="751">
        <v>50113001</v>
      </c>
      <c r="F57" s="750" t="s">
        <v>621</v>
      </c>
      <c r="G57" s="749" t="s">
        <v>622</v>
      </c>
      <c r="H57" s="749">
        <v>154539</v>
      </c>
      <c r="I57" s="749">
        <v>54539</v>
      </c>
      <c r="J57" s="749" t="s">
        <v>710</v>
      </c>
      <c r="K57" s="749" t="s">
        <v>711</v>
      </c>
      <c r="L57" s="752">
        <v>60.222727272727276</v>
      </c>
      <c r="M57" s="752">
        <v>11</v>
      </c>
      <c r="N57" s="753">
        <v>662.45</v>
      </c>
    </row>
    <row r="58" spans="1:14" ht="14.4" customHeight="1" x14ac:dyDescent="0.3">
      <c r="A58" s="747" t="s">
        <v>588</v>
      </c>
      <c r="B58" s="748" t="s">
        <v>589</v>
      </c>
      <c r="C58" s="749" t="s">
        <v>601</v>
      </c>
      <c r="D58" s="750" t="s">
        <v>602</v>
      </c>
      <c r="E58" s="751">
        <v>50113001</v>
      </c>
      <c r="F58" s="750" t="s">
        <v>621</v>
      </c>
      <c r="G58" s="749" t="s">
        <v>638</v>
      </c>
      <c r="H58" s="749">
        <v>181456</v>
      </c>
      <c r="I58" s="749">
        <v>81456</v>
      </c>
      <c r="J58" s="749" t="s">
        <v>712</v>
      </c>
      <c r="K58" s="749" t="s">
        <v>713</v>
      </c>
      <c r="L58" s="752">
        <v>66.730000000000047</v>
      </c>
      <c r="M58" s="752">
        <v>1</v>
      </c>
      <c r="N58" s="753">
        <v>66.730000000000047</v>
      </c>
    </row>
    <row r="59" spans="1:14" ht="14.4" customHeight="1" x14ac:dyDescent="0.3">
      <c r="A59" s="747" t="s">
        <v>588</v>
      </c>
      <c r="B59" s="748" t="s">
        <v>589</v>
      </c>
      <c r="C59" s="749" t="s">
        <v>601</v>
      </c>
      <c r="D59" s="750" t="s">
        <v>602</v>
      </c>
      <c r="E59" s="751">
        <v>50113001</v>
      </c>
      <c r="F59" s="750" t="s">
        <v>621</v>
      </c>
      <c r="G59" s="749" t="s">
        <v>638</v>
      </c>
      <c r="H59" s="749">
        <v>215715</v>
      </c>
      <c r="I59" s="749">
        <v>215715</v>
      </c>
      <c r="J59" s="749" t="s">
        <v>712</v>
      </c>
      <c r="K59" s="749" t="s">
        <v>713</v>
      </c>
      <c r="L59" s="752">
        <v>66.496000000000009</v>
      </c>
      <c r="M59" s="752">
        <v>10</v>
      </c>
      <c r="N59" s="753">
        <v>664.96000000000015</v>
      </c>
    </row>
    <row r="60" spans="1:14" ht="14.4" customHeight="1" x14ac:dyDescent="0.3">
      <c r="A60" s="747" t="s">
        <v>588</v>
      </c>
      <c r="B60" s="748" t="s">
        <v>589</v>
      </c>
      <c r="C60" s="749" t="s">
        <v>601</v>
      </c>
      <c r="D60" s="750" t="s">
        <v>602</v>
      </c>
      <c r="E60" s="751">
        <v>50113001</v>
      </c>
      <c r="F60" s="750" t="s">
        <v>621</v>
      </c>
      <c r="G60" s="749" t="s">
        <v>622</v>
      </c>
      <c r="H60" s="749">
        <v>905098</v>
      </c>
      <c r="I60" s="749">
        <v>23989</v>
      </c>
      <c r="J60" s="749" t="s">
        <v>714</v>
      </c>
      <c r="K60" s="749" t="s">
        <v>590</v>
      </c>
      <c r="L60" s="752">
        <v>417.01371339603691</v>
      </c>
      <c r="M60" s="752">
        <v>4</v>
      </c>
      <c r="N60" s="753">
        <v>1668.0548535841476</v>
      </c>
    </row>
    <row r="61" spans="1:14" ht="14.4" customHeight="1" x14ac:dyDescent="0.3">
      <c r="A61" s="747" t="s">
        <v>588</v>
      </c>
      <c r="B61" s="748" t="s">
        <v>589</v>
      </c>
      <c r="C61" s="749" t="s">
        <v>601</v>
      </c>
      <c r="D61" s="750" t="s">
        <v>602</v>
      </c>
      <c r="E61" s="751">
        <v>50113001</v>
      </c>
      <c r="F61" s="750" t="s">
        <v>621</v>
      </c>
      <c r="G61" s="749" t="s">
        <v>622</v>
      </c>
      <c r="H61" s="749">
        <v>920154</v>
      </c>
      <c r="I61" s="749">
        <v>0</v>
      </c>
      <c r="J61" s="749" t="s">
        <v>715</v>
      </c>
      <c r="K61" s="749" t="s">
        <v>590</v>
      </c>
      <c r="L61" s="752">
        <v>306.74257272359353</v>
      </c>
      <c r="M61" s="752">
        <v>34</v>
      </c>
      <c r="N61" s="753">
        <v>10429.247472602179</v>
      </c>
    </row>
    <row r="62" spans="1:14" ht="14.4" customHeight="1" x14ac:dyDescent="0.3">
      <c r="A62" s="747" t="s">
        <v>588</v>
      </c>
      <c r="B62" s="748" t="s">
        <v>589</v>
      </c>
      <c r="C62" s="749" t="s">
        <v>601</v>
      </c>
      <c r="D62" s="750" t="s">
        <v>602</v>
      </c>
      <c r="E62" s="751">
        <v>50113001</v>
      </c>
      <c r="F62" s="750" t="s">
        <v>621</v>
      </c>
      <c r="G62" s="749" t="s">
        <v>622</v>
      </c>
      <c r="H62" s="749">
        <v>846873</v>
      </c>
      <c r="I62" s="749">
        <v>82012</v>
      </c>
      <c r="J62" s="749" t="s">
        <v>716</v>
      </c>
      <c r="K62" s="749" t="s">
        <v>590</v>
      </c>
      <c r="L62" s="752">
        <v>225.91800231263954</v>
      </c>
      <c r="M62" s="752">
        <v>5</v>
      </c>
      <c r="N62" s="753">
        <v>1129.5900115631978</v>
      </c>
    </row>
    <row r="63" spans="1:14" ht="14.4" customHeight="1" x14ac:dyDescent="0.3">
      <c r="A63" s="747" t="s">
        <v>588</v>
      </c>
      <c r="B63" s="748" t="s">
        <v>589</v>
      </c>
      <c r="C63" s="749" t="s">
        <v>601</v>
      </c>
      <c r="D63" s="750" t="s">
        <v>602</v>
      </c>
      <c r="E63" s="751">
        <v>50113001</v>
      </c>
      <c r="F63" s="750" t="s">
        <v>621</v>
      </c>
      <c r="G63" s="749" t="s">
        <v>622</v>
      </c>
      <c r="H63" s="749">
        <v>140564</v>
      </c>
      <c r="I63" s="749">
        <v>40564</v>
      </c>
      <c r="J63" s="749" t="s">
        <v>717</v>
      </c>
      <c r="K63" s="749" t="s">
        <v>718</v>
      </c>
      <c r="L63" s="752">
        <v>13.88</v>
      </c>
      <c r="M63" s="752">
        <v>1</v>
      </c>
      <c r="N63" s="753">
        <v>13.88</v>
      </c>
    </row>
    <row r="64" spans="1:14" ht="14.4" customHeight="1" x14ac:dyDescent="0.3">
      <c r="A64" s="747" t="s">
        <v>588</v>
      </c>
      <c r="B64" s="748" t="s">
        <v>589</v>
      </c>
      <c r="C64" s="749" t="s">
        <v>601</v>
      </c>
      <c r="D64" s="750" t="s">
        <v>602</v>
      </c>
      <c r="E64" s="751">
        <v>50113001</v>
      </c>
      <c r="F64" s="750" t="s">
        <v>621</v>
      </c>
      <c r="G64" s="749" t="s">
        <v>622</v>
      </c>
      <c r="H64" s="749">
        <v>192202</v>
      </c>
      <c r="I64" s="749">
        <v>192202</v>
      </c>
      <c r="J64" s="749" t="s">
        <v>719</v>
      </c>
      <c r="K64" s="749" t="s">
        <v>720</v>
      </c>
      <c r="L64" s="752">
        <v>88.47999999999999</v>
      </c>
      <c r="M64" s="752">
        <v>1</v>
      </c>
      <c r="N64" s="753">
        <v>88.47999999999999</v>
      </c>
    </row>
    <row r="65" spans="1:14" ht="14.4" customHeight="1" x14ac:dyDescent="0.3">
      <c r="A65" s="747" t="s">
        <v>588</v>
      </c>
      <c r="B65" s="748" t="s">
        <v>589</v>
      </c>
      <c r="C65" s="749" t="s">
        <v>601</v>
      </c>
      <c r="D65" s="750" t="s">
        <v>602</v>
      </c>
      <c r="E65" s="751">
        <v>50113001</v>
      </c>
      <c r="F65" s="750" t="s">
        <v>621</v>
      </c>
      <c r="G65" s="749" t="s">
        <v>622</v>
      </c>
      <c r="H65" s="749">
        <v>102818</v>
      </c>
      <c r="I65" s="749">
        <v>2818</v>
      </c>
      <c r="J65" s="749" t="s">
        <v>721</v>
      </c>
      <c r="K65" s="749" t="s">
        <v>722</v>
      </c>
      <c r="L65" s="752">
        <v>112.06800000000001</v>
      </c>
      <c r="M65" s="752">
        <v>5</v>
      </c>
      <c r="N65" s="753">
        <v>560.34</v>
      </c>
    </row>
    <row r="66" spans="1:14" ht="14.4" customHeight="1" x14ac:dyDescent="0.3">
      <c r="A66" s="747" t="s">
        <v>588</v>
      </c>
      <c r="B66" s="748" t="s">
        <v>589</v>
      </c>
      <c r="C66" s="749" t="s">
        <v>601</v>
      </c>
      <c r="D66" s="750" t="s">
        <v>602</v>
      </c>
      <c r="E66" s="751">
        <v>50113001</v>
      </c>
      <c r="F66" s="750" t="s">
        <v>621</v>
      </c>
      <c r="G66" s="749" t="s">
        <v>622</v>
      </c>
      <c r="H66" s="749">
        <v>202924</v>
      </c>
      <c r="I66" s="749">
        <v>202924</v>
      </c>
      <c r="J66" s="749" t="s">
        <v>721</v>
      </c>
      <c r="K66" s="749" t="s">
        <v>723</v>
      </c>
      <c r="L66" s="752">
        <v>81.910000000000011</v>
      </c>
      <c r="M66" s="752">
        <v>1</v>
      </c>
      <c r="N66" s="753">
        <v>81.910000000000011</v>
      </c>
    </row>
    <row r="67" spans="1:14" ht="14.4" customHeight="1" x14ac:dyDescent="0.3">
      <c r="A67" s="747" t="s">
        <v>588</v>
      </c>
      <c r="B67" s="748" t="s">
        <v>589</v>
      </c>
      <c r="C67" s="749" t="s">
        <v>601</v>
      </c>
      <c r="D67" s="750" t="s">
        <v>602</v>
      </c>
      <c r="E67" s="751">
        <v>50113001</v>
      </c>
      <c r="F67" s="750" t="s">
        <v>621</v>
      </c>
      <c r="G67" s="749" t="s">
        <v>622</v>
      </c>
      <c r="H67" s="749">
        <v>197026</v>
      </c>
      <c r="I67" s="749">
        <v>97026</v>
      </c>
      <c r="J67" s="749" t="s">
        <v>724</v>
      </c>
      <c r="K67" s="749" t="s">
        <v>725</v>
      </c>
      <c r="L67" s="752">
        <v>121.77000000000005</v>
      </c>
      <c r="M67" s="752">
        <v>1</v>
      </c>
      <c r="N67" s="753">
        <v>121.77000000000005</v>
      </c>
    </row>
    <row r="68" spans="1:14" ht="14.4" customHeight="1" x14ac:dyDescent="0.3">
      <c r="A68" s="747" t="s">
        <v>588</v>
      </c>
      <c r="B68" s="748" t="s">
        <v>589</v>
      </c>
      <c r="C68" s="749" t="s">
        <v>601</v>
      </c>
      <c r="D68" s="750" t="s">
        <v>602</v>
      </c>
      <c r="E68" s="751">
        <v>50113001</v>
      </c>
      <c r="F68" s="750" t="s">
        <v>621</v>
      </c>
      <c r="G68" s="749" t="s">
        <v>622</v>
      </c>
      <c r="H68" s="749">
        <v>202796</v>
      </c>
      <c r="I68" s="749">
        <v>202796</v>
      </c>
      <c r="J68" s="749" t="s">
        <v>726</v>
      </c>
      <c r="K68" s="749" t="s">
        <v>727</v>
      </c>
      <c r="L68" s="752">
        <v>295.27999999999992</v>
      </c>
      <c r="M68" s="752">
        <v>1</v>
      </c>
      <c r="N68" s="753">
        <v>295.27999999999992</v>
      </c>
    </row>
    <row r="69" spans="1:14" ht="14.4" customHeight="1" x14ac:dyDescent="0.3">
      <c r="A69" s="747" t="s">
        <v>588</v>
      </c>
      <c r="B69" s="748" t="s">
        <v>589</v>
      </c>
      <c r="C69" s="749" t="s">
        <v>601</v>
      </c>
      <c r="D69" s="750" t="s">
        <v>602</v>
      </c>
      <c r="E69" s="751">
        <v>50113001</v>
      </c>
      <c r="F69" s="750" t="s">
        <v>621</v>
      </c>
      <c r="G69" s="749" t="s">
        <v>622</v>
      </c>
      <c r="H69" s="749">
        <v>187076</v>
      </c>
      <c r="I69" s="749">
        <v>87076</v>
      </c>
      <c r="J69" s="749" t="s">
        <v>728</v>
      </c>
      <c r="K69" s="749" t="s">
        <v>729</v>
      </c>
      <c r="L69" s="752">
        <v>126.36000000000004</v>
      </c>
      <c r="M69" s="752">
        <v>1</v>
      </c>
      <c r="N69" s="753">
        <v>126.36000000000004</v>
      </c>
    </row>
    <row r="70" spans="1:14" ht="14.4" customHeight="1" x14ac:dyDescent="0.3">
      <c r="A70" s="747" t="s">
        <v>588</v>
      </c>
      <c r="B70" s="748" t="s">
        <v>589</v>
      </c>
      <c r="C70" s="749" t="s">
        <v>601</v>
      </c>
      <c r="D70" s="750" t="s">
        <v>602</v>
      </c>
      <c r="E70" s="751">
        <v>50113001</v>
      </c>
      <c r="F70" s="750" t="s">
        <v>621</v>
      </c>
      <c r="G70" s="749" t="s">
        <v>622</v>
      </c>
      <c r="H70" s="749">
        <v>192757</v>
      </c>
      <c r="I70" s="749">
        <v>92757</v>
      </c>
      <c r="J70" s="749" t="s">
        <v>728</v>
      </c>
      <c r="K70" s="749" t="s">
        <v>730</v>
      </c>
      <c r="L70" s="752">
        <v>74.859999999999985</v>
      </c>
      <c r="M70" s="752">
        <v>1</v>
      </c>
      <c r="N70" s="753">
        <v>74.859999999999985</v>
      </c>
    </row>
    <row r="71" spans="1:14" ht="14.4" customHeight="1" x14ac:dyDescent="0.3">
      <c r="A71" s="747" t="s">
        <v>588</v>
      </c>
      <c r="B71" s="748" t="s">
        <v>589</v>
      </c>
      <c r="C71" s="749" t="s">
        <v>601</v>
      </c>
      <c r="D71" s="750" t="s">
        <v>602</v>
      </c>
      <c r="E71" s="751">
        <v>50113001</v>
      </c>
      <c r="F71" s="750" t="s">
        <v>621</v>
      </c>
      <c r="G71" s="749" t="s">
        <v>622</v>
      </c>
      <c r="H71" s="749">
        <v>846413</v>
      </c>
      <c r="I71" s="749">
        <v>57585</v>
      </c>
      <c r="J71" s="749" t="s">
        <v>731</v>
      </c>
      <c r="K71" s="749" t="s">
        <v>732</v>
      </c>
      <c r="L71" s="752">
        <v>133.81500000000003</v>
      </c>
      <c r="M71" s="752">
        <v>2</v>
      </c>
      <c r="N71" s="753">
        <v>267.63000000000005</v>
      </c>
    </row>
    <row r="72" spans="1:14" ht="14.4" customHeight="1" x14ac:dyDescent="0.3">
      <c r="A72" s="747" t="s">
        <v>588</v>
      </c>
      <c r="B72" s="748" t="s">
        <v>589</v>
      </c>
      <c r="C72" s="749" t="s">
        <v>601</v>
      </c>
      <c r="D72" s="750" t="s">
        <v>602</v>
      </c>
      <c r="E72" s="751">
        <v>50113001</v>
      </c>
      <c r="F72" s="750" t="s">
        <v>621</v>
      </c>
      <c r="G72" s="749" t="s">
        <v>622</v>
      </c>
      <c r="H72" s="749">
        <v>181293</v>
      </c>
      <c r="I72" s="749">
        <v>181293</v>
      </c>
      <c r="J72" s="749" t="s">
        <v>733</v>
      </c>
      <c r="K72" s="749" t="s">
        <v>734</v>
      </c>
      <c r="L72" s="752">
        <v>202.10000000000002</v>
      </c>
      <c r="M72" s="752">
        <v>1</v>
      </c>
      <c r="N72" s="753">
        <v>202.10000000000002</v>
      </c>
    </row>
    <row r="73" spans="1:14" ht="14.4" customHeight="1" x14ac:dyDescent="0.3">
      <c r="A73" s="747" t="s">
        <v>588</v>
      </c>
      <c r="B73" s="748" t="s">
        <v>589</v>
      </c>
      <c r="C73" s="749" t="s">
        <v>601</v>
      </c>
      <c r="D73" s="750" t="s">
        <v>602</v>
      </c>
      <c r="E73" s="751">
        <v>50113001</v>
      </c>
      <c r="F73" s="750" t="s">
        <v>621</v>
      </c>
      <c r="G73" s="749" t="s">
        <v>622</v>
      </c>
      <c r="H73" s="749">
        <v>214902</v>
      </c>
      <c r="I73" s="749">
        <v>214902</v>
      </c>
      <c r="J73" s="749" t="s">
        <v>735</v>
      </c>
      <c r="K73" s="749" t="s">
        <v>736</v>
      </c>
      <c r="L73" s="752">
        <v>56.85</v>
      </c>
      <c r="M73" s="752">
        <v>1</v>
      </c>
      <c r="N73" s="753">
        <v>56.85</v>
      </c>
    </row>
    <row r="74" spans="1:14" ht="14.4" customHeight="1" x14ac:dyDescent="0.3">
      <c r="A74" s="747" t="s">
        <v>588</v>
      </c>
      <c r="B74" s="748" t="s">
        <v>589</v>
      </c>
      <c r="C74" s="749" t="s">
        <v>601</v>
      </c>
      <c r="D74" s="750" t="s">
        <v>602</v>
      </c>
      <c r="E74" s="751">
        <v>50113001</v>
      </c>
      <c r="F74" s="750" t="s">
        <v>621</v>
      </c>
      <c r="G74" s="749" t="s">
        <v>622</v>
      </c>
      <c r="H74" s="749">
        <v>214906</v>
      </c>
      <c r="I74" s="749">
        <v>214906</v>
      </c>
      <c r="J74" s="749" t="s">
        <v>737</v>
      </c>
      <c r="K74" s="749" t="s">
        <v>738</v>
      </c>
      <c r="L74" s="752">
        <v>88.02</v>
      </c>
      <c r="M74" s="752">
        <v>1</v>
      </c>
      <c r="N74" s="753">
        <v>88.02</v>
      </c>
    </row>
    <row r="75" spans="1:14" ht="14.4" customHeight="1" x14ac:dyDescent="0.3">
      <c r="A75" s="747" t="s">
        <v>588</v>
      </c>
      <c r="B75" s="748" t="s">
        <v>589</v>
      </c>
      <c r="C75" s="749" t="s">
        <v>601</v>
      </c>
      <c r="D75" s="750" t="s">
        <v>602</v>
      </c>
      <c r="E75" s="751">
        <v>50113001</v>
      </c>
      <c r="F75" s="750" t="s">
        <v>621</v>
      </c>
      <c r="G75" s="749" t="s">
        <v>638</v>
      </c>
      <c r="H75" s="749">
        <v>169189</v>
      </c>
      <c r="I75" s="749">
        <v>69189</v>
      </c>
      <c r="J75" s="749" t="s">
        <v>739</v>
      </c>
      <c r="K75" s="749" t="s">
        <v>740</v>
      </c>
      <c r="L75" s="752">
        <v>61.120000000000005</v>
      </c>
      <c r="M75" s="752">
        <v>1</v>
      </c>
      <c r="N75" s="753">
        <v>61.120000000000005</v>
      </c>
    </row>
    <row r="76" spans="1:14" ht="14.4" customHeight="1" x14ac:dyDescent="0.3">
      <c r="A76" s="747" t="s">
        <v>588</v>
      </c>
      <c r="B76" s="748" t="s">
        <v>589</v>
      </c>
      <c r="C76" s="749" t="s">
        <v>601</v>
      </c>
      <c r="D76" s="750" t="s">
        <v>602</v>
      </c>
      <c r="E76" s="751">
        <v>50113001</v>
      </c>
      <c r="F76" s="750" t="s">
        <v>621</v>
      </c>
      <c r="G76" s="749" t="s">
        <v>638</v>
      </c>
      <c r="H76" s="749">
        <v>146692</v>
      </c>
      <c r="I76" s="749">
        <v>46692</v>
      </c>
      <c r="J76" s="749" t="s">
        <v>741</v>
      </c>
      <c r="K76" s="749" t="s">
        <v>742</v>
      </c>
      <c r="L76" s="752">
        <v>78.025000000000006</v>
      </c>
      <c r="M76" s="752">
        <v>2</v>
      </c>
      <c r="N76" s="753">
        <v>156.05000000000001</v>
      </c>
    </row>
    <row r="77" spans="1:14" ht="14.4" customHeight="1" x14ac:dyDescent="0.3">
      <c r="A77" s="747" t="s">
        <v>588</v>
      </c>
      <c r="B77" s="748" t="s">
        <v>589</v>
      </c>
      <c r="C77" s="749" t="s">
        <v>601</v>
      </c>
      <c r="D77" s="750" t="s">
        <v>602</v>
      </c>
      <c r="E77" s="751">
        <v>50113001</v>
      </c>
      <c r="F77" s="750" t="s">
        <v>621</v>
      </c>
      <c r="G77" s="749" t="s">
        <v>622</v>
      </c>
      <c r="H77" s="749">
        <v>214596</v>
      </c>
      <c r="I77" s="749">
        <v>214596</v>
      </c>
      <c r="J77" s="749" t="s">
        <v>743</v>
      </c>
      <c r="K77" s="749" t="s">
        <v>744</v>
      </c>
      <c r="L77" s="752">
        <v>75.25</v>
      </c>
      <c r="M77" s="752">
        <v>1</v>
      </c>
      <c r="N77" s="753">
        <v>75.25</v>
      </c>
    </row>
    <row r="78" spans="1:14" ht="14.4" customHeight="1" x14ac:dyDescent="0.3">
      <c r="A78" s="747" t="s">
        <v>588</v>
      </c>
      <c r="B78" s="748" t="s">
        <v>589</v>
      </c>
      <c r="C78" s="749" t="s">
        <v>601</v>
      </c>
      <c r="D78" s="750" t="s">
        <v>602</v>
      </c>
      <c r="E78" s="751">
        <v>50113001</v>
      </c>
      <c r="F78" s="750" t="s">
        <v>621</v>
      </c>
      <c r="G78" s="749" t="s">
        <v>622</v>
      </c>
      <c r="H78" s="749">
        <v>115390</v>
      </c>
      <c r="I78" s="749">
        <v>15390</v>
      </c>
      <c r="J78" s="749" t="s">
        <v>745</v>
      </c>
      <c r="K78" s="749" t="s">
        <v>746</v>
      </c>
      <c r="L78" s="752">
        <v>129.13000000000002</v>
      </c>
      <c r="M78" s="752">
        <v>2</v>
      </c>
      <c r="N78" s="753">
        <v>258.26000000000005</v>
      </c>
    </row>
    <row r="79" spans="1:14" ht="14.4" customHeight="1" x14ac:dyDescent="0.3">
      <c r="A79" s="747" t="s">
        <v>588</v>
      </c>
      <c r="B79" s="748" t="s">
        <v>589</v>
      </c>
      <c r="C79" s="749" t="s">
        <v>601</v>
      </c>
      <c r="D79" s="750" t="s">
        <v>602</v>
      </c>
      <c r="E79" s="751">
        <v>50113001</v>
      </c>
      <c r="F79" s="750" t="s">
        <v>621</v>
      </c>
      <c r="G79" s="749" t="s">
        <v>622</v>
      </c>
      <c r="H79" s="749">
        <v>115496</v>
      </c>
      <c r="I79" s="749">
        <v>15496</v>
      </c>
      <c r="J79" s="749" t="s">
        <v>747</v>
      </c>
      <c r="K79" s="749" t="s">
        <v>748</v>
      </c>
      <c r="L79" s="752">
        <v>142.89916891040775</v>
      </c>
      <c r="M79" s="752">
        <v>1</v>
      </c>
      <c r="N79" s="753">
        <v>142.89916891040775</v>
      </c>
    </row>
    <row r="80" spans="1:14" ht="14.4" customHeight="1" x14ac:dyDescent="0.3">
      <c r="A80" s="747" t="s">
        <v>588</v>
      </c>
      <c r="B80" s="748" t="s">
        <v>589</v>
      </c>
      <c r="C80" s="749" t="s">
        <v>601</v>
      </c>
      <c r="D80" s="750" t="s">
        <v>602</v>
      </c>
      <c r="E80" s="751">
        <v>50113001</v>
      </c>
      <c r="F80" s="750" t="s">
        <v>621</v>
      </c>
      <c r="G80" s="749" t="s">
        <v>622</v>
      </c>
      <c r="H80" s="749">
        <v>842056</v>
      </c>
      <c r="I80" s="749">
        <v>2426</v>
      </c>
      <c r="J80" s="749" t="s">
        <v>749</v>
      </c>
      <c r="K80" s="749" t="s">
        <v>750</v>
      </c>
      <c r="L80" s="752">
        <v>60.9</v>
      </c>
      <c r="M80" s="752">
        <v>1</v>
      </c>
      <c r="N80" s="753">
        <v>60.9</v>
      </c>
    </row>
    <row r="81" spans="1:14" ht="14.4" customHeight="1" x14ac:dyDescent="0.3">
      <c r="A81" s="747" t="s">
        <v>588</v>
      </c>
      <c r="B81" s="748" t="s">
        <v>589</v>
      </c>
      <c r="C81" s="749" t="s">
        <v>601</v>
      </c>
      <c r="D81" s="750" t="s">
        <v>602</v>
      </c>
      <c r="E81" s="751">
        <v>50113001</v>
      </c>
      <c r="F81" s="750" t="s">
        <v>621</v>
      </c>
      <c r="G81" s="749" t="s">
        <v>622</v>
      </c>
      <c r="H81" s="749">
        <v>59571</v>
      </c>
      <c r="I81" s="749">
        <v>59571</v>
      </c>
      <c r="J81" s="749" t="s">
        <v>751</v>
      </c>
      <c r="K81" s="749" t="s">
        <v>752</v>
      </c>
      <c r="L81" s="752">
        <v>236.66900000000001</v>
      </c>
      <c r="M81" s="752">
        <v>10</v>
      </c>
      <c r="N81" s="753">
        <v>2366.69</v>
      </c>
    </row>
    <row r="82" spans="1:14" ht="14.4" customHeight="1" x14ac:dyDescent="0.3">
      <c r="A82" s="747" t="s">
        <v>588</v>
      </c>
      <c r="B82" s="748" t="s">
        <v>589</v>
      </c>
      <c r="C82" s="749" t="s">
        <v>601</v>
      </c>
      <c r="D82" s="750" t="s">
        <v>602</v>
      </c>
      <c r="E82" s="751">
        <v>50113001</v>
      </c>
      <c r="F82" s="750" t="s">
        <v>621</v>
      </c>
      <c r="G82" s="749" t="s">
        <v>622</v>
      </c>
      <c r="H82" s="749">
        <v>159570</v>
      </c>
      <c r="I82" s="749">
        <v>59570</v>
      </c>
      <c r="J82" s="749" t="s">
        <v>751</v>
      </c>
      <c r="K82" s="749" t="s">
        <v>753</v>
      </c>
      <c r="L82" s="752">
        <v>119.69</v>
      </c>
      <c r="M82" s="752">
        <v>8</v>
      </c>
      <c r="N82" s="753">
        <v>957.52</v>
      </c>
    </row>
    <row r="83" spans="1:14" ht="14.4" customHeight="1" x14ac:dyDescent="0.3">
      <c r="A83" s="747" t="s">
        <v>588</v>
      </c>
      <c r="B83" s="748" t="s">
        <v>589</v>
      </c>
      <c r="C83" s="749" t="s">
        <v>601</v>
      </c>
      <c r="D83" s="750" t="s">
        <v>602</v>
      </c>
      <c r="E83" s="751">
        <v>50113001</v>
      </c>
      <c r="F83" s="750" t="s">
        <v>621</v>
      </c>
      <c r="G83" s="749" t="s">
        <v>638</v>
      </c>
      <c r="H83" s="749">
        <v>114439</v>
      </c>
      <c r="I83" s="749">
        <v>14439</v>
      </c>
      <c r="J83" s="749" t="s">
        <v>754</v>
      </c>
      <c r="K83" s="749" t="s">
        <v>755</v>
      </c>
      <c r="L83" s="752">
        <v>98.79</v>
      </c>
      <c r="M83" s="752">
        <v>3</v>
      </c>
      <c r="N83" s="753">
        <v>296.37</v>
      </c>
    </row>
    <row r="84" spans="1:14" ht="14.4" customHeight="1" x14ac:dyDescent="0.3">
      <c r="A84" s="747" t="s">
        <v>588</v>
      </c>
      <c r="B84" s="748" t="s">
        <v>589</v>
      </c>
      <c r="C84" s="749" t="s">
        <v>601</v>
      </c>
      <c r="D84" s="750" t="s">
        <v>602</v>
      </c>
      <c r="E84" s="751">
        <v>50113001</v>
      </c>
      <c r="F84" s="750" t="s">
        <v>621</v>
      </c>
      <c r="G84" s="749" t="s">
        <v>590</v>
      </c>
      <c r="H84" s="749">
        <v>19117</v>
      </c>
      <c r="I84" s="749">
        <v>19117</v>
      </c>
      <c r="J84" s="749" t="s">
        <v>756</v>
      </c>
      <c r="K84" s="749" t="s">
        <v>685</v>
      </c>
      <c r="L84" s="752">
        <v>58.28</v>
      </c>
      <c r="M84" s="752">
        <v>2</v>
      </c>
      <c r="N84" s="753">
        <v>116.56</v>
      </c>
    </row>
    <row r="85" spans="1:14" ht="14.4" customHeight="1" x14ac:dyDescent="0.3">
      <c r="A85" s="747" t="s">
        <v>588</v>
      </c>
      <c r="B85" s="748" t="s">
        <v>589</v>
      </c>
      <c r="C85" s="749" t="s">
        <v>601</v>
      </c>
      <c r="D85" s="750" t="s">
        <v>602</v>
      </c>
      <c r="E85" s="751">
        <v>50113001</v>
      </c>
      <c r="F85" s="750" t="s">
        <v>621</v>
      </c>
      <c r="G85" s="749" t="s">
        <v>590</v>
      </c>
      <c r="H85" s="749">
        <v>213485</v>
      </c>
      <c r="I85" s="749">
        <v>213485</v>
      </c>
      <c r="J85" s="749" t="s">
        <v>757</v>
      </c>
      <c r="K85" s="749" t="s">
        <v>758</v>
      </c>
      <c r="L85" s="752">
        <v>721.2</v>
      </c>
      <c r="M85" s="752">
        <v>1</v>
      </c>
      <c r="N85" s="753">
        <v>721.2</v>
      </c>
    </row>
    <row r="86" spans="1:14" ht="14.4" customHeight="1" x14ac:dyDescent="0.3">
      <c r="A86" s="747" t="s">
        <v>588</v>
      </c>
      <c r="B86" s="748" t="s">
        <v>589</v>
      </c>
      <c r="C86" s="749" t="s">
        <v>601</v>
      </c>
      <c r="D86" s="750" t="s">
        <v>602</v>
      </c>
      <c r="E86" s="751">
        <v>50113001</v>
      </c>
      <c r="F86" s="750" t="s">
        <v>621</v>
      </c>
      <c r="G86" s="749" t="s">
        <v>638</v>
      </c>
      <c r="H86" s="749">
        <v>132060</v>
      </c>
      <c r="I86" s="749">
        <v>32060</v>
      </c>
      <c r="J86" s="749" t="s">
        <v>757</v>
      </c>
      <c r="K86" s="749" t="s">
        <v>759</v>
      </c>
      <c r="L86" s="752">
        <v>118.99</v>
      </c>
      <c r="M86" s="752">
        <v>2</v>
      </c>
      <c r="N86" s="753">
        <v>237.98</v>
      </c>
    </row>
    <row r="87" spans="1:14" ht="14.4" customHeight="1" x14ac:dyDescent="0.3">
      <c r="A87" s="747" t="s">
        <v>588</v>
      </c>
      <c r="B87" s="748" t="s">
        <v>589</v>
      </c>
      <c r="C87" s="749" t="s">
        <v>601</v>
      </c>
      <c r="D87" s="750" t="s">
        <v>602</v>
      </c>
      <c r="E87" s="751">
        <v>50113001</v>
      </c>
      <c r="F87" s="750" t="s">
        <v>621</v>
      </c>
      <c r="G87" s="749" t="s">
        <v>638</v>
      </c>
      <c r="H87" s="749">
        <v>132063</v>
      </c>
      <c r="I87" s="749">
        <v>32063</v>
      </c>
      <c r="J87" s="749" t="s">
        <v>757</v>
      </c>
      <c r="K87" s="749" t="s">
        <v>758</v>
      </c>
      <c r="L87" s="752">
        <v>721.2</v>
      </c>
      <c r="M87" s="752">
        <v>1</v>
      </c>
      <c r="N87" s="753">
        <v>721.2</v>
      </c>
    </row>
    <row r="88" spans="1:14" ht="14.4" customHeight="1" x14ac:dyDescent="0.3">
      <c r="A88" s="747" t="s">
        <v>588</v>
      </c>
      <c r="B88" s="748" t="s">
        <v>589</v>
      </c>
      <c r="C88" s="749" t="s">
        <v>601</v>
      </c>
      <c r="D88" s="750" t="s">
        <v>602</v>
      </c>
      <c r="E88" s="751">
        <v>50113001</v>
      </c>
      <c r="F88" s="750" t="s">
        <v>621</v>
      </c>
      <c r="G88" s="749" t="s">
        <v>638</v>
      </c>
      <c r="H88" s="749">
        <v>213487</v>
      </c>
      <c r="I88" s="749">
        <v>213487</v>
      </c>
      <c r="J88" s="749" t="s">
        <v>757</v>
      </c>
      <c r="K88" s="749" t="s">
        <v>760</v>
      </c>
      <c r="L88" s="752">
        <v>286.66000000000003</v>
      </c>
      <c r="M88" s="752">
        <v>6</v>
      </c>
      <c r="N88" s="753">
        <v>1719.96</v>
      </c>
    </row>
    <row r="89" spans="1:14" ht="14.4" customHeight="1" x14ac:dyDescent="0.3">
      <c r="A89" s="747" t="s">
        <v>588</v>
      </c>
      <c r="B89" s="748" t="s">
        <v>589</v>
      </c>
      <c r="C89" s="749" t="s">
        <v>601</v>
      </c>
      <c r="D89" s="750" t="s">
        <v>602</v>
      </c>
      <c r="E89" s="751">
        <v>50113001</v>
      </c>
      <c r="F89" s="750" t="s">
        <v>621</v>
      </c>
      <c r="G89" s="749" t="s">
        <v>638</v>
      </c>
      <c r="H89" s="749">
        <v>213489</v>
      </c>
      <c r="I89" s="749">
        <v>213489</v>
      </c>
      <c r="J89" s="749" t="s">
        <v>757</v>
      </c>
      <c r="K89" s="749" t="s">
        <v>761</v>
      </c>
      <c r="L89" s="752">
        <v>630.66000000000031</v>
      </c>
      <c r="M89" s="752">
        <v>83</v>
      </c>
      <c r="N89" s="753">
        <v>52344.780000000028</v>
      </c>
    </row>
    <row r="90" spans="1:14" ht="14.4" customHeight="1" x14ac:dyDescent="0.3">
      <c r="A90" s="747" t="s">
        <v>588</v>
      </c>
      <c r="B90" s="748" t="s">
        <v>589</v>
      </c>
      <c r="C90" s="749" t="s">
        <v>601</v>
      </c>
      <c r="D90" s="750" t="s">
        <v>602</v>
      </c>
      <c r="E90" s="751">
        <v>50113001</v>
      </c>
      <c r="F90" s="750" t="s">
        <v>621</v>
      </c>
      <c r="G90" s="749" t="s">
        <v>638</v>
      </c>
      <c r="H90" s="749">
        <v>213490</v>
      </c>
      <c r="I90" s="749">
        <v>213490</v>
      </c>
      <c r="J90" s="749" t="s">
        <v>757</v>
      </c>
      <c r="K90" s="749" t="s">
        <v>762</v>
      </c>
      <c r="L90" s="752">
        <v>913.65</v>
      </c>
      <c r="M90" s="752">
        <v>1</v>
      </c>
      <c r="N90" s="753">
        <v>913.65</v>
      </c>
    </row>
    <row r="91" spans="1:14" ht="14.4" customHeight="1" x14ac:dyDescent="0.3">
      <c r="A91" s="747" t="s">
        <v>588</v>
      </c>
      <c r="B91" s="748" t="s">
        <v>589</v>
      </c>
      <c r="C91" s="749" t="s">
        <v>601</v>
      </c>
      <c r="D91" s="750" t="s">
        <v>602</v>
      </c>
      <c r="E91" s="751">
        <v>50113001</v>
      </c>
      <c r="F91" s="750" t="s">
        <v>621</v>
      </c>
      <c r="G91" s="749" t="s">
        <v>638</v>
      </c>
      <c r="H91" s="749">
        <v>213494</v>
      </c>
      <c r="I91" s="749">
        <v>213494</v>
      </c>
      <c r="J91" s="749" t="s">
        <v>757</v>
      </c>
      <c r="K91" s="749" t="s">
        <v>763</v>
      </c>
      <c r="L91" s="752">
        <v>408.94990816326538</v>
      </c>
      <c r="M91" s="752">
        <v>98</v>
      </c>
      <c r="N91" s="753">
        <v>40077.091000000008</v>
      </c>
    </row>
    <row r="92" spans="1:14" ht="14.4" customHeight="1" x14ac:dyDescent="0.3">
      <c r="A92" s="747" t="s">
        <v>588</v>
      </c>
      <c r="B92" s="748" t="s">
        <v>589</v>
      </c>
      <c r="C92" s="749" t="s">
        <v>601</v>
      </c>
      <c r="D92" s="750" t="s">
        <v>602</v>
      </c>
      <c r="E92" s="751">
        <v>50113001</v>
      </c>
      <c r="F92" s="750" t="s">
        <v>621</v>
      </c>
      <c r="G92" s="749" t="s">
        <v>638</v>
      </c>
      <c r="H92" s="749">
        <v>159808</v>
      </c>
      <c r="I92" s="749">
        <v>59808</v>
      </c>
      <c r="J92" s="749" t="s">
        <v>764</v>
      </c>
      <c r="K92" s="749" t="s">
        <v>765</v>
      </c>
      <c r="L92" s="752">
        <v>1501.0150000000001</v>
      </c>
      <c r="M92" s="752">
        <v>1</v>
      </c>
      <c r="N92" s="753">
        <v>1501.0150000000001</v>
      </c>
    </row>
    <row r="93" spans="1:14" ht="14.4" customHeight="1" x14ac:dyDescent="0.3">
      <c r="A93" s="747" t="s">
        <v>588</v>
      </c>
      <c r="B93" s="748" t="s">
        <v>589</v>
      </c>
      <c r="C93" s="749" t="s">
        <v>601</v>
      </c>
      <c r="D93" s="750" t="s">
        <v>602</v>
      </c>
      <c r="E93" s="751">
        <v>50113001</v>
      </c>
      <c r="F93" s="750" t="s">
        <v>621</v>
      </c>
      <c r="G93" s="749" t="s">
        <v>638</v>
      </c>
      <c r="H93" s="749">
        <v>213480</v>
      </c>
      <c r="I93" s="749">
        <v>213480</v>
      </c>
      <c r="J93" s="749" t="s">
        <v>764</v>
      </c>
      <c r="K93" s="749" t="s">
        <v>761</v>
      </c>
      <c r="L93" s="752">
        <v>1106.26</v>
      </c>
      <c r="M93" s="752">
        <v>5</v>
      </c>
      <c r="N93" s="753">
        <v>5531.3</v>
      </c>
    </row>
    <row r="94" spans="1:14" ht="14.4" customHeight="1" x14ac:dyDescent="0.3">
      <c r="A94" s="747" t="s">
        <v>588</v>
      </c>
      <c r="B94" s="748" t="s">
        <v>589</v>
      </c>
      <c r="C94" s="749" t="s">
        <v>601</v>
      </c>
      <c r="D94" s="750" t="s">
        <v>602</v>
      </c>
      <c r="E94" s="751">
        <v>50113001</v>
      </c>
      <c r="F94" s="750" t="s">
        <v>621</v>
      </c>
      <c r="G94" s="749" t="s">
        <v>590</v>
      </c>
      <c r="H94" s="749">
        <v>198219</v>
      </c>
      <c r="I94" s="749">
        <v>98219</v>
      </c>
      <c r="J94" s="749" t="s">
        <v>766</v>
      </c>
      <c r="K94" s="749" t="s">
        <v>767</v>
      </c>
      <c r="L94" s="752">
        <v>60.3</v>
      </c>
      <c r="M94" s="752">
        <v>1</v>
      </c>
      <c r="N94" s="753">
        <v>60.3</v>
      </c>
    </row>
    <row r="95" spans="1:14" ht="14.4" customHeight="1" x14ac:dyDescent="0.3">
      <c r="A95" s="747" t="s">
        <v>588</v>
      </c>
      <c r="B95" s="748" t="s">
        <v>589</v>
      </c>
      <c r="C95" s="749" t="s">
        <v>601</v>
      </c>
      <c r="D95" s="750" t="s">
        <v>602</v>
      </c>
      <c r="E95" s="751">
        <v>50113001</v>
      </c>
      <c r="F95" s="750" t="s">
        <v>621</v>
      </c>
      <c r="G95" s="749" t="s">
        <v>638</v>
      </c>
      <c r="H95" s="749">
        <v>156805</v>
      </c>
      <c r="I95" s="749">
        <v>56805</v>
      </c>
      <c r="J95" s="749" t="s">
        <v>768</v>
      </c>
      <c r="K95" s="749" t="s">
        <v>769</v>
      </c>
      <c r="L95" s="752">
        <v>58.720000000000013</v>
      </c>
      <c r="M95" s="752">
        <v>1</v>
      </c>
      <c r="N95" s="753">
        <v>58.720000000000013</v>
      </c>
    </row>
    <row r="96" spans="1:14" ht="14.4" customHeight="1" x14ac:dyDescent="0.3">
      <c r="A96" s="747" t="s">
        <v>588</v>
      </c>
      <c r="B96" s="748" t="s">
        <v>589</v>
      </c>
      <c r="C96" s="749" t="s">
        <v>601</v>
      </c>
      <c r="D96" s="750" t="s">
        <v>602</v>
      </c>
      <c r="E96" s="751">
        <v>50113001</v>
      </c>
      <c r="F96" s="750" t="s">
        <v>621</v>
      </c>
      <c r="G96" s="749" t="s">
        <v>622</v>
      </c>
      <c r="H96" s="749">
        <v>31915</v>
      </c>
      <c r="I96" s="749">
        <v>31915</v>
      </c>
      <c r="J96" s="749" t="s">
        <v>770</v>
      </c>
      <c r="K96" s="749" t="s">
        <v>771</v>
      </c>
      <c r="L96" s="752">
        <v>173.68999999999997</v>
      </c>
      <c r="M96" s="752">
        <v>1</v>
      </c>
      <c r="N96" s="753">
        <v>173.68999999999997</v>
      </c>
    </row>
    <row r="97" spans="1:14" ht="14.4" customHeight="1" x14ac:dyDescent="0.3">
      <c r="A97" s="747" t="s">
        <v>588</v>
      </c>
      <c r="B97" s="748" t="s">
        <v>589</v>
      </c>
      <c r="C97" s="749" t="s">
        <v>601</v>
      </c>
      <c r="D97" s="750" t="s">
        <v>602</v>
      </c>
      <c r="E97" s="751">
        <v>50113001</v>
      </c>
      <c r="F97" s="750" t="s">
        <v>621</v>
      </c>
      <c r="G97" s="749" t="s">
        <v>638</v>
      </c>
      <c r="H97" s="749">
        <v>203171</v>
      </c>
      <c r="I97" s="749">
        <v>203171</v>
      </c>
      <c r="J97" s="749" t="s">
        <v>772</v>
      </c>
      <c r="K97" s="749" t="s">
        <v>773</v>
      </c>
      <c r="L97" s="752">
        <v>54.76</v>
      </c>
      <c r="M97" s="752">
        <v>1</v>
      </c>
      <c r="N97" s="753">
        <v>54.76</v>
      </c>
    </row>
    <row r="98" spans="1:14" ht="14.4" customHeight="1" x14ac:dyDescent="0.3">
      <c r="A98" s="747" t="s">
        <v>588</v>
      </c>
      <c r="B98" s="748" t="s">
        <v>589</v>
      </c>
      <c r="C98" s="749" t="s">
        <v>601</v>
      </c>
      <c r="D98" s="750" t="s">
        <v>602</v>
      </c>
      <c r="E98" s="751">
        <v>50113001</v>
      </c>
      <c r="F98" s="750" t="s">
        <v>621</v>
      </c>
      <c r="G98" s="749" t="s">
        <v>622</v>
      </c>
      <c r="H98" s="749">
        <v>215605</v>
      </c>
      <c r="I98" s="749">
        <v>215605</v>
      </c>
      <c r="J98" s="749" t="s">
        <v>774</v>
      </c>
      <c r="K98" s="749" t="s">
        <v>775</v>
      </c>
      <c r="L98" s="752">
        <v>28.410000000000004</v>
      </c>
      <c r="M98" s="752">
        <v>1</v>
      </c>
      <c r="N98" s="753">
        <v>28.410000000000004</v>
      </c>
    </row>
    <row r="99" spans="1:14" ht="14.4" customHeight="1" x14ac:dyDescent="0.3">
      <c r="A99" s="747" t="s">
        <v>588</v>
      </c>
      <c r="B99" s="748" t="s">
        <v>589</v>
      </c>
      <c r="C99" s="749" t="s">
        <v>601</v>
      </c>
      <c r="D99" s="750" t="s">
        <v>602</v>
      </c>
      <c r="E99" s="751">
        <v>50113001</v>
      </c>
      <c r="F99" s="750" t="s">
        <v>621</v>
      </c>
      <c r="G99" s="749" t="s">
        <v>622</v>
      </c>
      <c r="H99" s="749">
        <v>215606</v>
      </c>
      <c r="I99" s="749">
        <v>215606</v>
      </c>
      <c r="J99" s="749" t="s">
        <v>774</v>
      </c>
      <c r="K99" s="749" t="s">
        <v>776</v>
      </c>
      <c r="L99" s="752">
        <v>72.341666666666654</v>
      </c>
      <c r="M99" s="752">
        <v>6</v>
      </c>
      <c r="N99" s="753">
        <v>434.04999999999995</v>
      </c>
    </row>
    <row r="100" spans="1:14" ht="14.4" customHeight="1" x14ac:dyDescent="0.3">
      <c r="A100" s="747" t="s">
        <v>588</v>
      </c>
      <c r="B100" s="748" t="s">
        <v>589</v>
      </c>
      <c r="C100" s="749" t="s">
        <v>601</v>
      </c>
      <c r="D100" s="750" t="s">
        <v>602</v>
      </c>
      <c r="E100" s="751">
        <v>50113001</v>
      </c>
      <c r="F100" s="750" t="s">
        <v>621</v>
      </c>
      <c r="G100" s="749" t="s">
        <v>638</v>
      </c>
      <c r="H100" s="749">
        <v>180071</v>
      </c>
      <c r="I100" s="749">
        <v>180071</v>
      </c>
      <c r="J100" s="749" t="s">
        <v>777</v>
      </c>
      <c r="K100" s="749" t="s">
        <v>778</v>
      </c>
      <c r="L100" s="752">
        <v>115.81999999999996</v>
      </c>
      <c r="M100" s="752">
        <v>1</v>
      </c>
      <c r="N100" s="753">
        <v>115.81999999999996</v>
      </c>
    </row>
    <row r="101" spans="1:14" ht="14.4" customHeight="1" x14ac:dyDescent="0.3">
      <c r="A101" s="747" t="s">
        <v>588</v>
      </c>
      <c r="B101" s="748" t="s">
        <v>589</v>
      </c>
      <c r="C101" s="749" t="s">
        <v>601</v>
      </c>
      <c r="D101" s="750" t="s">
        <v>602</v>
      </c>
      <c r="E101" s="751">
        <v>50113001</v>
      </c>
      <c r="F101" s="750" t="s">
        <v>621</v>
      </c>
      <c r="G101" s="749" t="s">
        <v>638</v>
      </c>
      <c r="H101" s="749">
        <v>180080</v>
      </c>
      <c r="I101" s="749">
        <v>180080</v>
      </c>
      <c r="J101" s="749" t="s">
        <v>777</v>
      </c>
      <c r="K101" s="749" t="s">
        <v>779</v>
      </c>
      <c r="L101" s="752">
        <v>320.68999999999994</v>
      </c>
      <c r="M101" s="752">
        <v>1</v>
      </c>
      <c r="N101" s="753">
        <v>320.68999999999994</v>
      </c>
    </row>
    <row r="102" spans="1:14" ht="14.4" customHeight="1" x14ac:dyDescent="0.3">
      <c r="A102" s="747" t="s">
        <v>588</v>
      </c>
      <c r="B102" s="748" t="s">
        <v>589</v>
      </c>
      <c r="C102" s="749" t="s">
        <v>601</v>
      </c>
      <c r="D102" s="750" t="s">
        <v>602</v>
      </c>
      <c r="E102" s="751">
        <v>50113001</v>
      </c>
      <c r="F102" s="750" t="s">
        <v>621</v>
      </c>
      <c r="G102" s="749" t="s">
        <v>590</v>
      </c>
      <c r="H102" s="749">
        <v>103575</v>
      </c>
      <c r="I102" s="749">
        <v>3575</v>
      </c>
      <c r="J102" s="749" t="s">
        <v>780</v>
      </c>
      <c r="K102" s="749" t="s">
        <v>781</v>
      </c>
      <c r="L102" s="752">
        <v>66.59</v>
      </c>
      <c r="M102" s="752">
        <v>3</v>
      </c>
      <c r="N102" s="753">
        <v>199.77</v>
      </c>
    </row>
    <row r="103" spans="1:14" ht="14.4" customHeight="1" x14ac:dyDescent="0.3">
      <c r="A103" s="747" t="s">
        <v>588</v>
      </c>
      <c r="B103" s="748" t="s">
        <v>589</v>
      </c>
      <c r="C103" s="749" t="s">
        <v>601</v>
      </c>
      <c r="D103" s="750" t="s">
        <v>602</v>
      </c>
      <c r="E103" s="751">
        <v>50113001</v>
      </c>
      <c r="F103" s="750" t="s">
        <v>621</v>
      </c>
      <c r="G103" s="749" t="s">
        <v>622</v>
      </c>
      <c r="H103" s="749">
        <v>849180</v>
      </c>
      <c r="I103" s="749">
        <v>155941</v>
      </c>
      <c r="J103" s="749" t="s">
        <v>782</v>
      </c>
      <c r="K103" s="749" t="s">
        <v>783</v>
      </c>
      <c r="L103" s="752">
        <v>149.00999999999993</v>
      </c>
      <c r="M103" s="752">
        <v>2</v>
      </c>
      <c r="N103" s="753">
        <v>298.01999999999987</v>
      </c>
    </row>
    <row r="104" spans="1:14" ht="14.4" customHeight="1" x14ac:dyDescent="0.3">
      <c r="A104" s="747" t="s">
        <v>588</v>
      </c>
      <c r="B104" s="748" t="s">
        <v>589</v>
      </c>
      <c r="C104" s="749" t="s">
        <v>601</v>
      </c>
      <c r="D104" s="750" t="s">
        <v>602</v>
      </c>
      <c r="E104" s="751">
        <v>50113001</v>
      </c>
      <c r="F104" s="750" t="s">
        <v>621</v>
      </c>
      <c r="G104" s="749" t="s">
        <v>622</v>
      </c>
      <c r="H104" s="749">
        <v>849045</v>
      </c>
      <c r="I104" s="749">
        <v>155938</v>
      </c>
      <c r="J104" s="749" t="s">
        <v>784</v>
      </c>
      <c r="K104" s="749" t="s">
        <v>785</v>
      </c>
      <c r="L104" s="752">
        <v>181.64999999999998</v>
      </c>
      <c r="M104" s="752">
        <v>1</v>
      </c>
      <c r="N104" s="753">
        <v>181.64999999999998</v>
      </c>
    </row>
    <row r="105" spans="1:14" ht="14.4" customHeight="1" x14ac:dyDescent="0.3">
      <c r="A105" s="747" t="s">
        <v>588</v>
      </c>
      <c r="B105" s="748" t="s">
        <v>589</v>
      </c>
      <c r="C105" s="749" t="s">
        <v>601</v>
      </c>
      <c r="D105" s="750" t="s">
        <v>602</v>
      </c>
      <c r="E105" s="751">
        <v>50113001</v>
      </c>
      <c r="F105" s="750" t="s">
        <v>621</v>
      </c>
      <c r="G105" s="749" t="s">
        <v>638</v>
      </c>
      <c r="H105" s="749">
        <v>100308</v>
      </c>
      <c r="I105" s="749">
        <v>100308</v>
      </c>
      <c r="J105" s="749" t="s">
        <v>786</v>
      </c>
      <c r="K105" s="749" t="s">
        <v>787</v>
      </c>
      <c r="L105" s="752">
        <v>64.147999999999996</v>
      </c>
      <c r="M105" s="752">
        <v>5</v>
      </c>
      <c r="N105" s="753">
        <v>320.73999999999995</v>
      </c>
    </row>
    <row r="106" spans="1:14" ht="14.4" customHeight="1" x14ac:dyDescent="0.3">
      <c r="A106" s="747" t="s">
        <v>588</v>
      </c>
      <c r="B106" s="748" t="s">
        <v>589</v>
      </c>
      <c r="C106" s="749" t="s">
        <v>601</v>
      </c>
      <c r="D106" s="750" t="s">
        <v>602</v>
      </c>
      <c r="E106" s="751">
        <v>50113001</v>
      </c>
      <c r="F106" s="750" t="s">
        <v>621</v>
      </c>
      <c r="G106" s="749" t="s">
        <v>638</v>
      </c>
      <c r="H106" s="749">
        <v>845593</v>
      </c>
      <c r="I106" s="749">
        <v>100304</v>
      </c>
      <c r="J106" s="749" t="s">
        <v>786</v>
      </c>
      <c r="K106" s="749" t="s">
        <v>788</v>
      </c>
      <c r="L106" s="752">
        <v>68.733333333333334</v>
      </c>
      <c r="M106" s="752">
        <v>3</v>
      </c>
      <c r="N106" s="753">
        <v>206.2</v>
      </c>
    </row>
    <row r="107" spans="1:14" ht="14.4" customHeight="1" x14ac:dyDescent="0.3">
      <c r="A107" s="747" t="s">
        <v>588</v>
      </c>
      <c r="B107" s="748" t="s">
        <v>589</v>
      </c>
      <c r="C107" s="749" t="s">
        <v>601</v>
      </c>
      <c r="D107" s="750" t="s">
        <v>602</v>
      </c>
      <c r="E107" s="751">
        <v>50113001</v>
      </c>
      <c r="F107" s="750" t="s">
        <v>621</v>
      </c>
      <c r="G107" s="749" t="s">
        <v>622</v>
      </c>
      <c r="H107" s="749">
        <v>176205</v>
      </c>
      <c r="I107" s="749">
        <v>180825</v>
      </c>
      <c r="J107" s="749" t="s">
        <v>789</v>
      </c>
      <c r="K107" s="749" t="s">
        <v>695</v>
      </c>
      <c r="L107" s="752">
        <v>105.48999999999995</v>
      </c>
      <c r="M107" s="752">
        <v>1</v>
      </c>
      <c r="N107" s="753">
        <v>105.48999999999995</v>
      </c>
    </row>
    <row r="108" spans="1:14" ht="14.4" customHeight="1" x14ac:dyDescent="0.3">
      <c r="A108" s="747" t="s">
        <v>588</v>
      </c>
      <c r="B108" s="748" t="s">
        <v>589</v>
      </c>
      <c r="C108" s="749" t="s">
        <v>601</v>
      </c>
      <c r="D108" s="750" t="s">
        <v>602</v>
      </c>
      <c r="E108" s="751">
        <v>50113001</v>
      </c>
      <c r="F108" s="750" t="s">
        <v>621</v>
      </c>
      <c r="G108" s="749" t="s">
        <v>622</v>
      </c>
      <c r="H108" s="749">
        <v>124067</v>
      </c>
      <c r="I108" s="749">
        <v>124067</v>
      </c>
      <c r="J108" s="749" t="s">
        <v>790</v>
      </c>
      <c r="K108" s="749" t="s">
        <v>791</v>
      </c>
      <c r="L108" s="752">
        <v>36.530000000000015</v>
      </c>
      <c r="M108" s="752">
        <v>10</v>
      </c>
      <c r="N108" s="753">
        <v>365.30000000000013</v>
      </c>
    </row>
    <row r="109" spans="1:14" ht="14.4" customHeight="1" x14ac:dyDescent="0.3">
      <c r="A109" s="747" t="s">
        <v>588</v>
      </c>
      <c r="B109" s="748" t="s">
        <v>589</v>
      </c>
      <c r="C109" s="749" t="s">
        <v>601</v>
      </c>
      <c r="D109" s="750" t="s">
        <v>602</v>
      </c>
      <c r="E109" s="751">
        <v>50113001</v>
      </c>
      <c r="F109" s="750" t="s">
        <v>621</v>
      </c>
      <c r="G109" s="749" t="s">
        <v>622</v>
      </c>
      <c r="H109" s="749">
        <v>216572</v>
      </c>
      <c r="I109" s="749">
        <v>216572</v>
      </c>
      <c r="J109" s="749" t="s">
        <v>790</v>
      </c>
      <c r="K109" s="749" t="s">
        <v>791</v>
      </c>
      <c r="L109" s="752">
        <v>36.290000000000006</v>
      </c>
      <c r="M109" s="752">
        <v>38</v>
      </c>
      <c r="N109" s="753">
        <v>1379.0200000000002</v>
      </c>
    </row>
    <row r="110" spans="1:14" ht="14.4" customHeight="1" x14ac:dyDescent="0.3">
      <c r="A110" s="747" t="s">
        <v>588</v>
      </c>
      <c r="B110" s="748" t="s">
        <v>589</v>
      </c>
      <c r="C110" s="749" t="s">
        <v>601</v>
      </c>
      <c r="D110" s="750" t="s">
        <v>602</v>
      </c>
      <c r="E110" s="751">
        <v>50113001</v>
      </c>
      <c r="F110" s="750" t="s">
        <v>621</v>
      </c>
      <c r="G110" s="749" t="s">
        <v>622</v>
      </c>
      <c r="H110" s="749">
        <v>100168</v>
      </c>
      <c r="I110" s="749">
        <v>168</v>
      </c>
      <c r="J110" s="749" t="s">
        <v>792</v>
      </c>
      <c r="K110" s="749" t="s">
        <v>793</v>
      </c>
      <c r="L110" s="752">
        <v>43.439999999999969</v>
      </c>
      <c r="M110" s="752">
        <v>1</v>
      </c>
      <c r="N110" s="753">
        <v>43.439999999999969</v>
      </c>
    </row>
    <row r="111" spans="1:14" ht="14.4" customHeight="1" x14ac:dyDescent="0.3">
      <c r="A111" s="747" t="s">
        <v>588</v>
      </c>
      <c r="B111" s="748" t="s">
        <v>589</v>
      </c>
      <c r="C111" s="749" t="s">
        <v>601</v>
      </c>
      <c r="D111" s="750" t="s">
        <v>602</v>
      </c>
      <c r="E111" s="751">
        <v>50113001</v>
      </c>
      <c r="F111" s="750" t="s">
        <v>621</v>
      </c>
      <c r="G111" s="749" t="s">
        <v>622</v>
      </c>
      <c r="H111" s="749">
        <v>51366</v>
      </c>
      <c r="I111" s="749">
        <v>51366</v>
      </c>
      <c r="J111" s="749" t="s">
        <v>794</v>
      </c>
      <c r="K111" s="749" t="s">
        <v>795</v>
      </c>
      <c r="L111" s="752">
        <v>171.6</v>
      </c>
      <c r="M111" s="752">
        <v>10</v>
      </c>
      <c r="N111" s="753">
        <v>1716</v>
      </c>
    </row>
    <row r="112" spans="1:14" ht="14.4" customHeight="1" x14ac:dyDescent="0.3">
      <c r="A112" s="747" t="s">
        <v>588</v>
      </c>
      <c r="B112" s="748" t="s">
        <v>589</v>
      </c>
      <c r="C112" s="749" t="s">
        <v>601</v>
      </c>
      <c r="D112" s="750" t="s">
        <v>602</v>
      </c>
      <c r="E112" s="751">
        <v>50113001</v>
      </c>
      <c r="F112" s="750" t="s">
        <v>621</v>
      </c>
      <c r="G112" s="749" t="s">
        <v>622</v>
      </c>
      <c r="H112" s="749">
        <v>132082</v>
      </c>
      <c r="I112" s="749">
        <v>32082</v>
      </c>
      <c r="J112" s="749" t="s">
        <v>796</v>
      </c>
      <c r="K112" s="749" t="s">
        <v>797</v>
      </c>
      <c r="L112" s="752">
        <v>82.455000000000013</v>
      </c>
      <c r="M112" s="752">
        <v>2</v>
      </c>
      <c r="N112" s="753">
        <v>164.91000000000003</v>
      </c>
    </row>
    <row r="113" spans="1:14" ht="14.4" customHeight="1" x14ac:dyDescent="0.3">
      <c r="A113" s="747" t="s">
        <v>588</v>
      </c>
      <c r="B113" s="748" t="s">
        <v>589</v>
      </c>
      <c r="C113" s="749" t="s">
        <v>601</v>
      </c>
      <c r="D113" s="750" t="s">
        <v>602</v>
      </c>
      <c r="E113" s="751">
        <v>50113001</v>
      </c>
      <c r="F113" s="750" t="s">
        <v>621</v>
      </c>
      <c r="G113" s="749" t="s">
        <v>622</v>
      </c>
      <c r="H113" s="749">
        <v>849829</v>
      </c>
      <c r="I113" s="749">
        <v>162673</v>
      </c>
      <c r="J113" s="749" t="s">
        <v>798</v>
      </c>
      <c r="K113" s="749" t="s">
        <v>799</v>
      </c>
      <c r="L113" s="752">
        <v>56.140000000000015</v>
      </c>
      <c r="M113" s="752">
        <v>2</v>
      </c>
      <c r="N113" s="753">
        <v>112.28000000000003</v>
      </c>
    </row>
    <row r="114" spans="1:14" ht="14.4" customHeight="1" x14ac:dyDescent="0.3">
      <c r="A114" s="747" t="s">
        <v>588</v>
      </c>
      <c r="B114" s="748" t="s">
        <v>589</v>
      </c>
      <c r="C114" s="749" t="s">
        <v>601</v>
      </c>
      <c r="D114" s="750" t="s">
        <v>602</v>
      </c>
      <c r="E114" s="751">
        <v>50113001</v>
      </c>
      <c r="F114" s="750" t="s">
        <v>621</v>
      </c>
      <c r="G114" s="749" t="s">
        <v>622</v>
      </c>
      <c r="H114" s="749">
        <v>847623</v>
      </c>
      <c r="I114" s="749">
        <v>155051</v>
      </c>
      <c r="J114" s="749" t="s">
        <v>800</v>
      </c>
      <c r="K114" s="749" t="s">
        <v>801</v>
      </c>
      <c r="L114" s="752">
        <v>119.16000000000003</v>
      </c>
      <c r="M114" s="752">
        <v>2</v>
      </c>
      <c r="N114" s="753">
        <v>238.32000000000005</v>
      </c>
    </row>
    <row r="115" spans="1:14" ht="14.4" customHeight="1" x14ac:dyDescent="0.3">
      <c r="A115" s="747" t="s">
        <v>588</v>
      </c>
      <c r="B115" s="748" t="s">
        <v>589</v>
      </c>
      <c r="C115" s="749" t="s">
        <v>601</v>
      </c>
      <c r="D115" s="750" t="s">
        <v>602</v>
      </c>
      <c r="E115" s="751">
        <v>50113001</v>
      </c>
      <c r="F115" s="750" t="s">
        <v>621</v>
      </c>
      <c r="G115" s="749" t="s">
        <v>622</v>
      </c>
      <c r="H115" s="749">
        <v>847908</v>
      </c>
      <c r="I115" s="749">
        <v>155052</v>
      </c>
      <c r="J115" s="749" t="s">
        <v>802</v>
      </c>
      <c r="K115" s="749" t="s">
        <v>803</v>
      </c>
      <c r="L115" s="752">
        <v>112.38</v>
      </c>
      <c r="M115" s="752">
        <v>2</v>
      </c>
      <c r="N115" s="753">
        <v>224.76</v>
      </c>
    </row>
    <row r="116" spans="1:14" ht="14.4" customHeight="1" x14ac:dyDescent="0.3">
      <c r="A116" s="747" t="s">
        <v>588</v>
      </c>
      <c r="B116" s="748" t="s">
        <v>589</v>
      </c>
      <c r="C116" s="749" t="s">
        <v>601</v>
      </c>
      <c r="D116" s="750" t="s">
        <v>602</v>
      </c>
      <c r="E116" s="751">
        <v>50113001</v>
      </c>
      <c r="F116" s="750" t="s">
        <v>621</v>
      </c>
      <c r="G116" s="749" t="s">
        <v>622</v>
      </c>
      <c r="H116" s="749">
        <v>116467</v>
      </c>
      <c r="I116" s="749">
        <v>16467</v>
      </c>
      <c r="J116" s="749" t="s">
        <v>804</v>
      </c>
      <c r="K116" s="749" t="s">
        <v>805</v>
      </c>
      <c r="L116" s="752">
        <v>58.370000000000005</v>
      </c>
      <c r="M116" s="752">
        <v>1</v>
      </c>
      <c r="N116" s="753">
        <v>58.370000000000005</v>
      </c>
    </row>
    <row r="117" spans="1:14" ht="14.4" customHeight="1" x14ac:dyDescent="0.3">
      <c r="A117" s="747" t="s">
        <v>588</v>
      </c>
      <c r="B117" s="748" t="s">
        <v>589</v>
      </c>
      <c r="C117" s="749" t="s">
        <v>601</v>
      </c>
      <c r="D117" s="750" t="s">
        <v>602</v>
      </c>
      <c r="E117" s="751">
        <v>50113001</v>
      </c>
      <c r="F117" s="750" t="s">
        <v>621</v>
      </c>
      <c r="G117" s="749" t="s">
        <v>622</v>
      </c>
      <c r="H117" s="749">
        <v>146991</v>
      </c>
      <c r="I117" s="749">
        <v>46991</v>
      </c>
      <c r="J117" s="749" t="s">
        <v>806</v>
      </c>
      <c r="K117" s="749" t="s">
        <v>807</v>
      </c>
      <c r="L117" s="752">
        <v>138.84</v>
      </c>
      <c r="M117" s="752">
        <v>1</v>
      </c>
      <c r="N117" s="753">
        <v>138.84</v>
      </c>
    </row>
    <row r="118" spans="1:14" ht="14.4" customHeight="1" x14ac:dyDescent="0.3">
      <c r="A118" s="747" t="s">
        <v>588</v>
      </c>
      <c r="B118" s="748" t="s">
        <v>589</v>
      </c>
      <c r="C118" s="749" t="s">
        <v>601</v>
      </c>
      <c r="D118" s="750" t="s">
        <v>602</v>
      </c>
      <c r="E118" s="751">
        <v>50113001</v>
      </c>
      <c r="F118" s="750" t="s">
        <v>621</v>
      </c>
      <c r="G118" s="749" t="s">
        <v>622</v>
      </c>
      <c r="H118" s="749">
        <v>100802</v>
      </c>
      <c r="I118" s="749">
        <v>1000</v>
      </c>
      <c r="J118" s="749" t="s">
        <v>808</v>
      </c>
      <c r="K118" s="749" t="s">
        <v>809</v>
      </c>
      <c r="L118" s="752">
        <v>74.217070540926414</v>
      </c>
      <c r="M118" s="752">
        <v>5</v>
      </c>
      <c r="N118" s="753">
        <v>371.0853527046321</v>
      </c>
    </row>
    <row r="119" spans="1:14" ht="14.4" customHeight="1" x14ac:dyDescent="0.3">
      <c r="A119" s="747" t="s">
        <v>588</v>
      </c>
      <c r="B119" s="748" t="s">
        <v>589</v>
      </c>
      <c r="C119" s="749" t="s">
        <v>601</v>
      </c>
      <c r="D119" s="750" t="s">
        <v>602</v>
      </c>
      <c r="E119" s="751">
        <v>50113001</v>
      </c>
      <c r="F119" s="750" t="s">
        <v>621</v>
      </c>
      <c r="G119" s="749" t="s">
        <v>638</v>
      </c>
      <c r="H119" s="749">
        <v>215964</v>
      </c>
      <c r="I119" s="749">
        <v>215964</v>
      </c>
      <c r="J119" s="749" t="s">
        <v>810</v>
      </c>
      <c r="K119" s="749" t="s">
        <v>811</v>
      </c>
      <c r="L119" s="752">
        <v>150.76000000000005</v>
      </c>
      <c r="M119" s="752">
        <v>1</v>
      </c>
      <c r="N119" s="753">
        <v>150.76000000000005</v>
      </c>
    </row>
    <row r="120" spans="1:14" ht="14.4" customHeight="1" x14ac:dyDescent="0.3">
      <c r="A120" s="747" t="s">
        <v>588</v>
      </c>
      <c r="B120" s="748" t="s">
        <v>589</v>
      </c>
      <c r="C120" s="749" t="s">
        <v>601</v>
      </c>
      <c r="D120" s="750" t="s">
        <v>602</v>
      </c>
      <c r="E120" s="751">
        <v>50113001</v>
      </c>
      <c r="F120" s="750" t="s">
        <v>621</v>
      </c>
      <c r="G120" s="749" t="s">
        <v>622</v>
      </c>
      <c r="H120" s="749">
        <v>156118</v>
      </c>
      <c r="I120" s="749">
        <v>56118</v>
      </c>
      <c r="J120" s="749" t="s">
        <v>812</v>
      </c>
      <c r="K120" s="749" t="s">
        <v>809</v>
      </c>
      <c r="L120" s="752">
        <v>44.889999999999993</v>
      </c>
      <c r="M120" s="752">
        <v>1</v>
      </c>
      <c r="N120" s="753">
        <v>44.889999999999993</v>
      </c>
    </row>
    <row r="121" spans="1:14" ht="14.4" customHeight="1" x14ac:dyDescent="0.3">
      <c r="A121" s="747" t="s">
        <v>588</v>
      </c>
      <c r="B121" s="748" t="s">
        <v>589</v>
      </c>
      <c r="C121" s="749" t="s">
        <v>601</v>
      </c>
      <c r="D121" s="750" t="s">
        <v>602</v>
      </c>
      <c r="E121" s="751">
        <v>50113001</v>
      </c>
      <c r="F121" s="750" t="s">
        <v>621</v>
      </c>
      <c r="G121" s="749" t="s">
        <v>622</v>
      </c>
      <c r="H121" s="749">
        <v>117189</v>
      </c>
      <c r="I121" s="749">
        <v>17189</v>
      </c>
      <c r="J121" s="749" t="s">
        <v>813</v>
      </c>
      <c r="K121" s="749" t="s">
        <v>814</v>
      </c>
      <c r="L121" s="752">
        <v>52.039999999999992</v>
      </c>
      <c r="M121" s="752">
        <v>2</v>
      </c>
      <c r="N121" s="753">
        <v>104.07999999999998</v>
      </c>
    </row>
    <row r="122" spans="1:14" ht="14.4" customHeight="1" x14ac:dyDescent="0.3">
      <c r="A122" s="747" t="s">
        <v>588</v>
      </c>
      <c r="B122" s="748" t="s">
        <v>589</v>
      </c>
      <c r="C122" s="749" t="s">
        <v>601</v>
      </c>
      <c r="D122" s="750" t="s">
        <v>602</v>
      </c>
      <c r="E122" s="751">
        <v>50113001</v>
      </c>
      <c r="F122" s="750" t="s">
        <v>621</v>
      </c>
      <c r="G122" s="749" t="s">
        <v>622</v>
      </c>
      <c r="H122" s="749">
        <v>102486</v>
      </c>
      <c r="I122" s="749">
        <v>2486</v>
      </c>
      <c r="J122" s="749" t="s">
        <v>815</v>
      </c>
      <c r="K122" s="749" t="s">
        <v>816</v>
      </c>
      <c r="L122" s="752">
        <v>123.11</v>
      </c>
      <c r="M122" s="752">
        <v>1</v>
      </c>
      <c r="N122" s="753">
        <v>123.11</v>
      </c>
    </row>
    <row r="123" spans="1:14" ht="14.4" customHeight="1" x14ac:dyDescent="0.3">
      <c r="A123" s="747" t="s">
        <v>588</v>
      </c>
      <c r="B123" s="748" t="s">
        <v>589</v>
      </c>
      <c r="C123" s="749" t="s">
        <v>601</v>
      </c>
      <c r="D123" s="750" t="s">
        <v>602</v>
      </c>
      <c r="E123" s="751">
        <v>50113001</v>
      </c>
      <c r="F123" s="750" t="s">
        <v>621</v>
      </c>
      <c r="G123" s="749" t="s">
        <v>622</v>
      </c>
      <c r="H123" s="749">
        <v>107678</v>
      </c>
      <c r="I123" s="749">
        <v>107678</v>
      </c>
      <c r="J123" s="749" t="s">
        <v>817</v>
      </c>
      <c r="K123" s="749" t="s">
        <v>818</v>
      </c>
      <c r="L123" s="752">
        <v>459.8</v>
      </c>
      <c r="M123" s="752">
        <v>3</v>
      </c>
      <c r="N123" s="753">
        <v>1379.4</v>
      </c>
    </row>
    <row r="124" spans="1:14" ht="14.4" customHeight="1" x14ac:dyDescent="0.3">
      <c r="A124" s="747" t="s">
        <v>588</v>
      </c>
      <c r="B124" s="748" t="s">
        <v>589</v>
      </c>
      <c r="C124" s="749" t="s">
        <v>601</v>
      </c>
      <c r="D124" s="750" t="s">
        <v>602</v>
      </c>
      <c r="E124" s="751">
        <v>50113001</v>
      </c>
      <c r="F124" s="750" t="s">
        <v>621</v>
      </c>
      <c r="G124" s="749" t="s">
        <v>622</v>
      </c>
      <c r="H124" s="749">
        <v>848725</v>
      </c>
      <c r="I124" s="749">
        <v>107677</v>
      </c>
      <c r="J124" s="749" t="s">
        <v>817</v>
      </c>
      <c r="K124" s="749" t="s">
        <v>819</v>
      </c>
      <c r="L124" s="752">
        <v>0</v>
      </c>
      <c r="M124" s="752">
        <v>0</v>
      </c>
      <c r="N124" s="753">
        <v>0</v>
      </c>
    </row>
    <row r="125" spans="1:14" ht="14.4" customHeight="1" x14ac:dyDescent="0.3">
      <c r="A125" s="747" t="s">
        <v>588</v>
      </c>
      <c r="B125" s="748" t="s">
        <v>589</v>
      </c>
      <c r="C125" s="749" t="s">
        <v>601</v>
      </c>
      <c r="D125" s="750" t="s">
        <v>602</v>
      </c>
      <c r="E125" s="751">
        <v>50113001</v>
      </c>
      <c r="F125" s="750" t="s">
        <v>621</v>
      </c>
      <c r="G125" s="749" t="s">
        <v>622</v>
      </c>
      <c r="H125" s="749">
        <v>200935</v>
      </c>
      <c r="I125" s="749">
        <v>200935</v>
      </c>
      <c r="J125" s="749" t="s">
        <v>820</v>
      </c>
      <c r="K125" s="749" t="s">
        <v>821</v>
      </c>
      <c r="L125" s="752">
        <v>34.296666666666674</v>
      </c>
      <c r="M125" s="752">
        <v>3</v>
      </c>
      <c r="N125" s="753">
        <v>102.89000000000003</v>
      </c>
    </row>
    <row r="126" spans="1:14" ht="14.4" customHeight="1" x14ac:dyDescent="0.3">
      <c r="A126" s="747" t="s">
        <v>588</v>
      </c>
      <c r="B126" s="748" t="s">
        <v>589</v>
      </c>
      <c r="C126" s="749" t="s">
        <v>601</v>
      </c>
      <c r="D126" s="750" t="s">
        <v>602</v>
      </c>
      <c r="E126" s="751">
        <v>50113001</v>
      </c>
      <c r="F126" s="750" t="s">
        <v>621</v>
      </c>
      <c r="G126" s="749" t="s">
        <v>622</v>
      </c>
      <c r="H126" s="749">
        <v>845697</v>
      </c>
      <c r="I126" s="749">
        <v>200935</v>
      </c>
      <c r="J126" s="749" t="s">
        <v>820</v>
      </c>
      <c r="K126" s="749" t="s">
        <v>821</v>
      </c>
      <c r="L126" s="752">
        <v>34.449999999999982</v>
      </c>
      <c r="M126" s="752">
        <v>1</v>
      </c>
      <c r="N126" s="753">
        <v>34.449999999999982</v>
      </c>
    </row>
    <row r="127" spans="1:14" ht="14.4" customHeight="1" x14ac:dyDescent="0.3">
      <c r="A127" s="747" t="s">
        <v>588</v>
      </c>
      <c r="B127" s="748" t="s">
        <v>589</v>
      </c>
      <c r="C127" s="749" t="s">
        <v>601</v>
      </c>
      <c r="D127" s="750" t="s">
        <v>602</v>
      </c>
      <c r="E127" s="751">
        <v>50113001</v>
      </c>
      <c r="F127" s="750" t="s">
        <v>621</v>
      </c>
      <c r="G127" s="749" t="s">
        <v>622</v>
      </c>
      <c r="H127" s="749">
        <v>100720</v>
      </c>
      <c r="I127" s="749">
        <v>720</v>
      </c>
      <c r="J127" s="749" t="s">
        <v>822</v>
      </c>
      <c r="K127" s="749" t="s">
        <v>823</v>
      </c>
      <c r="L127" s="752">
        <v>78.639999999999986</v>
      </c>
      <c r="M127" s="752">
        <v>1</v>
      </c>
      <c r="N127" s="753">
        <v>78.639999999999986</v>
      </c>
    </row>
    <row r="128" spans="1:14" ht="14.4" customHeight="1" x14ac:dyDescent="0.3">
      <c r="A128" s="747" t="s">
        <v>588</v>
      </c>
      <c r="B128" s="748" t="s">
        <v>589</v>
      </c>
      <c r="C128" s="749" t="s">
        <v>601</v>
      </c>
      <c r="D128" s="750" t="s">
        <v>602</v>
      </c>
      <c r="E128" s="751">
        <v>50113001</v>
      </c>
      <c r="F128" s="750" t="s">
        <v>621</v>
      </c>
      <c r="G128" s="749" t="s">
        <v>638</v>
      </c>
      <c r="H128" s="749">
        <v>169623</v>
      </c>
      <c r="I128" s="749">
        <v>169623</v>
      </c>
      <c r="J128" s="749" t="s">
        <v>824</v>
      </c>
      <c r="K128" s="749" t="s">
        <v>825</v>
      </c>
      <c r="L128" s="752">
        <v>89.409999999999982</v>
      </c>
      <c r="M128" s="752">
        <v>1</v>
      </c>
      <c r="N128" s="753">
        <v>89.409999999999982</v>
      </c>
    </row>
    <row r="129" spans="1:14" ht="14.4" customHeight="1" x14ac:dyDescent="0.3">
      <c r="A129" s="747" t="s">
        <v>588</v>
      </c>
      <c r="B129" s="748" t="s">
        <v>589</v>
      </c>
      <c r="C129" s="749" t="s">
        <v>601</v>
      </c>
      <c r="D129" s="750" t="s">
        <v>602</v>
      </c>
      <c r="E129" s="751">
        <v>50113001</v>
      </c>
      <c r="F129" s="750" t="s">
        <v>621</v>
      </c>
      <c r="G129" s="749" t="s">
        <v>622</v>
      </c>
      <c r="H129" s="749">
        <v>397238</v>
      </c>
      <c r="I129" s="749">
        <v>0</v>
      </c>
      <c r="J129" s="749" t="s">
        <v>826</v>
      </c>
      <c r="K129" s="749" t="s">
        <v>590</v>
      </c>
      <c r="L129" s="752">
        <v>99.467948898718703</v>
      </c>
      <c r="M129" s="752">
        <v>5</v>
      </c>
      <c r="N129" s="753">
        <v>497.33974449359351</v>
      </c>
    </row>
    <row r="130" spans="1:14" ht="14.4" customHeight="1" x14ac:dyDescent="0.3">
      <c r="A130" s="747" t="s">
        <v>588</v>
      </c>
      <c r="B130" s="748" t="s">
        <v>589</v>
      </c>
      <c r="C130" s="749" t="s">
        <v>601</v>
      </c>
      <c r="D130" s="750" t="s">
        <v>602</v>
      </c>
      <c r="E130" s="751">
        <v>50113001</v>
      </c>
      <c r="F130" s="750" t="s">
        <v>621</v>
      </c>
      <c r="G130" s="749" t="s">
        <v>622</v>
      </c>
      <c r="H130" s="749">
        <v>394072</v>
      </c>
      <c r="I130" s="749">
        <v>1000</v>
      </c>
      <c r="J130" s="749" t="s">
        <v>827</v>
      </c>
      <c r="K130" s="749" t="s">
        <v>590</v>
      </c>
      <c r="L130" s="752">
        <v>340.58463655155481</v>
      </c>
      <c r="M130" s="752">
        <v>1</v>
      </c>
      <c r="N130" s="753">
        <v>340.58463655155481</v>
      </c>
    </row>
    <row r="131" spans="1:14" ht="14.4" customHeight="1" x14ac:dyDescent="0.3">
      <c r="A131" s="747" t="s">
        <v>588</v>
      </c>
      <c r="B131" s="748" t="s">
        <v>589</v>
      </c>
      <c r="C131" s="749" t="s">
        <v>601</v>
      </c>
      <c r="D131" s="750" t="s">
        <v>602</v>
      </c>
      <c r="E131" s="751">
        <v>50113001</v>
      </c>
      <c r="F131" s="750" t="s">
        <v>621</v>
      </c>
      <c r="G131" s="749" t="s">
        <v>622</v>
      </c>
      <c r="H131" s="749">
        <v>990947</v>
      </c>
      <c r="I131" s="749">
        <v>0</v>
      </c>
      <c r="J131" s="749" t="s">
        <v>828</v>
      </c>
      <c r="K131" s="749" t="s">
        <v>590</v>
      </c>
      <c r="L131" s="752">
        <v>1373.7600000000002</v>
      </c>
      <c r="M131" s="752">
        <v>3</v>
      </c>
      <c r="N131" s="753">
        <v>4121.2800000000007</v>
      </c>
    </row>
    <row r="132" spans="1:14" ht="14.4" customHeight="1" x14ac:dyDescent="0.3">
      <c r="A132" s="747" t="s">
        <v>588</v>
      </c>
      <c r="B132" s="748" t="s">
        <v>589</v>
      </c>
      <c r="C132" s="749" t="s">
        <v>601</v>
      </c>
      <c r="D132" s="750" t="s">
        <v>602</v>
      </c>
      <c r="E132" s="751">
        <v>50113001</v>
      </c>
      <c r="F132" s="750" t="s">
        <v>621</v>
      </c>
      <c r="G132" s="749" t="s">
        <v>622</v>
      </c>
      <c r="H132" s="749">
        <v>990927</v>
      </c>
      <c r="I132" s="749">
        <v>0</v>
      </c>
      <c r="J132" s="749" t="s">
        <v>829</v>
      </c>
      <c r="K132" s="749" t="s">
        <v>590</v>
      </c>
      <c r="L132" s="752">
        <v>142.62</v>
      </c>
      <c r="M132" s="752">
        <v>12</v>
      </c>
      <c r="N132" s="753">
        <v>1711.44</v>
      </c>
    </row>
    <row r="133" spans="1:14" ht="14.4" customHeight="1" x14ac:dyDescent="0.3">
      <c r="A133" s="747" t="s">
        <v>588</v>
      </c>
      <c r="B133" s="748" t="s">
        <v>589</v>
      </c>
      <c r="C133" s="749" t="s">
        <v>601</v>
      </c>
      <c r="D133" s="750" t="s">
        <v>602</v>
      </c>
      <c r="E133" s="751">
        <v>50113001</v>
      </c>
      <c r="F133" s="750" t="s">
        <v>621</v>
      </c>
      <c r="G133" s="749" t="s">
        <v>622</v>
      </c>
      <c r="H133" s="749">
        <v>144312</v>
      </c>
      <c r="I133" s="749">
        <v>44312</v>
      </c>
      <c r="J133" s="749" t="s">
        <v>830</v>
      </c>
      <c r="K133" s="749" t="s">
        <v>831</v>
      </c>
      <c r="L133" s="752">
        <v>136.07999999999998</v>
      </c>
      <c r="M133" s="752">
        <v>1</v>
      </c>
      <c r="N133" s="753">
        <v>136.07999999999998</v>
      </c>
    </row>
    <row r="134" spans="1:14" ht="14.4" customHeight="1" x14ac:dyDescent="0.3">
      <c r="A134" s="747" t="s">
        <v>588</v>
      </c>
      <c r="B134" s="748" t="s">
        <v>589</v>
      </c>
      <c r="C134" s="749" t="s">
        <v>601</v>
      </c>
      <c r="D134" s="750" t="s">
        <v>602</v>
      </c>
      <c r="E134" s="751">
        <v>50113001</v>
      </c>
      <c r="F134" s="750" t="s">
        <v>621</v>
      </c>
      <c r="G134" s="749" t="s">
        <v>622</v>
      </c>
      <c r="H134" s="749">
        <v>215168</v>
      </c>
      <c r="I134" s="749">
        <v>215168</v>
      </c>
      <c r="J134" s="749" t="s">
        <v>832</v>
      </c>
      <c r="K134" s="749" t="s">
        <v>833</v>
      </c>
      <c r="L134" s="752">
        <v>179.58500000000004</v>
      </c>
      <c r="M134" s="752">
        <v>2</v>
      </c>
      <c r="N134" s="753">
        <v>359.17000000000007</v>
      </c>
    </row>
    <row r="135" spans="1:14" ht="14.4" customHeight="1" x14ac:dyDescent="0.3">
      <c r="A135" s="747" t="s">
        <v>588</v>
      </c>
      <c r="B135" s="748" t="s">
        <v>589</v>
      </c>
      <c r="C135" s="749" t="s">
        <v>601</v>
      </c>
      <c r="D135" s="750" t="s">
        <v>602</v>
      </c>
      <c r="E135" s="751">
        <v>50113001</v>
      </c>
      <c r="F135" s="750" t="s">
        <v>621</v>
      </c>
      <c r="G135" s="749" t="s">
        <v>638</v>
      </c>
      <c r="H135" s="749">
        <v>117139</v>
      </c>
      <c r="I135" s="749">
        <v>17139</v>
      </c>
      <c r="J135" s="749" t="s">
        <v>834</v>
      </c>
      <c r="K135" s="749" t="s">
        <v>835</v>
      </c>
      <c r="L135" s="752">
        <v>105.7</v>
      </c>
      <c r="M135" s="752">
        <v>1</v>
      </c>
      <c r="N135" s="753">
        <v>105.7</v>
      </c>
    </row>
    <row r="136" spans="1:14" ht="14.4" customHeight="1" x14ac:dyDescent="0.3">
      <c r="A136" s="747" t="s">
        <v>588</v>
      </c>
      <c r="B136" s="748" t="s">
        <v>589</v>
      </c>
      <c r="C136" s="749" t="s">
        <v>601</v>
      </c>
      <c r="D136" s="750" t="s">
        <v>602</v>
      </c>
      <c r="E136" s="751">
        <v>50113001</v>
      </c>
      <c r="F136" s="750" t="s">
        <v>621</v>
      </c>
      <c r="G136" s="749" t="s">
        <v>638</v>
      </c>
      <c r="H136" s="749">
        <v>187425</v>
      </c>
      <c r="I136" s="749">
        <v>187425</v>
      </c>
      <c r="J136" s="749" t="s">
        <v>836</v>
      </c>
      <c r="K136" s="749" t="s">
        <v>837</v>
      </c>
      <c r="L136" s="752">
        <v>49.720000000000034</v>
      </c>
      <c r="M136" s="752">
        <v>1</v>
      </c>
      <c r="N136" s="753">
        <v>49.720000000000034</v>
      </c>
    </row>
    <row r="137" spans="1:14" ht="14.4" customHeight="1" x14ac:dyDescent="0.3">
      <c r="A137" s="747" t="s">
        <v>588</v>
      </c>
      <c r="B137" s="748" t="s">
        <v>589</v>
      </c>
      <c r="C137" s="749" t="s">
        <v>601</v>
      </c>
      <c r="D137" s="750" t="s">
        <v>602</v>
      </c>
      <c r="E137" s="751">
        <v>50113001</v>
      </c>
      <c r="F137" s="750" t="s">
        <v>621</v>
      </c>
      <c r="G137" s="749" t="s">
        <v>622</v>
      </c>
      <c r="H137" s="749">
        <v>188217</v>
      </c>
      <c r="I137" s="749">
        <v>88217</v>
      </c>
      <c r="J137" s="749" t="s">
        <v>838</v>
      </c>
      <c r="K137" s="749" t="s">
        <v>839</v>
      </c>
      <c r="L137" s="752">
        <v>127.14999999999998</v>
      </c>
      <c r="M137" s="752">
        <v>5</v>
      </c>
      <c r="N137" s="753">
        <v>635.74999999999989</v>
      </c>
    </row>
    <row r="138" spans="1:14" ht="14.4" customHeight="1" x14ac:dyDescent="0.3">
      <c r="A138" s="747" t="s">
        <v>588</v>
      </c>
      <c r="B138" s="748" t="s">
        <v>589</v>
      </c>
      <c r="C138" s="749" t="s">
        <v>601</v>
      </c>
      <c r="D138" s="750" t="s">
        <v>602</v>
      </c>
      <c r="E138" s="751">
        <v>50113001</v>
      </c>
      <c r="F138" s="750" t="s">
        <v>621</v>
      </c>
      <c r="G138" s="749" t="s">
        <v>622</v>
      </c>
      <c r="H138" s="749">
        <v>188219</v>
      </c>
      <c r="I138" s="749">
        <v>88219</v>
      </c>
      <c r="J138" s="749" t="s">
        <v>840</v>
      </c>
      <c r="K138" s="749" t="s">
        <v>841</v>
      </c>
      <c r="L138" s="752">
        <v>141.76</v>
      </c>
      <c r="M138" s="752">
        <v>6</v>
      </c>
      <c r="N138" s="753">
        <v>850.56</v>
      </c>
    </row>
    <row r="139" spans="1:14" ht="14.4" customHeight="1" x14ac:dyDescent="0.3">
      <c r="A139" s="747" t="s">
        <v>588</v>
      </c>
      <c r="B139" s="748" t="s">
        <v>589</v>
      </c>
      <c r="C139" s="749" t="s">
        <v>601</v>
      </c>
      <c r="D139" s="750" t="s">
        <v>602</v>
      </c>
      <c r="E139" s="751">
        <v>50113001</v>
      </c>
      <c r="F139" s="750" t="s">
        <v>621</v>
      </c>
      <c r="G139" s="749" t="s">
        <v>622</v>
      </c>
      <c r="H139" s="749">
        <v>183106</v>
      </c>
      <c r="I139" s="749">
        <v>83106</v>
      </c>
      <c r="J139" s="749" t="s">
        <v>842</v>
      </c>
      <c r="K139" s="749" t="s">
        <v>843</v>
      </c>
      <c r="L139" s="752">
        <v>150.04999999999998</v>
      </c>
      <c r="M139" s="752">
        <v>2</v>
      </c>
      <c r="N139" s="753">
        <v>300.09999999999997</v>
      </c>
    </row>
    <row r="140" spans="1:14" ht="14.4" customHeight="1" x14ac:dyDescent="0.3">
      <c r="A140" s="747" t="s">
        <v>588</v>
      </c>
      <c r="B140" s="748" t="s">
        <v>589</v>
      </c>
      <c r="C140" s="749" t="s">
        <v>601</v>
      </c>
      <c r="D140" s="750" t="s">
        <v>602</v>
      </c>
      <c r="E140" s="751">
        <v>50113001</v>
      </c>
      <c r="F140" s="750" t="s">
        <v>621</v>
      </c>
      <c r="G140" s="749" t="s">
        <v>622</v>
      </c>
      <c r="H140" s="749">
        <v>192853</v>
      </c>
      <c r="I140" s="749">
        <v>192853</v>
      </c>
      <c r="J140" s="749" t="s">
        <v>844</v>
      </c>
      <c r="K140" s="749" t="s">
        <v>845</v>
      </c>
      <c r="L140" s="752">
        <v>107.9</v>
      </c>
      <c r="M140" s="752">
        <v>9</v>
      </c>
      <c r="N140" s="753">
        <v>971.1</v>
      </c>
    </row>
    <row r="141" spans="1:14" ht="14.4" customHeight="1" x14ac:dyDescent="0.3">
      <c r="A141" s="747" t="s">
        <v>588</v>
      </c>
      <c r="B141" s="748" t="s">
        <v>589</v>
      </c>
      <c r="C141" s="749" t="s">
        <v>601</v>
      </c>
      <c r="D141" s="750" t="s">
        <v>602</v>
      </c>
      <c r="E141" s="751">
        <v>50113001</v>
      </c>
      <c r="F141" s="750" t="s">
        <v>621</v>
      </c>
      <c r="G141" s="749" t="s">
        <v>622</v>
      </c>
      <c r="H141" s="749">
        <v>147478</v>
      </c>
      <c r="I141" s="749">
        <v>47478</v>
      </c>
      <c r="J141" s="749" t="s">
        <v>846</v>
      </c>
      <c r="K141" s="749" t="s">
        <v>847</v>
      </c>
      <c r="L141" s="752">
        <v>86.020000000000024</v>
      </c>
      <c r="M141" s="752">
        <v>1</v>
      </c>
      <c r="N141" s="753">
        <v>86.020000000000024</v>
      </c>
    </row>
    <row r="142" spans="1:14" ht="14.4" customHeight="1" x14ac:dyDescent="0.3">
      <c r="A142" s="747" t="s">
        <v>588</v>
      </c>
      <c r="B142" s="748" t="s">
        <v>589</v>
      </c>
      <c r="C142" s="749" t="s">
        <v>601</v>
      </c>
      <c r="D142" s="750" t="s">
        <v>602</v>
      </c>
      <c r="E142" s="751">
        <v>50113001</v>
      </c>
      <c r="F142" s="750" t="s">
        <v>621</v>
      </c>
      <c r="G142" s="749" t="s">
        <v>638</v>
      </c>
      <c r="H142" s="749">
        <v>844554</v>
      </c>
      <c r="I142" s="749">
        <v>114065</v>
      </c>
      <c r="J142" s="749" t="s">
        <v>848</v>
      </c>
      <c r="K142" s="749" t="s">
        <v>849</v>
      </c>
      <c r="L142" s="752">
        <v>19.105</v>
      </c>
      <c r="M142" s="752">
        <v>8</v>
      </c>
      <c r="N142" s="753">
        <v>152.84</v>
      </c>
    </row>
    <row r="143" spans="1:14" ht="14.4" customHeight="1" x14ac:dyDescent="0.3">
      <c r="A143" s="747" t="s">
        <v>588</v>
      </c>
      <c r="B143" s="748" t="s">
        <v>589</v>
      </c>
      <c r="C143" s="749" t="s">
        <v>601</v>
      </c>
      <c r="D143" s="750" t="s">
        <v>602</v>
      </c>
      <c r="E143" s="751">
        <v>50113001</v>
      </c>
      <c r="F143" s="750" t="s">
        <v>621</v>
      </c>
      <c r="G143" s="749" t="s">
        <v>638</v>
      </c>
      <c r="H143" s="749">
        <v>115316</v>
      </c>
      <c r="I143" s="749">
        <v>15316</v>
      </c>
      <c r="J143" s="749" t="s">
        <v>850</v>
      </c>
      <c r="K143" s="749" t="s">
        <v>851</v>
      </c>
      <c r="L143" s="752">
        <v>29.110000000000003</v>
      </c>
      <c r="M143" s="752">
        <v>1</v>
      </c>
      <c r="N143" s="753">
        <v>29.110000000000003</v>
      </c>
    </row>
    <row r="144" spans="1:14" ht="14.4" customHeight="1" x14ac:dyDescent="0.3">
      <c r="A144" s="747" t="s">
        <v>588</v>
      </c>
      <c r="B144" s="748" t="s">
        <v>589</v>
      </c>
      <c r="C144" s="749" t="s">
        <v>601</v>
      </c>
      <c r="D144" s="750" t="s">
        <v>602</v>
      </c>
      <c r="E144" s="751">
        <v>50113001</v>
      </c>
      <c r="F144" s="750" t="s">
        <v>621</v>
      </c>
      <c r="G144" s="749" t="s">
        <v>622</v>
      </c>
      <c r="H144" s="749">
        <v>153536</v>
      </c>
      <c r="I144" s="749">
        <v>153536</v>
      </c>
      <c r="J144" s="749" t="s">
        <v>852</v>
      </c>
      <c r="K144" s="749" t="s">
        <v>853</v>
      </c>
      <c r="L144" s="752">
        <v>74.89</v>
      </c>
      <c r="M144" s="752">
        <v>3</v>
      </c>
      <c r="N144" s="753">
        <v>224.67000000000002</v>
      </c>
    </row>
    <row r="145" spans="1:14" ht="14.4" customHeight="1" x14ac:dyDescent="0.3">
      <c r="A145" s="747" t="s">
        <v>588</v>
      </c>
      <c r="B145" s="748" t="s">
        <v>589</v>
      </c>
      <c r="C145" s="749" t="s">
        <v>601</v>
      </c>
      <c r="D145" s="750" t="s">
        <v>602</v>
      </c>
      <c r="E145" s="751">
        <v>50113001</v>
      </c>
      <c r="F145" s="750" t="s">
        <v>621</v>
      </c>
      <c r="G145" s="749" t="s">
        <v>622</v>
      </c>
      <c r="H145" s="749">
        <v>67558</v>
      </c>
      <c r="I145" s="749">
        <v>67558</v>
      </c>
      <c r="J145" s="749" t="s">
        <v>854</v>
      </c>
      <c r="K145" s="749" t="s">
        <v>855</v>
      </c>
      <c r="L145" s="752">
        <v>26.949971149728821</v>
      </c>
      <c r="M145" s="752">
        <v>3</v>
      </c>
      <c r="N145" s="753">
        <v>80.84991344918646</v>
      </c>
    </row>
    <row r="146" spans="1:14" ht="14.4" customHeight="1" x14ac:dyDescent="0.3">
      <c r="A146" s="747" t="s">
        <v>588</v>
      </c>
      <c r="B146" s="748" t="s">
        <v>589</v>
      </c>
      <c r="C146" s="749" t="s">
        <v>601</v>
      </c>
      <c r="D146" s="750" t="s">
        <v>602</v>
      </c>
      <c r="E146" s="751">
        <v>50113001</v>
      </c>
      <c r="F146" s="750" t="s">
        <v>621</v>
      </c>
      <c r="G146" s="749" t="s">
        <v>622</v>
      </c>
      <c r="H146" s="749">
        <v>117992</v>
      </c>
      <c r="I146" s="749">
        <v>17992</v>
      </c>
      <c r="J146" s="749" t="s">
        <v>856</v>
      </c>
      <c r="K146" s="749" t="s">
        <v>857</v>
      </c>
      <c r="L146" s="752">
        <v>94.224000000000004</v>
      </c>
      <c r="M146" s="752">
        <v>10</v>
      </c>
      <c r="N146" s="753">
        <v>942.24</v>
      </c>
    </row>
    <row r="147" spans="1:14" ht="14.4" customHeight="1" x14ac:dyDescent="0.3">
      <c r="A147" s="747" t="s">
        <v>588</v>
      </c>
      <c r="B147" s="748" t="s">
        <v>589</v>
      </c>
      <c r="C147" s="749" t="s">
        <v>601</v>
      </c>
      <c r="D147" s="750" t="s">
        <v>602</v>
      </c>
      <c r="E147" s="751">
        <v>50113001</v>
      </c>
      <c r="F147" s="750" t="s">
        <v>621</v>
      </c>
      <c r="G147" s="749" t="s">
        <v>622</v>
      </c>
      <c r="H147" s="749">
        <v>186393</v>
      </c>
      <c r="I147" s="749">
        <v>86393</v>
      </c>
      <c r="J147" s="749" t="s">
        <v>856</v>
      </c>
      <c r="K147" s="749" t="s">
        <v>858</v>
      </c>
      <c r="L147" s="752">
        <v>51.67</v>
      </c>
      <c r="M147" s="752">
        <v>2</v>
      </c>
      <c r="N147" s="753">
        <v>103.34</v>
      </c>
    </row>
    <row r="148" spans="1:14" ht="14.4" customHeight="1" x14ac:dyDescent="0.3">
      <c r="A148" s="747" t="s">
        <v>588</v>
      </c>
      <c r="B148" s="748" t="s">
        <v>589</v>
      </c>
      <c r="C148" s="749" t="s">
        <v>601</v>
      </c>
      <c r="D148" s="750" t="s">
        <v>602</v>
      </c>
      <c r="E148" s="751">
        <v>50113001</v>
      </c>
      <c r="F148" s="750" t="s">
        <v>621</v>
      </c>
      <c r="G148" s="749" t="s">
        <v>622</v>
      </c>
      <c r="H148" s="749">
        <v>100498</v>
      </c>
      <c r="I148" s="749">
        <v>498</v>
      </c>
      <c r="J148" s="749" t="s">
        <v>859</v>
      </c>
      <c r="K148" s="749" t="s">
        <v>860</v>
      </c>
      <c r="L148" s="752">
        <v>96.561333333333337</v>
      </c>
      <c r="M148" s="752">
        <v>15</v>
      </c>
      <c r="N148" s="753">
        <v>1448.42</v>
      </c>
    </row>
    <row r="149" spans="1:14" ht="14.4" customHeight="1" x14ac:dyDescent="0.3">
      <c r="A149" s="747" t="s">
        <v>588</v>
      </c>
      <c r="B149" s="748" t="s">
        <v>589</v>
      </c>
      <c r="C149" s="749" t="s">
        <v>601</v>
      </c>
      <c r="D149" s="750" t="s">
        <v>602</v>
      </c>
      <c r="E149" s="751">
        <v>50113001</v>
      </c>
      <c r="F149" s="750" t="s">
        <v>621</v>
      </c>
      <c r="G149" s="749" t="s">
        <v>622</v>
      </c>
      <c r="H149" s="749">
        <v>987685</v>
      </c>
      <c r="I149" s="749">
        <v>0</v>
      </c>
      <c r="J149" s="749" t="s">
        <v>861</v>
      </c>
      <c r="K149" s="749" t="s">
        <v>590</v>
      </c>
      <c r="L149" s="752">
        <v>124.33999999999999</v>
      </c>
      <c r="M149" s="752">
        <v>3</v>
      </c>
      <c r="N149" s="753">
        <v>373.02</v>
      </c>
    </row>
    <row r="150" spans="1:14" ht="14.4" customHeight="1" x14ac:dyDescent="0.3">
      <c r="A150" s="747" t="s">
        <v>588</v>
      </c>
      <c r="B150" s="748" t="s">
        <v>589</v>
      </c>
      <c r="C150" s="749" t="s">
        <v>601</v>
      </c>
      <c r="D150" s="750" t="s">
        <v>602</v>
      </c>
      <c r="E150" s="751">
        <v>50113001</v>
      </c>
      <c r="F150" s="750" t="s">
        <v>621</v>
      </c>
      <c r="G150" s="749" t="s">
        <v>622</v>
      </c>
      <c r="H150" s="749">
        <v>166555</v>
      </c>
      <c r="I150" s="749">
        <v>66555</v>
      </c>
      <c r="J150" s="749" t="s">
        <v>862</v>
      </c>
      <c r="K150" s="749" t="s">
        <v>863</v>
      </c>
      <c r="L150" s="752">
        <v>117.40999999999998</v>
      </c>
      <c r="M150" s="752">
        <v>3</v>
      </c>
      <c r="N150" s="753">
        <v>352.22999999999996</v>
      </c>
    </row>
    <row r="151" spans="1:14" ht="14.4" customHeight="1" x14ac:dyDescent="0.3">
      <c r="A151" s="747" t="s">
        <v>588</v>
      </c>
      <c r="B151" s="748" t="s">
        <v>589</v>
      </c>
      <c r="C151" s="749" t="s">
        <v>601</v>
      </c>
      <c r="D151" s="750" t="s">
        <v>602</v>
      </c>
      <c r="E151" s="751">
        <v>50113001</v>
      </c>
      <c r="F151" s="750" t="s">
        <v>621</v>
      </c>
      <c r="G151" s="749" t="s">
        <v>622</v>
      </c>
      <c r="H151" s="749">
        <v>100502</v>
      </c>
      <c r="I151" s="749">
        <v>502</v>
      </c>
      <c r="J151" s="749" t="s">
        <v>864</v>
      </c>
      <c r="K151" s="749" t="s">
        <v>865</v>
      </c>
      <c r="L151" s="752">
        <v>238.67999999999995</v>
      </c>
      <c r="M151" s="752">
        <v>1</v>
      </c>
      <c r="N151" s="753">
        <v>238.67999999999995</v>
      </c>
    </row>
    <row r="152" spans="1:14" ht="14.4" customHeight="1" x14ac:dyDescent="0.3">
      <c r="A152" s="747" t="s">
        <v>588</v>
      </c>
      <c r="B152" s="748" t="s">
        <v>589</v>
      </c>
      <c r="C152" s="749" t="s">
        <v>601</v>
      </c>
      <c r="D152" s="750" t="s">
        <v>602</v>
      </c>
      <c r="E152" s="751">
        <v>50113001</v>
      </c>
      <c r="F152" s="750" t="s">
        <v>621</v>
      </c>
      <c r="G152" s="749" t="s">
        <v>622</v>
      </c>
      <c r="H152" s="749">
        <v>102684</v>
      </c>
      <c r="I152" s="749">
        <v>2684</v>
      </c>
      <c r="J152" s="749" t="s">
        <v>864</v>
      </c>
      <c r="K152" s="749" t="s">
        <v>866</v>
      </c>
      <c r="L152" s="752">
        <v>72.183497547648869</v>
      </c>
      <c r="M152" s="752">
        <v>24</v>
      </c>
      <c r="N152" s="753">
        <v>1732.4039411435729</v>
      </c>
    </row>
    <row r="153" spans="1:14" ht="14.4" customHeight="1" x14ac:dyDescent="0.3">
      <c r="A153" s="747" t="s">
        <v>588</v>
      </c>
      <c r="B153" s="748" t="s">
        <v>589</v>
      </c>
      <c r="C153" s="749" t="s">
        <v>601</v>
      </c>
      <c r="D153" s="750" t="s">
        <v>602</v>
      </c>
      <c r="E153" s="751">
        <v>50113001</v>
      </c>
      <c r="F153" s="750" t="s">
        <v>621</v>
      </c>
      <c r="G153" s="749" t="s">
        <v>622</v>
      </c>
      <c r="H153" s="749">
        <v>111485</v>
      </c>
      <c r="I153" s="749">
        <v>11485</v>
      </c>
      <c r="J153" s="749" t="s">
        <v>867</v>
      </c>
      <c r="K153" s="749" t="s">
        <v>868</v>
      </c>
      <c r="L153" s="752">
        <v>110.18999999999997</v>
      </c>
      <c r="M153" s="752">
        <v>4</v>
      </c>
      <c r="N153" s="753">
        <v>440.75999999999988</v>
      </c>
    </row>
    <row r="154" spans="1:14" ht="14.4" customHeight="1" x14ac:dyDescent="0.3">
      <c r="A154" s="747" t="s">
        <v>588</v>
      </c>
      <c r="B154" s="748" t="s">
        <v>589</v>
      </c>
      <c r="C154" s="749" t="s">
        <v>601</v>
      </c>
      <c r="D154" s="750" t="s">
        <v>602</v>
      </c>
      <c r="E154" s="751">
        <v>50113001</v>
      </c>
      <c r="F154" s="750" t="s">
        <v>621</v>
      </c>
      <c r="G154" s="749" t="s">
        <v>590</v>
      </c>
      <c r="H154" s="749">
        <v>102592</v>
      </c>
      <c r="I154" s="749">
        <v>2592</v>
      </c>
      <c r="J154" s="749" t="s">
        <v>869</v>
      </c>
      <c r="K154" s="749" t="s">
        <v>870</v>
      </c>
      <c r="L154" s="752">
        <v>63.049999999999983</v>
      </c>
      <c r="M154" s="752">
        <v>1</v>
      </c>
      <c r="N154" s="753">
        <v>63.049999999999983</v>
      </c>
    </row>
    <row r="155" spans="1:14" ht="14.4" customHeight="1" x14ac:dyDescent="0.3">
      <c r="A155" s="747" t="s">
        <v>588</v>
      </c>
      <c r="B155" s="748" t="s">
        <v>589</v>
      </c>
      <c r="C155" s="749" t="s">
        <v>601</v>
      </c>
      <c r="D155" s="750" t="s">
        <v>602</v>
      </c>
      <c r="E155" s="751">
        <v>50113001</v>
      </c>
      <c r="F155" s="750" t="s">
        <v>621</v>
      </c>
      <c r="G155" s="749" t="s">
        <v>590</v>
      </c>
      <c r="H155" s="749">
        <v>845493</v>
      </c>
      <c r="I155" s="749">
        <v>105844</v>
      </c>
      <c r="J155" s="749" t="s">
        <v>871</v>
      </c>
      <c r="K155" s="749" t="s">
        <v>872</v>
      </c>
      <c r="L155" s="752">
        <v>99.97999999999999</v>
      </c>
      <c r="M155" s="752">
        <v>1</v>
      </c>
      <c r="N155" s="753">
        <v>99.97999999999999</v>
      </c>
    </row>
    <row r="156" spans="1:14" ht="14.4" customHeight="1" x14ac:dyDescent="0.3">
      <c r="A156" s="747" t="s">
        <v>588</v>
      </c>
      <c r="B156" s="748" t="s">
        <v>589</v>
      </c>
      <c r="C156" s="749" t="s">
        <v>601</v>
      </c>
      <c r="D156" s="750" t="s">
        <v>602</v>
      </c>
      <c r="E156" s="751">
        <v>50113001</v>
      </c>
      <c r="F156" s="750" t="s">
        <v>621</v>
      </c>
      <c r="G156" s="749" t="s">
        <v>622</v>
      </c>
      <c r="H156" s="749">
        <v>843905</v>
      </c>
      <c r="I156" s="749">
        <v>103391</v>
      </c>
      <c r="J156" s="749" t="s">
        <v>873</v>
      </c>
      <c r="K156" s="749" t="s">
        <v>874</v>
      </c>
      <c r="L156" s="752">
        <v>73.010000000000005</v>
      </c>
      <c r="M156" s="752">
        <v>1</v>
      </c>
      <c r="N156" s="753">
        <v>73.010000000000005</v>
      </c>
    </row>
    <row r="157" spans="1:14" ht="14.4" customHeight="1" x14ac:dyDescent="0.3">
      <c r="A157" s="747" t="s">
        <v>588</v>
      </c>
      <c r="B157" s="748" t="s">
        <v>589</v>
      </c>
      <c r="C157" s="749" t="s">
        <v>601</v>
      </c>
      <c r="D157" s="750" t="s">
        <v>602</v>
      </c>
      <c r="E157" s="751">
        <v>50113001</v>
      </c>
      <c r="F157" s="750" t="s">
        <v>621</v>
      </c>
      <c r="G157" s="749" t="s">
        <v>622</v>
      </c>
      <c r="H157" s="749">
        <v>157525</v>
      </c>
      <c r="I157" s="749">
        <v>57525</v>
      </c>
      <c r="J157" s="749" t="s">
        <v>875</v>
      </c>
      <c r="K157" s="749" t="s">
        <v>876</v>
      </c>
      <c r="L157" s="752">
        <v>97.540000000000035</v>
      </c>
      <c r="M157" s="752">
        <v>1</v>
      </c>
      <c r="N157" s="753">
        <v>97.540000000000035</v>
      </c>
    </row>
    <row r="158" spans="1:14" ht="14.4" customHeight="1" x14ac:dyDescent="0.3">
      <c r="A158" s="747" t="s">
        <v>588</v>
      </c>
      <c r="B158" s="748" t="s">
        <v>589</v>
      </c>
      <c r="C158" s="749" t="s">
        <v>601</v>
      </c>
      <c r="D158" s="750" t="s">
        <v>602</v>
      </c>
      <c r="E158" s="751">
        <v>50113001</v>
      </c>
      <c r="F158" s="750" t="s">
        <v>621</v>
      </c>
      <c r="G158" s="749" t="s">
        <v>638</v>
      </c>
      <c r="H158" s="749">
        <v>849187</v>
      </c>
      <c r="I158" s="749">
        <v>111902</v>
      </c>
      <c r="J158" s="749" t="s">
        <v>877</v>
      </c>
      <c r="K158" s="749" t="s">
        <v>685</v>
      </c>
      <c r="L158" s="752">
        <v>32.56</v>
      </c>
      <c r="M158" s="752">
        <v>1</v>
      </c>
      <c r="N158" s="753">
        <v>32.56</v>
      </c>
    </row>
    <row r="159" spans="1:14" ht="14.4" customHeight="1" x14ac:dyDescent="0.3">
      <c r="A159" s="747" t="s">
        <v>588</v>
      </c>
      <c r="B159" s="748" t="s">
        <v>589</v>
      </c>
      <c r="C159" s="749" t="s">
        <v>601</v>
      </c>
      <c r="D159" s="750" t="s">
        <v>602</v>
      </c>
      <c r="E159" s="751">
        <v>50113001</v>
      </c>
      <c r="F159" s="750" t="s">
        <v>621</v>
      </c>
      <c r="G159" s="749" t="s">
        <v>638</v>
      </c>
      <c r="H159" s="749">
        <v>107981</v>
      </c>
      <c r="I159" s="749">
        <v>7981</v>
      </c>
      <c r="J159" s="749" t="s">
        <v>878</v>
      </c>
      <c r="K159" s="749" t="s">
        <v>879</v>
      </c>
      <c r="L159" s="752">
        <v>50.64</v>
      </c>
      <c r="M159" s="752">
        <v>5</v>
      </c>
      <c r="N159" s="753">
        <v>253.2</v>
      </c>
    </row>
    <row r="160" spans="1:14" ht="14.4" customHeight="1" x14ac:dyDescent="0.3">
      <c r="A160" s="747" t="s">
        <v>588</v>
      </c>
      <c r="B160" s="748" t="s">
        <v>589</v>
      </c>
      <c r="C160" s="749" t="s">
        <v>601</v>
      </c>
      <c r="D160" s="750" t="s">
        <v>602</v>
      </c>
      <c r="E160" s="751">
        <v>50113001</v>
      </c>
      <c r="F160" s="750" t="s">
        <v>621</v>
      </c>
      <c r="G160" s="749" t="s">
        <v>638</v>
      </c>
      <c r="H160" s="749">
        <v>155823</v>
      </c>
      <c r="I160" s="749">
        <v>55823</v>
      </c>
      <c r="J160" s="749" t="s">
        <v>878</v>
      </c>
      <c r="K160" s="749" t="s">
        <v>880</v>
      </c>
      <c r="L160" s="752">
        <v>38.796984357534633</v>
      </c>
      <c r="M160" s="752">
        <v>357</v>
      </c>
      <c r="N160" s="753">
        <v>13850.523415639864</v>
      </c>
    </row>
    <row r="161" spans="1:14" ht="14.4" customHeight="1" x14ac:dyDescent="0.3">
      <c r="A161" s="747" t="s">
        <v>588</v>
      </c>
      <c r="B161" s="748" t="s">
        <v>589</v>
      </c>
      <c r="C161" s="749" t="s">
        <v>601</v>
      </c>
      <c r="D161" s="750" t="s">
        <v>602</v>
      </c>
      <c r="E161" s="751">
        <v>50113001</v>
      </c>
      <c r="F161" s="750" t="s">
        <v>621</v>
      </c>
      <c r="G161" s="749" t="s">
        <v>638</v>
      </c>
      <c r="H161" s="749">
        <v>155824</v>
      </c>
      <c r="I161" s="749">
        <v>55824</v>
      </c>
      <c r="J161" s="749" t="s">
        <v>878</v>
      </c>
      <c r="K161" s="749" t="s">
        <v>881</v>
      </c>
      <c r="L161" s="752">
        <v>52.906810536484016</v>
      </c>
      <c r="M161" s="752">
        <v>115</v>
      </c>
      <c r="N161" s="753">
        <v>6084.2832116956615</v>
      </c>
    </row>
    <row r="162" spans="1:14" ht="14.4" customHeight="1" x14ac:dyDescent="0.3">
      <c r="A162" s="747" t="s">
        <v>588</v>
      </c>
      <c r="B162" s="748" t="s">
        <v>589</v>
      </c>
      <c r="C162" s="749" t="s">
        <v>601</v>
      </c>
      <c r="D162" s="750" t="s">
        <v>602</v>
      </c>
      <c r="E162" s="751">
        <v>50113001</v>
      </c>
      <c r="F162" s="750" t="s">
        <v>621</v>
      </c>
      <c r="G162" s="749" t="s">
        <v>622</v>
      </c>
      <c r="H162" s="749">
        <v>848950</v>
      </c>
      <c r="I162" s="749">
        <v>155148</v>
      </c>
      <c r="J162" s="749" t="s">
        <v>882</v>
      </c>
      <c r="K162" s="749" t="s">
        <v>883</v>
      </c>
      <c r="L162" s="752">
        <v>18.559999999999999</v>
      </c>
      <c r="M162" s="752">
        <v>2</v>
      </c>
      <c r="N162" s="753">
        <v>37.119999999999997</v>
      </c>
    </row>
    <row r="163" spans="1:14" ht="14.4" customHeight="1" x14ac:dyDescent="0.3">
      <c r="A163" s="747" t="s">
        <v>588</v>
      </c>
      <c r="B163" s="748" t="s">
        <v>589</v>
      </c>
      <c r="C163" s="749" t="s">
        <v>601</v>
      </c>
      <c r="D163" s="750" t="s">
        <v>602</v>
      </c>
      <c r="E163" s="751">
        <v>50113001</v>
      </c>
      <c r="F163" s="750" t="s">
        <v>621</v>
      </c>
      <c r="G163" s="749" t="s">
        <v>622</v>
      </c>
      <c r="H163" s="749">
        <v>849941</v>
      </c>
      <c r="I163" s="749">
        <v>162142</v>
      </c>
      <c r="J163" s="749" t="s">
        <v>882</v>
      </c>
      <c r="K163" s="749" t="s">
        <v>884</v>
      </c>
      <c r="L163" s="752">
        <v>28.389130434782615</v>
      </c>
      <c r="M163" s="752">
        <v>23</v>
      </c>
      <c r="N163" s="753">
        <v>652.95000000000016</v>
      </c>
    </row>
    <row r="164" spans="1:14" ht="14.4" customHeight="1" x14ac:dyDescent="0.3">
      <c r="A164" s="747" t="s">
        <v>588</v>
      </c>
      <c r="B164" s="748" t="s">
        <v>589</v>
      </c>
      <c r="C164" s="749" t="s">
        <v>601</v>
      </c>
      <c r="D164" s="750" t="s">
        <v>602</v>
      </c>
      <c r="E164" s="751">
        <v>50113001</v>
      </c>
      <c r="F164" s="750" t="s">
        <v>621</v>
      </c>
      <c r="G164" s="749" t="s">
        <v>622</v>
      </c>
      <c r="H164" s="749">
        <v>102963</v>
      </c>
      <c r="I164" s="749">
        <v>2963</v>
      </c>
      <c r="J164" s="749" t="s">
        <v>885</v>
      </c>
      <c r="K164" s="749" t="s">
        <v>886</v>
      </c>
      <c r="L164" s="752">
        <v>97.589890103257233</v>
      </c>
      <c r="M164" s="752">
        <v>1</v>
      </c>
      <c r="N164" s="753">
        <v>97.589890103257233</v>
      </c>
    </row>
    <row r="165" spans="1:14" ht="14.4" customHeight="1" x14ac:dyDescent="0.3">
      <c r="A165" s="747" t="s">
        <v>588</v>
      </c>
      <c r="B165" s="748" t="s">
        <v>589</v>
      </c>
      <c r="C165" s="749" t="s">
        <v>601</v>
      </c>
      <c r="D165" s="750" t="s">
        <v>602</v>
      </c>
      <c r="E165" s="751">
        <v>50113001</v>
      </c>
      <c r="F165" s="750" t="s">
        <v>621</v>
      </c>
      <c r="G165" s="749" t="s">
        <v>622</v>
      </c>
      <c r="H165" s="749">
        <v>100269</v>
      </c>
      <c r="I165" s="749">
        <v>269</v>
      </c>
      <c r="J165" s="749" t="s">
        <v>887</v>
      </c>
      <c r="K165" s="749" t="s">
        <v>694</v>
      </c>
      <c r="L165" s="752">
        <v>40.779999999999994</v>
      </c>
      <c r="M165" s="752">
        <v>1</v>
      </c>
      <c r="N165" s="753">
        <v>40.779999999999994</v>
      </c>
    </row>
    <row r="166" spans="1:14" ht="14.4" customHeight="1" x14ac:dyDescent="0.3">
      <c r="A166" s="747" t="s">
        <v>588</v>
      </c>
      <c r="B166" s="748" t="s">
        <v>589</v>
      </c>
      <c r="C166" s="749" t="s">
        <v>601</v>
      </c>
      <c r="D166" s="750" t="s">
        <v>602</v>
      </c>
      <c r="E166" s="751">
        <v>50113001</v>
      </c>
      <c r="F166" s="750" t="s">
        <v>621</v>
      </c>
      <c r="G166" s="749" t="s">
        <v>638</v>
      </c>
      <c r="H166" s="749">
        <v>210565</v>
      </c>
      <c r="I166" s="749">
        <v>210565</v>
      </c>
      <c r="J166" s="749" t="s">
        <v>888</v>
      </c>
      <c r="K166" s="749" t="s">
        <v>889</v>
      </c>
      <c r="L166" s="752">
        <v>224.2</v>
      </c>
      <c r="M166" s="752">
        <v>1</v>
      </c>
      <c r="N166" s="753">
        <v>224.2</v>
      </c>
    </row>
    <row r="167" spans="1:14" ht="14.4" customHeight="1" x14ac:dyDescent="0.3">
      <c r="A167" s="747" t="s">
        <v>588</v>
      </c>
      <c r="B167" s="748" t="s">
        <v>589</v>
      </c>
      <c r="C167" s="749" t="s">
        <v>601</v>
      </c>
      <c r="D167" s="750" t="s">
        <v>602</v>
      </c>
      <c r="E167" s="751">
        <v>50113001</v>
      </c>
      <c r="F167" s="750" t="s">
        <v>621</v>
      </c>
      <c r="G167" s="749" t="s">
        <v>590</v>
      </c>
      <c r="H167" s="749">
        <v>992654</v>
      </c>
      <c r="I167" s="749">
        <v>211462</v>
      </c>
      <c r="J167" s="749" t="s">
        <v>890</v>
      </c>
      <c r="K167" s="749" t="s">
        <v>891</v>
      </c>
      <c r="L167" s="752">
        <v>111.27999999999996</v>
      </c>
      <c r="M167" s="752">
        <v>1</v>
      </c>
      <c r="N167" s="753">
        <v>111.27999999999996</v>
      </c>
    </row>
    <row r="168" spans="1:14" ht="14.4" customHeight="1" x14ac:dyDescent="0.3">
      <c r="A168" s="747" t="s">
        <v>588</v>
      </c>
      <c r="B168" s="748" t="s">
        <v>589</v>
      </c>
      <c r="C168" s="749" t="s">
        <v>601</v>
      </c>
      <c r="D168" s="750" t="s">
        <v>602</v>
      </c>
      <c r="E168" s="751">
        <v>50113001</v>
      </c>
      <c r="F168" s="750" t="s">
        <v>621</v>
      </c>
      <c r="G168" s="749" t="s">
        <v>638</v>
      </c>
      <c r="H168" s="749">
        <v>847149</v>
      </c>
      <c r="I168" s="749">
        <v>124115</v>
      </c>
      <c r="J168" s="749" t="s">
        <v>892</v>
      </c>
      <c r="K168" s="749" t="s">
        <v>679</v>
      </c>
      <c r="L168" s="752">
        <v>213.24</v>
      </c>
      <c r="M168" s="752">
        <v>1</v>
      </c>
      <c r="N168" s="753">
        <v>213.24</v>
      </c>
    </row>
    <row r="169" spans="1:14" ht="14.4" customHeight="1" x14ac:dyDescent="0.3">
      <c r="A169" s="747" t="s">
        <v>588</v>
      </c>
      <c r="B169" s="748" t="s">
        <v>589</v>
      </c>
      <c r="C169" s="749" t="s">
        <v>601</v>
      </c>
      <c r="D169" s="750" t="s">
        <v>602</v>
      </c>
      <c r="E169" s="751">
        <v>50113001</v>
      </c>
      <c r="F169" s="750" t="s">
        <v>621</v>
      </c>
      <c r="G169" s="749" t="s">
        <v>638</v>
      </c>
      <c r="H169" s="749">
        <v>844651</v>
      </c>
      <c r="I169" s="749">
        <v>101205</v>
      </c>
      <c r="J169" s="749" t="s">
        <v>893</v>
      </c>
      <c r="K169" s="749" t="s">
        <v>662</v>
      </c>
      <c r="L169" s="752">
        <v>86.679999999999993</v>
      </c>
      <c r="M169" s="752">
        <v>2</v>
      </c>
      <c r="N169" s="753">
        <v>173.35999999999999</v>
      </c>
    </row>
    <row r="170" spans="1:14" ht="14.4" customHeight="1" x14ac:dyDescent="0.3">
      <c r="A170" s="747" t="s">
        <v>588</v>
      </c>
      <c r="B170" s="748" t="s">
        <v>589</v>
      </c>
      <c r="C170" s="749" t="s">
        <v>601</v>
      </c>
      <c r="D170" s="750" t="s">
        <v>602</v>
      </c>
      <c r="E170" s="751">
        <v>50113001</v>
      </c>
      <c r="F170" s="750" t="s">
        <v>621</v>
      </c>
      <c r="G170" s="749" t="s">
        <v>638</v>
      </c>
      <c r="H170" s="749">
        <v>846338</v>
      </c>
      <c r="I170" s="749">
        <v>122685</v>
      </c>
      <c r="J170" s="749" t="s">
        <v>894</v>
      </c>
      <c r="K170" s="749" t="s">
        <v>851</v>
      </c>
      <c r="L170" s="752">
        <v>116.84000000000003</v>
      </c>
      <c r="M170" s="752">
        <v>1</v>
      </c>
      <c r="N170" s="753">
        <v>116.84000000000003</v>
      </c>
    </row>
    <row r="171" spans="1:14" ht="14.4" customHeight="1" x14ac:dyDescent="0.3">
      <c r="A171" s="747" t="s">
        <v>588</v>
      </c>
      <c r="B171" s="748" t="s">
        <v>589</v>
      </c>
      <c r="C171" s="749" t="s">
        <v>601</v>
      </c>
      <c r="D171" s="750" t="s">
        <v>602</v>
      </c>
      <c r="E171" s="751">
        <v>50113001</v>
      </c>
      <c r="F171" s="750" t="s">
        <v>621</v>
      </c>
      <c r="G171" s="749" t="s">
        <v>638</v>
      </c>
      <c r="H171" s="749">
        <v>846340</v>
      </c>
      <c r="I171" s="749">
        <v>122690</v>
      </c>
      <c r="J171" s="749" t="s">
        <v>894</v>
      </c>
      <c r="K171" s="749" t="s">
        <v>665</v>
      </c>
      <c r="L171" s="752">
        <v>278.64499999999998</v>
      </c>
      <c r="M171" s="752">
        <v>2</v>
      </c>
      <c r="N171" s="753">
        <v>557.29</v>
      </c>
    </row>
    <row r="172" spans="1:14" ht="14.4" customHeight="1" x14ac:dyDescent="0.3">
      <c r="A172" s="747" t="s">
        <v>588</v>
      </c>
      <c r="B172" s="748" t="s">
        <v>589</v>
      </c>
      <c r="C172" s="749" t="s">
        <v>601</v>
      </c>
      <c r="D172" s="750" t="s">
        <v>602</v>
      </c>
      <c r="E172" s="751">
        <v>50113001</v>
      </c>
      <c r="F172" s="750" t="s">
        <v>621</v>
      </c>
      <c r="G172" s="749" t="s">
        <v>590</v>
      </c>
      <c r="H172" s="749">
        <v>153535</v>
      </c>
      <c r="I172" s="749">
        <v>53535</v>
      </c>
      <c r="J172" s="749" t="s">
        <v>895</v>
      </c>
      <c r="K172" s="749" t="s">
        <v>896</v>
      </c>
      <c r="L172" s="752">
        <v>120.02000000000001</v>
      </c>
      <c r="M172" s="752">
        <v>1</v>
      </c>
      <c r="N172" s="753">
        <v>120.02000000000001</v>
      </c>
    </row>
    <row r="173" spans="1:14" ht="14.4" customHeight="1" x14ac:dyDescent="0.3">
      <c r="A173" s="747" t="s">
        <v>588</v>
      </c>
      <c r="B173" s="748" t="s">
        <v>589</v>
      </c>
      <c r="C173" s="749" t="s">
        <v>601</v>
      </c>
      <c r="D173" s="750" t="s">
        <v>602</v>
      </c>
      <c r="E173" s="751">
        <v>50113001</v>
      </c>
      <c r="F173" s="750" t="s">
        <v>621</v>
      </c>
      <c r="G173" s="749" t="s">
        <v>622</v>
      </c>
      <c r="H173" s="749">
        <v>191731</v>
      </c>
      <c r="I173" s="749">
        <v>91731</v>
      </c>
      <c r="J173" s="749" t="s">
        <v>897</v>
      </c>
      <c r="K173" s="749" t="s">
        <v>898</v>
      </c>
      <c r="L173" s="752">
        <v>3918.2100000000005</v>
      </c>
      <c r="M173" s="752">
        <v>3</v>
      </c>
      <c r="N173" s="753">
        <v>11754.630000000001</v>
      </c>
    </row>
    <row r="174" spans="1:14" ht="14.4" customHeight="1" x14ac:dyDescent="0.3">
      <c r="A174" s="747" t="s">
        <v>588</v>
      </c>
      <c r="B174" s="748" t="s">
        <v>589</v>
      </c>
      <c r="C174" s="749" t="s">
        <v>601</v>
      </c>
      <c r="D174" s="750" t="s">
        <v>602</v>
      </c>
      <c r="E174" s="751">
        <v>50113001</v>
      </c>
      <c r="F174" s="750" t="s">
        <v>621</v>
      </c>
      <c r="G174" s="749" t="s">
        <v>638</v>
      </c>
      <c r="H174" s="749">
        <v>130652</v>
      </c>
      <c r="I174" s="749">
        <v>30652</v>
      </c>
      <c r="J174" s="749" t="s">
        <v>899</v>
      </c>
      <c r="K174" s="749" t="s">
        <v>900</v>
      </c>
      <c r="L174" s="752">
        <v>103.88</v>
      </c>
      <c r="M174" s="752">
        <v>1</v>
      </c>
      <c r="N174" s="753">
        <v>103.88</v>
      </c>
    </row>
    <row r="175" spans="1:14" ht="14.4" customHeight="1" x14ac:dyDescent="0.3">
      <c r="A175" s="747" t="s">
        <v>588</v>
      </c>
      <c r="B175" s="748" t="s">
        <v>589</v>
      </c>
      <c r="C175" s="749" t="s">
        <v>601</v>
      </c>
      <c r="D175" s="750" t="s">
        <v>602</v>
      </c>
      <c r="E175" s="751">
        <v>50113001</v>
      </c>
      <c r="F175" s="750" t="s">
        <v>621</v>
      </c>
      <c r="G175" s="749" t="s">
        <v>590</v>
      </c>
      <c r="H175" s="749">
        <v>147741</v>
      </c>
      <c r="I175" s="749">
        <v>47741</v>
      </c>
      <c r="J175" s="749" t="s">
        <v>901</v>
      </c>
      <c r="K175" s="749" t="s">
        <v>825</v>
      </c>
      <c r="L175" s="752">
        <v>39.47999999999999</v>
      </c>
      <c r="M175" s="752">
        <v>1</v>
      </c>
      <c r="N175" s="753">
        <v>39.47999999999999</v>
      </c>
    </row>
    <row r="176" spans="1:14" ht="14.4" customHeight="1" x14ac:dyDescent="0.3">
      <c r="A176" s="747" t="s">
        <v>588</v>
      </c>
      <c r="B176" s="748" t="s">
        <v>589</v>
      </c>
      <c r="C176" s="749" t="s">
        <v>601</v>
      </c>
      <c r="D176" s="750" t="s">
        <v>602</v>
      </c>
      <c r="E176" s="751">
        <v>50113001</v>
      </c>
      <c r="F176" s="750" t="s">
        <v>621</v>
      </c>
      <c r="G176" s="749" t="s">
        <v>590</v>
      </c>
      <c r="H176" s="749">
        <v>147740</v>
      </c>
      <c r="I176" s="749">
        <v>47740</v>
      </c>
      <c r="J176" s="749" t="s">
        <v>902</v>
      </c>
      <c r="K176" s="749" t="s">
        <v>662</v>
      </c>
      <c r="L176" s="752">
        <v>36.620000000000005</v>
      </c>
      <c r="M176" s="752">
        <v>2</v>
      </c>
      <c r="N176" s="753">
        <v>73.240000000000009</v>
      </c>
    </row>
    <row r="177" spans="1:14" ht="14.4" customHeight="1" x14ac:dyDescent="0.3">
      <c r="A177" s="747" t="s">
        <v>588</v>
      </c>
      <c r="B177" s="748" t="s">
        <v>589</v>
      </c>
      <c r="C177" s="749" t="s">
        <v>601</v>
      </c>
      <c r="D177" s="750" t="s">
        <v>602</v>
      </c>
      <c r="E177" s="751">
        <v>50113001</v>
      </c>
      <c r="F177" s="750" t="s">
        <v>621</v>
      </c>
      <c r="G177" s="749" t="s">
        <v>622</v>
      </c>
      <c r="H177" s="749">
        <v>114957</v>
      </c>
      <c r="I177" s="749">
        <v>14957</v>
      </c>
      <c r="J177" s="749" t="s">
        <v>903</v>
      </c>
      <c r="K177" s="749" t="s">
        <v>904</v>
      </c>
      <c r="L177" s="752">
        <v>40.07</v>
      </c>
      <c r="M177" s="752">
        <v>1</v>
      </c>
      <c r="N177" s="753">
        <v>40.07</v>
      </c>
    </row>
    <row r="178" spans="1:14" ht="14.4" customHeight="1" x14ac:dyDescent="0.3">
      <c r="A178" s="747" t="s">
        <v>588</v>
      </c>
      <c r="B178" s="748" t="s">
        <v>589</v>
      </c>
      <c r="C178" s="749" t="s">
        <v>601</v>
      </c>
      <c r="D178" s="750" t="s">
        <v>602</v>
      </c>
      <c r="E178" s="751">
        <v>50113001</v>
      </c>
      <c r="F178" s="750" t="s">
        <v>621</v>
      </c>
      <c r="G178" s="749" t="s">
        <v>590</v>
      </c>
      <c r="H178" s="749">
        <v>848923</v>
      </c>
      <c r="I178" s="749">
        <v>148076</v>
      </c>
      <c r="J178" s="749" t="s">
        <v>905</v>
      </c>
      <c r="K178" s="749" t="s">
        <v>906</v>
      </c>
      <c r="L178" s="752">
        <v>165.32</v>
      </c>
      <c r="M178" s="752">
        <v>1</v>
      </c>
      <c r="N178" s="753">
        <v>165.32</v>
      </c>
    </row>
    <row r="179" spans="1:14" ht="14.4" customHeight="1" x14ac:dyDescent="0.3">
      <c r="A179" s="747" t="s">
        <v>588</v>
      </c>
      <c r="B179" s="748" t="s">
        <v>589</v>
      </c>
      <c r="C179" s="749" t="s">
        <v>601</v>
      </c>
      <c r="D179" s="750" t="s">
        <v>602</v>
      </c>
      <c r="E179" s="751">
        <v>50113001</v>
      </c>
      <c r="F179" s="750" t="s">
        <v>621</v>
      </c>
      <c r="G179" s="749" t="s">
        <v>590</v>
      </c>
      <c r="H179" s="749">
        <v>198058</v>
      </c>
      <c r="I179" s="749">
        <v>198058</v>
      </c>
      <c r="J179" s="749" t="s">
        <v>907</v>
      </c>
      <c r="K179" s="749" t="s">
        <v>908</v>
      </c>
      <c r="L179" s="752">
        <v>109.99999999999999</v>
      </c>
      <c r="M179" s="752">
        <v>1</v>
      </c>
      <c r="N179" s="753">
        <v>109.99999999999999</v>
      </c>
    </row>
    <row r="180" spans="1:14" ht="14.4" customHeight="1" x14ac:dyDescent="0.3">
      <c r="A180" s="747" t="s">
        <v>588</v>
      </c>
      <c r="B180" s="748" t="s">
        <v>589</v>
      </c>
      <c r="C180" s="749" t="s">
        <v>601</v>
      </c>
      <c r="D180" s="750" t="s">
        <v>602</v>
      </c>
      <c r="E180" s="751">
        <v>50113001</v>
      </c>
      <c r="F180" s="750" t="s">
        <v>621</v>
      </c>
      <c r="G180" s="749" t="s">
        <v>622</v>
      </c>
      <c r="H180" s="749">
        <v>191032</v>
      </c>
      <c r="I180" s="749">
        <v>91032</v>
      </c>
      <c r="J180" s="749" t="s">
        <v>909</v>
      </c>
      <c r="K180" s="749" t="s">
        <v>910</v>
      </c>
      <c r="L180" s="752">
        <v>29.81</v>
      </c>
      <c r="M180" s="752">
        <v>1</v>
      </c>
      <c r="N180" s="753">
        <v>29.81</v>
      </c>
    </row>
    <row r="181" spans="1:14" ht="14.4" customHeight="1" x14ac:dyDescent="0.3">
      <c r="A181" s="747" t="s">
        <v>588</v>
      </c>
      <c r="B181" s="748" t="s">
        <v>589</v>
      </c>
      <c r="C181" s="749" t="s">
        <v>601</v>
      </c>
      <c r="D181" s="750" t="s">
        <v>602</v>
      </c>
      <c r="E181" s="751">
        <v>50113001</v>
      </c>
      <c r="F181" s="750" t="s">
        <v>621</v>
      </c>
      <c r="G181" s="749" t="s">
        <v>622</v>
      </c>
      <c r="H181" s="749">
        <v>180058</v>
      </c>
      <c r="I181" s="749">
        <v>80058</v>
      </c>
      <c r="J181" s="749" t="s">
        <v>911</v>
      </c>
      <c r="K181" s="749" t="s">
        <v>912</v>
      </c>
      <c r="L181" s="752">
        <v>123.41999999999999</v>
      </c>
      <c r="M181" s="752">
        <v>1</v>
      </c>
      <c r="N181" s="753">
        <v>123.41999999999999</v>
      </c>
    </row>
    <row r="182" spans="1:14" ht="14.4" customHeight="1" x14ac:dyDescent="0.3">
      <c r="A182" s="747" t="s">
        <v>588</v>
      </c>
      <c r="B182" s="748" t="s">
        <v>589</v>
      </c>
      <c r="C182" s="749" t="s">
        <v>601</v>
      </c>
      <c r="D182" s="750" t="s">
        <v>602</v>
      </c>
      <c r="E182" s="751">
        <v>50113001</v>
      </c>
      <c r="F182" s="750" t="s">
        <v>621</v>
      </c>
      <c r="G182" s="749" t="s">
        <v>622</v>
      </c>
      <c r="H182" s="749">
        <v>166503</v>
      </c>
      <c r="I182" s="749">
        <v>66503</v>
      </c>
      <c r="J182" s="749" t="s">
        <v>913</v>
      </c>
      <c r="K182" s="749" t="s">
        <v>914</v>
      </c>
      <c r="L182" s="752">
        <v>50.910562693074716</v>
      </c>
      <c r="M182" s="752">
        <v>1</v>
      </c>
      <c r="N182" s="753">
        <v>50.910562693074716</v>
      </c>
    </row>
    <row r="183" spans="1:14" ht="14.4" customHeight="1" x14ac:dyDescent="0.3">
      <c r="A183" s="747" t="s">
        <v>588</v>
      </c>
      <c r="B183" s="748" t="s">
        <v>589</v>
      </c>
      <c r="C183" s="749" t="s">
        <v>601</v>
      </c>
      <c r="D183" s="750" t="s">
        <v>602</v>
      </c>
      <c r="E183" s="751">
        <v>50113001</v>
      </c>
      <c r="F183" s="750" t="s">
        <v>621</v>
      </c>
      <c r="G183" s="749" t="s">
        <v>622</v>
      </c>
      <c r="H183" s="749">
        <v>847855</v>
      </c>
      <c r="I183" s="749">
        <v>107826</v>
      </c>
      <c r="J183" s="749" t="s">
        <v>915</v>
      </c>
      <c r="K183" s="749" t="s">
        <v>916</v>
      </c>
      <c r="L183" s="752">
        <v>510.22000000000025</v>
      </c>
      <c r="M183" s="752">
        <v>1</v>
      </c>
      <c r="N183" s="753">
        <v>510.22000000000025</v>
      </c>
    </row>
    <row r="184" spans="1:14" ht="14.4" customHeight="1" x14ac:dyDescent="0.3">
      <c r="A184" s="747" t="s">
        <v>588</v>
      </c>
      <c r="B184" s="748" t="s">
        <v>589</v>
      </c>
      <c r="C184" s="749" t="s">
        <v>601</v>
      </c>
      <c r="D184" s="750" t="s">
        <v>602</v>
      </c>
      <c r="E184" s="751">
        <v>50113001</v>
      </c>
      <c r="F184" s="750" t="s">
        <v>621</v>
      </c>
      <c r="G184" s="749" t="s">
        <v>638</v>
      </c>
      <c r="H184" s="749">
        <v>144127</v>
      </c>
      <c r="I184" s="749">
        <v>144127</v>
      </c>
      <c r="J184" s="749" t="s">
        <v>917</v>
      </c>
      <c r="K184" s="749" t="s">
        <v>918</v>
      </c>
      <c r="L184" s="752">
        <v>115.62000000000006</v>
      </c>
      <c r="M184" s="752">
        <v>1</v>
      </c>
      <c r="N184" s="753">
        <v>115.62000000000006</v>
      </c>
    </row>
    <row r="185" spans="1:14" ht="14.4" customHeight="1" x14ac:dyDescent="0.3">
      <c r="A185" s="747" t="s">
        <v>588</v>
      </c>
      <c r="B185" s="748" t="s">
        <v>589</v>
      </c>
      <c r="C185" s="749" t="s">
        <v>601</v>
      </c>
      <c r="D185" s="750" t="s">
        <v>602</v>
      </c>
      <c r="E185" s="751">
        <v>50113001</v>
      </c>
      <c r="F185" s="750" t="s">
        <v>621</v>
      </c>
      <c r="G185" s="749" t="s">
        <v>622</v>
      </c>
      <c r="H185" s="749">
        <v>116052</v>
      </c>
      <c r="I185" s="749">
        <v>16052</v>
      </c>
      <c r="J185" s="749" t="s">
        <v>919</v>
      </c>
      <c r="K185" s="749" t="s">
        <v>920</v>
      </c>
      <c r="L185" s="752">
        <v>87.37</v>
      </c>
      <c r="M185" s="752">
        <v>1</v>
      </c>
      <c r="N185" s="753">
        <v>87.37</v>
      </c>
    </row>
    <row r="186" spans="1:14" ht="14.4" customHeight="1" x14ac:dyDescent="0.3">
      <c r="A186" s="747" t="s">
        <v>588</v>
      </c>
      <c r="B186" s="748" t="s">
        <v>589</v>
      </c>
      <c r="C186" s="749" t="s">
        <v>601</v>
      </c>
      <c r="D186" s="750" t="s">
        <v>602</v>
      </c>
      <c r="E186" s="751">
        <v>50113001</v>
      </c>
      <c r="F186" s="750" t="s">
        <v>621</v>
      </c>
      <c r="G186" s="749" t="s">
        <v>638</v>
      </c>
      <c r="H186" s="749">
        <v>109709</v>
      </c>
      <c r="I186" s="749">
        <v>9709</v>
      </c>
      <c r="J186" s="749" t="s">
        <v>921</v>
      </c>
      <c r="K186" s="749" t="s">
        <v>922</v>
      </c>
      <c r="L186" s="752">
        <v>56.352105263157895</v>
      </c>
      <c r="M186" s="752">
        <v>19</v>
      </c>
      <c r="N186" s="753">
        <v>1070.69</v>
      </c>
    </row>
    <row r="187" spans="1:14" ht="14.4" customHeight="1" x14ac:dyDescent="0.3">
      <c r="A187" s="747" t="s">
        <v>588</v>
      </c>
      <c r="B187" s="748" t="s">
        <v>589</v>
      </c>
      <c r="C187" s="749" t="s">
        <v>601</v>
      </c>
      <c r="D187" s="750" t="s">
        <v>602</v>
      </c>
      <c r="E187" s="751">
        <v>50113001</v>
      </c>
      <c r="F187" s="750" t="s">
        <v>621</v>
      </c>
      <c r="G187" s="749" t="s">
        <v>622</v>
      </c>
      <c r="H187" s="749">
        <v>119653</v>
      </c>
      <c r="I187" s="749">
        <v>119653</v>
      </c>
      <c r="J187" s="749" t="s">
        <v>923</v>
      </c>
      <c r="K187" s="749" t="s">
        <v>924</v>
      </c>
      <c r="L187" s="752">
        <v>158.08727272727273</v>
      </c>
      <c r="M187" s="752">
        <v>33</v>
      </c>
      <c r="N187" s="753">
        <v>5216.88</v>
      </c>
    </row>
    <row r="188" spans="1:14" ht="14.4" customHeight="1" x14ac:dyDescent="0.3">
      <c r="A188" s="747" t="s">
        <v>588</v>
      </c>
      <c r="B188" s="748" t="s">
        <v>589</v>
      </c>
      <c r="C188" s="749" t="s">
        <v>601</v>
      </c>
      <c r="D188" s="750" t="s">
        <v>602</v>
      </c>
      <c r="E188" s="751">
        <v>50113001</v>
      </c>
      <c r="F188" s="750" t="s">
        <v>621</v>
      </c>
      <c r="G188" s="749" t="s">
        <v>622</v>
      </c>
      <c r="H188" s="749">
        <v>848866</v>
      </c>
      <c r="I188" s="749">
        <v>119654</v>
      </c>
      <c r="J188" s="749" t="s">
        <v>923</v>
      </c>
      <c r="K188" s="749" t="s">
        <v>925</v>
      </c>
      <c r="L188" s="752">
        <v>257.18000000000006</v>
      </c>
      <c r="M188" s="752">
        <v>8</v>
      </c>
      <c r="N188" s="753">
        <v>2057.4400000000005</v>
      </c>
    </row>
    <row r="189" spans="1:14" ht="14.4" customHeight="1" x14ac:dyDescent="0.3">
      <c r="A189" s="747" t="s">
        <v>588</v>
      </c>
      <c r="B189" s="748" t="s">
        <v>589</v>
      </c>
      <c r="C189" s="749" t="s">
        <v>601</v>
      </c>
      <c r="D189" s="750" t="s">
        <v>602</v>
      </c>
      <c r="E189" s="751">
        <v>50113001</v>
      </c>
      <c r="F189" s="750" t="s">
        <v>621</v>
      </c>
      <c r="G189" s="749" t="s">
        <v>638</v>
      </c>
      <c r="H189" s="749">
        <v>848251</v>
      </c>
      <c r="I189" s="749">
        <v>122632</v>
      </c>
      <c r="J189" s="749" t="s">
        <v>926</v>
      </c>
      <c r="K189" s="749" t="s">
        <v>927</v>
      </c>
      <c r="L189" s="752">
        <v>164.18999999999997</v>
      </c>
      <c r="M189" s="752">
        <v>1</v>
      </c>
      <c r="N189" s="753">
        <v>164.18999999999997</v>
      </c>
    </row>
    <row r="190" spans="1:14" ht="14.4" customHeight="1" x14ac:dyDescent="0.3">
      <c r="A190" s="747" t="s">
        <v>588</v>
      </c>
      <c r="B190" s="748" t="s">
        <v>589</v>
      </c>
      <c r="C190" s="749" t="s">
        <v>601</v>
      </c>
      <c r="D190" s="750" t="s">
        <v>602</v>
      </c>
      <c r="E190" s="751">
        <v>50113001</v>
      </c>
      <c r="F190" s="750" t="s">
        <v>621</v>
      </c>
      <c r="G190" s="749" t="s">
        <v>622</v>
      </c>
      <c r="H190" s="749">
        <v>188900</v>
      </c>
      <c r="I190" s="749">
        <v>88900</v>
      </c>
      <c r="J190" s="749" t="s">
        <v>928</v>
      </c>
      <c r="K190" s="749" t="s">
        <v>929</v>
      </c>
      <c r="L190" s="752">
        <v>78.41</v>
      </c>
      <c r="M190" s="752">
        <v>4</v>
      </c>
      <c r="N190" s="753">
        <v>313.64</v>
      </c>
    </row>
    <row r="191" spans="1:14" ht="14.4" customHeight="1" x14ac:dyDescent="0.3">
      <c r="A191" s="747" t="s">
        <v>588</v>
      </c>
      <c r="B191" s="748" t="s">
        <v>589</v>
      </c>
      <c r="C191" s="749" t="s">
        <v>601</v>
      </c>
      <c r="D191" s="750" t="s">
        <v>602</v>
      </c>
      <c r="E191" s="751">
        <v>50113001</v>
      </c>
      <c r="F191" s="750" t="s">
        <v>621</v>
      </c>
      <c r="G191" s="749" t="s">
        <v>622</v>
      </c>
      <c r="H191" s="749">
        <v>188967</v>
      </c>
      <c r="I191" s="749">
        <v>88967</v>
      </c>
      <c r="J191" s="749" t="s">
        <v>928</v>
      </c>
      <c r="K191" s="749" t="s">
        <v>642</v>
      </c>
      <c r="L191" s="752">
        <v>104.97000000000003</v>
      </c>
      <c r="M191" s="752">
        <v>2</v>
      </c>
      <c r="N191" s="753">
        <v>209.94000000000005</v>
      </c>
    </row>
    <row r="192" spans="1:14" ht="14.4" customHeight="1" x14ac:dyDescent="0.3">
      <c r="A192" s="747" t="s">
        <v>588</v>
      </c>
      <c r="B192" s="748" t="s">
        <v>589</v>
      </c>
      <c r="C192" s="749" t="s">
        <v>601</v>
      </c>
      <c r="D192" s="750" t="s">
        <v>602</v>
      </c>
      <c r="E192" s="751">
        <v>50113001</v>
      </c>
      <c r="F192" s="750" t="s">
        <v>621</v>
      </c>
      <c r="G192" s="749" t="s">
        <v>622</v>
      </c>
      <c r="H192" s="749">
        <v>103688</v>
      </c>
      <c r="I192" s="749">
        <v>3688</v>
      </c>
      <c r="J192" s="749" t="s">
        <v>930</v>
      </c>
      <c r="K192" s="749" t="s">
        <v>931</v>
      </c>
      <c r="L192" s="752">
        <v>58.126043980609644</v>
      </c>
      <c r="M192" s="752">
        <v>149</v>
      </c>
      <c r="N192" s="753">
        <v>8660.780553110837</v>
      </c>
    </row>
    <row r="193" spans="1:14" ht="14.4" customHeight="1" x14ac:dyDescent="0.3">
      <c r="A193" s="747" t="s">
        <v>588</v>
      </c>
      <c r="B193" s="748" t="s">
        <v>589</v>
      </c>
      <c r="C193" s="749" t="s">
        <v>601</v>
      </c>
      <c r="D193" s="750" t="s">
        <v>602</v>
      </c>
      <c r="E193" s="751">
        <v>50113001</v>
      </c>
      <c r="F193" s="750" t="s">
        <v>621</v>
      </c>
      <c r="G193" s="749" t="s">
        <v>622</v>
      </c>
      <c r="H193" s="749">
        <v>100610</v>
      </c>
      <c r="I193" s="749">
        <v>610</v>
      </c>
      <c r="J193" s="749" t="s">
        <v>932</v>
      </c>
      <c r="K193" s="749" t="s">
        <v>933</v>
      </c>
      <c r="L193" s="752">
        <v>64.355000000000004</v>
      </c>
      <c r="M193" s="752">
        <v>12</v>
      </c>
      <c r="N193" s="753">
        <v>772.26</v>
      </c>
    </row>
    <row r="194" spans="1:14" ht="14.4" customHeight="1" x14ac:dyDescent="0.3">
      <c r="A194" s="747" t="s">
        <v>588</v>
      </c>
      <c r="B194" s="748" t="s">
        <v>589</v>
      </c>
      <c r="C194" s="749" t="s">
        <v>601</v>
      </c>
      <c r="D194" s="750" t="s">
        <v>602</v>
      </c>
      <c r="E194" s="751">
        <v>50113001</v>
      </c>
      <c r="F194" s="750" t="s">
        <v>621</v>
      </c>
      <c r="G194" s="749" t="s">
        <v>622</v>
      </c>
      <c r="H194" s="749">
        <v>395294</v>
      </c>
      <c r="I194" s="749">
        <v>180306</v>
      </c>
      <c r="J194" s="749" t="s">
        <v>934</v>
      </c>
      <c r="K194" s="749" t="s">
        <v>935</v>
      </c>
      <c r="L194" s="752">
        <v>172.74250000000004</v>
      </c>
      <c r="M194" s="752">
        <v>4</v>
      </c>
      <c r="N194" s="753">
        <v>690.97000000000014</v>
      </c>
    </row>
    <row r="195" spans="1:14" ht="14.4" customHeight="1" x14ac:dyDescent="0.3">
      <c r="A195" s="747" t="s">
        <v>588</v>
      </c>
      <c r="B195" s="748" t="s">
        <v>589</v>
      </c>
      <c r="C195" s="749" t="s">
        <v>601</v>
      </c>
      <c r="D195" s="750" t="s">
        <v>602</v>
      </c>
      <c r="E195" s="751">
        <v>50113001</v>
      </c>
      <c r="F195" s="750" t="s">
        <v>621</v>
      </c>
      <c r="G195" s="749" t="s">
        <v>622</v>
      </c>
      <c r="H195" s="749">
        <v>110603</v>
      </c>
      <c r="I195" s="749">
        <v>10603</v>
      </c>
      <c r="J195" s="749" t="s">
        <v>936</v>
      </c>
      <c r="K195" s="749" t="s">
        <v>937</v>
      </c>
      <c r="L195" s="752">
        <v>133.88999999999996</v>
      </c>
      <c r="M195" s="752">
        <v>1</v>
      </c>
      <c r="N195" s="753">
        <v>133.88999999999996</v>
      </c>
    </row>
    <row r="196" spans="1:14" ht="14.4" customHeight="1" x14ac:dyDescent="0.3">
      <c r="A196" s="747" t="s">
        <v>588</v>
      </c>
      <c r="B196" s="748" t="s">
        <v>589</v>
      </c>
      <c r="C196" s="749" t="s">
        <v>601</v>
      </c>
      <c r="D196" s="750" t="s">
        <v>602</v>
      </c>
      <c r="E196" s="751">
        <v>50113001</v>
      </c>
      <c r="F196" s="750" t="s">
        <v>621</v>
      </c>
      <c r="G196" s="749" t="s">
        <v>638</v>
      </c>
      <c r="H196" s="749">
        <v>158191</v>
      </c>
      <c r="I196" s="749">
        <v>158191</v>
      </c>
      <c r="J196" s="749" t="s">
        <v>938</v>
      </c>
      <c r="K196" s="749" t="s">
        <v>939</v>
      </c>
      <c r="L196" s="752">
        <v>59.349999999999994</v>
      </c>
      <c r="M196" s="752">
        <v>2</v>
      </c>
      <c r="N196" s="753">
        <v>118.69999999999999</v>
      </c>
    </row>
    <row r="197" spans="1:14" ht="14.4" customHeight="1" x14ac:dyDescent="0.3">
      <c r="A197" s="747" t="s">
        <v>588</v>
      </c>
      <c r="B197" s="748" t="s">
        <v>589</v>
      </c>
      <c r="C197" s="749" t="s">
        <v>601</v>
      </c>
      <c r="D197" s="750" t="s">
        <v>602</v>
      </c>
      <c r="E197" s="751">
        <v>50113001</v>
      </c>
      <c r="F197" s="750" t="s">
        <v>621</v>
      </c>
      <c r="G197" s="749" t="s">
        <v>622</v>
      </c>
      <c r="H197" s="749">
        <v>184360</v>
      </c>
      <c r="I197" s="749">
        <v>84360</v>
      </c>
      <c r="J197" s="749" t="s">
        <v>940</v>
      </c>
      <c r="K197" s="749" t="s">
        <v>941</v>
      </c>
      <c r="L197" s="752">
        <v>130.26999999999998</v>
      </c>
      <c r="M197" s="752">
        <v>2</v>
      </c>
      <c r="N197" s="753">
        <v>260.53999999999996</v>
      </c>
    </row>
    <row r="198" spans="1:14" ht="14.4" customHeight="1" x14ac:dyDescent="0.3">
      <c r="A198" s="747" t="s">
        <v>588</v>
      </c>
      <c r="B198" s="748" t="s">
        <v>589</v>
      </c>
      <c r="C198" s="749" t="s">
        <v>601</v>
      </c>
      <c r="D198" s="750" t="s">
        <v>602</v>
      </c>
      <c r="E198" s="751">
        <v>50113001</v>
      </c>
      <c r="F198" s="750" t="s">
        <v>621</v>
      </c>
      <c r="G198" s="749" t="s">
        <v>622</v>
      </c>
      <c r="H198" s="749">
        <v>214615</v>
      </c>
      <c r="I198" s="749">
        <v>214615</v>
      </c>
      <c r="J198" s="749" t="s">
        <v>942</v>
      </c>
      <c r="K198" s="749" t="s">
        <v>943</v>
      </c>
      <c r="L198" s="752">
        <v>129.91999999999999</v>
      </c>
      <c r="M198" s="752">
        <v>2</v>
      </c>
      <c r="N198" s="753">
        <v>259.83999999999997</v>
      </c>
    </row>
    <row r="199" spans="1:14" ht="14.4" customHeight="1" x14ac:dyDescent="0.3">
      <c r="A199" s="747" t="s">
        <v>588</v>
      </c>
      <c r="B199" s="748" t="s">
        <v>589</v>
      </c>
      <c r="C199" s="749" t="s">
        <v>601</v>
      </c>
      <c r="D199" s="750" t="s">
        <v>602</v>
      </c>
      <c r="E199" s="751">
        <v>50113001</v>
      </c>
      <c r="F199" s="750" t="s">
        <v>621</v>
      </c>
      <c r="G199" s="749" t="s">
        <v>622</v>
      </c>
      <c r="H199" s="749">
        <v>148578</v>
      </c>
      <c r="I199" s="749">
        <v>48578</v>
      </c>
      <c r="J199" s="749" t="s">
        <v>944</v>
      </c>
      <c r="K199" s="749" t="s">
        <v>945</v>
      </c>
      <c r="L199" s="752">
        <v>54.98</v>
      </c>
      <c r="M199" s="752">
        <v>3</v>
      </c>
      <c r="N199" s="753">
        <v>164.94</v>
      </c>
    </row>
    <row r="200" spans="1:14" ht="14.4" customHeight="1" x14ac:dyDescent="0.3">
      <c r="A200" s="747" t="s">
        <v>588</v>
      </c>
      <c r="B200" s="748" t="s">
        <v>589</v>
      </c>
      <c r="C200" s="749" t="s">
        <v>601</v>
      </c>
      <c r="D200" s="750" t="s">
        <v>602</v>
      </c>
      <c r="E200" s="751">
        <v>50113001</v>
      </c>
      <c r="F200" s="750" t="s">
        <v>621</v>
      </c>
      <c r="G200" s="749" t="s">
        <v>622</v>
      </c>
      <c r="H200" s="749">
        <v>848632</v>
      </c>
      <c r="I200" s="749">
        <v>125315</v>
      </c>
      <c r="J200" s="749" t="s">
        <v>944</v>
      </c>
      <c r="K200" s="749" t="s">
        <v>946</v>
      </c>
      <c r="L200" s="752">
        <v>58.418571428571418</v>
      </c>
      <c r="M200" s="752">
        <v>7</v>
      </c>
      <c r="N200" s="753">
        <v>408.92999999999995</v>
      </c>
    </row>
    <row r="201" spans="1:14" ht="14.4" customHeight="1" x14ac:dyDescent="0.3">
      <c r="A201" s="747" t="s">
        <v>588</v>
      </c>
      <c r="B201" s="748" t="s">
        <v>589</v>
      </c>
      <c r="C201" s="749" t="s">
        <v>601</v>
      </c>
      <c r="D201" s="750" t="s">
        <v>602</v>
      </c>
      <c r="E201" s="751">
        <v>50113001</v>
      </c>
      <c r="F201" s="750" t="s">
        <v>621</v>
      </c>
      <c r="G201" s="749" t="s">
        <v>622</v>
      </c>
      <c r="H201" s="749">
        <v>109847</v>
      </c>
      <c r="I201" s="749">
        <v>9847</v>
      </c>
      <c r="J201" s="749" t="s">
        <v>947</v>
      </c>
      <c r="K201" s="749" t="s">
        <v>948</v>
      </c>
      <c r="L201" s="752">
        <v>41.35</v>
      </c>
      <c r="M201" s="752">
        <v>5</v>
      </c>
      <c r="N201" s="753">
        <v>206.75</v>
      </c>
    </row>
    <row r="202" spans="1:14" ht="14.4" customHeight="1" x14ac:dyDescent="0.3">
      <c r="A202" s="747" t="s">
        <v>588</v>
      </c>
      <c r="B202" s="748" t="s">
        <v>589</v>
      </c>
      <c r="C202" s="749" t="s">
        <v>601</v>
      </c>
      <c r="D202" s="750" t="s">
        <v>602</v>
      </c>
      <c r="E202" s="751">
        <v>50113001</v>
      </c>
      <c r="F202" s="750" t="s">
        <v>621</v>
      </c>
      <c r="G202" s="749" t="s">
        <v>622</v>
      </c>
      <c r="H202" s="749">
        <v>168447</v>
      </c>
      <c r="I202" s="749">
        <v>168447</v>
      </c>
      <c r="J202" s="749" t="s">
        <v>949</v>
      </c>
      <c r="K202" s="749" t="s">
        <v>662</v>
      </c>
      <c r="L202" s="752">
        <v>850.29</v>
      </c>
      <c r="M202" s="752">
        <v>1</v>
      </c>
      <c r="N202" s="753">
        <v>850.29</v>
      </c>
    </row>
    <row r="203" spans="1:14" ht="14.4" customHeight="1" x14ac:dyDescent="0.3">
      <c r="A203" s="747" t="s">
        <v>588</v>
      </c>
      <c r="B203" s="748" t="s">
        <v>589</v>
      </c>
      <c r="C203" s="749" t="s">
        <v>601</v>
      </c>
      <c r="D203" s="750" t="s">
        <v>602</v>
      </c>
      <c r="E203" s="751">
        <v>50113001</v>
      </c>
      <c r="F203" s="750" t="s">
        <v>621</v>
      </c>
      <c r="G203" s="749" t="s">
        <v>622</v>
      </c>
      <c r="H203" s="749">
        <v>159672</v>
      </c>
      <c r="I203" s="749">
        <v>59672</v>
      </c>
      <c r="J203" s="749" t="s">
        <v>950</v>
      </c>
      <c r="K203" s="749" t="s">
        <v>951</v>
      </c>
      <c r="L203" s="752">
        <v>58.93</v>
      </c>
      <c r="M203" s="752">
        <v>2</v>
      </c>
      <c r="N203" s="753">
        <v>117.86</v>
      </c>
    </row>
    <row r="204" spans="1:14" ht="14.4" customHeight="1" x14ac:dyDescent="0.3">
      <c r="A204" s="747" t="s">
        <v>588</v>
      </c>
      <c r="B204" s="748" t="s">
        <v>589</v>
      </c>
      <c r="C204" s="749" t="s">
        <v>601</v>
      </c>
      <c r="D204" s="750" t="s">
        <v>602</v>
      </c>
      <c r="E204" s="751">
        <v>50113001</v>
      </c>
      <c r="F204" s="750" t="s">
        <v>621</v>
      </c>
      <c r="G204" s="749" t="s">
        <v>622</v>
      </c>
      <c r="H204" s="749">
        <v>159673</v>
      </c>
      <c r="I204" s="749">
        <v>59673</v>
      </c>
      <c r="J204" s="749" t="s">
        <v>950</v>
      </c>
      <c r="K204" s="749" t="s">
        <v>952</v>
      </c>
      <c r="L204" s="752">
        <v>68.781111111111102</v>
      </c>
      <c r="M204" s="752">
        <v>9</v>
      </c>
      <c r="N204" s="753">
        <v>619.03</v>
      </c>
    </row>
    <row r="205" spans="1:14" ht="14.4" customHeight="1" x14ac:dyDescent="0.3">
      <c r="A205" s="747" t="s">
        <v>588</v>
      </c>
      <c r="B205" s="748" t="s">
        <v>589</v>
      </c>
      <c r="C205" s="749" t="s">
        <v>601</v>
      </c>
      <c r="D205" s="750" t="s">
        <v>602</v>
      </c>
      <c r="E205" s="751">
        <v>50113001</v>
      </c>
      <c r="F205" s="750" t="s">
        <v>621</v>
      </c>
      <c r="G205" s="749" t="s">
        <v>622</v>
      </c>
      <c r="H205" s="749">
        <v>143979</v>
      </c>
      <c r="I205" s="749">
        <v>43979</v>
      </c>
      <c r="J205" s="749" t="s">
        <v>953</v>
      </c>
      <c r="K205" s="749" t="s">
        <v>954</v>
      </c>
      <c r="L205" s="752">
        <v>82.274594594594603</v>
      </c>
      <c r="M205" s="752">
        <v>37</v>
      </c>
      <c r="N205" s="753">
        <v>3044.1600000000003</v>
      </c>
    </row>
    <row r="206" spans="1:14" ht="14.4" customHeight="1" x14ac:dyDescent="0.3">
      <c r="A206" s="747" t="s">
        <v>588</v>
      </c>
      <c r="B206" s="748" t="s">
        <v>589</v>
      </c>
      <c r="C206" s="749" t="s">
        <v>601</v>
      </c>
      <c r="D206" s="750" t="s">
        <v>602</v>
      </c>
      <c r="E206" s="751">
        <v>50113001</v>
      </c>
      <c r="F206" s="750" t="s">
        <v>621</v>
      </c>
      <c r="G206" s="749" t="s">
        <v>622</v>
      </c>
      <c r="H206" s="749">
        <v>214619</v>
      </c>
      <c r="I206" s="749">
        <v>214619</v>
      </c>
      <c r="J206" s="749" t="s">
        <v>955</v>
      </c>
      <c r="K206" s="749" t="s">
        <v>956</v>
      </c>
      <c r="L206" s="752">
        <v>225.94010714151466</v>
      </c>
      <c r="M206" s="752">
        <v>2</v>
      </c>
      <c r="N206" s="753">
        <v>451.88021428302932</v>
      </c>
    </row>
    <row r="207" spans="1:14" ht="14.4" customHeight="1" x14ac:dyDescent="0.3">
      <c r="A207" s="747" t="s">
        <v>588</v>
      </c>
      <c r="B207" s="748" t="s">
        <v>589</v>
      </c>
      <c r="C207" s="749" t="s">
        <v>601</v>
      </c>
      <c r="D207" s="750" t="s">
        <v>602</v>
      </c>
      <c r="E207" s="751">
        <v>50113001</v>
      </c>
      <c r="F207" s="750" t="s">
        <v>621</v>
      </c>
      <c r="G207" s="749" t="s">
        <v>622</v>
      </c>
      <c r="H207" s="749">
        <v>850072</v>
      </c>
      <c r="I207" s="749">
        <v>162502</v>
      </c>
      <c r="J207" s="749" t="s">
        <v>957</v>
      </c>
      <c r="K207" s="749" t="s">
        <v>958</v>
      </c>
      <c r="L207" s="752">
        <v>56.294999999999987</v>
      </c>
      <c r="M207" s="752">
        <v>2</v>
      </c>
      <c r="N207" s="753">
        <v>112.58999999999997</v>
      </c>
    </row>
    <row r="208" spans="1:14" ht="14.4" customHeight="1" x14ac:dyDescent="0.3">
      <c r="A208" s="747" t="s">
        <v>588</v>
      </c>
      <c r="B208" s="748" t="s">
        <v>589</v>
      </c>
      <c r="C208" s="749" t="s">
        <v>601</v>
      </c>
      <c r="D208" s="750" t="s">
        <v>602</v>
      </c>
      <c r="E208" s="751">
        <v>50113001</v>
      </c>
      <c r="F208" s="750" t="s">
        <v>621</v>
      </c>
      <c r="G208" s="749" t="s">
        <v>638</v>
      </c>
      <c r="H208" s="749">
        <v>56972</v>
      </c>
      <c r="I208" s="749">
        <v>56972</v>
      </c>
      <c r="J208" s="749" t="s">
        <v>959</v>
      </c>
      <c r="K208" s="749" t="s">
        <v>960</v>
      </c>
      <c r="L208" s="752">
        <v>14.880000000000004</v>
      </c>
      <c r="M208" s="752">
        <v>1</v>
      </c>
      <c r="N208" s="753">
        <v>14.880000000000004</v>
      </c>
    </row>
    <row r="209" spans="1:14" ht="14.4" customHeight="1" x14ac:dyDescent="0.3">
      <c r="A209" s="747" t="s">
        <v>588</v>
      </c>
      <c r="B209" s="748" t="s">
        <v>589</v>
      </c>
      <c r="C209" s="749" t="s">
        <v>601</v>
      </c>
      <c r="D209" s="750" t="s">
        <v>602</v>
      </c>
      <c r="E209" s="751">
        <v>50113001</v>
      </c>
      <c r="F209" s="750" t="s">
        <v>621</v>
      </c>
      <c r="G209" s="749" t="s">
        <v>638</v>
      </c>
      <c r="H209" s="749">
        <v>156981</v>
      </c>
      <c r="I209" s="749">
        <v>56981</v>
      </c>
      <c r="J209" s="749" t="s">
        <v>961</v>
      </c>
      <c r="K209" s="749" t="s">
        <v>831</v>
      </c>
      <c r="L209" s="752">
        <v>35.844999999999999</v>
      </c>
      <c r="M209" s="752">
        <v>2</v>
      </c>
      <c r="N209" s="753">
        <v>71.69</v>
      </c>
    </row>
    <row r="210" spans="1:14" ht="14.4" customHeight="1" x14ac:dyDescent="0.3">
      <c r="A210" s="747" t="s">
        <v>588</v>
      </c>
      <c r="B210" s="748" t="s">
        <v>589</v>
      </c>
      <c r="C210" s="749" t="s">
        <v>601</v>
      </c>
      <c r="D210" s="750" t="s">
        <v>602</v>
      </c>
      <c r="E210" s="751">
        <v>50113001</v>
      </c>
      <c r="F210" s="750" t="s">
        <v>621</v>
      </c>
      <c r="G210" s="749" t="s">
        <v>622</v>
      </c>
      <c r="H210" s="749">
        <v>146444</v>
      </c>
      <c r="I210" s="749">
        <v>46444</v>
      </c>
      <c r="J210" s="749" t="s">
        <v>962</v>
      </c>
      <c r="K210" s="749" t="s">
        <v>963</v>
      </c>
      <c r="L210" s="752">
        <v>330.53</v>
      </c>
      <c r="M210" s="752">
        <v>1</v>
      </c>
      <c r="N210" s="753">
        <v>330.53</v>
      </c>
    </row>
    <row r="211" spans="1:14" ht="14.4" customHeight="1" x14ac:dyDescent="0.3">
      <c r="A211" s="747" t="s">
        <v>588</v>
      </c>
      <c r="B211" s="748" t="s">
        <v>589</v>
      </c>
      <c r="C211" s="749" t="s">
        <v>601</v>
      </c>
      <c r="D211" s="750" t="s">
        <v>602</v>
      </c>
      <c r="E211" s="751">
        <v>50113001</v>
      </c>
      <c r="F211" s="750" t="s">
        <v>621</v>
      </c>
      <c r="G211" s="749" t="s">
        <v>638</v>
      </c>
      <c r="H211" s="749">
        <v>850552</v>
      </c>
      <c r="I211" s="749">
        <v>167852</v>
      </c>
      <c r="J211" s="749" t="s">
        <v>964</v>
      </c>
      <c r="K211" s="749" t="s">
        <v>667</v>
      </c>
      <c r="L211" s="752">
        <v>229.21</v>
      </c>
      <c r="M211" s="752">
        <v>1</v>
      </c>
      <c r="N211" s="753">
        <v>229.21</v>
      </c>
    </row>
    <row r="212" spans="1:14" ht="14.4" customHeight="1" x14ac:dyDescent="0.3">
      <c r="A212" s="747" t="s">
        <v>588</v>
      </c>
      <c r="B212" s="748" t="s">
        <v>589</v>
      </c>
      <c r="C212" s="749" t="s">
        <v>601</v>
      </c>
      <c r="D212" s="750" t="s">
        <v>602</v>
      </c>
      <c r="E212" s="751">
        <v>50113001</v>
      </c>
      <c r="F212" s="750" t="s">
        <v>621</v>
      </c>
      <c r="G212" s="749" t="s">
        <v>622</v>
      </c>
      <c r="H212" s="749">
        <v>844735</v>
      </c>
      <c r="I212" s="749">
        <v>115527</v>
      </c>
      <c r="J212" s="749" t="s">
        <v>965</v>
      </c>
      <c r="K212" s="749" t="s">
        <v>966</v>
      </c>
      <c r="L212" s="752">
        <v>251.38</v>
      </c>
      <c r="M212" s="752">
        <v>1</v>
      </c>
      <c r="N212" s="753">
        <v>251.38</v>
      </c>
    </row>
    <row r="213" spans="1:14" ht="14.4" customHeight="1" x14ac:dyDescent="0.3">
      <c r="A213" s="747" t="s">
        <v>588</v>
      </c>
      <c r="B213" s="748" t="s">
        <v>589</v>
      </c>
      <c r="C213" s="749" t="s">
        <v>601</v>
      </c>
      <c r="D213" s="750" t="s">
        <v>602</v>
      </c>
      <c r="E213" s="751">
        <v>50113001</v>
      </c>
      <c r="F213" s="750" t="s">
        <v>621</v>
      </c>
      <c r="G213" s="749" t="s">
        <v>638</v>
      </c>
      <c r="H213" s="749">
        <v>849896</v>
      </c>
      <c r="I213" s="749">
        <v>134281</v>
      </c>
      <c r="J213" s="749" t="s">
        <v>967</v>
      </c>
      <c r="K213" s="749" t="s">
        <v>968</v>
      </c>
      <c r="L213" s="752">
        <v>115.66896155779797</v>
      </c>
      <c r="M213" s="752">
        <v>1</v>
      </c>
      <c r="N213" s="753">
        <v>115.66896155779797</v>
      </c>
    </row>
    <row r="214" spans="1:14" ht="14.4" customHeight="1" x14ac:dyDescent="0.3">
      <c r="A214" s="747" t="s">
        <v>588</v>
      </c>
      <c r="B214" s="748" t="s">
        <v>589</v>
      </c>
      <c r="C214" s="749" t="s">
        <v>601</v>
      </c>
      <c r="D214" s="750" t="s">
        <v>602</v>
      </c>
      <c r="E214" s="751">
        <v>50113001</v>
      </c>
      <c r="F214" s="750" t="s">
        <v>621</v>
      </c>
      <c r="G214" s="749" t="s">
        <v>638</v>
      </c>
      <c r="H214" s="749">
        <v>214628</v>
      </c>
      <c r="I214" s="749">
        <v>214628</v>
      </c>
      <c r="J214" s="749" t="s">
        <v>969</v>
      </c>
      <c r="K214" s="749" t="s">
        <v>970</v>
      </c>
      <c r="L214" s="752">
        <v>72.450000000000017</v>
      </c>
      <c r="M214" s="752">
        <v>1</v>
      </c>
      <c r="N214" s="753">
        <v>72.450000000000017</v>
      </c>
    </row>
    <row r="215" spans="1:14" ht="14.4" customHeight="1" x14ac:dyDescent="0.3">
      <c r="A215" s="747" t="s">
        <v>588</v>
      </c>
      <c r="B215" s="748" t="s">
        <v>589</v>
      </c>
      <c r="C215" s="749" t="s">
        <v>601</v>
      </c>
      <c r="D215" s="750" t="s">
        <v>602</v>
      </c>
      <c r="E215" s="751">
        <v>50113001</v>
      </c>
      <c r="F215" s="750" t="s">
        <v>621</v>
      </c>
      <c r="G215" s="749" t="s">
        <v>638</v>
      </c>
      <c r="H215" s="749">
        <v>131934</v>
      </c>
      <c r="I215" s="749">
        <v>31934</v>
      </c>
      <c r="J215" s="749" t="s">
        <v>971</v>
      </c>
      <c r="K215" s="749" t="s">
        <v>972</v>
      </c>
      <c r="L215" s="752">
        <v>49.829999999999991</v>
      </c>
      <c r="M215" s="752">
        <v>2</v>
      </c>
      <c r="N215" s="753">
        <v>99.659999999999982</v>
      </c>
    </row>
    <row r="216" spans="1:14" ht="14.4" customHeight="1" x14ac:dyDescent="0.3">
      <c r="A216" s="747" t="s">
        <v>588</v>
      </c>
      <c r="B216" s="748" t="s">
        <v>589</v>
      </c>
      <c r="C216" s="749" t="s">
        <v>601</v>
      </c>
      <c r="D216" s="750" t="s">
        <v>602</v>
      </c>
      <c r="E216" s="751">
        <v>50113001</v>
      </c>
      <c r="F216" s="750" t="s">
        <v>621</v>
      </c>
      <c r="G216" s="749" t="s">
        <v>622</v>
      </c>
      <c r="H216" s="749">
        <v>202790</v>
      </c>
      <c r="I216" s="749">
        <v>202790</v>
      </c>
      <c r="J216" s="749" t="s">
        <v>973</v>
      </c>
      <c r="K216" s="749" t="s">
        <v>974</v>
      </c>
      <c r="L216" s="752">
        <v>112.19999999999997</v>
      </c>
      <c r="M216" s="752">
        <v>1</v>
      </c>
      <c r="N216" s="753">
        <v>112.19999999999997</v>
      </c>
    </row>
    <row r="217" spans="1:14" ht="14.4" customHeight="1" x14ac:dyDescent="0.3">
      <c r="A217" s="747" t="s">
        <v>588</v>
      </c>
      <c r="B217" s="748" t="s">
        <v>589</v>
      </c>
      <c r="C217" s="749" t="s">
        <v>601</v>
      </c>
      <c r="D217" s="750" t="s">
        <v>602</v>
      </c>
      <c r="E217" s="751">
        <v>50113001</v>
      </c>
      <c r="F217" s="750" t="s">
        <v>621</v>
      </c>
      <c r="G217" s="749" t="s">
        <v>622</v>
      </c>
      <c r="H217" s="749">
        <v>103550</v>
      </c>
      <c r="I217" s="749">
        <v>3550</v>
      </c>
      <c r="J217" s="749" t="s">
        <v>975</v>
      </c>
      <c r="K217" s="749" t="s">
        <v>793</v>
      </c>
      <c r="L217" s="752">
        <v>40.040000000000006</v>
      </c>
      <c r="M217" s="752">
        <v>2</v>
      </c>
      <c r="N217" s="753">
        <v>80.080000000000013</v>
      </c>
    </row>
    <row r="218" spans="1:14" ht="14.4" customHeight="1" x14ac:dyDescent="0.3">
      <c r="A218" s="747" t="s">
        <v>588</v>
      </c>
      <c r="B218" s="748" t="s">
        <v>589</v>
      </c>
      <c r="C218" s="749" t="s">
        <v>601</v>
      </c>
      <c r="D218" s="750" t="s">
        <v>602</v>
      </c>
      <c r="E218" s="751">
        <v>50113001</v>
      </c>
      <c r="F218" s="750" t="s">
        <v>621</v>
      </c>
      <c r="G218" s="749" t="s">
        <v>622</v>
      </c>
      <c r="H218" s="749">
        <v>146754</v>
      </c>
      <c r="I218" s="749">
        <v>46754</v>
      </c>
      <c r="J218" s="749" t="s">
        <v>976</v>
      </c>
      <c r="K218" s="749" t="s">
        <v>977</v>
      </c>
      <c r="L218" s="752">
        <v>117.44999999999997</v>
      </c>
      <c r="M218" s="752">
        <v>1</v>
      </c>
      <c r="N218" s="753">
        <v>117.44999999999997</v>
      </c>
    </row>
    <row r="219" spans="1:14" ht="14.4" customHeight="1" x14ac:dyDescent="0.3">
      <c r="A219" s="747" t="s">
        <v>588</v>
      </c>
      <c r="B219" s="748" t="s">
        <v>589</v>
      </c>
      <c r="C219" s="749" t="s">
        <v>601</v>
      </c>
      <c r="D219" s="750" t="s">
        <v>602</v>
      </c>
      <c r="E219" s="751">
        <v>50113001</v>
      </c>
      <c r="F219" s="750" t="s">
        <v>621</v>
      </c>
      <c r="G219" s="749" t="s">
        <v>638</v>
      </c>
      <c r="H219" s="749">
        <v>201082</v>
      </c>
      <c r="I219" s="749">
        <v>201082</v>
      </c>
      <c r="J219" s="749" t="s">
        <v>978</v>
      </c>
      <c r="K219" s="749" t="s">
        <v>979</v>
      </c>
      <c r="L219" s="752">
        <v>77.78</v>
      </c>
      <c r="M219" s="752">
        <v>1</v>
      </c>
      <c r="N219" s="753">
        <v>77.78</v>
      </c>
    </row>
    <row r="220" spans="1:14" ht="14.4" customHeight="1" x14ac:dyDescent="0.3">
      <c r="A220" s="747" t="s">
        <v>588</v>
      </c>
      <c r="B220" s="748" t="s">
        <v>589</v>
      </c>
      <c r="C220" s="749" t="s">
        <v>601</v>
      </c>
      <c r="D220" s="750" t="s">
        <v>602</v>
      </c>
      <c r="E220" s="751">
        <v>50113001</v>
      </c>
      <c r="F220" s="750" t="s">
        <v>621</v>
      </c>
      <c r="G220" s="749" t="s">
        <v>622</v>
      </c>
      <c r="H220" s="749">
        <v>112023</v>
      </c>
      <c r="I220" s="749">
        <v>12023</v>
      </c>
      <c r="J220" s="749" t="s">
        <v>980</v>
      </c>
      <c r="K220" s="749" t="s">
        <v>981</v>
      </c>
      <c r="L220" s="752">
        <v>70.990122744754302</v>
      </c>
      <c r="M220" s="752">
        <v>1</v>
      </c>
      <c r="N220" s="753">
        <v>70.990122744754302</v>
      </c>
    </row>
    <row r="221" spans="1:14" ht="14.4" customHeight="1" x14ac:dyDescent="0.3">
      <c r="A221" s="747" t="s">
        <v>588</v>
      </c>
      <c r="B221" s="748" t="s">
        <v>589</v>
      </c>
      <c r="C221" s="749" t="s">
        <v>601</v>
      </c>
      <c r="D221" s="750" t="s">
        <v>602</v>
      </c>
      <c r="E221" s="751">
        <v>50113001</v>
      </c>
      <c r="F221" s="750" t="s">
        <v>621</v>
      </c>
      <c r="G221" s="749" t="s">
        <v>622</v>
      </c>
      <c r="H221" s="749">
        <v>148675</v>
      </c>
      <c r="I221" s="749">
        <v>148675</v>
      </c>
      <c r="J221" s="749" t="s">
        <v>982</v>
      </c>
      <c r="K221" s="749" t="s">
        <v>983</v>
      </c>
      <c r="L221" s="752">
        <v>223.2300000000001</v>
      </c>
      <c r="M221" s="752">
        <v>1</v>
      </c>
      <c r="N221" s="753">
        <v>223.2300000000001</v>
      </c>
    </row>
    <row r="222" spans="1:14" ht="14.4" customHeight="1" x14ac:dyDescent="0.3">
      <c r="A222" s="747" t="s">
        <v>588</v>
      </c>
      <c r="B222" s="748" t="s">
        <v>589</v>
      </c>
      <c r="C222" s="749" t="s">
        <v>601</v>
      </c>
      <c r="D222" s="750" t="s">
        <v>602</v>
      </c>
      <c r="E222" s="751">
        <v>50113001</v>
      </c>
      <c r="F222" s="750" t="s">
        <v>621</v>
      </c>
      <c r="G222" s="749" t="s">
        <v>622</v>
      </c>
      <c r="H222" s="749">
        <v>848469</v>
      </c>
      <c r="I222" s="749">
        <v>500719</v>
      </c>
      <c r="J222" s="749" t="s">
        <v>984</v>
      </c>
      <c r="K222" s="749" t="s">
        <v>908</v>
      </c>
      <c r="L222" s="752">
        <v>3960</v>
      </c>
      <c r="M222" s="752">
        <v>19</v>
      </c>
      <c r="N222" s="753">
        <v>75240</v>
      </c>
    </row>
    <row r="223" spans="1:14" ht="14.4" customHeight="1" x14ac:dyDescent="0.3">
      <c r="A223" s="747" t="s">
        <v>588</v>
      </c>
      <c r="B223" s="748" t="s">
        <v>589</v>
      </c>
      <c r="C223" s="749" t="s">
        <v>601</v>
      </c>
      <c r="D223" s="750" t="s">
        <v>602</v>
      </c>
      <c r="E223" s="751">
        <v>50113001</v>
      </c>
      <c r="F223" s="750" t="s">
        <v>621</v>
      </c>
      <c r="G223" s="749" t="s">
        <v>622</v>
      </c>
      <c r="H223" s="749">
        <v>201607</v>
      </c>
      <c r="I223" s="749">
        <v>201607</v>
      </c>
      <c r="J223" s="749" t="s">
        <v>985</v>
      </c>
      <c r="K223" s="749" t="s">
        <v>986</v>
      </c>
      <c r="L223" s="752">
        <v>25.989999999999991</v>
      </c>
      <c r="M223" s="752">
        <v>1</v>
      </c>
      <c r="N223" s="753">
        <v>25.989999999999991</v>
      </c>
    </row>
    <row r="224" spans="1:14" ht="14.4" customHeight="1" x14ac:dyDescent="0.3">
      <c r="A224" s="747" t="s">
        <v>588</v>
      </c>
      <c r="B224" s="748" t="s">
        <v>589</v>
      </c>
      <c r="C224" s="749" t="s">
        <v>601</v>
      </c>
      <c r="D224" s="750" t="s">
        <v>602</v>
      </c>
      <c r="E224" s="751">
        <v>50113001</v>
      </c>
      <c r="F224" s="750" t="s">
        <v>621</v>
      </c>
      <c r="G224" s="749" t="s">
        <v>622</v>
      </c>
      <c r="H224" s="749">
        <v>201608</v>
      </c>
      <c r="I224" s="749">
        <v>201608</v>
      </c>
      <c r="J224" s="749" t="s">
        <v>985</v>
      </c>
      <c r="K224" s="749" t="s">
        <v>987</v>
      </c>
      <c r="L224" s="752">
        <v>36.150000000000006</v>
      </c>
      <c r="M224" s="752">
        <v>1</v>
      </c>
      <c r="N224" s="753">
        <v>36.150000000000006</v>
      </c>
    </row>
    <row r="225" spans="1:14" ht="14.4" customHeight="1" x14ac:dyDescent="0.3">
      <c r="A225" s="747" t="s">
        <v>588</v>
      </c>
      <c r="B225" s="748" t="s">
        <v>589</v>
      </c>
      <c r="C225" s="749" t="s">
        <v>601</v>
      </c>
      <c r="D225" s="750" t="s">
        <v>602</v>
      </c>
      <c r="E225" s="751">
        <v>50113001</v>
      </c>
      <c r="F225" s="750" t="s">
        <v>621</v>
      </c>
      <c r="G225" s="749" t="s">
        <v>622</v>
      </c>
      <c r="H225" s="749">
        <v>846281</v>
      </c>
      <c r="I225" s="749">
        <v>107611</v>
      </c>
      <c r="J225" s="749" t="s">
        <v>988</v>
      </c>
      <c r="K225" s="749" t="s">
        <v>989</v>
      </c>
      <c r="L225" s="752">
        <v>260.19499999999999</v>
      </c>
      <c r="M225" s="752">
        <v>4</v>
      </c>
      <c r="N225" s="753">
        <v>1040.78</v>
      </c>
    </row>
    <row r="226" spans="1:14" ht="14.4" customHeight="1" x14ac:dyDescent="0.3">
      <c r="A226" s="747" t="s">
        <v>588</v>
      </c>
      <c r="B226" s="748" t="s">
        <v>589</v>
      </c>
      <c r="C226" s="749" t="s">
        <v>601</v>
      </c>
      <c r="D226" s="750" t="s">
        <v>602</v>
      </c>
      <c r="E226" s="751">
        <v>50113001</v>
      </c>
      <c r="F226" s="750" t="s">
        <v>621</v>
      </c>
      <c r="G226" s="749" t="s">
        <v>638</v>
      </c>
      <c r="H226" s="749">
        <v>166029</v>
      </c>
      <c r="I226" s="749">
        <v>66029</v>
      </c>
      <c r="J226" s="749" t="s">
        <v>990</v>
      </c>
      <c r="K226" s="749" t="s">
        <v>991</v>
      </c>
      <c r="L226" s="752">
        <v>29.035</v>
      </c>
      <c r="M226" s="752">
        <v>2</v>
      </c>
      <c r="N226" s="753">
        <v>58.07</v>
      </c>
    </row>
    <row r="227" spans="1:14" ht="14.4" customHeight="1" x14ac:dyDescent="0.3">
      <c r="A227" s="747" t="s">
        <v>588</v>
      </c>
      <c r="B227" s="748" t="s">
        <v>589</v>
      </c>
      <c r="C227" s="749" t="s">
        <v>601</v>
      </c>
      <c r="D227" s="750" t="s">
        <v>602</v>
      </c>
      <c r="E227" s="751">
        <v>50113001</v>
      </c>
      <c r="F227" s="750" t="s">
        <v>621</v>
      </c>
      <c r="G227" s="749" t="s">
        <v>638</v>
      </c>
      <c r="H227" s="749">
        <v>166030</v>
      </c>
      <c r="I227" s="749">
        <v>66030</v>
      </c>
      <c r="J227" s="749" t="s">
        <v>990</v>
      </c>
      <c r="K227" s="749" t="s">
        <v>992</v>
      </c>
      <c r="L227" s="752">
        <v>30.22</v>
      </c>
      <c r="M227" s="752">
        <v>2</v>
      </c>
      <c r="N227" s="753">
        <v>60.44</v>
      </c>
    </row>
    <row r="228" spans="1:14" ht="14.4" customHeight="1" x14ac:dyDescent="0.3">
      <c r="A228" s="747" t="s">
        <v>588</v>
      </c>
      <c r="B228" s="748" t="s">
        <v>589</v>
      </c>
      <c r="C228" s="749" t="s">
        <v>601</v>
      </c>
      <c r="D228" s="750" t="s">
        <v>602</v>
      </c>
      <c r="E228" s="751">
        <v>50113001</v>
      </c>
      <c r="F228" s="750" t="s">
        <v>621</v>
      </c>
      <c r="G228" s="749" t="s">
        <v>638</v>
      </c>
      <c r="H228" s="749">
        <v>199600</v>
      </c>
      <c r="I228" s="749">
        <v>99600</v>
      </c>
      <c r="J228" s="749" t="s">
        <v>990</v>
      </c>
      <c r="K228" s="749" t="s">
        <v>993</v>
      </c>
      <c r="L228" s="752">
        <v>100.39999999999998</v>
      </c>
      <c r="M228" s="752">
        <v>1</v>
      </c>
      <c r="N228" s="753">
        <v>100.39999999999998</v>
      </c>
    </row>
    <row r="229" spans="1:14" ht="14.4" customHeight="1" x14ac:dyDescent="0.3">
      <c r="A229" s="747" t="s">
        <v>588</v>
      </c>
      <c r="B229" s="748" t="s">
        <v>589</v>
      </c>
      <c r="C229" s="749" t="s">
        <v>601</v>
      </c>
      <c r="D229" s="750" t="s">
        <v>602</v>
      </c>
      <c r="E229" s="751">
        <v>50113001</v>
      </c>
      <c r="F229" s="750" t="s">
        <v>621</v>
      </c>
      <c r="G229" s="749" t="s">
        <v>638</v>
      </c>
      <c r="H229" s="749">
        <v>987473</v>
      </c>
      <c r="I229" s="749">
        <v>146894</v>
      </c>
      <c r="J229" s="749" t="s">
        <v>994</v>
      </c>
      <c r="K229" s="749" t="s">
        <v>995</v>
      </c>
      <c r="L229" s="752">
        <v>21.96</v>
      </c>
      <c r="M229" s="752">
        <v>2</v>
      </c>
      <c r="N229" s="753">
        <v>43.92</v>
      </c>
    </row>
    <row r="230" spans="1:14" ht="14.4" customHeight="1" x14ac:dyDescent="0.3">
      <c r="A230" s="747" t="s">
        <v>588</v>
      </c>
      <c r="B230" s="748" t="s">
        <v>589</v>
      </c>
      <c r="C230" s="749" t="s">
        <v>601</v>
      </c>
      <c r="D230" s="750" t="s">
        <v>602</v>
      </c>
      <c r="E230" s="751">
        <v>50113001</v>
      </c>
      <c r="F230" s="750" t="s">
        <v>621</v>
      </c>
      <c r="G230" s="749" t="s">
        <v>638</v>
      </c>
      <c r="H230" s="749">
        <v>989453</v>
      </c>
      <c r="I230" s="749">
        <v>146899</v>
      </c>
      <c r="J230" s="749" t="s">
        <v>994</v>
      </c>
      <c r="K230" s="749" t="s">
        <v>996</v>
      </c>
      <c r="L230" s="752">
        <v>45.608181818181826</v>
      </c>
      <c r="M230" s="752">
        <v>11</v>
      </c>
      <c r="N230" s="753">
        <v>501.69000000000011</v>
      </c>
    </row>
    <row r="231" spans="1:14" ht="14.4" customHeight="1" x14ac:dyDescent="0.3">
      <c r="A231" s="747" t="s">
        <v>588</v>
      </c>
      <c r="B231" s="748" t="s">
        <v>589</v>
      </c>
      <c r="C231" s="749" t="s">
        <v>601</v>
      </c>
      <c r="D231" s="750" t="s">
        <v>602</v>
      </c>
      <c r="E231" s="751">
        <v>50113001</v>
      </c>
      <c r="F231" s="750" t="s">
        <v>621</v>
      </c>
      <c r="G231" s="749" t="s">
        <v>638</v>
      </c>
      <c r="H231" s="749">
        <v>849578</v>
      </c>
      <c r="I231" s="749">
        <v>149480</v>
      </c>
      <c r="J231" s="749" t="s">
        <v>997</v>
      </c>
      <c r="K231" s="749" t="s">
        <v>998</v>
      </c>
      <c r="L231" s="752">
        <v>70.040000000000035</v>
      </c>
      <c r="M231" s="752">
        <v>1</v>
      </c>
      <c r="N231" s="753">
        <v>70.040000000000035</v>
      </c>
    </row>
    <row r="232" spans="1:14" ht="14.4" customHeight="1" x14ac:dyDescent="0.3">
      <c r="A232" s="747" t="s">
        <v>588</v>
      </c>
      <c r="B232" s="748" t="s">
        <v>589</v>
      </c>
      <c r="C232" s="749" t="s">
        <v>601</v>
      </c>
      <c r="D232" s="750" t="s">
        <v>602</v>
      </c>
      <c r="E232" s="751">
        <v>50113008</v>
      </c>
      <c r="F232" s="750" t="s">
        <v>999</v>
      </c>
      <c r="G232" s="749"/>
      <c r="H232" s="749"/>
      <c r="I232" s="749">
        <v>138455</v>
      </c>
      <c r="J232" s="749" t="s">
        <v>1000</v>
      </c>
      <c r="K232" s="749" t="s">
        <v>1001</v>
      </c>
      <c r="L232" s="752">
        <v>1287</v>
      </c>
      <c r="M232" s="752">
        <v>6</v>
      </c>
      <c r="N232" s="753">
        <v>7722</v>
      </c>
    </row>
    <row r="233" spans="1:14" ht="14.4" customHeight="1" x14ac:dyDescent="0.3">
      <c r="A233" s="747" t="s">
        <v>588</v>
      </c>
      <c r="B233" s="748" t="s">
        <v>589</v>
      </c>
      <c r="C233" s="749" t="s">
        <v>601</v>
      </c>
      <c r="D233" s="750" t="s">
        <v>602</v>
      </c>
      <c r="E233" s="751">
        <v>50113013</v>
      </c>
      <c r="F233" s="750" t="s">
        <v>1002</v>
      </c>
      <c r="G233" s="749" t="s">
        <v>622</v>
      </c>
      <c r="H233" s="749">
        <v>172972</v>
      </c>
      <c r="I233" s="749">
        <v>72972</v>
      </c>
      <c r="J233" s="749" t="s">
        <v>1003</v>
      </c>
      <c r="K233" s="749" t="s">
        <v>1004</v>
      </c>
      <c r="L233" s="752">
        <v>181.58936170212766</v>
      </c>
      <c r="M233" s="752">
        <v>28.2</v>
      </c>
      <c r="N233" s="753">
        <v>5120.82</v>
      </c>
    </row>
    <row r="234" spans="1:14" ht="14.4" customHeight="1" x14ac:dyDescent="0.3">
      <c r="A234" s="747" t="s">
        <v>588</v>
      </c>
      <c r="B234" s="748" t="s">
        <v>589</v>
      </c>
      <c r="C234" s="749" t="s">
        <v>601</v>
      </c>
      <c r="D234" s="750" t="s">
        <v>602</v>
      </c>
      <c r="E234" s="751">
        <v>50113013</v>
      </c>
      <c r="F234" s="750" t="s">
        <v>1002</v>
      </c>
      <c r="G234" s="749" t="s">
        <v>638</v>
      </c>
      <c r="H234" s="749">
        <v>183817</v>
      </c>
      <c r="I234" s="749">
        <v>183817</v>
      </c>
      <c r="J234" s="749" t="s">
        <v>1005</v>
      </c>
      <c r="K234" s="749" t="s">
        <v>1006</v>
      </c>
      <c r="L234" s="752">
        <v>924.8399999999998</v>
      </c>
      <c r="M234" s="752">
        <v>2.8</v>
      </c>
      <c r="N234" s="753">
        <v>2589.5519999999992</v>
      </c>
    </row>
    <row r="235" spans="1:14" ht="14.4" customHeight="1" x14ac:dyDescent="0.3">
      <c r="A235" s="747" t="s">
        <v>588</v>
      </c>
      <c r="B235" s="748" t="s">
        <v>589</v>
      </c>
      <c r="C235" s="749" t="s">
        <v>601</v>
      </c>
      <c r="D235" s="750" t="s">
        <v>602</v>
      </c>
      <c r="E235" s="751">
        <v>50113013</v>
      </c>
      <c r="F235" s="750" t="s">
        <v>1002</v>
      </c>
      <c r="G235" s="749" t="s">
        <v>622</v>
      </c>
      <c r="H235" s="749">
        <v>164831</v>
      </c>
      <c r="I235" s="749">
        <v>64831</v>
      </c>
      <c r="J235" s="749" t="s">
        <v>1007</v>
      </c>
      <c r="K235" s="749" t="s">
        <v>1008</v>
      </c>
      <c r="L235" s="752">
        <v>198.87999999999997</v>
      </c>
      <c r="M235" s="752">
        <v>7.8</v>
      </c>
      <c r="N235" s="753">
        <v>1551.2639999999997</v>
      </c>
    </row>
    <row r="236" spans="1:14" ht="14.4" customHeight="1" x14ac:dyDescent="0.3">
      <c r="A236" s="747" t="s">
        <v>588</v>
      </c>
      <c r="B236" s="748" t="s">
        <v>589</v>
      </c>
      <c r="C236" s="749" t="s">
        <v>601</v>
      </c>
      <c r="D236" s="750" t="s">
        <v>602</v>
      </c>
      <c r="E236" s="751">
        <v>50113013</v>
      </c>
      <c r="F236" s="750" t="s">
        <v>1002</v>
      </c>
      <c r="G236" s="749" t="s">
        <v>622</v>
      </c>
      <c r="H236" s="749">
        <v>183926</v>
      </c>
      <c r="I236" s="749">
        <v>183926</v>
      </c>
      <c r="J236" s="749" t="s">
        <v>1009</v>
      </c>
      <c r="K236" s="749" t="s">
        <v>1006</v>
      </c>
      <c r="L236" s="752">
        <v>139.52714585792927</v>
      </c>
      <c r="M236" s="752">
        <v>52.900000000000233</v>
      </c>
      <c r="N236" s="753">
        <v>7380.9860158844913</v>
      </c>
    </row>
    <row r="237" spans="1:14" ht="14.4" customHeight="1" x14ac:dyDescent="0.3">
      <c r="A237" s="747" t="s">
        <v>588</v>
      </c>
      <c r="B237" s="748" t="s">
        <v>589</v>
      </c>
      <c r="C237" s="749" t="s">
        <v>601</v>
      </c>
      <c r="D237" s="750" t="s">
        <v>602</v>
      </c>
      <c r="E237" s="751">
        <v>50113013</v>
      </c>
      <c r="F237" s="750" t="s">
        <v>1002</v>
      </c>
      <c r="G237" s="749" t="s">
        <v>638</v>
      </c>
      <c r="H237" s="749">
        <v>145010</v>
      </c>
      <c r="I237" s="749">
        <v>45010</v>
      </c>
      <c r="J237" s="749" t="s">
        <v>1010</v>
      </c>
      <c r="K237" s="749" t="s">
        <v>1011</v>
      </c>
      <c r="L237" s="752">
        <v>42.019999999999996</v>
      </c>
      <c r="M237" s="752">
        <v>1</v>
      </c>
      <c r="N237" s="753">
        <v>42.019999999999996</v>
      </c>
    </row>
    <row r="238" spans="1:14" ht="14.4" customHeight="1" x14ac:dyDescent="0.3">
      <c r="A238" s="747" t="s">
        <v>588</v>
      </c>
      <c r="B238" s="748" t="s">
        <v>589</v>
      </c>
      <c r="C238" s="749" t="s">
        <v>601</v>
      </c>
      <c r="D238" s="750" t="s">
        <v>602</v>
      </c>
      <c r="E238" s="751">
        <v>50113013</v>
      </c>
      <c r="F238" s="750" t="s">
        <v>1002</v>
      </c>
      <c r="G238" s="749" t="s">
        <v>622</v>
      </c>
      <c r="H238" s="749">
        <v>117170</v>
      </c>
      <c r="I238" s="749">
        <v>17170</v>
      </c>
      <c r="J238" s="749" t="s">
        <v>1012</v>
      </c>
      <c r="K238" s="749" t="s">
        <v>1013</v>
      </c>
      <c r="L238" s="752">
        <v>73.440000000000026</v>
      </c>
      <c r="M238" s="752">
        <v>1</v>
      </c>
      <c r="N238" s="753">
        <v>73.440000000000026</v>
      </c>
    </row>
    <row r="239" spans="1:14" ht="14.4" customHeight="1" x14ac:dyDescent="0.3">
      <c r="A239" s="747" t="s">
        <v>588</v>
      </c>
      <c r="B239" s="748" t="s">
        <v>589</v>
      </c>
      <c r="C239" s="749" t="s">
        <v>601</v>
      </c>
      <c r="D239" s="750" t="s">
        <v>602</v>
      </c>
      <c r="E239" s="751">
        <v>50113013</v>
      </c>
      <c r="F239" s="750" t="s">
        <v>1002</v>
      </c>
      <c r="G239" s="749" t="s">
        <v>622</v>
      </c>
      <c r="H239" s="749">
        <v>193922</v>
      </c>
      <c r="I239" s="749">
        <v>93922</v>
      </c>
      <c r="J239" s="749" t="s">
        <v>1014</v>
      </c>
      <c r="K239" s="749" t="s">
        <v>1015</v>
      </c>
      <c r="L239" s="752">
        <v>384.65999999999997</v>
      </c>
      <c r="M239" s="752">
        <v>1</v>
      </c>
      <c r="N239" s="753">
        <v>384.65999999999997</v>
      </c>
    </row>
    <row r="240" spans="1:14" ht="14.4" customHeight="1" x14ac:dyDescent="0.3">
      <c r="A240" s="747" t="s">
        <v>588</v>
      </c>
      <c r="B240" s="748" t="s">
        <v>589</v>
      </c>
      <c r="C240" s="749" t="s">
        <v>601</v>
      </c>
      <c r="D240" s="750" t="s">
        <v>602</v>
      </c>
      <c r="E240" s="751">
        <v>50113013</v>
      </c>
      <c r="F240" s="750" t="s">
        <v>1002</v>
      </c>
      <c r="G240" s="749" t="s">
        <v>622</v>
      </c>
      <c r="H240" s="749">
        <v>131656</v>
      </c>
      <c r="I240" s="749">
        <v>131656</v>
      </c>
      <c r="J240" s="749" t="s">
        <v>1016</v>
      </c>
      <c r="K240" s="749" t="s">
        <v>1017</v>
      </c>
      <c r="L240" s="752">
        <v>517</v>
      </c>
      <c r="M240" s="752">
        <v>0.2</v>
      </c>
      <c r="N240" s="753">
        <v>103.4</v>
      </c>
    </row>
    <row r="241" spans="1:14" ht="14.4" customHeight="1" x14ac:dyDescent="0.3">
      <c r="A241" s="747" t="s">
        <v>588</v>
      </c>
      <c r="B241" s="748" t="s">
        <v>589</v>
      </c>
      <c r="C241" s="749" t="s">
        <v>601</v>
      </c>
      <c r="D241" s="750" t="s">
        <v>602</v>
      </c>
      <c r="E241" s="751">
        <v>50113013</v>
      </c>
      <c r="F241" s="750" t="s">
        <v>1002</v>
      </c>
      <c r="G241" s="749" t="s">
        <v>622</v>
      </c>
      <c r="H241" s="749">
        <v>151458</v>
      </c>
      <c r="I241" s="749">
        <v>151458</v>
      </c>
      <c r="J241" s="749" t="s">
        <v>1018</v>
      </c>
      <c r="K241" s="749" t="s">
        <v>1019</v>
      </c>
      <c r="L241" s="752">
        <v>217.80000000000004</v>
      </c>
      <c r="M241" s="752">
        <v>8.1</v>
      </c>
      <c r="N241" s="753">
        <v>1764.1800000000003</v>
      </c>
    </row>
    <row r="242" spans="1:14" ht="14.4" customHeight="1" x14ac:dyDescent="0.3">
      <c r="A242" s="747" t="s">
        <v>588</v>
      </c>
      <c r="B242" s="748" t="s">
        <v>589</v>
      </c>
      <c r="C242" s="749" t="s">
        <v>601</v>
      </c>
      <c r="D242" s="750" t="s">
        <v>602</v>
      </c>
      <c r="E242" s="751">
        <v>50113013</v>
      </c>
      <c r="F242" s="750" t="s">
        <v>1002</v>
      </c>
      <c r="G242" s="749" t="s">
        <v>622</v>
      </c>
      <c r="H242" s="749">
        <v>162187</v>
      </c>
      <c r="I242" s="749">
        <v>162187</v>
      </c>
      <c r="J242" s="749" t="s">
        <v>1020</v>
      </c>
      <c r="K242" s="749" t="s">
        <v>1021</v>
      </c>
      <c r="L242" s="752">
        <v>286</v>
      </c>
      <c r="M242" s="752">
        <v>6.2</v>
      </c>
      <c r="N242" s="753">
        <v>1773.2</v>
      </c>
    </row>
    <row r="243" spans="1:14" ht="14.4" customHeight="1" x14ac:dyDescent="0.3">
      <c r="A243" s="747" t="s">
        <v>588</v>
      </c>
      <c r="B243" s="748" t="s">
        <v>589</v>
      </c>
      <c r="C243" s="749" t="s">
        <v>601</v>
      </c>
      <c r="D243" s="750" t="s">
        <v>602</v>
      </c>
      <c r="E243" s="751">
        <v>50113013</v>
      </c>
      <c r="F243" s="750" t="s">
        <v>1002</v>
      </c>
      <c r="G243" s="749" t="s">
        <v>638</v>
      </c>
      <c r="H243" s="749">
        <v>849655</v>
      </c>
      <c r="I243" s="749">
        <v>129836</v>
      </c>
      <c r="J243" s="749" t="s">
        <v>1022</v>
      </c>
      <c r="K243" s="749" t="s">
        <v>1023</v>
      </c>
      <c r="L243" s="752">
        <v>263.13629629629639</v>
      </c>
      <c r="M243" s="752">
        <v>13.499999999999991</v>
      </c>
      <c r="N243" s="753">
        <v>3552.3399999999992</v>
      </c>
    </row>
    <row r="244" spans="1:14" ht="14.4" customHeight="1" x14ac:dyDescent="0.3">
      <c r="A244" s="747" t="s">
        <v>588</v>
      </c>
      <c r="B244" s="748" t="s">
        <v>589</v>
      </c>
      <c r="C244" s="749" t="s">
        <v>601</v>
      </c>
      <c r="D244" s="750" t="s">
        <v>602</v>
      </c>
      <c r="E244" s="751">
        <v>50113013</v>
      </c>
      <c r="F244" s="750" t="s">
        <v>1002</v>
      </c>
      <c r="G244" s="749" t="s">
        <v>638</v>
      </c>
      <c r="H244" s="749">
        <v>849887</v>
      </c>
      <c r="I244" s="749">
        <v>129834</v>
      </c>
      <c r="J244" s="749" t="s">
        <v>1024</v>
      </c>
      <c r="K244" s="749" t="s">
        <v>590</v>
      </c>
      <c r="L244" s="752">
        <v>154.56833333333336</v>
      </c>
      <c r="M244" s="752">
        <v>5.9999999999999973</v>
      </c>
      <c r="N244" s="753">
        <v>927.40999999999974</v>
      </c>
    </row>
    <row r="245" spans="1:14" ht="14.4" customHeight="1" x14ac:dyDescent="0.3">
      <c r="A245" s="747" t="s">
        <v>588</v>
      </c>
      <c r="B245" s="748" t="s">
        <v>589</v>
      </c>
      <c r="C245" s="749" t="s">
        <v>601</v>
      </c>
      <c r="D245" s="750" t="s">
        <v>602</v>
      </c>
      <c r="E245" s="751">
        <v>50113013</v>
      </c>
      <c r="F245" s="750" t="s">
        <v>1002</v>
      </c>
      <c r="G245" s="749" t="s">
        <v>622</v>
      </c>
      <c r="H245" s="749">
        <v>120605</v>
      </c>
      <c r="I245" s="749">
        <v>20605</v>
      </c>
      <c r="J245" s="749" t="s">
        <v>1025</v>
      </c>
      <c r="K245" s="749" t="s">
        <v>1026</v>
      </c>
      <c r="L245" s="752">
        <v>597.74</v>
      </c>
      <c r="M245" s="752">
        <v>1</v>
      </c>
      <c r="N245" s="753">
        <v>597.74</v>
      </c>
    </row>
    <row r="246" spans="1:14" ht="14.4" customHeight="1" x14ac:dyDescent="0.3">
      <c r="A246" s="747" t="s">
        <v>588</v>
      </c>
      <c r="B246" s="748" t="s">
        <v>589</v>
      </c>
      <c r="C246" s="749" t="s">
        <v>601</v>
      </c>
      <c r="D246" s="750" t="s">
        <v>602</v>
      </c>
      <c r="E246" s="751">
        <v>50113013</v>
      </c>
      <c r="F246" s="750" t="s">
        <v>1002</v>
      </c>
      <c r="G246" s="749" t="s">
        <v>622</v>
      </c>
      <c r="H246" s="749">
        <v>100707</v>
      </c>
      <c r="I246" s="749">
        <v>707</v>
      </c>
      <c r="J246" s="749" t="s">
        <v>1027</v>
      </c>
      <c r="K246" s="749" t="s">
        <v>1028</v>
      </c>
      <c r="L246" s="752">
        <v>112.36999999999995</v>
      </c>
      <c r="M246" s="752">
        <v>1</v>
      </c>
      <c r="N246" s="753">
        <v>112.36999999999995</v>
      </c>
    </row>
    <row r="247" spans="1:14" ht="14.4" customHeight="1" x14ac:dyDescent="0.3">
      <c r="A247" s="747" t="s">
        <v>588</v>
      </c>
      <c r="B247" s="748" t="s">
        <v>589</v>
      </c>
      <c r="C247" s="749" t="s">
        <v>601</v>
      </c>
      <c r="D247" s="750" t="s">
        <v>602</v>
      </c>
      <c r="E247" s="751">
        <v>50113013</v>
      </c>
      <c r="F247" s="750" t="s">
        <v>1002</v>
      </c>
      <c r="G247" s="749" t="s">
        <v>622</v>
      </c>
      <c r="H247" s="749">
        <v>847476</v>
      </c>
      <c r="I247" s="749">
        <v>112782</v>
      </c>
      <c r="J247" s="749" t="s">
        <v>1029</v>
      </c>
      <c r="K247" s="749" t="s">
        <v>1030</v>
      </c>
      <c r="L247" s="752">
        <v>674.31099999999992</v>
      </c>
      <c r="M247" s="752">
        <v>0.25</v>
      </c>
      <c r="N247" s="753">
        <v>168.57774999999998</v>
      </c>
    </row>
    <row r="248" spans="1:14" ht="14.4" customHeight="1" x14ac:dyDescent="0.3">
      <c r="A248" s="747" t="s">
        <v>588</v>
      </c>
      <c r="B248" s="748" t="s">
        <v>589</v>
      </c>
      <c r="C248" s="749" t="s">
        <v>601</v>
      </c>
      <c r="D248" s="750" t="s">
        <v>602</v>
      </c>
      <c r="E248" s="751">
        <v>50113013</v>
      </c>
      <c r="F248" s="750" t="s">
        <v>1002</v>
      </c>
      <c r="G248" s="749" t="s">
        <v>622</v>
      </c>
      <c r="H248" s="749">
        <v>141146</v>
      </c>
      <c r="I248" s="749">
        <v>41146</v>
      </c>
      <c r="J248" s="749" t="s">
        <v>1031</v>
      </c>
      <c r="K248" s="749" t="s">
        <v>1032</v>
      </c>
      <c r="L248" s="752">
        <v>183.0091785021726</v>
      </c>
      <c r="M248" s="752">
        <v>2</v>
      </c>
      <c r="N248" s="753">
        <v>366.01835700434521</v>
      </c>
    </row>
    <row r="249" spans="1:14" ht="14.4" customHeight="1" x14ac:dyDescent="0.3">
      <c r="A249" s="747" t="s">
        <v>588</v>
      </c>
      <c r="B249" s="748" t="s">
        <v>589</v>
      </c>
      <c r="C249" s="749" t="s">
        <v>601</v>
      </c>
      <c r="D249" s="750" t="s">
        <v>602</v>
      </c>
      <c r="E249" s="751">
        <v>50113013</v>
      </c>
      <c r="F249" s="750" t="s">
        <v>1002</v>
      </c>
      <c r="G249" s="749" t="s">
        <v>638</v>
      </c>
      <c r="H249" s="749">
        <v>197000</v>
      </c>
      <c r="I249" s="749">
        <v>97000</v>
      </c>
      <c r="J249" s="749" t="s">
        <v>1033</v>
      </c>
      <c r="K249" s="749" t="s">
        <v>1034</v>
      </c>
      <c r="L249" s="752">
        <v>29.37</v>
      </c>
      <c r="M249" s="752">
        <v>6</v>
      </c>
      <c r="N249" s="753">
        <v>176.22</v>
      </c>
    </row>
    <row r="250" spans="1:14" ht="14.4" customHeight="1" x14ac:dyDescent="0.3">
      <c r="A250" s="747" t="s">
        <v>588</v>
      </c>
      <c r="B250" s="748" t="s">
        <v>589</v>
      </c>
      <c r="C250" s="749" t="s">
        <v>601</v>
      </c>
      <c r="D250" s="750" t="s">
        <v>602</v>
      </c>
      <c r="E250" s="751">
        <v>50113013</v>
      </c>
      <c r="F250" s="750" t="s">
        <v>1002</v>
      </c>
      <c r="G250" s="749" t="s">
        <v>638</v>
      </c>
      <c r="H250" s="749">
        <v>126127</v>
      </c>
      <c r="I250" s="749">
        <v>26127</v>
      </c>
      <c r="J250" s="749" t="s">
        <v>1035</v>
      </c>
      <c r="K250" s="749" t="s">
        <v>1036</v>
      </c>
      <c r="L250" s="752">
        <v>12412.95</v>
      </c>
      <c r="M250" s="752">
        <v>3.0999999999999996</v>
      </c>
      <c r="N250" s="753">
        <v>38480.144999999997</v>
      </c>
    </row>
    <row r="251" spans="1:14" ht="14.4" customHeight="1" x14ac:dyDescent="0.3">
      <c r="A251" s="747" t="s">
        <v>588</v>
      </c>
      <c r="B251" s="748" t="s">
        <v>589</v>
      </c>
      <c r="C251" s="749" t="s">
        <v>601</v>
      </c>
      <c r="D251" s="750" t="s">
        <v>602</v>
      </c>
      <c r="E251" s="751">
        <v>50113013</v>
      </c>
      <c r="F251" s="750" t="s">
        <v>1002</v>
      </c>
      <c r="G251" s="749" t="s">
        <v>638</v>
      </c>
      <c r="H251" s="749">
        <v>166269</v>
      </c>
      <c r="I251" s="749">
        <v>166269</v>
      </c>
      <c r="J251" s="749" t="s">
        <v>1037</v>
      </c>
      <c r="K251" s="749" t="s">
        <v>1038</v>
      </c>
      <c r="L251" s="752">
        <v>56.1</v>
      </c>
      <c r="M251" s="752">
        <v>6</v>
      </c>
      <c r="N251" s="753">
        <v>336.6</v>
      </c>
    </row>
    <row r="252" spans="1:14" ht="14.4" customHeight="1" x14ac:dyDescent="0.3">
      <c r="A252" s="747" t="s">
        <v>588</v>
      </c>
      <c r="B252" s="748" t="s">
        <v>589</v>
      </c>
      <c r="C252" s="749" t="s">
        <v>601</v>
      </c>
      <c r="D252" s="750" t="s">
        <v>602</v>
      </c>
      <c r="E252" s="751">
        <v>50113013</v>
      </c>
      <c r="F252" s="750" t="s">
        <v>1002</v>
      </c>
      <c r="G252" s="749" t="s">
        <v>638</v>
      </c>
      <c r="H252" s="749">
        <v>166265</v>
      </c>
      <c r="I252" s="749">
        <v>166265</v>
      </c>
      <c r="J252" s="749" t="s">
        <v>1039</v>
      </c>
      <c r="K252" s="749" t="s">
        <v>1040</v>
      </c>
      <c r="L252" s="752">
        <v>35.063333333333333</v>
      </c>
      <c r="M252" s="752">
        <v>18</v>
      </c>
      <c r="N252" s="753">
        <v>631.14</v>
      </c>
    </row>
    <row r="253" spans="1:14" ht="14.4" customHeight="1" x14ac:dyDescent="0.3">
      <c r="A253" s="747" t="s">
        <v>588</v>
      </c>
      <c r="B253" s="748" t="s">
        <v>589</v>
      </c>
      <c r="C253" s="749" t="s">
        <v>601</v>
      </c>
      <c r="D253" s="750" t="s">
        <v>602</v>
      </c>
      <c r="E253" s="751">
        <v>50113013</v>
      </c>
      <c r="F253" s="750" t="s">
        <v>1002</v>
      </c>
      <c r="G253" s="749" t="s">
        <v>622</v>
      </c>
      <c r="H253" s="749">
        <v>201967</v>
      </c>
      <c r="I253" s="749">
        <v>201967</v>
      </c>
      <c r="J253" s="749" t="s">
        <v>1041</v>
      </c>
      <c r="K253" s="749" t="s">
        <v>1042</v>
      </c>
      <c r="L253" s="752">
        <v>294.03000000000043</v>
      </c>
      <c r="M253" s="752">
        <v>5.899999999999995</v>
      </c>
      <c r="N253" s="753">
        <v>1734.777000000001</v>
      </c>
    </row>
    <row r="254" spans="1:14" ht="14.4" customHeight="1" x14ac:dyDescent="0.3">
      <c r="A254" s="747" t="s">
        <v>588</v>
      </c>
      <c r="B254" s="748" t="s">
        <v>589</v>
      </c>
      <c r="C254" s="749" t="s">
        <v>601</v>
      </c>
      <c r="D254" s="750" t="s">
        <v>602</v>
      </c>
      <c r="E254" s="751">
        <v>50113013</v>
      </c>
      <c r="F254" s="750" t="s">
        <v>1002</v>
      </c>
      <c r="G254" s="749" t="s">
        <v>590</v>
      </c>
      <c r="H254" s="749">
        <v>147727</v>
      </c>
      <c r="I254" s="749">
        <v>47727</v>
      </c>
      <c r="J254" s="749" t="s">
        <v>1043</v>
      </c>
      <c r="K254" s="749" t="s">
        <v>1044</v>
      </c>
      <c r="L254" s="752">
        <v>126.95000000000002</v>
      </c>
      <c r="M254" s="752">
        <v>5</v>
      </c>
      <c r="N254" s="753">
        <v>634.75000000000011</v>
      </c>
    </row>
    <row r="255" spans="1:14" ht="14.4" customHeight="1" x14ac:dyDescent="0.3">
      <c r="A255" s="747" t="s">
        <v>588</v>
      </c>
      <c r="B255" s="748" t="s">
        <v>589</v>
      </c>
      <c r="C255" s="749" t="s">
        <v>601</v>
      </c>
      <c r="D255" s="750" t="s">
        <v>602</v>
      </c>
      <c r="E255" s="751">
        <v>50113014</v>
      </c>
      <c r="F255" s="750" t="s">
        <v>1045</v>
      </c>
      <c r="G255" s="749" t="s">
        <v>638</v>
      </c>
      <c r="H255" s="749">
        <v>164401</v>
      </c>
      <c r="I255" s="749">
        <v>164401</v>
      </c>
      <c r="J255" s="749" t="s">
        <v>1046</v>
      </c>
      <c r="K255" s="749" t="s">
        <v>1047</v>
      </c>
      <c r="L255" s="752">
        <v>159.5</v>
      </c>
      <c r="M255" s="752">
        <v>0.6</v>
      </c>
      <c r="N255" s="753">
        <v>95.7</v>
      </c>
    </row>
    <row r="256" spans="1:14" ht="14.4" customHeight="1" x14ac:dyDescent="0.3">
      <c r="A256" s="747" t="s">
        <v>588</v>
      </c>
      <c r="B256" s="748" t="s">
        <v>589</v>
      </c>
      <c r="C256" s="749" t="s">
        <v>601</v>
      </c>
      <c r="D256" s="750" t="s">
        <v>602</v>
      </c>
      <c r="E256" s="751">
        <v>50113014</v>
      </c>
      <c r="F256" s="750" t="s">
        <v>1045</v>
      </c>
      <c r="G256" s="749" t="s">
        <v>622</v>
      </c>
      <c r="H256" s="749">
        <v>116895</v>
      </c>
      <c r="I256" s="749">
        <v>16895</v>
      </c>
      <c r="J256" s="749" t="s">
        <v>1048</v>
      </c>
      <c r="K256" s="749" t="s">
        <v>1049</v>
      </c>
      <c r="L256" s="752">
        <v>108.31000000000003</v>
      </c>
      <c r="M256" s="752">
        <v>4</v>
      </c>
      <c r="N256" s="753">
        <v>433.24000000000012</v>
      </c>
    </row>
    <row r="257" spans="1:14" ht="14.4" customHeight="1" x14ac:dyDescent="0.3">
      <c r="A257" s="747" t="s">
        <v>588</v>
      </c>
      <c r="B257" s="748" t="s">
        <v>589</v>
      </c>
      <c r="C257" s="749" t="s">
        <v>601</v>
      </c>
      <c r="D257" s="750" t="s">
        <v>602</v>
      </c>
      <c r="E257" s="751">
        <v>50113014</v>
      </c>
      <c r="F257" s="750" t="s">
        <v>1045</v>
      </c>
      <c r="G257" s="749" t="s">
        <v>622</v>
      </c>
      <c r="H257" s="749">
        <v>116896</v>
      </c>
      <c r="I257" s="749">
        <v>16896</v>
      </c>
      <c r="J257" s="749" t="s">
        <v>1050</v>
      </c>
      <c r="K257" s="749" t="s">
        <v>1051</v>
      </c>
      <c r="L257" s="752">
        <v>107.99</v>
      </c>
      <c r="M257" s="752">
        <v>2</v>
      </c>
      <c r="N257" s="753">
        <v>215.98</v>
      </c>
    </row>
    <row r="258" spans="1:14" ht="14.4" customHeight="1" x14ac:dyDescent="0.3">
      <c r="A258" s="747" t="s">
        <v>588</v>
      </c>
      <c r="B258" s="748" t="s">
        <v>589</v>
      </c>
      <c r="C258" s="749" t="s">
        <v>606</v>
      </c>
      <c r="D258" s="750" t="s">
        <v>607</v>
      </c>
      <c r="E258" s="751">
        <v>50113001</v>
      </c>
      <c r="F258" s="750" t="s">
        <v>621</v>
      </c>
      <c r="G258" s="749" t="s">
        <v>622</v>
      </c>
      <c r="H258" s="749">
        <v>192729</v>
      </c>
      <c r="I258" s="749">
        <v>92729</v>
      </c>
      <c r="J258" s="749" t="s">
        <v>623</v>
      </c>
      <c r="K258" s="749" t="s">
        <v>624</v>
      </c>
      <c r="L258" s="752">
        <v>48.679958525259174</v>
      </c>
      <c r="M258" s="752">
        <v>34</v>
      </c>
      <c r="N258" s="753">
        <v>1655.1185898588119</v>
      </c>
    </row>
    <row r="259" spans="1:14" ht="14.4" customHeight="1" x14ac:dyDescent="0.3">
      <c r="A259" s="747" t="s">
        <v>588</v>
      </c>
      <c r="B259" s="748" t="s">
        <v>589</v>
      </c>
      <c r="C259" s="749" t="s">
        <v>606</v>
      </c>
      <c r="D259" s="750" t="s">
        <v>607</v>
      </c>
      <c r="E259" s="751">
        <v>50113001</v>
      </c>
      <c r="F259" s="750" t="s">
        <v>621</v>
      </c>
      <c r="G259" s="749" t="s">
        <v>622</v>
      </c>
      <c r="H259" s="749">
        <v>176064</v>
      </c>
      <c r="I259" s="749">
        <v>76064</v>
      </c>
      <c r="J259" s="749" t="s">
        <v>625</v>
      </c>
      <c r="K259" s="749" t="s">
        <v>626</v>
      </c>
      <c r="L259" s="752">
        <v>84.539999999999992</v>
      </c>
      <c r="M259" s="752">
        <v>1</v>
      </c>
      <c r="N259" s="753">
        <v>84.539999999999992</v>
      </c>
    </row>
    <row r="260" spans="1:14" ht="14.4" customHeight="1" x14ac:dyDescent="0.3">
      <c r="A260" s="747" t="s">
        <v>588</v>
      </c>
      <c r="B260" s="748" t="s">
        <v>589</v>
      </c>
      <c r="C260" s="749" t="s">
        <v>606</v>
      </c>
      <c r="D260" s="750" t="s">
        <v>607</v>
      </c>
      <c r="E260" s="751">
        <v>50113001</v>
      </c>
      <c r="F260" s="750" t="s">
        <v>621</v>
      </c>
      <c r="G260" s="749" t="s">
        <v>622</v>
      </c>
      <c r="H260" s="749">
        <v>100362</v>
      </c>
      <c r="I260" s="749">
        <v>362</v>
      </c>
      <c r="J260" s="749" t="s">
        <v>627</v>
      </c>
      <c r="K260" s="749" t="s">
        <v>628</v>
      </c>
      <c r="L260" s="752">
        <v>86.439999999999984</v>
      </c>
      <c r="M260" s="752">
        <v>1</v>
      </c>
      <c r="N260" s="753">
        <v>86.439999999999984</v>
      </c>
    </row>
    <row r="261" spans="1:14" ht="14.4" customHeight="1" x14ac:dyDescent="0.3">
      <c r="A261" s="747" t="s">
        <v>588</v>
      </c>
      <c r="B261" s="748" t="s">
        <v>589</v>
      </c>
      <c r="C261" s="749" t="s">
        <v>606</v>
      </c>
      <c r="D261" s="750" t="s">
        <v>607</v>
      </c>
      <c r="E261" s="751">
        <v>50113001</v>
      </c>
      <c r="F261" s="750" t="s">
        <v>621</v>
      </c>
      <c r="G261" s="749" t="s">
        <v>622</v>
      </c>
      <c r="H261" s="749">
        <v>847962</v>
      </c>
      <c r="I261" s="749">
        <v>0</v>
      </c>
      <c r="J261" s="749" t="s">
        <v>633</v>
      </c>
      <c r="K261" s="749" t="s">
        <v>590</v>
      </c>
      <c r="L261" s="752">
        <v>128</v>
      </c>
      <c r="M261" s="752">
        <v>4</v>
      </c>
      <c r="N261" s="753">
        <v>512</v>
      </c>
    </row>
    <row r="262" spans="1:14" ht="14.4" customHeight="1" x14ac:dyDescent="0.3">
      <c r="A262" s="747" t="s">
        <v>588</v>
      </c>
      <c r="B262" s="748" t="s">
        <v>589</v>
      </c>
      <c r="C262" s="749" t="s">
        <v>606</v>
      </c>
      <c r="D262" s="750" t="s">
        <v>607</v>
      </c>
      <c r="E262" s="751">
        <v>50113001</v>
      </c>
      <c r="F262" s="750" t="s">
        <v>621</v>
      </c>
      <c r="G262" s="749" t="s">
        <v>622</v>
      </c>
      <c r="H262" s="749">
        <v>990178</v>
      </c>
      <c r="I262" s="749">
        <v>0</v>
      </c>
      <c r="J262" s="749" t="s">
        <v>634</v>
      </c>
      <c r="K262" s="749" t="s">
        <v>590</v>
      </c>
      <c r="L262" s="752">
        <v>47.019999999999996</v>
      </c>
      <c r="M262" s="752">
        <v>2</v>
      </c>
      <c r="N262" s="753">
        <v>94.039999999999992</v>
      </c>
    </row>
    <row r="263" spans="1:14" ht="14.4" customHeight="1" x14ac:dyDescent="0.3">
      <c r="A263" s="747" t="s">
        <v>588</v>
      </c>
      <c r="B263" s="748" t="s">
        <v>589</v>
      </c>
      <c r="C263" s="749" t="s">
        <v>606</v>
      </c>
      <c r="D263" s="750" t="s">
        <v>607</v>
      </c>
      <c r="E263" s="751">
        <v>50113001</v>
      </c>
      <c r="F263" s="750" t="s">
        <v>621</v>
      </c>
      <c r="G263" s="749" t="s">
        <v>622</v>
      </c>
      <c r="H263" s="749">
        <v>845008</v>
      </c>
      <c r="I263" s="749">
        <v>107806</v>
      </c>
      <c r="J263" s="749" t="s">
        <v>635</v>
      </c>
      <c r="K263" s="749" t="s">
        <v>637</v>
      </c>
      <c r="L263" s="752">
        <v>62.708343841843536</v>
      </c>
      <c r="M263" s="752">
        <v>57</v>
      </c>
      <c r="N263" s="753">
        <v>3574.3755989850815</v>
      </c>
    </row>
    <row r="264" spans="1:14" ht="14.4" customHeight="1" x14ac:dyDescent="0.3">
      <c r="A264" s="747" t="s">
        <v>588</v>
      </c>
      <c r="B264" s="748" t="s">
        <v>589</v>
      </c>
      <c r="C264" s="749" t="s">
        <v>606</v>
      </c>
      <c r="D264" s="750" t="s">
        <v>607</v>
      </c>
      <c r="E264" s="751">
        <v>50113001</v>
      </c>
      <c r="F264" s="750" t="s">
        <v>621</v>
      </c>
      <c r="G264" s="749" t="s">
        <v>622</v>
      </c>
      <c r="H264" s="749">
        <v>176954</v>
      </c>
      <c r="I264" s="749">
        <v>176954</v>
      </c>
      <c r="J264" s="749" t="s">
        <v>641</v>
      </c>
      <c r="K264" s="749" t="s">
        <v>642</v>
      </c>
      <c r="L264" s="752">
        <v>95.456666666666663</v>
      </c>
      <c r="M264" s="752">
        <v>3</v>
      </c>
      <c r="N264" s="753">
        <v>286.37</v>
      </c>
    </row>
    <row r="265" spans="1:14" ht="14.4" customHeight="1" x14ac:dyDescent="0.3">
      <c r="A265" s="747" t="s">
        <v>588</v>
      </c>
      <c r="B265" s="748" t="s">
        <v>589</v>
      </c>
      <c r="C265" s="749" t="s">
        <v>606</v>
      </c>
      <c r="D265" s="750" t="s">
        <v>607</v>
      </c>
      <c r="E265" s="751">
        <v>50113001</v>
      </c>
      <c r="F265" s="750" t="s">
        <v>621</v>
      </c>
      <c r="G265" s="749" t="s">
        <v>622</v>
      </c>
      <c r="H265" s="749">
        <v>167547</v>
      </c>
      <c r="I265" s="749">
        <v>67547</v>
      </c>
      <c r="J265" s="749" t="s">
        <v>643</v>
      </c>
      <c r="K265" s="749" t="s">
        <v>644</v>
      </c>
      <c r="L265" s="752">
        <v>46.980952380952367</v>
      </c>
      <c r="M265" s="752">
        <v>84</v>
      </c>
      <c r="N265" s="753">
        <v>3946.3999999999987</v>
      </c>
    </row>
    <row r="266" spans="1:14" ht="14.4" customHeight="1" x14ac:dyDescent="0.3">
      <c r="A266" s="747" t="s">
        <v>588</v>
      </c>
      <c r="B266" s="748" t="s">
        <v>589</v>
      </c>
      <c r="C266" s="749" t="s">
        <v>606</v>
      </c>
      <c r="D266" s="750" t="s">
        <v>607</v>
      </c>
      <c r="E266" s="751">
        <v>50113001</v>
      </c>
      <c r="F266" s="750" t="s">
        <v>621</v>
      </c>
      <c r="G266" s="749" t="s">
        <v>638</v>
      </c>
      <c r="H266" s="749">
        <v>127260</v>
      </c>
      <c r="I266" s="749">
        <v>127260</v>
      </c>
      <c r="J266" s="749" t="s">
        <v>645</v>
      </c>
      <c r="K266" s="749" t="s">
        <v>646</v>
      </c>
      <c r="L266" s="752">
        <v>19.140000000000004</v>
      </c>
      <c r="M266" s="752">
        <v>1</v>
      </c>
      <c r="N266" s="753">
        <v>19.140000000000004</v>
      </c>
    </row>
    <row r="267" spans="1:14" ht="14.4" customHeight="1" x14ac:dyDescent="0.3">
      <c r="A267" s="747" t="s">
        <v>588</v>
      </c>
      <c r="B267" s="748" t="s">
        <v>589</v>
      </c>
      <c r="C267" s="749" t="s">
        <v>606</v>
      </c>
      <c r="D267" s="750" t="s">
        <v>607</v>
      </c>
      <c r="E267" s="751">
        <v>50113001</v>
      </c>
      <c r="F267" s="750" t="s">
        <v>621</v>
      </c>
      <c r="G267" s="749" t="s">
        <v>622</v>
      </c>
      <c r="H267" s="749">
        <v>988727</v>
      </c>
      <c r="I267" s="749">
        <v>192247</v>
      </c>
      <c r="J267" s="749" t="s">
        <v>647</v>
      </c>
      <c r="K267" s="749" t="s">
        <v>648</v>
      </c>
      <c r="L267" s="752">
        <v>74.890000000000029</v>
      </c>
      <c r="M267" s="752">
        <v>1</v>
      </c>
      <c r="N267" s="753">
        <v>74.890000000000029</v>
      </c>
    </row>
    <row r="268" spans="1:14" ht="14.4" customHeight="1" x14ac:dyDescent="0.3">
      <c r="A268" s="747" t="s">
        <v>588</v>
      </c>
      <c r="B268" s="748" t="s">
        <v>589</v>
      </c>
      <c r="C268" s="749" t="s">
        <v>606</v>
      </c>
      <c r="D268" s="750" t="s">
        <v>607</v>
      </c>
      <c r="E268" s="751">
        <v>50113001</v>
      </c>
      <c r="F268" s="750" t="s">
        <v>621</v>
      </c>
      <c r="G268" s="749" t="s">
        <v>622</v>
      </c>
      <c r="H268" s="749">
        <v>844960</v>
      </c>
      <c r="I268" s="749">
        <v>125114</v>
      </c>
      <c r="J268" s="749" t="s">
        <v>1052</v>
      </c>
      <c r="K268" s="749" t="s">
        <v>1053</v>
      </c>
      <c r="L268" s="752">
        <v>57.850000000000016</v>
      </c>
      <c r="M268" s="752">
        <v>1</v>
      </c>
      <c r="N268" s="753">
        <v>57.850000000000016</v>
      </c>
    </row>
    <row r="269" spans="1:14" ht="14.4" customHeight="1" x14ac:dyDescent="0.3">
      <c r="A269" s="747" t="s">
        <v>588</v>
      </c>
      <c r="B269" s="748" t="s">
        <v>589</v>
      </c>
      <c r="C269" s="749" t="s">
        <v>606</v>
      </c>
      <c r="D269" s="750" t="s">
        <v>607</v>
      </c>
      <c r="E269" s="751">
        <v>50113001</v>
      </c>
      <c r="F269" s="750" t="s">
        <v>621</v>
      </c>
      <c r="G269" s="749" t="s">
        <v>622</v>
      </c>
      <c r="H269" s="749">
        <v>847713</v>
      </c>
      <c r="I269" s="749">
        <v>125526</v>
      </c>
      <c r="J269" s="749" t="s">
        <v>651</v>
      </c>
      <c r="K269" s="749" t="s">
        <v>652</v>
      </c>
      <c r="L269" s="752">
        <v>87.570274403339468</v>
      </c>
      <c r="M269" s="752">
        <v>1</v>
      </c>
      <c r="N269" s="753">
        <v>87.570274403339468</v>
      </c>
    </row>
    <row r="270" spans="1:14" ht="14.4" customHeight="1" x14ac:dyDescent="0.3">
      <c r="A270" s="747" t="s">
        <v>588</v>
      </c>
      <c r="B270" s="748" t="s">
        <v>589</v>
      </c>
      <c r="C270" s="749" t="s">
        <v>606</v>
      </c>
      <c r="D270" s="750" t="s">
        <v>607</v>
      </c>
      <c r="E270" s="751">
        <v>50113001</v>
      </c>
      <c r="F270" s="750" t="s">
        <v>621</v>
      </c>
      <c r="G270" s="749" t="s">
        <v>622</v>
      </c>
      <c r="H270" s="749">
        <v>847974</v>
      </c>
      <c r="I270" s="749">
        <v>125525</v>
      </c>
      <c r="J270" s="749" t="s">
        <v>651</v>
      </c>
      <c r="K270" s="749" t="s">
        <v>1054</v>
      </c>
      <c r="L270" s="752">
        <v>45.243749999999999</v>
      </c>
      <c r="M270" s="752">
        <v>8</v>
      </c>
      <c r="N270" s="753">
        <v>361.95</v>
      </c>
    </row>
    <row r="271" spans="1:14" ht="14.4" customHeight="1" x14ac:dyDescent="0.3">
      <c r="A271" s="747" t="s">
        <v>588</v>
      </c>
      <c r="B271" s="748" t="s">
        <v>589</v>
      </c>
      <c r="C271" s="749" t="s">
        <v>606</v>
      </c>
      <c r="D271" s="750" t="s">
        <v>607</v>
      </c>
      <c r="E271" s="751">
        <v>50113001</v>
      </c>
      <c r="F271" s="750" t="s">
        <v>621</v>
      </c>
      <c r="G271" s="749" t="s">
        <v>590</v>
      </c>
      <c r="H271" s="749">
        <v>850087</v>
      </c>
      <c r="I271" s="749">
        <v>120791</v>
      </c>
      <c r="J271" s="749" t="s">
        <v>1055</v>
      </c>
      <c r="K271" s="749" t="s">
        <v>920</v>
      </c>
      <c r="L271" s="752">
        <v>50.110000000000007</v>
      </c>
      <c r="M271" s="752">
        <v>1</v>
      </c>
      <c r="N271" s="753">
        <v>50.110000000000007</v>
      </c>
    </row>
    <row r="272" spans="1:14" ht="14.4" customHeight="1" x14ac:dyDescent="0.3">
      <c r="A272" s="747" t="s">
        <v>588</v>
      </c>
      <c r="B272" s="748" t="s">
        <v>589</v>
      </c>
      <c r="C272" s="749" t="s">
        <v>606</v>
      </c>
      <c r="D272" s="750" t="s">
        <v>607</v>
      </c>
      <c r="E272" s="751">
        <v>50113001</v>
      </c>
      <c r="F272" s="750" t="s">
        <v>621</v>
      </c>
      <c r="G272" s="749" t="s">
        <v>622</v>
      </c>
      <c r="H272" s="749">
        <v>208456</v>
      </c>
      <c r="I272" s="749">
        <v>208456</v>
      </c>
      <c r="J272" s="749" t="s">
        <v>1056</v>
      </c>
      <c r="K272" s="749" t="s">
        <v>1057</v>
      </c>
      <c r="L272" s="752">
        <v>738.54</v>
      </c>
      <c r="M272" s="752">
        <v>0.05</v>
      </c>
      <c r="N272" s="753">
        <v>36.927</v>
      </c>
    </row>
    <row r="273" spans="1:14" ht="14.4" customHeight="1" x14ac:dyDescent="0.3">
      <c r="A273" s="747" t="s">
        <v>588</v>
      </c>
      <c r="B273" s="748" t="s">
        <v>589</v>
      </c>
      <c r="C273" s="749" t="s">
        <v>606</v>
      </c>
      <c r="D273" s="750" t="s">
        <v>607</v>
      </c>
      <c r="E273" s="751">
        <v>50113001</v>
      </c>
      <c r="F273" s="750" t="s">
        <v>621</v>
      </c>
      <c r="G273" s="749" t="s">
        <v>622</v>
      </c>
      <c r="H273" s="749">
        <v>216181</v>
      </c>
      <c r="I273" s="749">
        <v>216181</v>
      </c>
      <c r="J273" s="749" t="s">
        <v>1058</v>
      </c>
      <c r="K273" s="749" t="s">
        <v>1059</v>
      </c>
      <c r="L273" s="752">
        <v>54.14</v>
      </c>
      <c r="M273" s="752">
        <v>1</v>
      </c>
      <c r="N273" s="753">
        <v>54.14</v>
      </c>
    </row>
    <row r="274" spans="1:14" ht="14.4" customHeight="1" x14ac:dyDescent="0.3">
      <c r="A274" s="747" t="s">
        <v>588</v>
      </c>
      <c r="B274" s="748" t="s">
        <v>589</v>
      </c>
      <c r="C274" s="749" t="s">
        <v>606</v>
      </c>
      <c r="D274" s="750" t="s">
        <v>607</v>
      </c>
      <c r="E274" s="751">
        <v>50113001</v>
      </c>
      <c r="F274" s="750" t="s">
        <v>621</v>
      </c>
      <c r="G274" s="749" t="s">
        <v>590</v>
      </c>
      <c r="H274" s="749">
        <v>94933</v>
      </c>
      <c r="I274" s="749">
        <v>94933</v>
      </c>
      <c r="J274" s="749" t="s">
        <v>1060</v>
      </c>
      <c r="K274" s="749" t="s">
        <v>1061</v>
      </c>
      <c r="L274" s="752">
        <v>115.72</v>
      </c>
      <c r="M274" s="752">
        <v>1</v>
      </c>
      <c r="N274" s="753">
        <v>115.72</v>
      </c>
    </row>
    <row r="275" spans="1:14" ht="14.4" customHeight="1" x14ac:dyDescent="0.3">
      <c r="A275" s="747" t="s">
        <v>588</v>
      </c>
      <c r="B275" s="748" t="s">
        <v>589</v>
      </c>
      <c r="C275" s="749" t="s">
        <v>606</v>
      </c>
      <c r="D275" s="750" t="s">
        <v>607</v>
      </c>
      <c r="E275" s="751">
        <v>50113001</v>
      </c>
      <c r="F275" s="750" t="s">
        <v>621</v>
      </c>
      <c r="G275" s="749" t="s">
        <v>590</v>
      </c>
      <c r="H275" s="749">
        <v>132853</v>
      </c>
      <c r="I275" s="749">
        <v>132853</v>
      </c>
      <c r="J275" s="749" t="s">
        <v>653</v>
      </c>
      <c r="K275" s="749" t="s">
        <v>654</v>
      </c>
      <c r="L275" s="752">
        <v>103.31999999999996</v>
      </c>
      <c r="M275" s="752">
        <v>9</v>
      </c>
      <c r="N275" s="753">
        <v>929.87999999999965</v>
      </c>
    </row>
    <row r="276" spans="1:14" ht="14.4" customHeight="1" x14ac:dyDescent="0.3">
      <c r="A276" s="747" t="s">
        <v>588</v>
      </c>
      <c r="B276" s="748" t="s">
        <v>589</v>
      </c>
      <c r="C276" s="749" t="s">
        <v>606</v>
      </c>
      <c r="D276" s="750" t="s">
        <v>607</v>
      </c>
      <c r="E276" s="751">
        <v>50113001</v>
      </c>
      <c r="F276" s="750" t="s">
        <v>621</v>
      </c>
      <c r="G276" s="749" t="s">
        <v>638</v>
      </c>
      <c r="H276" s="749">
        <v>112891</v>
      </c>
      <c r="I276" s="749">
        <v>12891</v>
      </c>
      <c r="J276" s="749" t="s">
        <v>653</v>
      </c>
      <c r="K276" s="749" t="s">
        <v>655</v>
      </c>
      <c r="L276" s="752">
        <v>58.74000000000003</v>
      </c>
      <c r="M276" s="752">
        <v>1</v>
      </c>
      <c r="N276" s="753">
        <v>58.74000000000003</v>
      </c>
    </row>
    <row r="277" spans="1:14" ht="14.4" customHeight="1" x14ac:dyDescent="0.3">
      <c r="A277" s="747" t="s">
        <v>588</v>
      </c>
      <c r="B277" s="748" t="s">
        <v>589</v>
      </c>
      <c r="C277" s="749" t="s">
        <v>606</v>
      </c>
      <c r="D277" s="750" t="s">
        <v>607</v>
      </c>
      <c r="E277" s="751">
        <v>50113001</v>
      </c>
      <c r="F277" s="750" t="s">
        <v>621</v>
      </c>
      <c r="G277" s="749" t="s">
        <v>638</v>
      </c>
      <c r="H277" s="749">
        <v>112892</v>
      </c>
      <c r="I277" s="749">
        <v>12892</v>
      </c>
      <c r="J277" s="749" t="s">
        <v>653</v>
      </c>
      <c r="K277" s="749" t="s">
        <v>654</v>
      </c>
      <c r="L277" s="752">
        <v>103.58194444444442</v>
      </c>
      <c r="M277" s="752">
        <v>36</v>
      </c>
      <c r="N277" s="753">
        <v>3728.9499999999989</v>
      </c>
    </row>
    <row r="278" spans="1:14" ht="14.4" customHeight="1" x14ac:dyDescent="0.3">
      <c r="A278" s="747" t="s">
        <v>588</v>
      </c>
      <c r="B278" s="748" t="s">
        <v>589</v>
      </c>
      <c r="C278" s="749" t="s">
        <v>606</v>
      </c>
      <c r="D278" s="750" t="s">
        <v>607</v>
      </c>
      <c r="E278" s="751">
        <v>50113001</v>
      </c>
      <c r="F278" s="750" t="s">
        <v>621</v>
      </c>
      <c r="G278" s="749" t="s">
        <v>622</v>
      </c>
      <c r="H278" s="749">
        <v>66046</v>
      </c>
      <c r="I278" s="749">
        <v>66046</v>
      </c>
      <c r="J278" s="749" t="s">
        <v>1062</v>
      </c>
      <c r="K278" s="749" t="s">
        <v>1063</v>
      </c>
      <c r="L278" s="752">
        <v>172.5</v>
      </c>
      <c r="M278" s="752">
        <v>1</v>
      </c>
      <c r="N278" s="753">
        <v>172.5</v>
      </c>
    </row>
    <row r="279" spans="1:14" ht="14.4" customHeight="1" x14ac:dyDescent="0.3">
      <c r="A279" s="747" t="s">
        <v>588</v>
      </c>
      <c r="B279" s="748" t="s">
        <v>589</v>
      </c>
      <c r="C279" s="749" t="s">
        <v>606</v>
      </c>
      <c r="D279" s="750" t="s">
        <v>607</v>
      </c>
      <c r="E279" s="751">
        <v>50113001</v>
      </c>
      <c r="F279" s="750" t="s">
        <v>621</v>
      </c>
      <c r="G279" s="749" t="s">
        <v>622</v>
      </c>
      <c r="H279" s="749">
        <v>140274</v>
      </c>
      <c r="I279" s="749">
        <v>40274</v>
      </c>
      <c r="J279" s="749" t="s">
        <v>1064</v>
      </c>
      <c r="K279" s="749" t="s">
        <v>1065</v>
      </c>
      <c r="L279" s="752">
        <v>51.770000000000024</v>
      </c>
      <c r="M279" s="752">
        <v>1</v>
      </c>
      <c r="N279" s="753">
        <v>51.770000000000024</v>
      </c>
    </row>
    <row r="280" spans="1:14" ht="14.4" customHeight="1" x14ac:dyDescent="0.3">
      <c r="A280" s="747" t="s">
        <v>588</v>
      </c>
      <c r="B280" s="748" t="s">
        <v>589</v>
      </c>
      <c r="C280" s="749" t="s">
        <v>606</v>
      </c>
      <c r="D280" s="750" t="s">
        <v>607</v>
      </c>
      <c r="E280" s="751">
        <v>50113001</v>
      </c>
      <c r="F280" s="750" t="s">
        <v>621</v>
      </c>
      <c r="G280" s="749" t="s">
        <v>622</v>
      </c>
      <c r="H280" s="749">
        <v>176496</v>
      </c>
      <c r="I280" s="749">
        <v>76496</v>
      </c>
      <c r="J280" s="749" t="s">
        <v>656</v>
      </c>
      <c r="K280" s="749" t="s">
        <v>657</v>
      </c>
      <c r="L280" s="752">
        <v>125.43</v>
      </c>
      <c r="M280" s="752">
        <v>1</v>
      </c>
      <c r="N280" s="753">
        <v>125.43</v>
      </c>
    </row>
    <row r="281" spans="1:14" ht="14.4" customHeight="1" x14ac:dyDescent="0.3">
      <c r="A281" s="747" t="s">
        <v>588</v>
      </c>
      <c r="B281" s="748" t="s">
        <v>589</v>
      </c>
      <c r="C281" s="749" t="s">
        <v>606</v>
      </c>
      <c r="D281" s="750" t="s">
        <v>607</v>
      </c>
      <c r="E281" s="751">
        <v>50113001</v>
      </c>
      <c r="F281" s="750" t="s">
        <v>621</v>
      </c>
      <c r="G281" s="749" t="s">
        <v>622</v>
      </c>
      <c r="H281" s="749">
        <v>102679</v>
      </c>
      <c r="I281" s="749">
        <v>2679</v>
      </c>
      <c r="J281" s="749" t="s">
        <v>658</v>
      </c>
      <c r="K281" s="749" t="s">
        <v>659</v>
      </c>
      <c r="L281" s="752">
        <v>164.48</v>
      </c>
      <c r="M281" s="752">
        <v>2</v>
      </c>
      <c r="N281" s="753">
        <v>328.96</v>
      </c>
    </row>
    <row r="282" spans="1:14" ht="14.4" customHeight="1" x14ac:dyDescent="0.3">
      <c r="A282" s="747" t="s">
        <v>588</v>
      </c>
      <c r="B282" s="748" t="s">
        <v>589</v>
      </c>
      <c r="C282" s="749" t="s">
        <v>606</v>
      </c>
      <c r="D282" s="750" t="s">
        <v>607</v>
      </c>
      <c r="E282" s="751">
        <v>50113001</v>
      </c>
      <c r="F282" s="750" t="s">
        <v>621</v>
      </c>
      <c r="G282" s="749" t="s">
        <v>622</v>
      </c>
      <c r="H282" s="749">
        <v>162320</v>
      </c>
      <c r="I282" s="749">
        <v>62320</v>
      </c>
      <c r="J282" s="749" t="s">
        <v>1066</v>
      </c>
      <c r="K282" s="749" t="s">
        <v>1067</v>
      </c>
      <c r="L282" s="752">
        <v>74.870000000000033</v>
      </c>
      <c r="M282" s="752">
        <v>1</v>
      </c>
      <c r="N282" s="753">
        <v>74.870000000000033</v>
      </c>
    </row>
    <row r="283" spans="1:14" ht="14.4" customHeight="1" x14ac:dyDescent="0.3">
      <c r="A283" s="747" t="s">
        <v>588</v>
      </c>
      <c r="B283" s="748" t="s">
        <v>589</v>
      </c>
      <c r="C283" s="749" t="s">
        <v>606</v>
      </c>
      <c r="D283" s="750" t="s">
        <v>607</v>
      </c>
      <c r="E283" s="751">
        <v>50113001</v>
      </c>
      <c r="F283" s="750" t="s">
        <v>621</v>
      </c>
      <c r="G283" s="749" t="s">
        <v>622</v>
      </c>
      <c r="H283" s="749">
        <v>203323</v>
      </c>
      <c r="I283" s="749">
        <v>203323</v>
      </c>
      <c r="J283" s="749" t="s">
        <v>1066</v>
      </c>
      <c r="K283" s="749" t="s">
        <v>1068</v>
      </c>
      <c r="L283" s="752">
        <v>248.24999999999994</v>
      </c>
      <c r="M283" s="752">
        <v>2</v>
      </c>
      <c r="N283" s="753">
        <v>496.49999999999989</v>
      </c>
    </row>
    <row r="284" spans="1:14" ht="14.4" customHeight="1" x14ac:dyDescent="0.3">
      <c r="A284" s="747" t="s">
        <v>588</v>
      </c>
      <c r="B284" s="748" t="s">
        <v>589</v>
      </c>
      <c r="C284" s="749" t="s">
        <v>606</v>
      </c>
      <c r="D284" s="750" t="s">
        <v>607</v>
      </c>
      <c r="E284" s="751">
        <v>50113001</v>
      </c>
      <c r="F284" s="750" t="s">
        <v>621</v>
      </c>
      <c r="G284" s="749" t="s">
        <v>638</v>
      </c>
      <c r="H284" s="749">
        <v>132225</v>
      </c>
      <c r="I284" s="749">
        <v>32225</v>
      </c>
      <c r="J284" s="749" t="s">
        <v>1069</v>
      </c>
      <c r="K284" s="749" t="s">
        <v>1070</v>
      </c>
      <c r="L284" s="752">
        <v>73.790000000000035</v>
      </c>
      <c r="M284" s="752">
        <v>1</v>
      </c>
      <c r="N284" s="753">
        <v>73.790000000000035</v>
      </c>
    </row>
    <row r="285" spans="1:14" ht="14.4" customHeight="1" x14ac:dyDescent="0.3">
      <c r="A285" s="747" t="s">
        <v>588</v>
      </c>
      <c r="B285" s="748" t="s">
        <v>589</v>
      </c>
      <c r="C285" s="749" t="s">
        <v>606</v>
      </c>
      <c r="D285" s="750" t="s">
        <v>607</v>
      </c>
      <c r="E285" s="751">
        <v>50113001</v>
      </c>
      <c r="F285" s="750" t="s">
        <v>621</v>
      </c>
      <c r="G285" s="749" t="s">
        <v>622</v>
      </c>
      <c r="H285" s="749">
        <v>191729</v>
      </c>
      <c r="I285" s="749">
        <v>191729</v>
      </c>
      <c r="J285" s="749" t="s">
        <v>1071</v>
      </c>
      <c r="K285" s="749" t="s">
        <v>1072</v>
      </c>
      <c r="L285" s="752">
        <v>104.09000000000005</v>
      </c>
      <c r="M285" s="752">
        <v>1</v>
      </c>
      <c r="N285" s="753">
        <v>104.09000000000005</v>
      </c>
    </row>
    <row r="286" spans="1:14" ht="14.4" customHeight="1" x14ac:dyDescent="0.3">
      <c r="A286" s="747" t="s">
        <v>588</v>
      </c>
      <c r="B286" s="748" t="s">
        <v>589</v>
      </c>
      <c r="C286" s="749" t="s">
        <v>606</v>
      </c>
      <c r="D286" s="750" t="s">
        <v>607</v>
      </c>
      <c r="E286" s="751">
        <v>50113001</v>
      </c>
      <c r="F286" s="750" t="s">
        <v>621</v>
      </c>
      <c r="G286" s="749" t="s">
        <v>622</v>
      </c>
      <c r="H286" s="749">
        <v>848172</v>
      </c>
      <c r="I286" s="749">
        <v>0</v>
      </c>
      <c r="J286" s="749" t="s">
        <v>1073</v>
      </c>
      <c r="K286" s="749" t="s">
        <v>590</v>
      </c>
      <c r="L286" s="752">
        <v>145.65</v>
      </c>
      <c r="M286" s="752">
        <v>1</v>
      </c>
      <c r="N286" s="753">
        <v>145.65</v>
      </c>
    </row>
    <row r="287" spans="1:14" ht="14.4" customHeight="1" x14ac:dyDescent="0.3">
      <c r="A287" s="747" t="s">
        <v>588</v>
      </c>
      <c r="B287" s="748" t="s">
        <v>589</v>
      </c>
      <c r="C287" s="749" t="s">
        <v>606</v>
      </c>
      <c r="D287" s="750" t="s">
        <v>607</v>
      </c>
      <c r="E287" s="751">
        <v>50113001</v>
      </c>
      <c r="F287" s="750" t="s">
        <v>621</v>
      </c>
      <c r="G287" s="749" t="s">
        <v>622</v>
      </c>
      <c r="H287" s="749">
        <v>845329</v>
      </c>
      <c r="I287" s="749">
        <v>0</v>
      </c>
      <c r="J287" s="749" t="s">
        <v>660</v>
      </c>
      <c r="K287" s="749" t="s">
        <v>590</v>
      </c>
      <c r="L287" s="752">
        <v>169.91999999999996</v>
      </c>
      <c r="M287" s="752">
        <v>5</v>
      </c>
      <c r="N287" s="753">
        <v>849.5999999999998</v>
      </c>
    </row>
    <row r="288" spans="1:14" ht="14.4" customHeight="1" x14ac:dyDescent="0.3">
      <c r="A288" s="747" t="s">
        <v>588</v>
      </c>
      <c r="B288" s="748" t="s">
        <v>589</v>
      </c>
      <c r="C288" s="749" t="s">
        <v>606</v>
      </c>
      <c r="D288" s="750" t="s">
        <v>607</v>
      </c>
      <c r="E288" s="751">
        <v>50113001</v>
      </c>
      <c r="F288" s="750" t="s">
        <v>621</v>
      </c>
      <c r="G288" s="749" t="s">
        <v>622</v>
      </c>
      <c r="H288" s="749">
        <v>116319</v>
      </c>
      <c r="I288" s="749">
        <v>16319</v>
      </c>
      <c r="J288" s="749" t="s">
        <v>1074</v>
      </c>
      <c r="K288" s="749" t="s">
        <v>1075</v>
      </c>
      <c r="L288" s="752">
        <v>48.220422032543986</v>
      </c>
      <c r="M288" s="752">
        <v>1</v>
      </c>
      <c r="N288" s="753">
        <v>48.220422032543986</v>
      </c>
    </row>
    <row r="289" spans="1:14" ht="14.4" customHeight="1" x14ac:dyDescent="0.3">
      <c r="A289" s="747" t="s">
        <v>588</v>
      </c>
      <c r="B289" s="748" t="s">
        <v>589</v>
      </c>
      <c r="C289" s="749" t="s">
        <v>606</v>
      </c>
      <c r="D289" s="750" t="s">
        <v>607</v>
      </c>
      <c r="E289" s="751">
        <v>50113001</v>
      </c>
      <c r="F289" s="750" t="s">
        <v>621</v>
      </c>
      <c r="G289" s="749" t="s">
        <v>622</v>
      </c>
      <c r="H289" s="749">
        <v>116320</v>
      </c>
      <c r="I289" s="749">
        <v>16320</v>
      </c>
      <c r="J289" s="749" t="s">
        <v>1074</v>
      </c>
      <c r="K289" s="749" t="s">
        <v>1076</v>
      </c>
      <c r="L289" s="752">
        <v>117.95999999999991</v>
      </c>
      <c r="M289" s="752">
        <v>1</v>
      </c>
      <c r="N289" s="753">
        <v>117.95999999999991</v>
      </c>
    </row>
    <row r="290" spans="1:14" ht="14.4" customHeight="1" x14ac:dyDescent="0.3">
      <c r="A290" s="747" t="s">
        <v>588</v>
      </c>
      <c r="B290" s="748" t="s">
        <v>589</v>
      </c>
      <c r="C290" s="749" t="s">
        <v>606</v>
      </c>
      <c r="D290" s="750" t="s">
        <v>607</v>
      </c>
      <c r="E290" s="751">
        <v>50113001</v>
      </c>
      <c r="F290" s="750" t="s">
        <v>621</v>
      </c>
      <c r="G290" s="749" t="s">
        <v>638</v>
      </c>
      <c r="H290" s="749">
        <v>130543</v>
      </c>
      <c r="I290" s="749">
        <v>30543</v>
      </c>
      <c r="J290" s="749" t="s">
        <v>1077</v>
      </c>
      <c r="K290" s="749" t="s">
        <v>851</v>
      </c>
      <c r="L290" s="752">
        <v>184.10999999999999</v>
      </c>
      <c r="M290" s="752">
        <v>1</v>
      </c>
      <c r="N290" s="753">
        <v>184.10999999999999</v>
      </c>
    </row>
    <row r="291" spans="1:14" ht="14.4" customHeight="1" x14ac:dyDescent="0.3">
      <c r="A291" s="747" t="s">
        <v>588</v>
      </c>
      <c r="B291" s="748" t="s">
        <v>589</v>
      </c>
      <c r="C291" s="749" t="s">
        <v>606</v>
      </c>
      <c r="D291" s="750" t="s">
        <v>607</v>
      </c>
      <c r="E291" s="751">
        <v>50113001</v>
      </c>
      <c r="F291" s="750" t="s">
        <v>621</v>
      </c>
      <c r="G291" s="749" t="s">
        <v>622</v>
      </c>
      <c r="H291" s="749">
        <v>147514</v>
      </c>
      <c r="I291" s="749">
        <v>47514</v>
      </c>
      <c r="J291" s="749" t="s">
        <v>1078</v>
      </c>
      <c r="K291" s="749" t="s">
        <v>1079</v>
      </c>
      <c r="L291" s="752">
        <v>36.67</v>
      </c>
      <c r="M291" s="752">
        <v>1</v>
      </c>
      <c r="N291" s="753">
        <v>36.67</v>
      </c>
    </row>
    <row r="292" spans="1:14" ht="14.4" customHeight="1" x14ac:dyDescent="0.3">
      <c r="A292" s="747" t="s">
        <v>588</v>
      </c>
      <c r="B292" s="748" t="s">
        <v>589</v>
      </c>
      <c r="C292" s="749" t="s">
        <v>606</v>
      </c>
      <c r="D292" s="750" t="s">
        <v>607</v>
      </c>
      <c r="E292" s="751">
        <v>50113001</v>
      </c>
      <c r="F292" s="750" t="s">
        <v>621</v>
      </c>
      <c r="G292" s="749" t="s">
        <v>622</v>
      </c>
      <c r="H292" s="749">
        <v>164888</v>
      </c>
      <c r="I292" s="749">
        <v>164888</v>
      </c>
      <c r="J292" s="749" t="s">
        <v>664</v>
      </c>
      <c r="K292" s="749" t="s">
        <v>665</v>
      </c>
      <c r="L292" s="752">
        <v>215.31000000000009</v>
      </c>
      <c r="M292" s="752">
        <v>1</v>
      </c>
      <c r="N292" s="753">
        <v>215.31000000000009</v>
      </c>
    </row>
    <row r="293" spans="1:14" ht="14.4" customHeight="1" x14ac:dyDescent="0.3">
      <c r="A293" s="747" t="s">
        <v>588</v>
      </c>
      <c r="B293" s="748" t="s">
        <v>589</v>
      </c>
      <c r="C293" s="749" t="s">
        <v>606</v>
      </c>
      <c r="D293" s="750" t="s">
        <v>607</v>
      </c>
      <c r="E293" s="751">
        <v>50113001</v>
      </c>
      <c r="F293" s="750" t="s">
        <v>621</v>
      </c>
      <c r="G293" s="749" t="s">
        <v>622</v>
      </c>
      <c r="H293" s="749">
        <v>850642</v>
      </c>
      <c r="I293" s="749">
        <v>169673</v>
      </c>
      <c r="J293" s="749" t="s">
        <v>1080</v>
      </c>
      <c r="K293" s="749" t="s">
        <v>851</v>
      </c>
      <c r="L293" s="752">
        <v>131.61999999999998</v>
      </c>
      <c r="M293" s="752">
        <v>1</v>
      </c>
      <c r="N293" s="753">
        <v>131.61999999999998</v>
      </c>
    </row>
    <row r="294" spans="1:14" ht="14.4" customHeight="1" x14ac:dyDescent="0.3">
      <c r="A294" s="747" t="s">
        <v>588</v>
      </c>
      <c r="B294" s="748" t="s">
        <v>589</v>
      </c>
      <c r="C294" s="749" t="s">
        <v>606</v>
      </c>
      <c r="D294" s="750" t="s">
        <v>607</v>
      </c>
      <c r="E294" s="751">
        <v>50113001</v>
      </c>
      <c r="F294" s="750" t="s">
        <v>621</v>
      </c>
      <c r="G294" s="749" t="s">
        <v>622</v>
      </c>
      <c r="H294" s="749">
        <v>841498</v>
      </c>
      <c r="I294" s="749">
        <v>0</v>
      </c>
      <c r="J294" s="749" t="s">
        <v>668</v>
      </c>
      <c r="K294" s="749" t="s">
        <v>590</v>
      </c>
      <c r="L294" s="752">
        <v>48.73</v>
      </c>
      <c r="M294" s="752">
        <v>1</v>
      </c>
      <c r="N294" s="753">
        <v>48.73</v>
      </c>
    </row>
    <row r="295" spans="1:14" ht="14.4" customHeight="1" x14ac:dyDescent="0.3">
      <c r="A295" s="747" t="s">
        <v>588</v>
      </c>
      <c r="B295" s="748" t="s">
        <v>589</v>
      </c>
      <c r="C295" s="749" t="s">
        <v>606</v>
      </c>
      <c r="D295" s="750" t="s">
        <v>607</v>
      </c>
      <c r="E295" s="751">
        <v>50113001</v>
      </c>
      <c r="F295" s="750" t="s">
        <v>621</v>
      </c>
      <c r="G295" s="749" t="s">
        <v>622</v>
      </c>
      <c r="H295" s="749">
        <v>171555</v>
      </c>
      <c r="I295" s="749">
        <v>171555</v>
      </c>
      <c r="J295" s="749" t="s">
        <v>1081</v>
      </c>
      <c r="K295" s="749" t="s">
        <v>1082</v>
      </c>
      <c r="L295" s="752">
        <v>85.20999999999998</v>
      </c>
      <c r="M295" s="752">
        <v>1</v>
      </c>
      <c r="N295" s="753">
        <v>85.20999999999998</v>
      </c>
    </row>
    <row r="296" spans="1:14" ht="14.4" customHeight="1" x14ac:dyDescent="0.3">
      <c r="A296" s="747" t="s">
        <v>588</v>
      </c>
      <c r="B296" s="748" t="s">
        <v>589</v>
      </c>
      <c r="C296" s="749" t="s">
        <v>606</v>
      </c>
      <c r="D296" s="750" t="s">
        <v>607</v>
      </c>
      <c r="E296" s="751">
        <v>50113001</v>
      </c>
      <c r="F296" s="750" t="s">
        <v>621</v>
      </c>
      <c r="G296" s="749" t="s">
        <v>622</v>
      </c>
      <c r="H296" s="749">
        <v>183377</v>
      </c>
      <c r="I296" s="749">
        <v>183377</v>
      </c>
      <c r="J296" s="749" t="s">
        <v>1083</v>
      </c>
      <c r="K296" s="749" t="s">
        <v>667</v>
      </c>
      <c r="L296" s="752">
        <v>162.87999999999997</v>
      </c>
      <c r="M296" s="752">
        <v>1</v>
      </c>
      <c r="N296" s="753">
        <v>162.87999999999997</v>
      </c>
    </row>
    <row r="297" spans="1:14" ht="14.4" customHeight="1" x14ac:dyDescent="0.3">
      <c r="A297" s="747" t="s">
        <v>588</v>
      </c>
      <c r="B297" s="748" t="s">
        <v>589</v>
      </c>
      <c r="C297" s="749" t="s">
        <v>606</v>
      </c>
      <c r="D297" s="750" t="s">
        <v>607</v>
      </c>
      <c r="E297" s="751">
        <v>50113001</v>
      </c>
      <c r="F297" s="750" t="s">
        <v>621</v>
      </c>
      <c r="G297" s="749" t="s">
        <v>622</v>
      </c>
      <c r="H297" s="749">
        <v>847085</v>
      </c>
      <c r="I297" s="749">
        <v>115401</v>
      </c>
      <c r="J297" s="749" t="s">
        <v>1084</v>
      </c>
      <c r="K297" s="749" t="s">
        <v>1085</v>
      </c>
      <c r="L297" s="752">
        <v>606.6917666943217</v>
      </c>
      <c r="M297" s="752">
        <v>1</v>
      </c>
      <c r="N297" s="753">
        <v>606.6917666943217</v>
      </c>
    </row>
    <row r="298" spans="1:14" ht="14.4" customHeight="1" x14ac:dyDescent="0.3">
      <c r="A298" s="747" t="s">
        <v>588</v>
      </c>
      <c r="B298" s="748" t="s">
        <v>589</v>
      </c>
      <c r="C298" s="749" t="s">
        <v>606</v>
      </c>
      <c r="D298" s="750" t="s">
        <v>607</v>
      </c>
      <c r="E298" s="751">
        <v>50113001</v>
      </c>
      <c r="F298" s="750" t="s">
        <v>621</v>
      </c>
      <c r="G298" s="749" t="s">
        <v>622</v>
      </c>
      <c r="H298" s="749">
        <v>848209</v>
      </c>
      <c r="I298" s="749">
        <v>115402</v>
      </c>
      <c r="J298" s="749" t="s">
        <v>1084</v>
      </c>
      <c r="K298" s="749" t="s">
        <v>1086</v>
      </c>
      <c r="L298" s="752">
        <v>762.86666666666667</v>
      </c>
      <c r="M298" s="752">
        <v>1</v>
      </c>
      <c r="N298" s="753">
        <v>762.86666666666667</v>
      </c>
    </row>
    <row r="299" spans="1:14" ht="14.4" customHeight="1" x14ac:dyDescent="0.3">
      <c r="A299" s="747" t="s">
        <v>588</v>
      </c>
      <c r="B299" s="748" t="s">
        <v>589</v>
      </c>
      <c r="C299" s="749" t="s">
        <v>606</v>
      </c>
      <c r="D299" s="750" t="s">
        <v>607</v>
      </c>
      <c r="E299" s="751">
        <v>50113001</v>
      </c>
      <c r="F299" s="750" t="s">
        <v>621</v>
      </c>
      <c r="G299" s="749" t="s">
        <v>622</v>
      </c>
      <c r="H299" s="749">
        <v>156993</v>
      </c>
      <c r="I299" s="749">
        <v>56993</v>
      </c>
      <c r="J299" s="749" t="s">
        <v>676</v>
      </c>
      <c r="K299" s="749" t="s">
        <v>677</v>
      </c>
      <c r="L299" s="752">
        <v>73.404939613256971</v>
      </c>
      <c r="M299" s="752">
        <v>4</v>
      </c>
      <c r="N299" s="753">
        <v>293.61975845302788</v>
      </c>
    </row>
    <row r="300" spans="1:14" ht="14.4" customHeight="1" x14ac:dyDescent="0.3">
      <c r="A300" s="747" t="s">
        <v>588</v>
      </c>
      <c r="B300" s="748" t="s">
        <v>589</v>
      </c>
      <c r="C300" s="749" t="s">
        <v>606</v>
      </c>
      <c r="D300" s="750" t="s">
        <v>607</v>
      </c>
      <c r="E300" s="751">
        <v>50113001</v>
      </c>
      <c r="F300" s="750" t="s">
        <v>621</v>
      </c>
      <c r="G300" s="749" t="s">
        <v>638</v>
      </c>
      <c r="H300" s="749">
        <v>214433</v>
      </c>
      <c r="I300" s="749">
        <v>214433</v>
      </c>
      <c r="J300" s="749" t="s">
        <v>1087</v>
      </c>
      <c r="K300" s="749" t="s">
        <v>1088</v>
      </c>
      <c r="L300" s="752">
        <v>21.500000000000011</v>
      </c>
      <c r="M300" s="752">
        <v>3</v>
      </c>
      <c r="N300" s="753">
        <v>64.500000000000028</v>
      </c>
    </row>
    <row r="301" spans="1:14" ht="14.4" customHeight="1" x14ac:dyDescent="0.3">
      <c r="A301" s="747" t="s">
        <v>588</v>
      </c>
      <c r="B301" s="748" t="s">
        <v>589</v>
      </c>
      <c r="C301" s="749" t="s">
        <v>606</v>
      </c>
      <c r="D301" s="750" t="s">
        <v>607</v>
      </c>
      <c r="E301" s="751">
        <v>50113001</v>
      </c>
      <c r="F301" s="750" t="s">
        <v>621</v>
      </c>
      <c r="G301" s="749" t="s">
        <v>638</v>
      </c>
      <c r="H301" s="749">
        <v>214525</v>
      </c>
      <c r="I301" s="749">
        <v>214525</v>
      </c>
      <c r="J301" s="749" t="s">
        <v>680</v>
      </c>
      <c r="K301" s="749" t="s">
        <v>681</v>
      </c>
      <c r="L301" s="752">
        <v>43.210000000000015</v>
      </c>
      <c r="M301" s="752">
        <v>1</v>
      </c>
      <c r="N301" s="753">
        <v>43.210000000000015</v>
      </c>
    </row>
    <row r="302" spans="1:14" ht="14.4" customHeight="1" x14ac:dyDescent="0.3">
      <c r="A302" s="747" t="s">
        <v>588</v>
      </c>
      <c r="B302" s="748" t="s">
        <v>589</v>
      </c>
      <c r="C302" s="749" t="s">
        <v>606</v>
      </c>
      <c r="D302" s="750" t="s">
        <v>607</v>
      </c>
      <c r="E302" s="751">
        <v>50113001</v>
      </c>
      <c r="F302" s="750" t="s">
        <v>621</v>
      </c>
      <c r="G302" s="749" t="s">
        <v>638</v>
      </c>
      <c r="H302" s="749">
        <v>214427</v>
      </c>
      <c r="I302" s="749">
        <v>214427</v>
      </c>
      <c r="J302" s="749" t="s">
        <v>682</v>
      </c>
      <c r="K302" s="749" t="s">
        <v>683</v>
      </c>
      <c r="L302" s="752">
        <v>57.445555555555558</v>
      </c>
      <c r="M302" s="752">
        <v>18</v>
      </c>
      <c r="N302" s="753">
        <v>1034.02</v>
      </c>
    </row>
    <row r="303" spans="1:14" ht="14.4" customHeight="1" x14ac:dyDescent="0.3">
      <c r="A303" s="747" t="s">
        <v>588</v>
      </c>
      <c r="B303" s="748" t="s">
        <v>589</v>
      </c>
      <c r="C303" s="749" t="s">
        <v>606</v>
      </c>
      <c r="D303" s="750" t="s">
        <v>607</v>
      </c>
      <c r="E303" s="751">
        <v>50113001</v>
      </c>
      <c r="F303" s="750" t="s">
        <v>621</v>
      </c>
      <c r="G303" s="749" t="s">
        <v>622</v>
      </c>
      <c r="H303" s="749">
        <v>176155</v>
      </c>
      <c r="I303" s="749">
        <v>76155</v>
      </c>
      <c r="J303" s="749" t="s">
        <v>1089</v>
      </c>
      <c r="K303" s="749" t="s">
        <v>1090</v>
      </c>
      <c r="L303" s="752">
        <v>61.410000000000011</v>
      </c>
      <c r="M303" s="752">
        <v>1</v>
      </c>
      <c r="N303" s="753">
        <v>61.410000000000011</v>
      </c>
    </row>
    <row r="304" spans="1:14" ht="14.4" customHeight="1" x14ac:dyDescent="0.3">
      <c r="A304" s="747" t="s">
        <v>588</v>
      </c>
      <c r="B304" s="748" t="s">
        <v>589</v>
      </c>
      <c r="C304" s="749" t="s">
        <v>606</v>
      </c>
      <c r="D304" s="750" t="s">
        <v>607</v>
      </c>
      <c r="E304" s="751">
        <v>50113001</v>
      </c>
      <c r="F304" s="750" t="s">
        <v>621</v>
      </c>
      <c r="G304" s="749" t="s">
        <v>622</v>
      </c>
      <c r="H304" s="749">
        <v>121856</v>
      </c>
      <c r="I304" s="749">
        <v>21856</v>
      </c>
      <c r="J304" s="749" t="s">
        <v>1091</v>
      </c>
      <c r="K304" s="749" t="s">
        <v>1092</v>
      </c>
      <c r="L304" s="752">
        <v>26.769999999999996</v>
      </c>
      <c r="M304" s="752">
        <v>1</v>
      </c>
      <c r="N304" s="753">
        <v>26.769999999999996</v>
      </c>
    </row>
    <row r="305" spans="1:14" ht="14.4" customHeight="1" x14ac:dyDescent="0.3">
      <c r="A305" s="747" t="s">
        <v>588</v>
      </c>
      <c r="B305" s="748" t="s">
        <v>589</v>
      </c>
      <c r="C305" s="749" t="s">
        <v>606</v>
      </c>
      <c r="D305" s="750" t="s">
        <v>607</v>
      </c>
      <c r="E305" s="751">
        <v>50113001</v>
      </c>
      <c r="F305" s="750" t="s">
        <v>621</v>
      </c>
      <c r="G305" s="749" t="s">
        <v>622</v>
      </c>
      <c r="H305" s="749">
        <v>193104</v>
      </c>
      <c r="I305" s="749">
        <v>93104</v>
      </c>
      <c r="J305" s="749" t="s">
        <v>1093</v>
      </c>
      <c r="K305" s="749" t="s">
        <v>1094</v>
      </c>
      <c r="L305" s="752">
        <v>47.649572216037633</v>
      </c>
      <c r="M305" s="752">
        <v>1</v>
      </c>
      <c r="N305" s="753">
        <v>47.649572216037633</v>
      </c>
    </row>
    <row r="306" spans="1:14" ht="14.4" customHeight="1" x14ac:dyDescent="0.3">
      <c r="A306" s="747" t="s">
        <v>588</v>
      </c>
      <c r="B306" s="748" t="s">
        <v>589</v>
      </c>
      <c r="C306" s="749" t="s">
        <v>606</v>
      </c>
      <c r="D306" s="750" t="s">
        <v>607</v>
      </c>
      <c r="E306" s="751">
        <v>50113001</v>
      </c>
      <c r="F306" s="750" t="s">
        <v>621</v>
      </c>
      <c r="G306" s="749" t="s">
        <v>622</v>
      </c>
      <c r="H306" s="749">
        <v>193105</v>
      </c>
      <c r="I306" s="749">
        <v>93105</v>
      </c>
      <c r="J306" s="749" t="s">
        <v>1093</v>
      </c>
      <c r="K306" s="749" t="s">
        <v>1095</v>
      </c>
      <c r="L306" s="752">
        <v>208.59000000000006</v>
      </c>
      <c r="M306" s="752">
        <v>1</v>
      </c>
      <c r="N306" s="753">
        <v>208.59000000000006</v>
      </c>
    </row>
    <row r="307" spans="1:14" ht="14.4" customHeight="1" x14ac:dyDescent="0.3">
      <c r="A307" s="747" t="s">
        <v>588</v>
      </c>
      <c r="B307" s="748" t="s">
        <v>589</v>
      </c>
      <c r="C307" s="749" t="s">
        <v>606</v>
      </c>
      <c r="D307" s="750" t="s">
        <v>607</v>
      </c>
      <c r="E307" s="751">
        <v>50113001</v>
      </c>
      <c r="F307" s="750" t="s">
        <v>621</v>
      </c>
      <c r="G307" s="749" t="s">
        <v>638</v>
      </c>
      <c r="H307" s="749">
        <v>190044</v>
      </c>
      <c r="I307" s="749">
        <v>90044</v>
      </c>
      <c r="J307" s="749" t="s">
        <v>686</v>
      </c>
      <c r="K307" s="749" t="s">
        <v>688</v>
      </c>
      <c r="L307" s="752">
        <v>37.385087719298255</v>
      </c>
      <c r="M307" s="752">
        <v>57</v>
      </c>
      <c r="N307" s="753">
        <v>2130.9500000000007</v>
      </c>
    </row>
    <row r="308" spans="1:14" ht="14.4" customHeight="1" x14ac:dyDescent="0.3">
      <c r="A308" s="747" t="s">
        <v>588</v>
      </c>
      <c r="B308" s="748" t="s">
        <v>589</v>
      </c>
      <c r="C308" s="749" t="s">
        <v>606</v>
      </c>
      <c r="D308" s="750" t="s">
        <v>607</v>
      </c>
      <c r="E308" s="751">
        <v>50113001</v>
      </c>
      <c r="F308" s="750" t="s">
        <v>621</v>
      </c>
      <c r="G308" s="749" t="s">
        <v>622</v>
      </c>
      <c r="H308" s="749">
        <v>114075</v>
      </c>
      <c r="I308" s="749">
        <v>14075</v>
      </c>
      <c r="J308" s="749" t="s">
        <v>689</v>
      </c>
      <c r="K308" s="749" t="s">
        <v>690</v>
      </c>
      <c r="L308" s="752">
        <v>295.995</v>
      </c>
      <c r="M308" s="752">
        <v>2</v>
      </c>
      <c r="N308" s="753">
        <v>591.99</v>
      </c>
    </row>
    <row r="309" spans="1:14" ht="14.4" customHeight="1" x14ac:dyDescent="0.3">
      <c r="A309" s="747" t="s">
        <v>588</v>
      </c>
      <c r="B309" s="748" t="s">
        <v>589</v>
      </c>
      <c r="C309" s="749" t="s">
        <v>606</v>
      </c>
      <c r="D309" s="750" t="s">
        <v>607</v>
      </c>
      <c r="E309" s="751">
        <v>50113001</v>
      </c>
      <c r="F309" s="750" t="s">
        <v>621</v>
      </c>
      <c r="G309" s="749" t="s">
        <v>622</v>
      </c>
      <c r="H309" s="749">
        <v>197522</v>
      </c>
      <c r="I309" s="749">
        <v>97522</v>
      </c>
      <c r="J309" s="749" t="s">
        <v>689</v>
      </c>
      <c r="K309" s="749" t="s">
        <v>691</v>
      </c>
      <c r="L309" s="752">
        <v>159.9366666666667</v>
      </c>
      <c r="M309" s="752">
        <v>3</v>
      </c>
      <c r="N309" s="753">
        <v>479.81000000000006</v>
      </c>
    </row>
    <row r="310" spans="1:14" ht="14.4" customHeight="1" x14ac:dyDescent="0.3">
      <c r="A310" s="747" t="s">
        <v>588</v>
      </c>
      <c r="B310" s="748" t="s">
        <v>589</v>
      </c>
      <c r="C310" s="749" t="s">
        <v>606</v>
      </c>
      <c r="D310" s="750" t="s">
        <v>607</v>
      </c>
      <c r="E310" s="751">
        <v>50113001</v>
      </c>
      <c r="F310" s="750" t="s">
        <v>621</v>
      </c>
      <c r="G310" s="749" t="s">
        <v>622</v>
      </c>
      <c r="H310" s="749">
        <v>184090</v>
      </c>
      <c r="I310" s="749">
        <v>84090</v>
      </c>
      <c r="J310" s="749" t="s">
        <v>1096</v>
      </c>
      <c r="K310" s="749" t="s">
        <v>1097</v>
      </c>
      <c r="L310" s="752">
        <v>60.139999999999993</v>
      </c>
      <c r="M310" s="752">
        <v>1</v>
      </c>
      <c r="N310" s="753">
        <v>60.139999999999993</v>
      </c>
    </row>
    <row r="311" spans="1:14" ht="14.4" customHeight="1" x14ac:dyDescent="0.3">
      <c r="A311" s="747" t="s">
        <v>588</v>
      </c>
      <c r="B311" s="748" t="s">
        <v>589</v>
      </c>
      <c r="C311" s="749" t="s">
        <v>606</v>
      </c>
      <c r="D311" s="750" t="s">
        <v>607</v>
      </c>
      <c r="E311" s="751">
        <v>50113001</v>
      </c>
      <c r="F311" s="750" t="s">
        <v>621</v>
      </c>
      <c r="G311" s="749" t="s">
        <v>622</v>
      </c>
      <c r="H311" s="749">
        <v>194314</v>
      </c>
      <c r="I311" s="749">
        <v>94314</v>
      </c>
      <c r="J311" s="749" t="s">
        <v>1098</v>
      </c>
      <c r="K311" s="749" t="s">
        <v>1099</v>
      </c>
      <c r="L311" s="752">
        <v>104.71999999999997</v>
      </c>
      <c r="M311" s="752">
        <v>1</v>
      </c>
      <c r="N311" s="753">
        <v>104.71999999999997</v>
      </c>
    </row>
    <row r="312" spans="1:14" ht="14.4" customHeight="1" x14ac:dyDescent="0.3">
      <c r="A312" s="747" t="s">
        <v>588</v>
      </c>
      <c r="B312" s="748" t="s">
        <v>589</v>
      </c>
      <c r="C312" s="749" t="s">
        <v>606</v>
      </c>
      <c r="D312" s="750" t="s">
        <v>607</v>
      </c>
      <c r="E312" s="751">
        <v>50113001</v>
      </c>
      <c r="F312" s="750" t="s">
        <v>621</v>
      </c>
      <c r="G312" s="749" t="s">
        <v>622</v>
      </c>
      <c r="H312" s="749">
        <v>101290</v>
      </c>
      <c r="I312" s="749">
        <v>1290</v>
      </c>
      <c r="J312" s="749" t="s">
        <v>1100</v>
      </c>
      <c r="K312" s="749" t="s">
        <v>1101</v>
      </c>
      <c r="L312" s="752">
        <v>135.51999999999995</v>
      </c>
      <c r="M312" s="752">
        <v>1</v>
      </c>
      <c r="N312" s="753">
        <v>135.51999999999995</v>
      </c>
    </row>
    <row r="313" spans="1:14" ht="14.4" customHeight="1" x14ac:dyDescent="0.3">
      <c r="A313" s="747" t="s">
        <v>588</v>
      </c>
      <c r="B313" s="748" t="s">
        <v>589</v>
      </c>
      <c r="C313" s="749" t="s">
        <v>606</v>
      </c>
      <c r="D313" s="750" t="s">
        <v>607</v>
      </c>
      <c r="E313" s="751">
        <v>50113001</v>
      </c>
      <c r="F313" s="750" t="s">
        <v>621</v>
      </c>
      <c r="G313" s="749" t="s">
        <v>622</v>
      </c>
      <c r="H313" s="749">
        <v>102477</v>
      </c>
      <c r="I313" s="749">
        <v>2477</v>
      </c>
      <c r="J313" s="749" t="s">
        <v>693</v>
      </c>
      <c r="K313" s="749" t="s">
        <v>694</v>
      </c>
      <c r="L313" s="752">
        <v>40.08846153846153</v>
      </c>
      <c r="M313" s="752">
        <v>26</v>
      </c>
      <c r="N313" s="753">
        <v>1042.2999999999997</v>
      </c>
    </row>
    <row r="314" spans="1:14" ht="14.4" customHeight="1" x14ac:dyDescent="0.3">
      <c r="A314" s="747" t="s">
        <v>588</v>
      </c>
      <c r="B314" s="748" t="s">
        <v>589</v>
      </c>
      <c r="C314" s="749" t="s">
        <v>606</v>
      </c>
      <c r="D314" s="750" t="s">
        <v>607</v>
      </c>
      <c r="E314" s="751">
        <v>50113001</v>
      </c>
      <c r="F314" s="750" t="s">
        <v>621</v>
      </c>
      <c r="G314" s="749" t="s">
        <v>622</v>
      </c>
      <c r="H314" s="749">
        <v>102478</v>
      </c>
      <c r="I314" s="749">
        <v>2478</v>
      </c>
      <c r="J314" s="749" t="s">
        <v>693</v>
      </c>
      <c r="K314" s="749" t="s">
        <v>695</v>
      </c>
      <c r="L314" s="752">
        <v>77.527656250000007</v>
      </c>
      <c r="M314" s="752">
        <v>64</v>
      </c>
      <c r="N314" s="753">
        <v>4961.7700000000004</v>
      </c>
    </row>
    <row r="315" spans="1:14" ht="14.4" customHeight="1" x14ac:dyDescent="0.3">
      <c r="A315" s="747" t="s">
        <v>588</v>
      </c>
      <c r="B315" s="748" t="s">
        <v>589</v>
      </c>
      <c r="C315" s="749" t="s">
        <v>606</v>
      </c>
      <c r="D315" s="750" t="s">
        <v>607</v>
      </c>
      <c r="E315" s="751">
        <v>50113001</v>
      </c>
      <c r="F315" s="750" t="s">
        <v>621</v>
      </c>
      <c r="G315" s="749" t="s">
        <v>622</v>
      </c>
      <c r="H315" s="749">
        <v>208694</v>
      </c>
      <c r="I315" s="749">
        <v>208694</v>
      </c>
      <c r="J315" s="749" t="s">
        <v>693</v>
      </c>
      <c r="K315" s="749" t="s">
        <v>694</v>
      </c>
      <c r="L315" s="752">
        <v>39.899999999999984</v>
      </c>
      <c r="M315" s="752">
        <v>2</v>
      </c>
      <c r="N315" s="753">
        <v>79.799999999999969</v>
      </c>
    </row>
    <row r="316" spans="1:14" ht="14.4" customHeight="1" x14ac:dyDescent="0.3">
      <c r="A316" s="747" t="s">
        <v>588</v>
      </c>
      <c r="B316" s="748" t="s">
        <v>589</v>
      </c>
      <c r="C316" s="749" t="s">
        <v>606</v>
      </c>
      <c r="D316" s="750" t="s">
        <v>607</v>
      </c>
      <c r="E316" s="751">
        <v>50113001</v>
      </c>
      <c r="F316" s="750" t="s">
        <v>621</v>
      </c>
      <c r="G316" s="749" t="s">
        <v>622</v>
      </c>
      <c r="H316" s="749">
        <v>208695</v>
      </c>
      <c r="I316" s="749">
        <v>208695</v>
      </c>
      <c r="J316" s="749" t="s">
        <v>693</v>
      </c>
      <c r="K316" s="749" t="s">
        <v>695</v>
      </c>
      <c r="L316" s="752">
        <v>77.271794871794881</v>
      </c>
      <c r="M316" s="752">
        <v>39</v>
      </c>
      <c r="N316" s="753">
        <v>3013.6000000000004</v>
      </c>
    </row>
    <row r="317" spans="1:14" ht="14.4" customHeight="1" x14ac:dyDescent="0.3">
      <c r="A317" s="747" t="s">
        <v>588</v>
      </c>
      <c r="B317" s="748" t="s">
        <v>589</v>
      </c>
      <c r="C317" s="749" t="s">
        <v>606</v>
      </c>
      <c r="D317" s="750" t="s">
        <v>607</v>
      </c>
      <c r="E317" s="751">
        <v>50113001</v>
      </c>
      <c r="F317" s="750" t="s">
        <v>621</v>
      </c>
      <c r="G317" s="749" t="s">
        <v>622</v>
      </c>
      <c r="H317" s="749">
        <v>846346</v>
      </c>
      <c r="I317" s="749">
        <v>119672</v>
      </c>
      <c r="J317" s="749" t="s">
        <v>696</v>
      </c>
      <c r="K317" s="749" t="s">
        <v>697</v>
      </c>
      <c r="L317" s="752">
        <v>115.65374999999999</v>
      </c>
      <c r="M317" s="752">
        <v>8</v>
      </c>
      <c r="N317" s="753">
        <v>925.2299999999999</v>
      </c>
    </row>
    <row r="318" spans="1:14" ht="14.4" customHeight="1" x14ac:dyDescent="0.3">
      <c r="A318" s="747" t="s">
        <v>588</v>
      </c>
      <c r="B318" s="748" t="s">
        <v>589</v>
      </c>
      <c r="C318" s="749" t="s">
        <v>606</v>
      </c>
      <c r="D318" s="750" t="s">
        <v>607</v>
      </c>
      <c r="E318" s="751">
        <v>50113001</v>
      </c>
      <c r="F318" s="750" t="s">
        <v>621</v>
      </c>
      <c r="G318" s="749" t="s">
        <v>622</v>
      </c>
      <c r="H318" s="749">
        <v>103645</v>
      </c>
      <c r="I318" s="749">
        <v>3645</v>
      </c>
      <c r="J318" s="749" t="s">
        <v>702</v>
      </c>
      <c r="K318" s="749" t="s">
        <v>703</v>
      </c>
      <c r="L318" s="752">
        <v>69.919999999999987</v>
      </c>
      <c r="M318" s="752">
        <v>1</v>
      </c>
      <c r="N318" s="753">
        <v>69.919999999999987</v>
      </c>
    </row>
    <row r="319" spans="1:14" ht="14.4" customHeight="1" x14ac:dyDescent="0.3">
      <c r="A319" s="747" t="s">
        <v>588</v>
      </c>
      <c r="B319" s="748" t="s">
        <v>589</v>
      </c>
      <c r="C319" s="749" t="s">
        <v>606</v>
      </c>
      <c r="D319" s="750" t="s">
        <v>607</v>
      </c>
      <c r="E319" s="751">
        <v>50113001</v>
      </c>
      <c r="F319" s="750" t="s">
        <v>621</v>
      </c>
      <c r="G319" s="749" t="s">
        <v>622</v>
      </c>
      <c r="H319" s="749">
        <v>108499</v>
      </c>
      <c r="I319" s="749">
        <v>8499</v>
      </c>
      <c r="J319" s="749" t="s">
        <v>1102</v>
      </c>
      <c r="K319" s="749" t="s">
        <v>1103</v>
      </c>
      <c r="L319" s="752">
        <v>111.76500000000001</v>
      </c>
      <c r="M319" s="752">
        <v>40</v>
      </c>
      <c r="N319" s="753">
        <v>4470.6000000000004</v>
      </c>
    </row>
    <row r="320" spans="1:14" ht="14.4" customHeight="1" x14ac:dyDescent="0.3">
      <c r="A320" s="747" t="s">
        <v>588</v>
      </c>
      <c r="B320" s="748" t="s">
        <v>589</v>
      </c>
      <c r="C320" s="749" t="s">
        <v>606</v>
      </c>
      <c r="D320" s="750" t="s">
        <v>607</v>
      </c>
      <c r="E320" s="751">
        <v>50113001</v>
      </c>
      <c r="F320" s="750" t="s">
        <v>621</v>
      </c>
      <c r="G320" s="749" t="s">
        <v>622</v>
      </c>
      <c r="H320" s="749">
        <v>192143</v>
      </c>
      <c r="I320" s="749">
        <v>192143</v>
      </c>
      <c r="J320" s="749" t="s">
        <v>704</v>
      </c>
      <c r="K320" s="749" t="s">
        <v>705</v>
      </c>
      <c r="L320" s="752">
        <v>215.34725806451607</v>
      </c>
      <c r="M320" s="752">
        <v>62</v>
      </c>
      <c r="N320" s="753">
        <v>13351.529999999997</v>
      </c>
    </row>
    <row r="321" spans="1:14" ht="14.4" customHeight="1" x14ac:dyDescent="0.3">
      <c r="A321" s="747" t="s">
        <v>588</v>
      </c>
      <c r="B321" s="748" t="s">
        <v>589</v>
      </c>
      <c r="C321" s="749" t="s">
        <v>606</v>
      </c>
      <c r="D321" s="750" t="s">
        <v>607</v>
      </c>
      <c r="E321" s="751">
        <v>50113001</v>
      </c>
      <c r="F321" s="750" t="s">
        <v>621</v>
      </c>
      <c r="G321" s="749" t="s">
        <v>622</v>
      </c>
      <c r="H321" s="749">
        <v>102479</v>
      </c>
      <c r="I321" s="749">
        <v>2479</v>
      </c>
      <c r="J321" s="749" t="s">
        <v>708</v>
      </c>
      <c r="K321" s="749" t="s">
        <v>709</v>
      </c>
      <c r="L321" s="752">
        <v>65.805000000000007</v>
      </c>
      <c r="M321" s="752">
        <v>2</v>
      </c>
      <c r="N321" s="753">
        <v>131.61000000000001</v>
      </c>
    </row>
    <row r="322" spans="1:14" ht="14.4" customHeight="1" x14ac:dyDescent="0.3">
      <c r="A322" s="747" t="s">
        <v>588</v>
      </c>
      <c r="B322" s="748" t="s">
        <v>589</v>
      </c>
      <c r="C322" s="749" t="s">
        <v>606</v>
      </c>
      <c r="D322" s="750" t="s">
        <v>607</v>
      </c>
      <c r="E322" s="751">
        <v>50113001</v>
      </c>
      <c r="F322" s="750" t="s">
        <v>621</v>
      </c>
      <c r="G322" s="749" t="s">
        <v>622</v>
      </c>
      <c r="H322" s="749">
        <v>104071</v>
      </c>
      <c r="I322" s="749">
        <v>4071</v>
      </c>
      <c r="J322" s="749" t="s">
        <v>708</v>
      </c>
      <c r="K322" s="749" t="s">
        <v>1104</v>
      </c>
      <c r="L322" s="752">
        <v>152.99000000000004</v>
      </c>
      <c r="M322" s="752">
        <v>1</v>
      </c>
      <c r="N322" s="753">
        <v>152.99000000000004</v>
      </c>
    </row>
    <row r="323" spans="1:14" ht="14.4" customHeight="1" x14ac:dyDescent="0.3">
      <c r="A323" s="747" t="s">
        <v>588</v>
      </c>
      <c r="B323" s="748" t="s">
        <v>589</v>
      </c>
      <c r="C323" s="749" t="s">
        <v>606</v>
      </c>
      <c r="D323" s="750" t="s">
        <v>607</v>
      </c>
      <c r="E323" s="751">
        <v>50113001</v>
      </c>
      <c r="F323" s="750" t="s">
        <v>621</v>
      </c>
      <c r="G323" s="749" t="s">
        <v>622</v>
      </c>
      <c r="H323" s="749">
        <v>114723</v>
      </c>
      <c r="I323" s="749">
        <v>14723</v>
      </c>
      <c r="J323" s="749" t="s">
        <v>1105</v>
      </c>
      <c r="K323" s="749" t="s">
        <v>929</v>
      </c>
      <c r="L323" s="752">
        <v>71.140000000000029</v>
      </c>
      <c r="M323" s="752">
        <v>1</v>
      </c>
      <c r="N323" s="753">
        <v>71.140000000000029</v>
      </c>
    </row>
    <row r="324" spans="1:14" ht="14.4" customHeight="1" x14ac:dyDescent="0.3">
      <c r="A324" s="747" t="s">
        <v>588</v>
      </c>
      <c r="B324" s="748" t="s">
        <v>589</v>
      </c>
      <c r="C324" s="749" t="s">
        <v>606</v>
      </c>
      <c r="D324" s="750" t="s">
        <v>607</v>
      </c>
      <c r="E324" s="751">
        <v>50113001</v>
      </c>
      <c r="F324" s="750" t="s">
        <v>621</v>
      </c>
      <c r="G324" s="749" t="s">
        <v>622</v>
      </c>
      <c r="H324" s="749">
        <v>154539</v>
      </c>
      <c r="I324" s="749">
        <v>54539</v>
      </c>
      <c r="J324" s="749" t="s">
        <v>710</v>
      </c>
      <c r="K324" s="749" t="s">
        <v>711</v>
      </c>
      <c r="L324" s="752">
        <v>60.253759054261913</v>
      </c>
      <c r="M324" s="752">
        <v>58</v>
      </c>
      <c r="N324" s="753">
        <v>3494.7180251471909</v>
      </c>
    </row>
    <row r="325" spans="1:14" ht="14.4" customHeight="1" x14ac:dyDescent="0.3">
      <c r="A325" s="747" t="s">
        <v>588</v>
      </c>
      <c r="B325" s="748" t="s">
        <v>589</v>
      </c>
      <c r="C325" s="749" t="s">
        <v>606</v>
      </c>
      <c r="D325" s="750" t="s">
        <v>607</v>
      </c>
      <c r="E325" s="751">
        <v>50113001</v>
      </c>
      <c r="F325" s="750" t="s">
        <v>621</v>
      </c>
      <c r="G325" s="749" t="s">
        <v>638</v>
      </c>
      <c r="H325" s="749">
        <v>115013</v>
      </c>
      <c r="I325" s="749">
        <v>15013</v>
      </c>
      <c r="J325" s="749" t="s">
        <v>1106</v>
      </c>
      <c r="K325" s="749" t="s">
        <v>1107</v>
      </c>
      <c r="L325" s="752">
        <v>60.25500000000001</v>
      </c>
      <c r="M325" s="752">
        <v>2</v>
      </c>
      <c r="N325" s="753">
        <v>120.51000000000002</v>
      </c>
    </row>
    <row r="326" spans="1:14" ht="14.4" customHeight="1" x14ac:dyDescent="0.3">
      <c r="A326" s="747" t="s">
        <v>588</v>
      </c>
      <c r="B326" s="748" t="s">
        <v>589</v>
      </c>
      <c r="C326" s="749" t="s">
        <v>606</v>
      </c>
      <c r="D326" s="750" t="s">
        <v>607</v>
      </c>
      <c r="E326" s="751">
        <v>50113001</v>
      </c>
      <c r="F326" s="750" t="s">
        <v>621</v>
      </c>
      <c r="G326" s="749" t="s">
        <v>590</v>
      </c>
      <c r="H326" s="749">
        <v>175091</v>
      </c>
      <c r="I326" s="749">
        <v>175091</v>
      </c>
      <c r="J326" s="749" t="s">
        <v>1108</v>
      </c>
      <c r="K326" s="749" t="s">
        <v>1109</v>
      </c>
      <c r="L326" s="752">
        <v>952.23000000000025</v>
      </c>
      <c r="M326" s="752">
        <v>1</v>
      </c>
      <c r="N326" s="753">
        <v>952.23000000000025</v>
      </c>
    </row>
    <row r="327" spans="1:14" ht="14.4" customHeight="1" x14ac:dyDescent="0.3">
      <c r="A327" s="747" t="s">
        <v>588</v>
      </c>
      <c r="B327" s="748" t="s">
        <v>589</v>
      </c>
      <c r="C327" s="749" t="s">
        <v>606</v>
      </c>
      <c r="D327" s="750" t="s">
        <v>607</v>
      </c>
      <c r="E327" s="751">
        <v>50113001</v>
      </c>
      <c r="F327" s="750" t="s">
        <v>621</v>
      </c>
      <c r="G327" s="749" t="s">
        <v>622</v>
      </c>
      <c r="H327" s="749">
        <v>905098</v>
      </c>
      <c r="I327" s="749">
        <v>23989</v>
      </c>
      <c r="J327" s="749" t="s">
        <v>714</v>
      </c>
      <c r="K327" s="749" t="s">
        <v>590</v>
      </c>
      <c r="L327" s="752">
        <v>416.98998443410801</v>
      </c>
      <c r="M327" s="752">
        <v>7</v>
      </c>
      <c r="N327" s="753">
        <v>2918.9298910387561</v>
      </c>
    </row>
    <row r="328" spans="1:14" ht="14.4" customHeight="1" x14ac:dyDescent="0.3">
      <c r="A328" s="747" t="s">
        <v>588</v>
      </c>
      <c r="B328" s="748" t="s">
        <v>589</v>
      </c>
      <c r="C328" s="749" t="s">
        <v>606</v>
      </c>
      <c r="D328" s="750" t="s">
        <v>607</v>
      </c>
      <c r="E328" s="751">
        <v>50113001</v>
      </c>
      <c r="F328" s="750" t="s">
        <v>621</v>
      </c>
      <c r="G328" s="749" t="s">
        <v>622</v>
      </c>
      <c r="H328" s="749">
        <v>920154</v>
      </c>
      <c r="I328" s="749">
        <v>0</v>
      </c>
      <c r="J328" s="749" t="s">
        <v>715</v>
      </c>
      <c r="K328" s="749" t="s">
        <v>590</v>
      </c>
      <c r="L328" s="752">
        <v>306.48106306552359</v>
      </c>
      <c r="M328" s="752">
        <v>2</v>
      </c>
      <c r="N328" s="753">
        <v>612.96212613104717</v>
      </c>
    </row>
    <row r="329" spans="1:14" ht="14.4" customHeight="1" x14ac:dyDescent="0.3">
      <c r="A329" s="747" t="s">
        <v>588</v>
      </c>
      <c r="B329" s="748" t="s">
        <v>589</v>
      </c>
      <c r="C329" s="749" t="s">
        <v>606</v>
      </c>
      <c r="D329" s="750" t="s">
        <v>607</v>
      </c>
      <c r="E329" s="751">
        <v>50113001</v>
      </c>
      <c r="F329" s="750" t="s">
        <v>621</v>
      </c>
      <c r="G329" s="749" t="s">
        <v>622</v>
      </c>
      <c r="H329" s="749">
        <v>920170</v>
      </c>
      <c r="I329" s="749">
        <v>0</v>
      </c>
      <c r="J329" s="749" t="s">
        <v>1110</v>
      </c>
      <c r="K329" s="749" t="s">
        <v>590</v>
      </c>
      <c r="L329" s="752">
        <v>75.166000747587887</v>
      </c>
      <c r="M329" s="752">
        <v>1</v>
      </c>
      <c r="N329" s="753">
        <v>75.166000747587887</v>
      </c>
    </row>
    <row r="330" spans="1:14" ht="14.4" customHeight="1" x14ac:dyDescent="0.3">
      <c r="A330" s="747" t="s">
        <v>588</v>
      </c>
      <c r="B330" s="748" t="s">
        <v>589</v>
      </c>
      <c r="C330" s="749" t="s">
        <v>606</v>
      </c>
      <c r="D330" s="750" t="s">
        <v>607</v>
      </c>
      <c r="E330" s="751">
        <v>50113001</v>
      </c>
      <c r="F330" s="750" t="s">
        <v>621</v>
      </c>
      <c r="G330" s="749" t="s">
        <v>622</v>
      </c>
      <c r="H330" s="749">
        <v>900240</v>
      </c>
      <c r="I330" s="749">
        <v>0</v>
      </c>
      <c r="J330" s="749" t="s">
        <v>1111</v>
      </c>
      <c r="K330" s="749" t="s">
        <v>590</v>
      </c>
      <c r="L330" s="752">
        <v>67.759996887104307</v>
      </c>
      <c r="M330" s="752">
        <v>2</v>
      </c>
      <c r="N330" s="753">
        <v>135.51999377420861</v>
      </c>
    </row>
    <row r="331" spans="1:14" ht="14.4" customHeight="1" x14ac:dyDescent="0.3">
      <c r="A331" s="747" t="s">
        <v>588</v>
      </c>
      <c r="B331" s="748" t="s">
        <v>589</v>
      </c>
      <c r="C331" s="749" t="s">
        <v>606</v>
      </c>
      <c r="D331" s="750" t="s">
        <v>607</v>
      </c>
      <c r="E331" s="751">
        <v>50113001</v>
      </c>
      <c r="F331" s="750" t="s">
        <v>621</v>
      </c>
      <c r="G331" s="749" t="s">
        <v>590</v>
      </c>
      <c r="H331" s="749">
        <v>177294</v>
      </c>
      <c r="I331" s="749">
        <v>177294</v>
      </c>
      <c r="J331" s="749" t="s">
        <v>1112</v>
      </c>
      <c r="K331" s="749" t="s">
        <v>1113</v>
      </c>
      <c r="L331" s="752">
        <v>83.750000000000014</v>
      </c>
      <c r="M331" s="752">
        <v>1</v>
      </c>
      <c r="N331" s="753">
        <v>83.750000000000014</v>
      </c>
    </row>
    <row r="332" spans="1:14" ht="14.4" customHeight="1" x14ac:dyDescent="0.3">
      <c r="A332" s="747" t="s">
        <v>588</v>
      </c>
      <c r="B332" s="748" t="s">
        <v>589</v>
      </c>
      <c r="C332" s="749" t="s">
        <v>606</v>
      </c>
      <c r="D332" s="750" t="s">
        <v>607</v>
      </c>
      <c r="E332" s="751">
        <v>50113001</v>
      </c>
      <c r="F332" s="750" t="s">
        <v>621</v>
      </c>
      <c r="G332" s="749" t="s">
        <v>622</v>
      </c>
      <c r="H332" s="749">
        <v>102818</v>
      </c>
      <c r="I332" s="749">
        <v>2818</v>
      </c>
      <c r="J332" s="749" t="s">
        <v>721</v>
      </c>
      <c r="K332" s="749" t="s">
        <v>722</v>
      </c>
      <c r="L332" s="752">
        <v>112.48666666666668</v>
      </c>
      <c r="M332" s="752">
        <v>6</v>
      </c>
      <c r="N332" s="753">
        <v>674.92000000000007</v>
      </c>
    </row>
    <row r="333" spans="1:14" ht="14.4" customHeight="1" x14ac:dyDescent="0.3">
      <c r="A333" s="747" t="s">
        <v>588</v>
      </c>
      <c r="B333" s="748" t="s">
        <v>589</v>
      </c>
      <c r="C333" s="749" t="s">
        <v>606</v>
      </c>
      <c r="D333" s="750" t="s">
        <v>607</v>
      </c>
      <c r="E333" s="751">
        <v>50113001</v>
      </c>
      <c r="F333" s="750" t="s">
        <v>621</v>
      </c>
      <c r="G333" s="749" t="s">
        <v>622</v>
      </c>
      <c r="H333" s="749">
        <v>214593</v>
      </c>
      <c r="I333" s="749">
        <v>214593</v>
      </c>
      <c r="J333" s="749" t="s">
        <v>1114</v>
      </c>
      <c r="K333" s="749" t="s">
        <v>1115</v>
      </c>
      <c r="L333" s="752">
        <v>56.489999999999988</v>
      </c>
      <c r="M333" s="752">
        <v>1</v>
      </c>
      <c r="N333" s="753">
        <v>56.489999999999988</v>
      </c>
    </row>
    <row r="334" spans="1:14" ht="14.4" customHeight="1" x14ac:dyDescent="0.3">
      <c r="A334" s="747" t="s">
        <v>588</v>
      </c>
      <c r="B334" s="748" t="s">
        <v>589</v>
      </c>
      <c r="C334" s="749" t="s">
        <v>606</v>
      </c>
      <c r="D334" s="750" t="s">
        <v>607</v>
      </c>
      <c r="E334" s="751">
        <v>50113001</v>
      </c>
      <c r="F334" s="750" t="s">
        <v>621</v>
      </c>
      <c r="G334" s="749" t="s">
        <v>622</v>
      </c>
      <c r="H334" s="749">
        <v>181293</v>
      </c>
      <c r="I334" s="749">
        <v>181293</v>
      </c>
      <c r="J334" s="749" t="s">
        <v>733</v>
      </c>
      <c r="K334" s="749" t="s">
        <v>734</v>
      </c>
      <c r="L334" s="752">
        <v>202.10000000000005</v>
      </c>
      <c r="M334" s="752">
        <v>1</v>
      </c>
      <c r="N334" s="753">
        <v>202.10000000000005</v>
      </c>
    </row>
    <row r="335" spans="1:14" ht="14.4" customHeight="1" x14ac:dyDescent="0.3">
      <c r="A335" s="747" t="s">
        <v>588</v>
      </c>
      <c r="B335" s="748" t="s">
        <v>589</v>
      </c>
      <c r="C335" s="749" t="s">
        <v>606</v>
      </c>
      <c r="D335" s="750" t="s">
        <v>607</v>
      </c>
      <c r="E335" s="751">
        <v>50113001</v>
      </c>
      <c r="F335" s="750" t="s">
        <v>621</v>
      </c>
      <c r="G335" s="749" t="s">
        <v>638</v>
      </c>
      <c r="H335" s="749">
        <v>147458</v>
      </c>
      <c r="I335" s="749">
        <v>147458</v>
      </c>
      <c r="J335" s="749" t="s">
        <v>1116</v>
      </c>
      <c r="K335" s="749" t="s">
        <v>1117</v>
      </c>
      <c r="L335" s="752">
        <v>100.07000000000005</v>
      </c>
      <c r="M335" s="752">
        <v>1</v>
      </c>
      <c r="N335" s="753">
        <v>100.07000000000005</v>
      </c>
    </row>
    <row r="336" spans="1:14" ht="14.4" customHeight="1" x14ac:dyDescent="0.3">
      <c r="A336" s="747" t="s">
        <v>588</v>
      </c>
      <c r="B336" s="748" t="s">
        <v>589</v>
      </c>
      <c r="C336" s="749" t="s">
        <v>606</v>
      </c>
      <c r="D336" s="750" t="s">
        <v>607</v>
      </c>
      <c r="E336" s="751">
        <v>50113001</v>
      </c>
      <c r="F336" s="750" t="s">
        <v>621</v>
      </c>
      <c r="G336" s="749" t="s">
        <v>638</v>
      </c>
      <c r="H336" s="749">
        <v>169191</v>
      </c>
      <c r="I336" s="749">
        <v>69191</v>
      </c>
      <c r="J336" s="749" t="s">
        <v>1118</v>
      </c>
      <c r="K336" s="749" t="s">
        <v>1119</v>
      </c>
      <c r="L336" s="752">
        <v>94.280000000000015</v>
      </c>
      <c r="M336" s="752">
        <v>1</v>
      </c>
      <c r="N336" s="753">
        <v>94.280000000000015</v>
      </c>
    </row>
    <row r="337" spans="1:14" ht="14.4" customHeight="1" x14ac:dyDescent="0.3">
      <c r="A337" s="747" t="s">
        <v>588</v>
      </c>
      <c r="B337" s="748" t="s">
        <v>589</v>
      </c>
      <c r="C337" s="749" t="s">
        <v>606</v>
      </c>
      <c r="D337" s="750" t="s">
        <v>607</v>
      </c>
      <c r="E337" s="751">
        <v>50113001</v>
      </c>
      <c r="F337" s="750" t="s">
        <v>621</v>
      </c>
      <c r="G337" s="749" t="s">
        <v>638</v>
      </c>
      <c r="H337" s="749">
        <v>169189</v>
      </c>
      <c r="I337" s="749">
        <v>69189</v>
      </c>
      <c r="J337" s="749" t="s">
        <v>739</v>
      </c>
      <c r="K337" s="749" t="s">
        <v>740</v>
      </c>
      <c r="L337" s="752">
        <v>61.530000000000044</v>
      </c>
      <c r="M337" s="752">
        <v>1</v>
      </c>
      <c r="N337" s="753">
        <v>61.530000000000044</v>
      </c>
    </row>
    <row r="338" spans="1:14" ht="14.4" customHeight="1" x14ac:dyDescent="0.3">
      <c r="A338" s="747" t="s">
        <v>588</v>
      </c>
      <c r="B338" s="748" t="s">
        <v>589</v>
      </c>
      <c r="C338" s="749" t="s">
        <v>606</v>
      </c>
      <c r="D338" s="750" t="s">
        <v>607</v>
      </c>
      <c r="E338" s="751">
        <v>50113001</v>
      </c>
      <c r="F338" s="750" t="s">
        <v>621</v>
      </c>
      <c r="G338" s="749" t="s">
        <v>590</v>
      </c>
      <c r="H338" s="749">
        <v>213485</v>
      </c>
      <c r="I338" s="749">
        <v>213485</v>
      </c>
      <c r="J338" s="749" t="s">
        <v>757</v>
      </c>
      <c r="K338" s="749" t="s">
        <v>758</v>
      </c>
      <c r="L338" s="752">
        <v>721.2</v>
      </c>
      <c r="M338" s="752">
        <v>1</v>
      </c>
      <c r="N338" s="753">
        <v>721.2</v>
      </c>
    </row>
    <row r="339" spans="1:14" ht="14.4" customHeight="1" x14ac:dyDescent="0.3">
      <c r="A339" s="747" t="s">
        <v>588</v>
      </c>
      <c r="B339" s="748" t="s">
        <v>589</v>
      </c>
      <c r="C339" s="749" t="s">
        <v>606</v>
      </c>
      <c r="D339" s="750" t="s">
        <v>607</v>
      </c>
      <c r="E339" s="751">
        <v>50113001</v>
      </c>
      <c r="F339" s="750" t="s">
        <v>621</v>
      </c>
      <c r="G339" s="749" t="s">
        <v>638</v>
      </c>
      <c r="H339" s="749">
        <v>132063</v>
      </c>
      <c r="I339" s="749">
        <v>32063</v>
      </c>
      <c r="J339" s="749" t="s">
        <v>757</v>
      </c>
      <c r="K339" s="749" t="s">
        <v>758</v>
      </c>
      <c r="L339" s="752">
        <v>721.19999999999993</v>
      </c>
      <c r="M339" s="752">
        <v>6</v>
      </c>
      <c r="N339" s="753">
        <v>4327.2</v>
      </c>
    </row>
    <row r="340" spans="1:14" ht="14.4" customHeight="1" x14ac:dyDescent="0.3">
      <c r="A340" s="747" t="s">
        <v>588</v>
      </c>
      <c r="B340" s="748" t="s">
        <v>589</v>
      </c>
      <c r="C340" s="749" t="s">
        <v>606</v>
      </c>
      <c r="D340" s="750" t="s">
        <v>607</v>
      </c>
      <c r="E340" s="751">
        <v>50113001</v>
      </c>
      <c r="F340" s="750" t="s">
        <v>621</v>
      </c>
      <c r="G340" s="749" t="s">
        <v>638</v>
      </c>
      <c r="H340" s="749">
        <v>213487</v>
      </c>
      <c r="I340" s="749">
        <v>213487</v>
      </c>
      <c r="J340" s="749" t="s">
        <v>757</v>
      </c>
      <c r="K340" s="749" t="s">
        <v>760</v>
      </c>
      <c r="L340" s="752">
        <v>282.42857142857139</v>
      </c>
      <c r="M340" s="752">
        <v>14</v>
      </c>
      <c r="N340" s="753">
        <v>3953.9999999999991</v>
      </c>
    </row>
    <row r="341" spans="1:14" ht="14.4" customHeight="1" x14ac:dyDescent="0.3">
      <c r="A341" s="747" t="s">
        <v>588</v>
      </c>
      <c r="B341" s="748" t="s">
        <v>589</v>
      </c>
      <c r="C341" s="749" t="s">
        <v>606</v>
      </c>
      <c r="D341" s="750" t="s">
        <v>607</v>
      </c>
      <c r="E341" s="751">
        <v>50113001</v>
      </c>
      <c r="F341" s="750" t="s">
        <v>621</v>
      </c>
      <c r="G341" s="749" t="s">
        <v>638</v>
      </c>
      <c r="H341" s="749">
        <v>213489</v>
      </c>
      <c r="I341" s="749">
        <v>213489</v>
      </c>
      <c r="J341" s="749" t="s">
        <v>757</v>
      </c>
      <c r="K341" s="749" t="s">
        <v>761</v>
      </c>
      <c r="L341" s="752">
        <v>630.65998634420612</v>
      </c>
      <c r="M341" s="752">
        <v>115</v>
      </c>
      <c r="N341" s="753">
        <v>72525.8984295837</v>
      </c>
    </row>
    <row r="342" spans="1:14" ht="14.4" customHeight="1" x14ac:dyDescent="0.3">
      <c r="A342" s="747" t="s">
        <v>588</v>
      </c>
      <c r="B342" s="748" t="s">
        <v>589</v>
      </c>
      <c r="C342" s="749" t="s">
        <v>606</v>
      </c>
      <c r="D342" s="750" t="s">
        <v>607</v>
      </c>
      <c r="E342" s="751">
        <v>50113001</v>
      </c>
      <c r="F342" s="750" t="s">
        <v>621</v>
      </c>
      <c r="G342" s="749" t="s">
        <v>638</v>
      </c>
      <c r="H342" s="749">
        <v>213490</v>
      </c>
      <c r="I342" s="749">
        <v>213490</v>
      </c>
      <c r="J342" s="749" t="s">
        <v>757</v>
      </c>
      <c r="K342" s="749" t="s">
        <v>762</v>
      </c>
      <c r="L342" s="752">
        <v>913.65</v>
      </c>
      <c r="M342" s="752">
        <v>2</v>
      </c>
      <c r="N342" s="753">
        <v>1827.3</v>
      </c>
    </row>
    <row r="343" spans="1:14" ht="14.4" customHeight="1" x14ac:dyDescent="0.3">
      <c r="A343" s="747" t="s">
        <v>588</v>
      </c>
      <c r="B343" s="748" t="s">
        <v>589</v>
      </c>
      <c r="C343" s="749" t="s">
        <v>606</v>
      </c>
      <c r="D343" s="750" t="s">
        <v>607</v>
      </c>
      <c r="E343" s="751">
        <v>50113001</v>
      </c>
      <c r="F343" s="750" t="s">
        <v>621</v>
      </c>
      <c r="G343" s="749" t="s">
        <v>638</v>
      </c>
      <c r="H343" s="749">
        <v>213494</v>
      </c>
      <c r="I343" s="749">
        <v>213494</v>
      </c>
      <c r="J343" s="749" t="s">
        <v>757</v>
      </c>
      <c r="K343" s="749" t="s">
        <v>763</v>
      </c>
      <c r="L343" s="752">
        <v>408.94986363636366</v>
      </c>
      <c r="M343" s="752">
        <v>220</v>
      </c>
      <c r="N343" s="753">
        <v>89968.97</v>
      </c>
    </row>
    <row r="344" spans="1:14" ht="14.4" customHeight="1" x14ac:dyDescent="0.3">
      <c r="A344" s="747" t="s">
        <v>588</v>
      </c>
      <c r="B344" s="748" t="s">
        <v>589</v>
      </c>
      <c r="C344" s="749" t="s">
        <v>606</v>
      </c>
      <c r="D344" s="750" t="s">
        <v>607</v>
      </c>
      <c r="E344" s="751">
        <v>50113001</v>
      </c>
      <c r="F344" s="750" t="s">
        <v>621</v>
      </c>
      <c r="G344" s="749" t="s">
        <v>638</v>
      </c>
      <c r="H344" s="749">
        <v>159808</v>
      </c>
      <c r="I344" s="749">
        <v>59808</v>
      </c>
      <c r="J344" s="749" t="s">
        <v>764</v>
      </c>
      <c r="K344" s="749" t="s">
        <v>765</v>
      </c>
      <c r="L344" s="752">
        <v>1501.02</v>
      </c>
      <c r="M344" s="752">
        <v>1</v>
      </c>
      <c r="N344" s="753">
        <v>1501.02</v>
      </c>
    </row>
    <row r="345" spans="1:14" ht="14.4" customHeight="1" x14ac:dyDescent="0.3">
      <c r="A345" s="747" t="s">
        <v>588</v>
      </c>
      <c r="B345" s="748" t="s">
        <v>589</v>
      </c>
      <c r="C345" s="749" t="s">
        <v>606</v>
      </c>
      <c r="D345" s="750" t="s">
        <v>607</v>
      </c>
      <c r="E345" s="751">
        <v>50113001</v>
      </c>
      <c r="F345" s="750" t="s">
        <v>621</v>
      </c>
      <c r="G345" s="749" t="s">
        <v>590</v>
      </c>
      <c r="H345" s="749">
        <v>198219</v>
      </c>
      <c r="I345" s="749">
        <v>98219</v>
      </c>
      <c r="J345" s="749" t="s">
        <v>766</v>
      </c>
      <c r="K345" s="749" t="s">
        <v>767</v>
      </c>
      <c r="L345" s="752">
        <v>60.3</v>
      </c>
      <c r="M345" s="752">
        <v>2</v>
      </c>
      <c r="N345" s="753">
        <v>120.6</v>
      </c>
    </row>
    <row r="346" spans="1:14" ht="14.4" customHeight="1" x14ac:dyDescent="0.3">
      <c r="A346" s="747" t="s">
        <v>588</v>
      </c>
      <c r="B346" s="748" t="s">
        <v>589</v>
      </c>
      <c r="C346" s="749" t="s">
        <v>606</v>
      </c>
      <c r="D346" s="750" t="s">
        <v>607</v>
      </c>
      <c r="E346" s="751">
        <v>50113001</v>
      </c>
      <c r="F346" s="750" t="s">
        <v>621</v>
      </c>
      <c r="G346" s="749" t="s">
        <v>622</v>
      </c>
      <c r="H346" s="749">
        <v>102133</v>
      </c>
      <c r="I346" s="749">
        <v>2133</v>
      </c>
      <c r="J346" s="749" t="s">
        <v>1120</v>
      </c>
      <c r="K346" s="749" t="s">
        <v>1121</v>
      </c>
      <c r="L346" s="752">
        <v>28.01</v>
      </c>
      <c r="M346" s="752">
        <v>2</v>
      </c>
      <c r="N346" s="753">
        <v>56.02</v>
      </c>
    </row>
    <row r="347" spans="1:14" ht="14.4" customHeight="1" x14ac:dyDescent="0.3">
      <c r="A347" s="747" t="s">
        <v>588</v>
      </c>
      <c r="B347" s="748" t="s">
        <v>589</v>
      </c>
      <c r="C347" s="749" t="s">
        <v>606</v>
      </c>
      <c r="D347" s="750" t="s">
        <v>607</v>
      </c>
      <c r="E347" s="751">
        <v>50113001</v>
      </c>
      <c r="F347" s="750" t="s">
        <v>621</v>
      </c>
      <c r="G347" s="749" t="s">
        <v>622</v>
      </c>
      <c r="H347" s="749">
        <v>31915</v>
      </c>
      <c r="I347" s="749">
        <v>31915</v>
      </c>
      <c r="J347" s="749" t="s">
        <v>770</v>
      </c>
      <c r="K347" s="749" t="s">
        <v>771</v>
      </c>
      <c r="L347" s="752">
        <v>173.68999996902159</v>
      </c>
      <c r="M347" s="752">
        <v>14</v>
      </c>
      <c r="N347" s="753">
        <v>2431.6599995663023</v>
      </c>
    </row>
    <row r="348" spans="1:14" ht="14.4" customHeight="1" x14ac:dyDescent="0.3">
      <c r="A348" s="747" t="s">
        <v>588</v>
      </c>
      <c r="B348" s="748" t="s">
        <v>589</v>
      </c>
      <c r="C348" s="749" t="s">
        <v>606</v>
      </c>
      <c r="D348" s="750" t="s">
        <v>607</v>
      </c>
      <c r="E348" s="751">
        <v>50113001</v>
      </c>
      <c r="F348" s="750" t="s">
        <v>621</v>
      </c>
      <c r="G348" s="749" t="s">
        <v>622</v>
      </c>
      <c r="H348" s="749">
        <v>47249</v>
      </c>
      <c r="I348" s="749">
        <v>47249</v>
      </c>
      <c r="J348" s="749" t="s">
        <v>1122</v>
      </c>
      <c r="K348" s="749" t="s">
        <v>1123</v>
      </c>
      <c r="L348" s="752">
        <v>126.49999999999999</v>
      </c>
      <c r="M348" s="752">
        <v>1</v>
      </c>
      <c r="N348" s="753">
        <v>126.49999999999999</v>
      </c>
    </row>
    <row r="349" spans="1:14" ht="14.4" customHeight="1" x14ac:dyDescent="0.3">
      <c r="A349" s="747" t="s">
        <v>588</v>
      </c>
      <c r="B349" s="748" t="s">
        <v>589</v>
      </c>
      <c r="C349" s="749" t="s">
        <v>606</v>
      </c>
      <c r="D349" s="750" t="s">
        <v>607</v>
      </c>
      <c r="E349" s="751">
        <v>50113001</v>
      </c>
      <c r="F349" s="750" t="s">
        <v>621</v>
      </c>
      <c r="G349" s="749" t="s">
        <v>622</v>
      </c>
      <c r="H349" s="749">
        <v>47256</v>
      </c>
      <c r="I349" s="749">
        <v>47256</v>
      </c>
      <c r="J349" s="749" t="s">
        <v>1122</v>
      </c>
      <c r="K349" s="749" t="s">
        <v>1124</v>
      </c>
      <c r="L349" s="752">
        <v>222.19998763308107</v>
      </c>
      <c r="M349" s="752">
        <v>1</v>
      </c>
      <c r="N349" s="753">
        <v>222.19998763308107</v>
      </c>
    </row>
    <row r="350" spans="1:14" ht="14.4" customHeight="1" x14ac:dyDescent="0.3">
      <c r="A350" s="747" t="s">
        <v>588</v>
      </c>
      <c r="B350" s="748" t="s">
        <v>589</v>
      </c>
      <c r="C350" s="749" t="s">
        <v>606</v>
      </c>
      <c r="D350" s="750" t="s">
        <v>607</v>
      </c>
      <c r="E350" s="751">
        <v>50113001</v>
      </c>
      <c r="F350" s="750" t="s">
        <v>621</v>
      </c>
      <c r="G350" s="749" t="s">
        <v>622</v>
      </c>
      <c r="H350" s="749">
        <v>115308</v>
      </c>
      <c r="I350" s="749">
        <v>215604</v>
      </c>
      <c r="J350" s="749" t="s">
        <v>774</v>
      </c>
      <c r="K350" s="749" t="s">
        <v>1125</v>
      </c>
      <c r="L350" s="752">
        <v>18.720000000000002</v>
      </c>
      <c r="M350" s="752">
        <v>1</v>
      </c>
      <c r="N350" s="753">
        <v>18.720000000000002</v>
      </c>
    </row>
    <row r="351" spans="1:14" ht="14.4" customHeight="1" x14ac:dyDescent="0.3">
      <c r="A351" s="747" t="s">
        <v>588</v>
      </c>
      <c r="B351" s="748" t="s">
        <v>589</v>
      </c>
      <c r="C351" s="749" t="s">
        <v>606</v>
      </c>
      <c r="D351" s="750" t="s">
        <v>607</v>
      </c>
      <c r="E351" s="751">
        <v>50113001</v>
      </c>
      <c r="F351" s="750" t="s">
        <v>621</v>
      </c>
      <c r="G351" s="749" t="s">
        <v>622</v>
      </c>
      <c r="H351" s="749">
        <v>215605</v>
      </c>
      <c r="I351" s="749">
        <v>215605</v>
      </c>
      <c r="J351" s="749" t="s">
        <v>774</v>
      </c>
      <c r="K351" s="749" t="s">
        <v>775</v>
      </c>
      <c r="L351" s="752">
        <v>28.505000000000006</v>
      </c>
      <c r="M351" s="752">
        <v>2</v>
      </c>
      <c r="N351" s="753">
        <v>57.010000000000012</v>
      </c>
    </row>
    <row r="352" spans="1:14" ht="14.4" customHeight="1" x14ac:dyDescent="0.3">
      <c r="A352" s="747" t="s">
        <v>588</v>
      </c>
      <c r="B352" s="748" t="s">
        <v>589</v>
      </c>
      <c r="C352" s="749" t="s">
        <v>606</v>
      </c>
      <c r="D352" s="750" t="s">
        <v>607</v>
      </c>
      <c r="E352" s="751">
        <v>50113001</v>
      </c>
      <c r="F352" s="750" t="s">
        <v>621</v>
      </c>
      <c r="G352" s="749" t="s">
        <v>622</v>
      </c>
      <c r="H352" s="749">
        <v>215606</v>
      </c>
      <c r="I352" s="749">
        <v>215606</v>
      </c>
      <c r="J352" s="749" t="s">
        <v>774</v>
      </c>
      <c r="K352" s="749" t="s">
        <v>776</v>
      </c>
      <c r="L352" s="752">
        <v>72.88000000000001</v>
      </c>
      <c r="M352" s="752">
        <v>1</v>
      </c>
      <c r="N352" s="753">
        <v>72.88000000000001</v>
      </c>
    </row>
    <row r="353" spans="1:14" ht="14.4" customHeight="1" x14ac:dyDescent="0.3">
      <c r="A353" s="747" t="s">
        <v>588</v>
      </c>
      <c r="B353" s="748" t="s">
        <v>589</v>
      </c>
      <c r="C353" s="749" t="s">
        <v>606</v>
      </c>
      <c r="D353" s="750" t="s">
        <v>607</v>
      </c>
      <c r="E353" s="751">
        <v>50113001</v>
      </c>
      <c r="F353" s="750" t="s">
        <v>621</v>
      </c>
      <c r="G353" s="749" t="s">
        <v>590</v>
      </c>
      <c r="H353" s="749">
        <v>103575</v>
      </c>
      <c r="I353" s="749">
        <v>3575</v>
      </c>
      <c r="J353" s="749" t="s">
        <v>780</v>
      </c>
      <c r="K353" s="749" t="s">
        <v>781</v>
      </c>
      <c r="L353" s="752">
        <v>66.719640607605854</v>
      </c>
      <c r="M353" s="752">
        <v>5</v>
      </c>
      <c r="N353" s="753">
        <v>333.59820303802928</v>
      </c>
    </row>
    <row r="354" spans="1:14" ht="14.4" customHeight="1" x14ac:dyDescent="0.3">
      <c r="A354" s="747" t="s">
        <v>588</v>
      </c>
      <c r="B354" s="748" t="s">
        <v>589</v>
      </c>
      <c r="C354" s="749" t="s">
        <v>606</v>
      </c>
      <c r="D354" s="750" t="s">
        <v>607</v>
      </c>
      <c r="E354" s="751">
        <v>50113001</v>
      </c>
      <c r="F354" s="750" t="s">
        <v>621</v>
      </c>
      <c r="G354" s="749" t="s">
        <v>622</v>
      </c>
      <c r="H354" s="749">
        <v>147193</v>
      </c>
      <c r="I354" s="749">
        <v>47193</v>
      </c>
      <c r="J354" s="749" t="s">
        <v>1126</v>
      </c>
      <c r="K354" s="749" t="s">
        <v>1127</v>
      </c>
      <c r="L354" s="752">
        <v>233.50818181818184</v>
      </c>
      <c r="M354" s="752">
        <v>11</v>
      </c>
      <c r="N354" s="753">
        <v>2568.59</v>
      </c>
    </row>
    <row r="355" spans="1:14" ht="14.4" customHeight="1" x14ac:dyDescent="0.3">
      <c r="A355" s="747" t="s">
        <v>588</v>
      </c>
      <c r="B355" s="748" t="s">
        <v>589</v>
      </c>
      <c r="C355" s="749" t="s">
        <v>606</v>
      </c>
      <c r="D355" s="750" t="s">
        <v>607</v>
      </c>
      <c r="E355" s="751">
        <v>50113001</v>
      </c>
      <c r="F355" s="750" t="s">
        <v>621</v>
      </c>
      <c r="G355" s="749" t="s">
        <v>622</v>
      </c>
      <c r="H355" s="749">
        <v>124067</v>
      </c>
      <c r="I355" s="749">
        <v>124067</v>
      </c>
      <c r="J355" s="749" t="s">
        <v>790</v>
      </c>
      <c r="K355" s="749" t="s">
        <v>791</v>
      </c>
      <c r="L355" s="752">
        <v>37.07994230081939</v>
      </c>
      <c r="M355" s="752">
        <v>52</v>
      </c>
      <c r="N355" s="753">
        <v>1928.1569996426083</v>
      </c>
    </row>
    <row r="356" spans="1:14" ht="14.4" customHeight="1" x14ac:dyDescent="0.3">
      <c r="A356" s="747" t="s">
        <v>588</v>
      </c>
      <c r="B356" s="748" t="s">
        <v>589</v>
      </c>
      <c r="C356" s="749" t="s">
        <v>606</v>
      </c>
      <c r="D356" s="750" t="s">
        <v>607</v>
      </c>
      <c r="E356" s="751">
        <v>50113001</v>
      </c>
      <c r="F356" s="750" t="s">
        <v>621</v>
      </c>
      <c r="G356" s="749" t="s">
        <v>622</v>
      </c>
      <c r="H356" s="749">
        <v>216572</v>
      </c>
      <c r="I356" s="749">
        <v>216572</v>
      </c>
      <c r="J356" s="749" t="s">
        <v>790</v>
      </c>
      <c r="K356" s="749" t="s">
        <v>791</v>
      </c>
      <c r="L356" s="752">
        <v>36.307142857142857</v>
      </c>
      <c r="M356" s="752">
        <v>70</v>
      </c>
      <c r="N356" s="753">
        <v>2541.5</v>
      </c>
    </row>
    <row r="357" spans="1:14" ht="14.4" customHeight="1" x14ac:dyDescent="0.3">
      <c r="A357" s="747" t="s">
        <v>588</v>
      </c>
      <c r="B357" s="748" t="s">
        <v>589</v>
      </c>
      <c r="C357" s="749" t="s">
        <v>606</v>
      </c>
      <c r="D357" s="750" t="s">
        <v>607</v>
      </c>
      <c r="E357" s="751">
        <v>50113001</v>
      </c>
      <c r="F357" s="750" t="s">
        <v>621</v>
      </c>
      <c r="G357" s="749" t="s">
        <v>622</v>
      </c>
      <c r="H357" s="749">
        <v>51366</v>
      </c>
      <c r="I357" s="749">
        <v>51366</v>
      </c>
      <c r="J357" s="749" t="s">
        <v>794</v>
      </c>
      <c r="K357" s="749" t="s">
        <v>795</v>
      </c>
      <c r="L357" s="752">
        <v>171.60000006426498</v>
      </c>
      <c r="M357" s="752">
        <v>337</v>
      </c>
      <c r="N357" s="753">
        <v>57829.200021657292</v>
      </c>
    </row>
    <row r="358" spans="1:14" ht="14.4" customHeight="1" x14ac:dyDescent="0.3">
      <c r="A358" s="747" t="s">
        <v>588</v>
      </c>
      <c r="B358" s="748" t="s">
        <v>589</v>
      </c>
      <c r="C358" s="749" t="s">
        <v>606</v>
      </c>
      <c r="D358" s="750" t="s">
        <v>607</v>
      </c>
      <c r="E358" s="751">
        <v>50113001</v>
      </c>
      <c r="F358" s="750" t="s">
        <v>621</v>
      </c>
      <c r="G358" s="749" t="s">
        <v>622</v>
      </c>
      <c r="H358" s="749">
        <v>51367</v>
      </c>
      <c r="I358" s="749">
        <v>51367</v>
      </c>
      <c r="J358" s="749" t="s">
        <v>794</v>
      </c>
      <c r="K358" s="749" t="s">
        <v>1128</v>
      </c>
      <c r="L358" s="752">
        <v>92.949999816447701</v>
      </c>
      <c r="M358" s="752">
        <v>47</v>
      </c>
      <c r="N358" s="753">
        <v>4368.6499913730422</v>
      </c>
    </row>
    <row r="359" spans="1:14" ht="14.4" customHeight="1" x14ac:dyDescent="0.3">
      <c r="A359" s="747" t="s">
        <v>588</v>
      </c>
      <c r="B359" s="748" t="s">
        <v>589</v>
      </c>
      <c r="C359" s="749" t="s">
        <v>606</v>
      </c>
      <c r="D359" s="750" t="s">
        <v>607</v>
      </c>
      <c r="E359" s="751">
        <v>50113001</v>
      </c>
      <c r="F359" s="750" t="s">
        <v>621</v>
      </c>
      <c r="G359" s="749" t="s">
        <v>622</v>
      </c>
      <c r="H359" s="749">
        <v>51383</v>
      </c>
      <c r="I359" s="749">
        <v>51383</v>
      </c>
      <c r="J359" s="749" t="s">
        <v>794</v>
      </c>
      <c r="K359" s="749" t="s">
        <v>1129</v>
      </c>
      <c r="L359" s="752">
        <v>93.5</v>
      </c>
      <c r="M359" s="752">
        <v>2</v>
      </c>
      <c r="N359" s="753">
        <v>187</v>
      </c>
    </row>
    <row r="360" spans="1:14" ht="14.4" customHeight="1" x14ac:dyDescent="0.3">
      <c r="A360" s="747" t="s">
        <v>588</v>
      </c>
      <c r="B360" s="748" t="s">
        <v>589</v>
      </c>
      <c r="C360" s="749" t="s">
        <v>606</v>
      </c>
      <c r="D360" s="750" t="s">
        <v>607</v>
      </c>
      <c r="E360" s="751">
        <v>50113001</v>
      </c>
      <c r="F360" s="750" t="s">
        <v>621</v>
      </c>
      <c r="G360" s="749" t="s">
        <v>622</v>
      </c>
      <c r="H360" s="749">
        <v>847623</v>
      </c>
      <c r="I360" s="749">
        <v>155051</v>
      </c>
      <c r="J360" s="749" t="s">
        <v>800</v>
      </c>
      <c r="K360" s="749" t="s">
        <v>801</v>
      </c>
      <c r="L360" s="752">
        <v>119.16000000000003</v>
      </c>
      <c r="M360" s="752">
        <v>1</v>
      </c>
      <c r="N360" s="753">
        <v>119.16000000000003</v>
      </c>
    </row>
    <row r="361" spans="1:14" ht="14.4" customHeight="1" x14ac:dyDescent="0.3">
      <c r="A361" s="747" t="s">
        <v>588</v>
      </c>
      <c r="B361" s="748" t="s">
        <v>589</v>
      </c>
      <c r="C361" s="749" t="s">
        <v>606</v>
      </c>
      <c r="D361" s="750" t="s">
        <v>607</v>
      </c>
      <c r="E361" s="751">
        <v>50113001</v>
      </c>
      <c r="F361" s="750" t="s">
        <v>621</v>
      </c>
      <c r="G361" s="749" t="s">
        <v>590</v>
      </c>
      <c r="H361" s="749">
        <v>168096</v>
      </c>
      <c r="I361" s="749">
        <v>168096</v>
      </c>
      <c r="J361" s="749" t="s">
        <v>1130</v>
      </c>
      <c r="K361" s="749" t="s">
        <v>968</v>
      </c>
      <c r="L361" s="752">
        <v>86.02</v>
      </c>
      <c r="M361" s="752">
        <v>1</v>
      </c>
      <c r="N361" s="753">
        <v>86.02</v>
      </c>
    </row>
    <row r="362" spans="1:14" ht="14.4" customHeight="1" x14ac:dyDescent="0.3">
      <c r="A362" s="747" t="s">
        <v>588</v>
      </c>
      <c r="B362" s="748" t="s">
        <v>589</v>
      </c>
      <c r="C362" s="749" t="s">
        <v>606</v>
      </c>
      <c r="D362" s="750" t="s">
        <v>607</v>
      </c>
      <c r="E362" s="751">
        <v>50113001</v>
      </c>
      <c r="F362" s="750" t="s">
        <v>621</v>
      </c>
      <c r="G362" s="749" t="s">
        <v>622</v>
      </c>
      <c r="H362" s="749">
        <v>146256</v>
      </c>
      <c r="I362" s="749">
        <v>146256</v>
      </c>
      <c r="J362" s="749" t="s">
        <v>806</v>
      </c>
      <c r="K362" s="749" t="s">
        <v>807</v>
      </c>
      <c r="L362" s="752">
        <v>137.01499999999999</v>
      </c>
      <c r="M362" s="752">
        <v>2</v>
      </c>
      <c r="N362" s="753">
        <v>274.02999999999997</v>
      </c>
    </row>
    <row r="363" spans="1:14" ht="14.4" customHeight="1" x14ac:dyDescent="0.3">
      <c r="A363" s="747" t="s">
        <v>588</v>
      </c>
      <c r="B363" s="748" t="s">
        <v>589</v>
      </c>
      <c r="C363" s="749" t="s">
        <v>606</v>
      </c>
      <c r="D363" s="750" t="s">
        <v>607</v>
      </c>
      <c r="E363" s="751">
        <v>50113001</v>
      </c>
      <c r="F363" s="750" t="s">
        <v>621</v>
      </c>
      <c r="G363" s="749" t="s">
        <v>622</v>
      </c>
      <c r="H363" s="749">
        <v>196696</v>
      </c>
      <c r="I363" s="749">
        <v>96696</v>
      </c>
      <c r="J363" s="749" t="s">
        <v>1131</v>
      </c>
      <c r="K363" s="749" t="s">
        <v>1132</v>
      </c>
      <c r="L363" s="752">
        <v>46.979999999999968</v>
      </c>
      <c r="M363" s="752">
        <v>1</v>
      </c>
      <c r="N363" s="753">
        <v>46.979999999999968</v>
      </c>
    </row>
    <row r="364" spans="1:14" ht="14.4" customHeight="1" x14ac:dyDescent="0.3">
      <c r="A364" s="747" t="s">
        <v>588</v>
      </c>
      <c r="B364" s="748" t="s">
        <v>589</v>
      </c>
      <c r="C364" s="749" t="s">
        <v>606</v>
      </c>
      <c r="D364" s="750" t="s">
        <v>607</v>
      </c>
      <c r="E364" s="751">
        <v>50113001</v>
      </c>
      <c r="F364" s="750" t="s">
        <v>621</v>
      </c>
      <c r="G364" s="749" t="s">
        <v>622</v>
      </c>
      <c r="H364" s="749">
        <v>193724</v>
      </c>
      <c r="I364" s="749">
        <v>93724</v>
      </c>
      <c r="J364" s="749" t="s">
        <v>1133</v>
      </c>
      <c r="K364" s="749" t="s">
        <v>1134</v>
      </c>
      <c r="L364" s="752">
        <v>68.483333333333334</v>
      </c>
      <c r="M364" s="752">
        <v>6</v>
      </c>
      <c r="N364" s="753">
        <v>410.9</v>
      </c>
    </row>
    <row r="365" spans="1:14" ht="14.4" customHeight="1" x14ac:dyDescent="0.3">
      <c r="A365" s="747" t="s">
        <v>588</v>
      </c>
      <c r="B365" s="748" t="s">
        <v>589</v>
      </c>
      <c r="C365" s="749" t="s">
        <v>606</v>
      </c>
      <c r="D365" s="750" t="s">
        <v>607</v>
      </c>
      <c r="E365" s="751">
        <v>50113001</v>
      </c>
      <c r="F365" s="750" t="s">
        <v>621</v>
      </c>
      <c r="G365" s="749" t="s">
        <v>622</v>
      </c>
      <c r="H365" s="749">
        <v>114933</v>
      </c>
      <c r="I365" s="749">
        <v>14933</v>
      </c>
      <c r="J365" s="749" t="s">
        <v>1135</v>
      </c>
      <c r="K365" s="749" t="s">
        <v>968</v>
      </c>
      <c r="L365" s="752">
        <v>135.05000000000001</v>
      </c>
      <c r="M365" s="752">
        <v>1</v>
      </c>
      <c r="N365" s="753">
        <v>135.05000000000001</v>
      </c>
    </row>
    <row r="366" spans="1:14" ht="14.4" customHeight="1" x14ac:dyDescent="0.3">
      <c r="A366" s="747" t="s">
        <v>588</v>
      </c>
      <c r="B366" s="748" t="s">
        <v>589</v>
      </c>
      <c r="C366" s="749" t="s">
        <v>606</v>
      </c>
      <c r="D366" s="750" t="s">
        <v>607</v>
      </c>
      <c r="E366" s="751">
        <v>50113001</v>
      </c>
      <c r="F366" s="750" t="s">
        <v>621</v>
      </c>
      <c r="G366" s="749" t="s">
        <v>622</v>
      </c>
      <c r="H366" s="749">
        <v>100802</v>
      </c>
      <c r="I366" s="749">
        <v>1000</v>
      </c>
      <c r="J366" s="749" t="s">
        <v>808</v>
      </c>
      <c r="K366" s="749" t="s">
        <v>809</v>
      </c>
      <c r="L366" s="752">
        <v>77.361167833268169</v>
      </c>
      <c r="M366" s="752">
        <v>1</v>
      </c>
      <c r="N366" s="753">
        <v>77.361167833268169</v>
      </c>
    </row>
    <row r="367" spans="1:14" ht="14.4" customHeight="1" x14ac:dyDescent="0.3">
      <c r="A367" s="747" t="s">
        <v>588</v>
      </c>
      <c r="B367" s="748" t="s">
        <v>589</v>
      </c>
      <c r="C367" s="749" t="s">
        <v>606</v>
      </c>
      <c r="D367" s="750" t="s">
        <v>607</v>
      </c>
      <c r="E367" s="751">
        <v>50113001</v>
      </c>
      <c r="F367" s="750" t="s">
        <v>621</v>
      </c>
      <c r="G367" s="749" t="s">
        <v>622</v>
      </c>
      <c r="H367" s="749">
        <v>134824</v>
      </c>
      <c r="I367" s="749">
        <v>134824</v>
      </c>
      <c r="J367" s="749" t="s">
        <v>1136</v>
      </c>
      <c r="K367" s="749" t="s">
        <v>1137</v>
      </c>
      <c r="L367" s="752">
        <v>199.98</v>
      </c>
      <c r="M367" s="752">
        <v>1</v>
      </c>
      <c r="N367" s="753">
        <v>199.98</v>
      </c>
    </row>
    <row r="368" spans="1:14" ht="14.4" customHeight="1" x14ac:dyDescent="0.3">
      <c r="A368" s="747" t="s">
        <v>588</v>
      </c>
      <c r="B368" s="748" t="s">
        <v>589</v>
      </c>
      <c r="C368" s="749" t="s">
        <v>606</v>
      </c>
      <c r="D368" s="750" t="s">
        <v>607</v>
      </c>
      <c r="E368" s="751">
        <v>50113001</v>
      </c>
      <c r="F368" s="750" t="s">
        <v>621</v>
      </c>
      <c r="G368" s="749" t="s">
        <v>622</v>
      </c>
      <c r="H368" s="749">
        <v>210023</v>
      </c>
      <c r="I368" s="749">
        <v>210023</v>
      </c>
      <c r="J368" s="749" t="s">
        <v>1138</v>
      </c>
      <c r="K368" s="749" t="s">
        <v>1139</v>
      </c>
      <c r="L368" s="752">
        <v>1011.02</v>
      </c>
      <c r="M368" s="752">
        <v>1</v>
      </c>
      <c r="N368" s="753">
        <v>1011.02</v>
      </c>
    </row>
    <row r="369" spans="1:14" ht="14.4" customHeight="1" x14ac:dyDescent="0.3">
      <c r="A369" s="747" t="s">
        <v>588</v>
      </c>
      <c r="B369" s="748" t="s">
        <v>589</v>
      </c>
      <c r="C369" s="749" t="s">
        <v>606</v>
      </c>
      <c r="D369" s="750" t="s">
        <v>607</v>
      </c>
      <c r="E369" s="751">
        <v>50113001</v>
      </c>
      <c r="F369" s="750" t="s">
        <v>621</v>
      </c>
      <c r="G369" s="749" t="s">
        <v>622</v>
      </c>
      <c r="H369" s="749">
        <v>102486</v>
      </c>
      <c r="I369" s="749">
        <v>2486</v>
      </c>
      <c r="J369" s="749" t="s">
        <v>815</v>
      </c>
      <c r="K369" s="749" t="s">
        <v>816</v>
      </c>
      <c r="L369" s="752">
        <v>123.11000000000001</v>
      </c>
      <c r="M369" s="752">
        <v>2</v>
      </c>
      <c r="N369" s="753">
        <v>246.22000000000003</v>
      </c>
    </row>
    <row r="370" spans="1:14" ht="14.4" customHeight="1" x14ac:dyDescent="0.3">
      <c r="A370" s="747" t="s">
        <v>588</v>
      </c>
      <c r="B370" s="748" t="s">
        <v>589</v>
      </c>
      <c r="C370" s="749" t="s">
        <v>606</v>
      </c>
      <c r="D370" s="750" t="s">
        <v>607</v>
      </c>
      <c r="E370" s="751">
        <v>50113001</v>
      </c>
      <c r="F370" s="750" t="s">
        <v>621</v>
      </c>
      <c r="G370" s="749" t="s">
        <v>622</v>
      </c>
      <c r="H370" s="749">
        <v>200935</v>
      </c>
      <c r="I370" s="749">
        <v>200935</v>
      </c>
      <c r="J370" s="749" t="s">
        <v>820</v>
      </c>
      <c r="K370" s="749" t="s">
        <v>821</v>
      </c>
      <c r="L370" s="752">
        <v>34.450000000000003</v>
      </c>
      <c r="M370" s="752">
        <v>1</v>
      </c>
      <c r="N370" s="753">
        <v>34.450000000000003</v>
      </c>
    </row>
    <row r="371" spans="1:14" ht="14.4" customHeight="1" x14ac:dyDescent="0.3">
      <c r="A371" s="747" t="s">
        <v>588</v>
      </c>
      <c r="B371" s="748" t="s">
        <v>589</v>
      </c>
      <c r="C371" s="749" t="s">
        <v>606</v>
      </c>
      <c r="D371" s="750" t="s">
        <v>607</v>
      </c>
      <c r="E371" s="751">
        <v>50113001</v>
      </c>
      <c r="F371" s="750" t="s">
        <v>621</v>
      </c>
      <c r="G371" s="749" t="s">
        <v>622</v>
      </c>
      <c r="H371" s="749">
        <v>100489</v>
      </c>
      <c r="I371" s="749">
        <v>489</v>
      </c>
      <c r="J371" s="749" t="s">
        <v>822</v>
      </c>
      <c r="K371" s="749" t="s">
        <v>1140</v>
      </c>
      <c r="L371" s="752">
        <v>42.170000000000009</v>
      </c>
      <c r="M371" s="752">
        <v>4</v>
      </c>
      <c r="N371" s="753">
        <v>168.68000000000004</v>
      </c>
    </row>
    <row r="372" spans="1:14" ht="14.4" customHeight="1" x14ac:dyDescent="0.3">
      <c r="A372" s="747" t="s">
        <v>588</v>
      </c>
      <c r="B372" s="748" t="s">
        <v>589</v>
      </c>
      <c r="C372" s="749" t="s">
        <v>606</v>
      </c>
      <c r="D372" s="750" t="s">
        <v>607</v>
      </c>
      <c r="E372" s="751">
        <v>50113001</v>
      </c>
      <c r="F372" s="750" t="s">
        <v>621</v>
      </c>
      <c r="G372" s="749" t="s">
        <v>638</v>
      </c>
      <c r="H372" s="749">
        <v>166759</v>
      </c>
      <c r="I372" s="749">
        <v>166759</v>
      </c>
      <c r="J372" s="749" t="s">
        <v>1141</v>
      </c>
      <c r="K372" s="749" t="s">
        <v>1142</v>
      </c>
      <c r="L372" s="752">
        <v>66.399999999999977</v>
      </c>
      <c r="M372" s="752">
        <v>1</v>
      </c>
      <c r="N372" s="753">
        <v>66.399999999999977</v>
      </c>
    </row>
    <row r="373" spans="1:14" ht="14.4" customHeight="1" x14ac:dyDescent="0.3">
      <c r="A373" s="747" t="s">
        <v>588</v>
      </c>
      <c r="B373" s="748" t="s">
        <v>589</v>
      </c>
      <c r="C373" s="749" t="s">
        <v>606</v>
      </c>
      <c r="D373" s="750" t="s">
        <v>607</v>
      </c>
      <c r="E373" s="751">
        <v>50113001</v>
      </c>
      <c r="F373" s="750" t="s">
        <v>621</v>
      </c>
      <c r="G373" s="749" t="s">
        <v>622</v>
      </c>
      <c r="H373" s="749">
        <v>501725</v>
      </c>
      <c r="I373" s="749">
        <v>1000</v>
      </c>
      <c r="J373" s="749" t="s">
        <v>1143</v>
      </c>
      <c r="K373" s="749" t="s">
        <v>590</v>
      </c>
      <c r="L373" s="752">
        <v>182.22808609820373</v>
      </c>
      <c r="M373" s="752">
        <v>1</v>
      </c>
      <c r="N373" s="753">
        <v>182.22808609820373</v>
      </c>
    </row>
    <row r="374" spans="1:14" ht="14.4" customHeight="1" x14ac:dyDescent="0.3">
      <c r="A374" s="747" t="s">
        <v>588</v>
      </c>
      <c r="B374" s="748" t="s">
        <v>589</v>
      </c>
      <c r="C374" s="749" t="s">
        <v>606</v>
      </c>
      <c r="D374" s="750" t="s">
        <v>607</v>
      </c>
      <c r="E374" s="751">
        <v>50113001</v>
      </c>
      <c r="F374" s="750" t="s">
        <v>621</v>
      </c>
      <c r="G374" s="749" t="s">
        <v>622</v>
      </c>
      <c r="H374" s="749">
        <v>921017</v>
      </c>
      <c r="I374" s="749">
        <v>0</v>
      </c>
      <c r="J374" s="749" t="s">
        <v>1144</v>
      </c>
      <c r="K374" s="749" t="s">
        <v>590</v>
      </c>
      <c r="L374" s="752">
        <v>50.691001471520316</v>
      </c>
      <c r="M374" s="752">
        <v>1</v>
      </c>
      <c r="N374" s="753">
        <v>50.691001471520316</v>
      </c>
    </row>
    <row r="375" spans="1:14" ht="14.4" customHeight="1" x14ac:dyDescent="0.3">
      <c r="A375" s="747" t="s">
        <v>588</v>
      </c>
      <c r="B375" s="748" t="s">
        <v>589</v>
      </c>
      <c r="C375" s="749" t="s">
        <v>606</v>
      </c>
      <c r="D375" s="750" t="s">
        <v>607</v>
      </c>
      <c r="E375" s="751">
        <v>50113001</v>
      </c>
      <c r="F375" s="750" t="s">
        <v>621</v>
      </c>
      <c r="G375" s="749" t="s">
        <v>622</v>
      </c>
      <c r="H375" s="749">
        <v>990927</v>
      </c>
      <c r="I375" s="749">
        <v>0</v>
      </c>
      <c r="J375" s="749" t="s">
        <v>829</v>
      </c>
      <c r="K375" s="749" t="s">
        <v>590</v>
      </c>
      <c r="L375" s="752">
        <v>142.62</v>
      </c>
      <c r="M375" s="752">
        <v>8</v>
      </c>
      <c r="N375" s="753">
        <v>1140.96</v>
      </c>
    </row>
    <row r="376" spans="1:14" ht="14.4" customHeight="1" x14ac:dyDescent="0.3">
      <c r="A376" s="747" t="s">
        <v>588</v>
      </c>
      <c r="B376" s="748" t="s">
        <v>589</v>
      </c>
      <c r="C376" s="749" t="s">
        <v>606</v>
      </c>
      <c r="D376" s="750" t="s">
        <v>607</v>
      </c>
      <c r="E376" s="751">
        <v>50113001</v>
      </c>
      <c r="F376" s="750" t="s">
        <v>621</v>
      </c>
      <c r="G376" s="749" t="s">
        <v>622</v>
      </c>
      <c r="H376" s="749">
        <v>188217</v>
      </c>
      <c r="I376" s="749">
        <v>88217</v>
      </c>
      <c r="J376" s="749" t="s">
        <v>838</v>
      </c>
      <c r="K376" s="749" t="s">
        <v>839</v>
      </c>
      <c r="L376" s="752">
        <v>126.94999999999999</v>
      </c>
      <c r="M376" s="752">
        <v>3</v>
      </c>
      <c r="N376" s="753">
        <v>380.84999999999997</v>
      </c>
    </row>
    <row r="377" spans="1:14" ht="14.4" customHeight="1" x14ac:dyDescent="0.3">
      <c r="A377" s="747" t="s">
        <v>588</v>
      </c>
      <c r="B377" s="748" t="s">
        <v>589</v>
      </c>
      <c r="C377" s="749" t="s">
        <v>606</v>
      </c>
      <c r="D377" s="750" t="s">
        <v>607</v>
      </c>
      <c r="E377" s="751">
        <v>50113001</v>
      </c>
      <c r="F377" s="750" t="s">
        <v>621</v>
      </c>
      <c r="G377" s="749" t="s">
        <v>622</v>
      </c>
      <c r="H377" s="749">
        <v>183106</v>
      </c>
      <c r="I377" s="749">
        <v>83106</v>
      </c>
      <c r="J377" s="749" t="s">
        <v>842</v>
      </c>
      <c r="K377" s="749" t="s">
        <v>843</v>
      </c>
      <c r="L377" s="752">
        <v>150.04999999999998</v>
      </c>
      <c r="M377" s="752">
        <v>3</v>
      </c>
      <c r="N377" s="753">
        <v>450.15</v>
      </c>
    </row>
    <row r="378" spans="1:14" ht="14.4" customHeight="1" x14ac:dyDescent="0.3">
      <c r="A378" s="747" t="s">
        <v>588</v>
      </c>
      <c r="B378" s="748" t="s">
        <v>589</v>
      </c>
      <c r="C378" s="749" t="s">
        <v>606</v>
      </c>
      <c r="D378" s="750" t="s">
        <v>607</v>
      </c>
      <c r="E378" s="751">
        <v>50113001</v>
      </c>
      <c r="F378" s="750" t="s">
        <v>621</v>
      </c>
      <c r="G378" s="749" t="s">
        <v>638</v>
      </c>
      <c r="H378" s="749">
        <v>207098</v>
      </c>
      <c r="I378" s="749">
        <v>207098</v>
      </c>
      <c r="J378" s="749" t="s">
        <v>1145</v>
      </c>
      <c r="K378" s="749" t="s">
        <v>1146</v>
      </c>
      <c r="L378" s="752">
        <v>237.61999999999998</v>
      </c>
      <c r="M378" s="752">
        <v>1</v>
      </c>
      <c r="N378" s="753">
        <v>237.61999999999998</v>
      </c>
    </row>
    <row r="379" spans="1:14" ht="14.4" customHeight="1" x14ac:dyDescent="0.3">
      <c r="A379" s="747" t="s">
        <v>588</v>
      </c>
      <c r="B379" s="748" t="s">
        <v>589</v>
      </c>
      <c r="C379" s="749" t="s">
        <v>606</v>
      </c>
      <c r="D379" s="750" t="s">
        <v>607</v>
      </c>
      <c r="E379" s="751">
        <v>50113001</v>
      </c>
      <c r="F379" s="750" t="s">
        <v>621</v>
      </c>
      <c r="G379" s="749" t="s">
        <v>622</v>
      </c>
      <c r="H379" s="749">
        <v>192853</v>
      </c>
      <c r="I379" s="749">
        <v>192853</v>
      </c>
      <c r="J379" s="749" t="s">
        <v>844</v>
      </c>
      <c r="K379" s="749" t="s">
        <v>845</v>
      </c>
      <c r="L379" s="752">
        <v>108.00285714285714</v>
      </c>
      <c r="M379" s="752">
        <v>7</v>
      </c>
      <c r="N379" s="753">
        <v>756.02</v>
      </c>
    </row>
    <row r="380" spans="1:14" ht="14.4" customHeight="1" x14ac:dyDescent="0.3">
      <c r="A380" s="747" t="s">
        <v>588</v>
      </c>
      <c r="B380" s="748" t="s">
        <v>589</v>
      </c>
      <c r="C380" s="749" t="s">
        <v>606</v>
      </c>
      <c r="D380" s="750" t="s">
        <v>607</v>
      </c>
      <c r="E380" s="751">
        <v>50113001</v>
      </c>
      <c r="F380" s="750" t="s">
        <v>621</v>
      </c>
      <c r="G380" s="749" t="s">
        <v>638</v>
      </c>
      <c r="H380" s="749">
        <v>844554</v>
      </c>
      <c r="I380" s="749">
        <v>114065</v>
      </c>
      <c r="J380" s="749" t="s">
        <v>848</v>
      </c>
      <c r="K380" s="749" t="s">
        <v>849</v>
      </c>
      <c r="L380" s="752">
        <v>21.670000000000009</v>
      </c>
      <c r="M380" s="752">
        <v>1</v>
      </c>
      <c r="N380" s="753">
        <v>21.670000000000009</v>
      </c>
    </row>
    <row r="381" spans="1:14" ht="14.4" customHeight="1" x14ac:dyDescent="0.3">
      <c r="A381" s="747" t="s">
        <v>588</v>
      </c>
      <c r="B381" s="748" t="s">
        <v>589</v>
      </c>
      <c r="C381" s="749" t="s">
        <v>606</v>
      </c>
      <c r="D381" s="750" t="s">
        <v>607</v>
      </c>
      <c r="E381" s="751">
        <v>50113001</v>
      </c>
      <c r="F381" s="750" t="s">
        <v>621</v>
      </c>
      <c r="G381" s="749" t="s">
        <v>638</v>
      </c>
      <c r="H381" s="749">
        <v>115316</v>
      </c>
      <c r="I381" s="749">
        <v>15316</v>
      </c>
      <c r="J381" s="749" t="s">
        <v>850</v>
      </c>
      <c r="K381" s="749" t="s">
        <v>851</v>
      </c>
      <c r="L381" s="752">
        <v>29.300000000000008</v>
      </c>
      <c r="M381" s="752">
        <v>1</v>
      </c>
      <c r="N381" s="753">
        <v>29.300000000000008</v>
      </c>
    </row>
    <row r="382" spans="1:14" ht="14.4" customHeight="1" x14ac:dyDescent="0.3">
      <c r="A382" s="747" t="s">
        <v>588</v>
      </c>
      <c r="B382" s="748" t="s">
        <v>589</v>
      </c>
      <c r="C382" s="749" t="s">
        <v>606</v>
      </c>
      <c r="D382" s="750" t="s">
        <v>607</v>
      </c>
      <c r="E382" s="751">
        <v>50113001</v>
      </c>
      <c r="F382" s="750" t="s">
        <v>621</v>
      </c>
      <c r="G382" s="749" t="s">
        <v>590</v>
      </c>
      <c r="H382" s="749">
        <v>128222</v>
      </c>
      <c r="I382" s="749">
        <v>28222</v>
      </c>
      <c r="J382" s="749" t="s">
        <v>1147</v>
      </c>
      <c r="K382" s="749" t="s">
        <v>1148</v>
      </c>
      <c r="L382" s="752">
        <v>253.60265353519577</v>
      </c>
      <c r="M382" s="752">
        <v>1</v>
      </c>
      <c r="N382" s="753">
        <v>253.60265353519577</v>
      </c>
    </row>
    <row r="383" spans="1:14" ht="14.4" customHeight="1" x14ac:dyDescent="0.3">
      <c r="A383" s="747" t="s">
        <v>588</v>
      </c>
      <c r="B383" s="748" t="s">
        <v>589</v>
      </c>
      <c r="C383" s="749" t="s">
        <v>606</v>
      </c>
      <c r="D383" s="750" t="s">
        <v>607</v>
      </c>
      <c r="E383" s="751">
        <v>50113001</v>
      </c>
      <c r="F383" s="750" t="s">
        <v>621</v>
      </c>
      <c r="G383" s="749" t="s">
        <v>622</v>
      </c>
      <c r="H383" s="749">
        <v>105693</v>
      </c>
      <c r="I383" s="749">
        <v>5693</v>
      </c>
      <c r="J383" s="749" t="s">
        <v>1149</v>
      </c>
      <c r="K383" s="749" t="s">
        <v>1150</v>
      </c>
      <c r="L383" s="752">
        <v>74.45</v>
      </c>
      <c r="M383" s="752">
        <v>1</v>
      </c>
      <c r="N383" s="753">
        <v>74.45</v>
      </c>
    </row>
    <row r="384" spans="1:14" ht="14.4" customHeight="1" x14ac:dyDescent="0.3">
      <c r="A384" s="747" t="s">
        <v>588</v>
      </c>
      <c r="B384" s="748" t="s">
        <v>589</v>
      </c>
      <c r="C384" s="749" t="s">
        <v>606</v>
      </c>
      <c r="D384" s="750" t="s">
        <v>607</v>
      </c>
      <c r="E384" s="751">
        <v>50113001</v>
      </c>
      <c r="F384" s="750" t="s">
        <v>621</v>
      </c>
      <c r="G384" s="749" t="s">
        <v>622</v>
      </c>
      <c r="H384" s="749">
        <v>67558</v>
      </c>
      <c r="I384" s="749">
        <v>67558</v>
      </c>
      <c r="J384" s="749" t="s">
        <v>854</v>
      </c>
      <c r="K384" s="749" t="s">
        <v>855</v>
      </c>
      <c r="L384" s="752">
        <v>27.572195121951221</v>
      </c>
      <c r="M384" s="752">
        <v>41</v>
      </c>
      <c r="N384" s="753">
        <v>1130.46</v>
      </c>
    </row>
    <row r="385" spans="1:14" ht="14.4" customHeight="1" x14ac:dyDescent="0.3">
      <c r="A385" s="747" t="s">
        <v>588</v>
      </c>
      <c r="B385" s="748" t="s">
        <v>589</v>
      </c>
      <c r="C385" s="749" t="s">
        <v>606</v>
      </c>
      <c r="D385" s="750" t="s">
        <v>607</v>
      </c>
      <c r="E385" s="751">
        <v>50113001</v>
      </c>
      <c r="F385" s="750" t="s">
        <v>621</v>
      </c>
      <c r="G385" s="749" t="s">
        <v>622</v>
      </c>
      <c r="H385" s="749">
        <v>117992</v>
      </c>
      <c r="I385" s="749">
        <v>17992</v>
      </c>
      <c r="J385" s="749" t="s">
        <v>856</v>
      </c>
      <c r="K385" s="749" t="s">
        <v>857</v>
      </c>
      <c r="L385" s="752">
        <v>94.023627238989988</v>
      </c>
      <c r="M385" s="752">
        <v>11</v>
      </c>
      <c r="N385" s="753">
        <v>1034.2598996288898</v>
      </c>
    </row>
    <row r="386" spans="1:14" ht="14.4" customHeight="1" x14ac:dyDescent="0.3">
      <c r="A386" s="747" t="s">
        <v>588</v>
      </c>
      <c r="B386" s="748" t="s">
        <v>589</v>
      </c>
      <c r="C386" s="749" t="s">
        <v>606</v>
      </c>
      <c r="D386" s="750" t="s">
        <v>607</v>
      </c>
      <c r="E386" s="751">
        <v>50113001</v>
      </c>
      <c r="F386" s="750" t="s">
        <v>621</v>
      </c>
      <c r="G386" s="749" t="s">
        <v>622</v>
      </c>
      <c r="H386" s="749">
        <v>186393</v>
      </c>
      <c r="I386" s="749">
        <v>86393</v>
      </c>
      <c r="J386" s="749" t="s">
        <v>856</v>
      </c>
      <c r="K386" s="749" t="s">
        <v>858</v>
      </c>
      <c r="L386" s="752">
        <v>51.67</v>
      </c>
      <c r="M386" s="752">
        <v>2</v>
      </c>
      <c r="N386" s="753">
        <v>103.34</v>
      </c>
    </row>
    <row r="387" spans="1:14" ht="14.4" customHeight="1" x14ac:dyDescent="0.3">
      <c r="A387" s="747" t="s">
        <v>588</v>
      </c>
      <c r="B387" s="748" t="s">
        <v>589</v>
      </c>
      <c r="C387" s="749" t="s">
        <v>606</v>
      </c>
      <c r="D387" s="750" t="s">
        <v>607</v>
      </c>
      <c r="E387" s="751">
        <v>50113001</v>
      </c>
      <c r="F387" s="750" t="s">
        <v>621</v>
      </c>
      <c r="G387" s="749" t="s">
        <v>622</v>
      </c>
      <c r="H387" s="749">
        <v>100498</v>
      </c>
      <c r="I387" s="749">
        <v>498</v>
      </c>
      <c r="J387" s="749" t="s">
        <v>859</v>
      </c>
      <c r="K387" s="749" t="s">
        <v>860</v>
      </c>
      <c r="L387" s="752">
        <v>96.485714285714309</v>
      </c>
      <c r="M387" s="752">
        <v>14</v>
      </c>
      <c r="N387" s="753">
        <v>1350.8000000000004</v>
      </c>
    </row>
    <row r="388" spans="1:14" ht="14.4" customHeight="1" x14ac:dyDescent="0.3">
      <c r="A388" s="747" t="s">
        <v>588</v>
      </c>
      <c r="B388" s="748" t="s">
        <v>589</v>
      </c>
      <c r="C388" s="749" t="s">
        <v>606</v>
      </c>
      <c r="D388" s="750" t="s">
        <v>607</v>
      </c>
      <c r="E388" s="751">
        <v>50113001</v>
      </c>
      <c r="F388" s="750" t="s">
        <v>621</v>
      </c>
      <c r="G388" s="749" t="s">
        <v>622</v>
      </c>
      <c r="H388" s="749">
        <v>215978</v>
      </c>
      <c r="I388" s="749">
        <v>215978</v>
      </c>
      <c r="J388" s="749" t="s">
        <v>862</v>
      </c>
      <c r="K388" s="749" t="s">
        <v>863</v>
      </c>
      <c r="L388" s="752">
        <v>116.61</v>
      </c>
      <c r="M388" s="752">
        <v>3</v>
      </c>
      <c r="N388" s="753">
        <v>349.83</v>
      </c>
    </row>
    <row r="389" spans="1:14" ht="14.4" customHeight="1" x14ac:dyDescent="0.3">
      <c r="A389" s="747" t="s">
        <v>588</v>
      </c>
      <c r="B389" s="748" t="s">
        <v>589</v>
      </c>
      <c r="C389" s="749" t="s">
        <v>606</v>
      </c>
      <c r="D389" s="750" t="s">
        <v>607</v>
      </c>
      <c r="E389" s="751">
        <v>50113001</v>
      </c>
      <c r="F389" s="750" t="s">
        <v>621</v>
      </c>
      <c r="G389" s="749" t="s">
        <v>622</v>
      </c>
      <c r="H389" s="749">
        <v>102546</v>
      </c>
      <c r="I389" s="749">
        <v>2546</v>
      </c>
      <c r="J389" s="749" t="s">
        <v>1151</v>
      </c>
      <c r="K389" s="749" t="s">
        <v>1152</v>
      </c>
      <c r="L389" s="752">
        <v>64.809999999999988</v>
      </c>
      <c r="M389" s="752">
        <v>1</v>
      </c>
      <c r="N389" s="753">
        <v>64.809999999999988</v>
      </c>
    </row>
    <row r="390" spans="1:14" ht="14.4" customHeight="1" x14ac:dyDescent="0.3">
      <c r="A390" s="747" t="s">
        <v>588</v>
      </c>
      <c r="B390" s="748" t="s">
        <v>589</v>
      </c>
      <c r="C390" s="749" t="s">
        <v>606</v>
      </c>
      <c r="D390" s="750" t="s">
        <v>607</v>
      </c>
      <c r="E390" s="751">
        <v>50113001</v>
      </c>
      <c r="F390" s="750" t="s">
        <v>621</v>
      </c>
      <c r="G390" s="749" t="s">
        <v>638</v>
      </c>
      <c r="H390" s="749">
        <v>140368</v>
      </c>
      <c r="I390" s="749">
        <v>40368</v>
      </c>
      <c r="J390" s="749" t="s">
        <v>1153</v>
      </c>
      <c r="K390" s="749" t="s">
        <v>1154</v>
      </c>
      <c r="L390" s="752">
        <v>61.910000000000004</v>
      </c>
      <c r="M390" s="752">
        <v>2</v>
      </c>
      <c r="N390" s="753">
        <v>123.82000000000001</v>
      </c>
    </row>
    <row r="391" spans="1:14" ht="14.4" customHeight="1" x14ac:dyDescent="0.3">
      <c r="A391" s="747" t="s">
        <v>588</v>
      </c>
      <c r="B391" s="748" t="s">
        <v>589</v>
      </c>
      <c r="C391" s="749" t="s">
        <v>606</v>
      </c>
      <c r="D391" s="750" t="s">
        <v>607</v>
      </c>
      <c r="E391" s="751">
        <v>50113001</v>
      </c>
      <c r="F391" s="750" t="s">
        <v>621</v>
      </c>
      <c r="G391" s="749" t="s">
        <v>622</v>
      </c>
      <c r="H391" s="749">
        <v>100502</v>
      </c>
      <c r="I391" s="749">
        <v>502</v>
      </c>
      <c r="J391" s="749" t="s">
        <v>864</v>
      </c>
      <c r="K391" s="749" t="s">
        <v>865</v>
      </c>
      <c r="L391" s="752">
        <v>234.66607142857148</v>
      </c>
      <c r="M391" s="752">
        <v>28</v>
      </c>
      <c r="N391" s="753">
        <v>6570.6500000000015</v>
      </c>
    </row>
    <row r="392" spans="1:14" ht="14.4" customHeight="1" x14ac:dyDescent="0.3">
      <c r="A392" s="747" t="s">
        <v>588</v>
      </c>
      <c r="B392" s="748" t="s">
        <v>589</v>
      </c>
      <c r="C392" s="749" t="s">
        <v>606</v>
      </c>
      <c r="D392" s="750" t="s">
        <v>607</v>
      </c>
      <c r="E392" s="751">
        <v>50113001</v>
      </c>
      <c r="F392" s="750" t="s">
        <v>621</v>
      </c>
      <c r="G392" s="749" t="s">
        <v>622</v>
      </c>
      <c r="H392" s="749">
        <v>102684</v>
      </c>
      <c r="I392" s="749">
        <v>2684</v>
      </c>
      <c r="J392" s="749" t="s">
        <v>864</v>
      </c>
      <c r="K392" s="749" t="s">
        <v>866</v>
      </c>
      <c r="L392" s="752">
        <v>73.897500000000022</v>
      </c>
      <c r="M392" s="752">
        <v>12</v>
      </c>
      <c r="N392" s="753">
        <v>886.77000000000021</v>
      </c>
    </row>
    <row r="393" spans="1:14" ht="14.4" customHeight="1" x14ac:dyDescent="0.3">
      <c r="A393" s="747" t="s">
        <v>588</v>
      </c>
      <c r="B393" s="748" t="s">
        <v>589</v>
      </c>
      <c r="C393" s="749" t="s">
        <v>606</v>
      </c>
      <c r="D393" s="750" t="s">
        <v>607</v>
      </c>
      <c r="E393" s="751">
        <v>50113001</v>
      </c>
      <c r="F393" s="750" t="s">
        <v>621</v>
      </c>
      <c r="G393" s="749" t="s">
        <v>590</v>
      </c>
      <c r="H393" s="749">
        <v>126578</v>
      </c>
      <c r="I393" s="749">
        <v>26578</v>
      </c>
      <c r="J393" s="749" t="s">
        <v>1155</v>
      </c>
      <c r="K393" s="749" t="s">
        <v>667</v>
      </c>
      <c r="L393" s="752">
        <v>231.70000000000002</v>
      </c>
      <c r="M393" s="752">
        <v>2</v>
      </c>
      <c r="N393" s="753">
        <v>463.40000000000003</v>
      </c>
    </row>
    <row r="394" spans="1:14" ht="14.4" customHeight="1" x14ac:dyDescent="0.3">
      <c r="A394" s="747" t="s">
        <v>588</v>
      </c>
      <c r="B394" s="748" t="s">
        <v>589</v>
      </c>
      <c r="C394" s="749" t="s">
        <v>606</v>
      </c>
      <c r="D394" s="750" t="s">
        <v>607</v>
      </c>
      <c r="E394" s="751">
        <v>50113001</v>
      </c>
      <c r="F394" s="750" t="s">
        <v>621</v>
      </c>
      <c r="G394" s="749" t="s">
        <v>622</v>
      </c>
      <c r="H394" s="749">
        <v>142475</v>
      </c>
      <c r="I394" s="749">
        <v>42475</v>
      </c>
      <c r="J394" s="749" t="s">
        <v>1156</v>
      </c>
      <c r="K394" s="749" t="s">
        <v>1157</v>
      </c>
      <c r="L394" s="752">
        <v>118.28</v>
      </c>
      <c r="M394" s="752">
        <v>1</v>
      </c>
      <c r="N394" s="753">
        <v>118.28</v>
      </c>
    </row>
    <row r="395" spans="1:14" ht="14.4" customHeight="1" x14ac:dyDescent="0.3">
      <c r="A395" s="747" t="s">
        <v>588</v>
      </c>
      <c r="B395" s="748" t="s">
        <v>589</v>
      </c>
      <c r="C395" s="749" t="s">
        <v>606</v>
      </c>
      <c r="D395" s="750" t="s">
        <v>607</v>
      </c>
      <c r="E395" s="751">
        <v>50113001</v>
      </c>
      <c r="F395" s="750" t="s">
        <v>621</v>
      </c>
      <c r="G395" s="749" t="s">
        <v>590</v>
      </c>
      <c r="H395" s="749">
        <v>132670</v>
      </c>
      <c r="I395" s="749">
        <v>132670</v>
      </c>
      <c r="J395" s="749" t="s">
        <v>869</v>
      </c>
      <c r="K395" s="749" t="s">
        <v>870</v>
      </c>
      <c r="L395" s="752">
        <v>62.009999999999991</v>
      </c>
      <c r="M395" s="752">
        <v>2</v>
      </c>
      <c r="N395" s="753">
        <v>124.01999999999998</v>
      </c>
    </row>
    <row r="396" spans="1:14" ht="14.4" customHeight="1" x14ac:dyDescent="0.3">
      <c r="A396" s="747" t="s">
        <v>588</v>
      </c>
      <c r="B396" s="748" t="s">
        <v>589</v>
      </c>
      <c r="C396" s="749" t="s">
        <v>606</v>
      </c>
      <c r="D396" s="750" t="s">
        <v>607</v>
      </c>
      <c r="E396" s="751">
        <v>50113001</v>
      </c>
      <c r="F396" s="750" t="s">
        <v>621</v>
      </c>
      <c r="G396" s="749" t="s">
        <v>622</v>
      </c>
      <c r="H396" s="749">
        <v>397982</v>
      </c>
      <c r="I396" s="749">
        <v>0</v>
      </c>
      <c r="J396" s="749" t="s">
        <v>1158</v>
      </c>
      <c r="K396" s="749" t="s">
        <v>590</v>
      </c>
      <c r="L396" s="752">
        <v>17.267999999999997</v>
      </c>
      <c r="M396" s="752">
        <v>1</v>
      </c>
      <c r="N396" s="753">
        <v>17.267999999999997</v>
      </c>
    </row>
    <row r="397" spans="1:14" ht="14.4" customHeight="1" x14ac:dyDescent="0.3">
      <c r="A397" s="747" t="s">
        <v>588</v>
      </c>
      <c r="B397" s="748" t="s">
        <v>589</v>
      </c>
      <c r="C397" s="749" t="s">
        <v>606</v>
      </c>
      <c r="D397" s="750" t="s">
        <v>607</v>
      </c>
      <c r="E397" s="751">
        <v>50113001</v>
      </c>
      <c r="F397" s="750" t="s">
        <v>621</v>
      </c>
      <c r="G397" s="749" t="s">
        <v>622</v>
      </c>
      <c r="H397" s="749">
        <v>843905</v>
      </c>
      <c r="I397" s="749">
        <v>103391</v>
      </c>
      <c r="J397" s="749" t="s">
        <v>873</v>
      </c>
      <c r="K397" s="749" t="s">
        <v>874</v>
      </c>
      <c r="L397" s="752">
        <v>73.009999999999991</v>
      </c>
      <c r="M397" s="752">
        <v>1</v>
      </c>
      <c r="N397" s="753">
        <v>73.009999999999991</v>
      </c>
    </row>
    <row r="398" spans="1:14" ht="14.4" customHeight="1" x14ac:dyDescent="0.3">
      <c r="A398" s="747" t="s">
        <v>588</v>
      </c>
      <c r="B398" s="748" t="s">
        <v>589</v>
      </c>
      <c r="C398" s="749" t="s">
        <v>606</v>
      </c>
      <c r="D398" s="750" t="s">
        <v>607</v>
      </c>
      <c r="E398" s="751">
        <v>50113001</v>
      </c>
      <c r="F398" s="750" t="s">
        <v>621</v>
      </c>
      <c r="G398" s="749" t="s">
        <v>622</v>
      </c>
      <c r="H398" s="749">
        <v>110086</v>
      </c>
      <c r="I398" s="749">
        <v>10086</v>
      </c>
      <c r="J398" s="749" t="s">
        <v>1159</v>
      </c>
      <c r="K398" s="749" t="s">
        <v>1160</v>
      </c>
      <c r="L398" s="752">
        <v>1592.8</v>
      </c>
      <c r="M398" s="752">
        <v>1</v>
      </c>
      <c r="N398" s="753">
        <v>1592.8</v>
      </c>
    </row>
    <row r="399" spans="1:14" ht="14.4" customHeight="1" x14ac:dyDescent="0.3">
      <c r="A399" s="747" t="s">
        <v>588</v>
      </c>
      <c r="B399" s="748" t="s">
        <v>589</v>
      </c>
      <c r="C399" s="749" t="s">
        <v>606</v>
      </c>
      <c r="D399" s="750" t="s">
        <v>607</v>
      </c>
      <c r="E399" s="751">
        <v>50113001</v>
      </c>
      <c r="F399" s="750" t="s">
        <v>621</v>
      </c>
      <c r="G399" s="749" t="s">
        <v>622</v>
      </c>
      <c r="H399" s="749">
        <v>184399</v>
      </c>
      <c r="I399" s="749">
        <v>84399</v>
      </c>
      <c r="J399" s="749" t="s">
        <v>1161</v>
      </c>
      <c r="K399" s="749" t="s">
        <v>1162</v>
      </c>
      <c r="L399" s="752">
        <v>320.29000000000002</v>
      </c>
      <c r="M399" s="752">
        <v>1</v>
      </c>
      <c r="N399" s="753">
        <v>320.29000000000002</v>
      </c>
    </row>
    <row r="400" spans="1:14" ht="14.4" customHeight="1" x14ac:dyDescent="0.3">
      <c r="A400" s="747" t="s">
        <v>588</v>
      </c>
      <c r="B400" s="748" t="s">
        <v>589</v>
      </c>
      <c r="C400" s="749" t="s">
        <v>606</v>
      </c>
      <c r="D400" s="750" t="s">
        <v>607</v>
      </c>
      <c r="E400" s="751">
        <v>50113001</v>
      </c>
      <c r="F400" s="750" t="s">
        <v>621</v>
      </c>
      <c r="G400" s="749" t="s">
        <v>622</v>
      </c>
      <c r="H400" s="749">
        <v>100231</v>
      </c>
      <c r="I400" s="749">
        <v>231</v>
      </c>
      <c r="J400" s="749" t="s">
        <v>1163</v>
      </c>
      <c r="K400" s="749" t="s">
        <v>1164</v>
      </c>
      <c r="L400" s="752">
        <v>32.899999999999984</v>
      </c>
      <c r="M400" s="752">
        <v>1</v>
      </c>
      <c r="N400" s="753">
        <v>32.899999999999984</v>
      </c>
    </row>
    <row r="401" spans="1:14" ht="14.4" customHeight="1" x14ac:dyDescent="0.3">
      <c r="A401" s="747" t="s">
        <v>588</v>
      </c>
      <c r="B401" s="748" t="s">
        <v>589</v>
      </c>
      <c r="C401" s="749" t="s">
        <v>606</v>
      </c>
      <c r="D401" s="750" t="s">
        <v>607</v>
      </c>
      <c r="E401" s="751">
        <v>50113001</v>
      </c>
      <c r="F401" s="750" t="s">
        <v>621</v>
      </c>
      <c r="G401" s="749" t="s">
        <v>622</v>
      </c>
      <c r="H401" s="749">
        <v>185071</v>
      </c>
      <c r="I401" s="749">
        <v>85071</v>
      </c>
      <c r="J401" s="749" t="s">
        <v>1165</v>
      </c>
      <c r="K401" s="749" t="s">
        <v>1166</v>
      </c>
      <c r="L401" s="752">
        <v>76.25</v>
      </c>
      <c r="M401" s="752">
        <v>1</v>
      </c>
      <c r="N401" s="753">
        <v>76.25</v>
      </c>
    </row>
    <row r="402" spans="1:14" ht="14.4" customHeight="1" x14ac:dyDescent="0.3">
      <c r="A402" s="747" t="s">
        <v>588</v>
      </c>
      <c r="B402" s="748" t="s">
        <v>589</v>
      </c>
      <c r="C402" s="749" t="s">
        <v>606</v>
      </c>
      <c r="D402" s="750" t="s">
        <v>607</v>
      </c>
      <c r="E402" s="751">
        <v>50113001</v>
      </c>
      <c r="F402" s="750" t="s">
        <v>621</v>
      </c>
      <c r="G402" s="749" t="s">
        <v>622</v>
      </c>
      <c r="H402" s="749">
        <v>216574</v>
      </c>
      <c r="I402" s="749">
        <v>216589</v>
      </c>
      <c r="J402" s="749" t="s">
        <v>1165</v>
      </c>
      <c r="K402" s="749" t="s">
        <v>1166</v>
      </c>
      <c r="L402" s="752">
        <v>75.739999999999981</v>
      </c>
      <c r="M402" s="752">
        <v>1</v>
      </c>
      <c r="N402" s="753">
        <v>75.739999999999981</v>
      </c>
    </row>
    <row r="403" spans="1:14" ht="14.4" customHeight="1" x14ac:dyDescent="0.3">
      <c r="A403" s="747" t="s">
        <v>588</v>
      </c>
      <c r="B403" s="748" t="s">
        <v>589</v>
      </c>
      <c r="C403" s="749" t="s">
        <v>606</v>
      </c>
      <c r="D403" s="750" t="s">
        <v>607</v>
      </c>
      <c r="E403" s="751">
        <v>50113001</v>
      </c>
      <c r="F403" s="750" t="s">
        <v>621</v>
      </c>
      <c r="G403" s="749" t="s">
        <v>638</v>
      </c>
      <c r="H403" s="749">
        <v>155823</v>
      </c>
      <c r="I403" s="749">
        <v>55823</v>
      </c>
      <c r="J403" s="749" t="s">
        <v>878</v>
      </c>
      <c r="K403" s="749" t="s">
        <v>880</v>
      </c>
      <c r="L403" s="752">
        <v>37.572867827458026</v>
      </c>
      <c r="M403" s="752">
        <v>123</v>
      </c>
      <c r="N403" s="753">
        <v>4621.4627427773376</v>
      </c>
    </row>
    <row r="404" spans="1:14" ht="14.4" customHeight="1" x14ac:dyDescent="0.3">
      <c r="A404" s="747" t="s">
        <v>588</v>
      </c>
      <c r="B404" s="748" t="s">
        <v>589</v>
      </c>
      <c r="C404" s="749" t="s">
        <v>606</v>
      </c>
      <c r="D404" s="750" t="s">
        <v>607</v>
      </c>
      <c r="E404" s="751">
        <v>50113001</v>
      </c>
      <c r="F404" s="750" t="s">
        <v>621</v>
      </c>
      <c r="G404" s="749" t="s">
        <v>638</v>
      </c>
      <c r="H404" s="749">
        <v>155824</v>
      </c>
      <c r="I404" s="749">
        <v>55824</v>
      </c>
      <c r="J404" s="749" t="s">
        <v>878</v>
      </c>
      <c r="K404" s="749" t="s">
        <v>881</v>
      </c>
      <c r="L404" s="752">
        <v>53.205127071142847</v>
      </c>
      <c r="M404" s="752">
        <v>458.8</v>
      </c>
      <c r="N404" s="753">
        <v>24410.512300240338</v>
      </c>
    </row>
    <row r="405" spans="1:14" ht="14.4" customHeight="1" x14ac:dyDescent="0.3">
      <c r="A405" s="747" t="s">
        <v>588</v>
      </c>
      <c r="B405" s="748" t="s">
        <v>589</v>
      </c>
      <c r="C405" s="749" t="s">
        <v>606</v>
      </c>
      <c r="D405" s="750" t="s">
        <v>607</v>
      </c>
      <c r="E405" s="751">
        <v>50113001</v>
      </c>
      <c r="F405" s="750" t="s">
        <v>621</v>
      </c>
      <c r="G405" s="749" t="s">
        <v>622</v>
      </c>
      <c r="H405" s="749">
        <v>100876</v>
      </c>
      <c r="I405" s="749">
        <v>876</v>
      </c>
      <c r="J405" s="749" t="s">
        <v>1167</v>
      </c>
      <c r="K405" s="749" t="s">
        <v>1168</v>
      </c>
      <c r="L405" s="752">
        <v>66.720000000000013</v>
      </c>
      <c r="M405" s="752">
        <v>1</v>
      </c>
      <c r="N405" s="753">
        <v>66.720000000000013</v>
      </c>
    </row>
    <row r="406" spans="1:14" ht="14.4" customHeight="1" x14ac:dyDescent="0.3">
      <c r="A406" s="747" t="s">
        <v>588</v>
      </c>
      <c r="B406" s="748" t="s">
        <v>589</v>
      </c>
      <c r="C406" s="749" t="s">
        <v>606</v>
      </c>
      <c r="D406" s="750" t="s">
        <v>607</v>
      </c>
      <c r="E406" s="751">
        <v>50113001</v>
      </c>
      <c r="F406" s="750" t="s">
        <v>621</v>
      </c>
      <c r="G406" s="749" t="s">
        <v>622</v>
      </c>
      <c r="H406" s="749">
        <v>110843</v>
      </c>
      <c r="I406" s="749">
        <v>10843</v>
      </c>
      <c r="J406" s="749" t="s">
        <v>1169</v>
      </c>
      <c r="K406" s="749" t="s">
        <v>1170</v>
      </c>
      <c r="L406" s="752">
        <v>663.8</v>
      </c>
      <c r="M406" s="752">
        <v>1</v>
      </c>
      <c r="N406" s="753">
        <v>663.8</v>
      </c>
    </row>
    <row r="407" spans="1:14" ht="14.4" customHeight="1" x14ac:dyDescent="0.3">
      <c r="A407" s="747" t="s">
        <v>588</v>
      </c>
      <c r="B407" s="748" t="s">
        <v>589</v>
      </c>
      <c r="C407" s="749" t="s">
        <v>606</v>
      </c>
      <c r="D407" s="750" t="s">
        <v>607</v>
      </c>
      <c r="E407" s="751">
        <v>50113001</v>
      </c>
      <c r="F407" s="750" t="s">
        <v>621</v>
      </c>
      <c r="G407" s="749" t="s">
        <v>622</v>
      </c>
      <c r="H407" s="749">
        <v>214913</v>
      </c>
      <c r="I407" s="749">
        <v>214913</v>
      </c>
      <c r="J407" s="749" t="s">
        <v>1171</v>
      </c>
      <c r="K407" s="749" t="s">
        <v>1172</v>
      </c>
      <c r="L407" s="752">
        <v>121.76000000000002</v>
      </c>
      <c r="M407" s="752">
        <v>2</v>
      </c>
      <c r="N407" s="753">
        <v>243.52000000000004</v>
      </c>
    </row>
    <row r="408" spans="1:14" ht="14.4" customHeight="1" x14ac:dyDescent="0.3">
      <c r="A408" s="747" t="s">
        <v>588</v>
      </c>
      <c r="B408" s="748" t="s">
        <v>589</v>
      </c>
      <c r="C408" s="749" t="s">
        <v>606</v>
      </c>
      <c r="D408" s="750" t="s">
        <v>607</v>
      </c>
      <c r="E408" s="751">
        <v>50113001</v>
      </c>
      <c r="F408" s="750" t="s">
        <v>621</v>
      </c>
      <c r="G408" s="749" t="s">
        <v>638</v>
      </c>
      <c r="H408" s="749">
        <v>157871</v>
      </c>
      <c r="I408" s="749">
        <v>157871</v>
      </c>
      <c r="J408" s="749" t="s">
        <v>1173</v>
      </c>
      <c r="K408" s="749" t="s">
        <v>1174</v>
      </c>
      <c r="L408" s="752">
        <v>247.5</v>
      </c>
      <c r="M408" s="752">
        <v>2</v>
      </c>
      <c r="N408" s="753">
        <v>495</v>
      </c>
    </row>
    <row r="409" spans="1:14" ht="14.4" customHeight="1" x14ac:dyDescent="0.3">
      <c r="A409" s="747" t="s">
        <v>588</v>
      </c>
      <c r="B409" s="748" t="s">
        <v>589</v>
      </c>
      <c r="C409" s="749" t="s">
        <v>606</v>
      </c>
      <c r="D409" s="750" t="s">
        <v>607</v>
      </c>
      <c r="E409" s="751">
        <v>50113001</v>
      </c>
      <c r="F409" s="750" t="s">
        <v>621</v>
      </c>
      <c r="G409" s="749" t="s">
        <v>638</v>
      </c>
      <c r="H409" s="749">
        <v>850729</v>
      </c>
      <c r="I409" s="749">
        <v>157875</v>
      </c>
      <c r="J409" s="749" t="s">
        <v>1175</v>
      </c>
      <c r="K409" s="749" t="s">
        <v>1176</v>
      </c>
      <c r="L409" s="752">
        <v>276.96377049180325</v>
      </c>
      <c r="M409" s="752">
        <v>122</v>
      </c>
      <c r="N409" s="753">
        <v>33789.579999999994</v>
      </c>
    </row>
    <row r="410" spans="1:14" ht="14.4" customHeight="1" x14ac:dyDescent="0.3">
      <c r="A410" s="747" t="s">
        <v>588</v>
      </c>
      <c r="B410" s="748" t="s">
        <v>589</v>
      </c>
      <c r="C410" s="749" t="s">
        <v>606</v>
      </c>
      <c r="D410" s="750" t="s">
        <v>607</v>
      </c>
      <c r="E410" s="751">
        <v>50113001</v>
      </c>
      <c r="F410" s="750" t="s">
        <v>621</v>
      </c>
      <c r="G410" s="749" t="s">
        <v>622</v>
      </c>
      <c r="H410" s="749">
        <v>848950</v>
      </c>
      <c r="I410" s="749">
        <v>155148</v>
      </c>
      <c r="J410" s="749" t="s">
        <v>882</v>
      </c>
      <c r="K410" s="749" t="s">
        <v>883</v>
      </c>
      <c r="L410" s="752">
        <v>18.669999999999998</v>
      </c>
      <c r="M410" s="752">
        <v>1</v>
      </c>
      <c r="N410" s="753">
        <v>18.669999999999998</v>
      </c>
    </row>
    <row r="411" spans="1:14" ht="14.4" customHeight="1" x14ac:dyDescent="0.3">
      <c r="A411" s="747" t="s">
        <v>588</v>
      </c>
      <c r="B411" s="748" t="s">
        <v>589</v>
      </c>
      <c r="C411" s="749" t="s">
        <v>606</v>
      </c>
      <c r="D411" s="750" t="s">
        <v>607</v>
      </c>
      <c r="E411" s="751">
        <v>50113001</v>
      </c>
      <c r="F411" s="750" t="s">
        <v>621</v>
      </c>
      <c r="G411" s="749" t="s">
        <v>622</v>
      </c>
      <c r="H411" s="749">
        <v>849941</v>
      </c>
      <c r="I411" s="749">
        <v>162142</v>
      </c>
      <c r="J411" s="749" t="s">
        <v>882</v>
      </c>
      <c r="K411" s="749" t="s">
        <v>884</v>
      </c>
      <c r="L411" s="752">
        <v>28.337269962434803</v>
      </c>
      <c r="M411" s="752">
        <v>11</v>
      </c>
      <c r="N411" s="753">
        <v>311.70996958678285</v>
      </c>
    </row>
    <row r="412" spans="1:14" ht="14.4" customHeight="1" x14ac:dyDescent="0.3">
      <c r="A412" s="747" t="s">
        <v>588</v>
      </c>
      <c r="B412" s="748" t="s">
        <v>589</v>
      </c>
      <c r="C412" s="749" t="s">
        <v>606</v>
      </c>
      <c r="D412" s="750" t="s">
        <v>607</v>
      </c>
      <c r="E412" s="751">
        <v>50113001</v>
      </c>
      <c r="F412" s="750" t="s">
        <v>621</v>
      </c>
      <c r="G412" s="749" t="s">
        <v>622</v>
      </c>
      <c r="H412" s="749">
        <v>155911</v>
      </c>
      <c r="I412" s="749">
        <v>55911</v>
      </c>
      <c r="J412" s="749" t="s">
        <v>1177</v>
      </c>
      <c r="K412" s="749" t="s">
        <v>1178</v>
      </c>
      <c r="L412" s="752">
        <v>35.38000000000001</v>
      </c>
      <c r="M412" s="752">
        <v>1</v>
      </c>
      <c r="N412" s="753">
        <v>35.38000000000001</v>
      </c>
    </row>
    <row r="413" spans="1:14" ht="14.4" customHeight="1" x14ac:dyDescent="0.3">
      <c r="A413" s="747" t="s">
        <v>588</v>
      </c>
      <c r="B413" s="748" t="s">
        <v>589</v>
      </c>
      <c r="C413" s="749" t="s">
        <v>606</v>
      </c>
      <c r="D413" s="750" t="s">
        <v>607</v>
      </c>
      <c r="E413" s="751">
        <v>50113001</v>
      </c>
      <c r="F413" s="750" t="s">
        <v>621</v>
      </c>
      <c r="G413" s="749" t="s">
        <v>622</v>
      </c>
      <c r="H413" s="749">
        <v>166646</v>
      </c>
      <c r="I413" s="749">
        <v>66646</v>
      </c>
      <c r="J413" s="749" t="s">
        <v>1179</v>
      </c>
      <c r="K413" s="749" t="s">
        <v>1180</v>
      </c>
      <c r="L413" s="752">
        <v>56.16</v>
      </c>
      <c r="M413" s="752">
        <v>1</v>
      </c>
      <c r="N413" s="753">
        <v>56.16</v>
      </c>
    </row>
    <row r="414" spans="1:14" ht="14.4" customHeight="1" x14ac:dyDescent="0.3">
      <c r="A414" s="747" t="s">
        <v>588</v>
      </c>
      <c r="B414" s="748" t="s">
        <v>589</v>
      </c>
      <c r="C414" s="749" t="s">
        <v>606</v>
      </c>
      <c r="D414" s="750" t="s">
        <v>607</v>
      </c>
      <c r="E414" s="751">
        <v>50113001</v>
      </c>
      <c r="F414" s="750" t="s">
        <v>621</v>
      </c>
      <c r="G414" s="749" t="s">
        <v>590</v>
      </c>
      <c r="H414" s="749">
        <v>211472</v>
      </c>
      <c r="I414" s="749">
        <v>211472</v>
      </c>
      <c r="J414" s="749" t="s">
        <v>1181</v>
      </c>
      <c r="K414" s="749" t="s">
        <v>891</v>
      </c>
      <c r="L414" s="752">
        <v>225.185</v>
      </c>
      <c r="M414" s="752">
        <v>2</v>
      </c>
      <c r="N414" s="753">
        <v>450.37</v>
      </c>
    </row>
    <row r="415" spans="1:14" ht="14.4" customHeight="1" x14ac:dyDescent="0.3">
      <c r="A415" s="747" t="s">
        <v>588</v>
      </c>
      <c r="B415" s="748" t="s">
        <v>589</v>
      </c>
      <c r="C415" s="749" t="s">
        <v>606</v>
      </c>
      <c r="D415" s="750" t="s">
        <v>607</v>
      </c>
      <c r="E415" s="751">
        <v>50113001</v>
      </c>
      <c r="F415" s="750" t="s">
        <v>621</v>
      </c>
      <c r="G415" s="749" t="s">
        <v>638</v>
      </c>
      <c r="H415" s="749">
        <v>844651</v>
      </c>
      <c r="I415" s="749">
        <v>101205</v>
      </c>
      <c r="J415" s="749" t="s">
        <v>893</v>
      </c>
      <c r="K415" s="749" t="s">
        <v>662</v>
      </c>
      <c r="L415" s="752">
        <v>86.680000000000064</v>
      </c>
      <c r="M415" s="752">
        <v>1</v>
      </c>
      <c r="N415" s="753">
        <v>86.680000000000064</v>
      </c>
    </row>
    <row r="416" spans="1:14" ht="14.4" customHeight="1" x14ac:dyDescent="0.3">
      <c r="A416" s="747" t="s">
        <v>588</v>
      </c>
      <c r="B416" s="748" t="s">
        <v>589</v>
      </c>
      <c r="C416" s="749" t="s">
        <v>606</v>
      </c>
      <c r="D416" s="750" t="s">
        <v>607</v>
      </c>
      <c r="E416" s="751">
        <v>50113001</v>
      </c>
      <c r="F416" s="750" t="s">
        <v>621</v>
      </c>
      <c r="G416" s="749" t="s">
        <v>638</v>
      </c>
      <c r="H416" s="749">
        <v>849831</v>
      </c>
      <c r="I416" s="749">
        <v>162008</v>
      </c>
      <c r="J416" s="749" t="s">
        <v>1182</v>
      </c>
      <c r="K416" s="749" t="s">
        <v>851</v>
      </c>
      <c r="L416" s="752">
        <v>172.02</v>
      </c>
      <c r="M416" s="752">
        <v>1</v>
      </c>
      <c r="N416" s="753">
        <v>172.02</v>
      </c>
    </row>
    <row r="417" spans="1:14" ht="14.4" customHeight="1" x14ac:dyDescent="0.3">
      <c r="A417" s="747" t="s">
        <v>588</v>
      </c>
      <c r="B417" s="748" t="s">
        <v>589</v>
      </c>
      <c r="C417" s="749" t="s">
        <v>606</v>
      </c>
      <c r="D417" s="750" t="s">
        <v>607</v>
      </c>
      <c r="E417" s="751">
        <v>50113001</v>
      </c>
      <c r="F417" s="750" t="s">
        <v>621</v>
      </c>
      <c r="G417" s="749" t="s">
        <v>622</v>
      </c>
      <c r="H417" s="749">
        <v>845758</v>
      </c>
      <c r="I417" s="749">
        <v>280</v>
      </c>
      <c r="J417" s="749" t="s">
        <v>1183</v>
      </c>
      <c r="K417" s="749" t="s">
        <v>1184</v>
      </c>
      <c r="L417" s="752">
        <v>34.265000000000008</v>
      </c>
      <c r="M417" s="752">
        <v>2</v>
      </c>
      <c r="N417" s="753">
        <v>68.530000000000015</v>
      </c>
    </row>
    <row r="418" spans="1:14" ht="14.4" customHeight="1" x14ac:dyDescent="0.3">
      <c r="A418" s="747" t="s">
        <v>588</v>
      </c>
      <c r="B418" s="748" t="s">
        <v>589</v>
      </c>
      <c r="C418" s="749" t="s">
        <v>606</v>
      </c>
      <c r="D418" s="750" t="s">
        <v>607</v>
      </c>
      <c r="E418" s="751">
        <v>50113001</v>
      </c>
      <c r="F418" s="750" t="s">
        <v>621</v>
      </c>
      <c r="G418" s="749" t="s">
        <v>638</v>
      </c>
      <c r="H418" s="749">
        <v>191280</v>
      </c>
      <c r="I418" s="749">
        <v>91280</v>
      </c>
      <c r="J418" s="749" t="s">
        <v>1185</v>
      </c>
      <c r="K418" s="749" t="s">
        <v>1186</v>
      </c>
      <c r="L418" s="752">
        <v>61.010000000000026</v>
      </c>
      <c r="M418" s="752">
        <v>1</v>
      </c>
      <c r="N418" s="753">
        <v>61.010000000000026</v>
      </c>
    </row>
    <row r="419" spans="1:14" ht="14.4" customHeight="1" x14ac:dyDescent="0.3">
      <c r="A419" s="747" t="s">
        <v>588</v>
      </c>
      <c r="B419" s="748" t="s">
        <v>589</v>
      </c>
      <c r="C419" s="749" t="s">
        <v>606</v>
      </c>
      <c r="D419" s="750" t="s">
        <v>607</v>
      </c>
      <c r="E419" s="751">
        <v>50113001</v>
      </c>
      <c r="F419" s="750" t="s">
        <v>621</v>
      </c>
      <c r="G419" s="749" t="s">
        <v>622</v>
      </c>
      <c r="H419" s="749">
        <v>114957</v>
      </c>
      <c r="I419" s="749">
        <v>14957</v>
      </c>
      <c r="J419" s="749" t="s">
        <v>903</v>
      </c>
      <c r="K419" s="749" t="s">
        <v>904</v>
      </c>
      <c r="L419" s="752">
        <v>40.07</v>
      </c>
      <c r="M419" s="752">
        <v>1</v>
      </c>
      <c r="N419" s="753">
        <v>40.07</v>
      </c>
    </row>
    <row r="420" spans="1:14" ht="14.4" customHeight="1" x14ac:dyDescent="0.3">
      <c r="A420" s="747" t="s">
        <v>588</v>
      </c>
      <c r="B420" s="748" t="s">
        <v>589</v>
      </c>
      <c r="C420" s="749" t="s">
        <v>606</v>
      </c>
      <c r="D420" s="750" t="s">
        <v>607</v>
      </c>
      <c r="E420" s="751">
        <v>50113001</v>
      </c>
      <c r="F420" s="750" t="s">
        <v>621</v>
      </c>
      <c r="G420" s="749" t="s">
        <v>622</v>
      </c>
      <c r="H420" s="749">
        <v>114958</v>
      </c>
      <c r="I420" s="749">
        <v>14958</v>
      </c>
      <c r="J420" s="749" t="s">
        <v>1187</v>
      </c>
      <c r="K420" s="749" t="s">
        <v>1188</v>
      </c>
      <c r="L420" s="752">
        <v>33.11</v>
      </c>
      <c r="M420" s="752">
        <v>1</v>
      </c>
      <c r="N420" s="753">
        <v>33.11</v>
      </c>
    </row>
    <row r="421" spans="1:14" ht="14.4" customHeight="1" x14ac:dyDescent="0.3">
      <c r="A421" s="747" t="s">
        <v>588</v>
      </c>
      <c r="B421" s="748" t="s">
        <v>589</v>
      </c>
      <c r="C421" s="749" t="s">
        <v>606</v>
      </c>
      <c r="D421" s="750" t="s">
        <v>607</v>
      </c>
      <c r="E421" s="751">
        <v>50113001</v>
      </c>
      <c r="F421" s="750" t="s">
        <v>621</v>
      </c>
      <c r="G421" s="749" t="s">
        <v>638</v>
      </c>
      <c r="H421" s="749">
        <v>145583</v>
      </c>
      <c r="I421" s="749">
        <v>145583</v>
      </c>
      <c r="J421" s="749" t="s">
        <v>1189</v>
      </c>
      <c r="K421" s="749" t="s">
        <v>906</v>
      </c>
      <c r="L421" s="752">
        <v>164.2</v>
      </c>
      <c r="M421" s="752">
        <v>1</v>
      </c>
      <c r="N421" s="753">
        <v>164.2</v>
      </c>
    </row>
    <row r="422" spans="1:14" ht="14.4" customHeight="1" x14ac:dyDescent="0.3">
      <c r="A422" s="747" t="s">
        <v>588</v>
      </c>
      <c r="B422" s="748" t="s">
        <v>589</v>
      </c>
      <c r="C422" s="749" t="s">
        <v>606</v>
      </c>
      <c r="D422" s="750" t="s">
        <v>607</v>
      </c>
      <c r="E422" s="751">
        <v>50113001</v>
      </c>
      <c r="F422" s="750" t="s">
        <v>621</v>
      </c>
      <c r="G422" s="749" t="s">
        <v>638</v>
      </c>
      <c r="H422" s="749">
        <v>215904</v>
      </c>
      <c r="I422" s="749">
        <v>215904</v>
      </c>
      <c r="J422" s="749" t="s">
        <v>1190</v>
      </c>
      <c r="K422" s="749" t="s">
        <v>1191</v>
      </c>
      <c r="L422" s="752">
        <v>120.25</v>
      </c>
      <c r="M422" s="752">
        <v>1</v>
      </c>
      <c r="N422" s="753">
        <v>120.25</v>
      </c>
    </row>
    <row r="423" spans="1:14" ht="14.4" customHeight="1" x14ac:dyDescent="0.3">
      <c r="A423" s="747" t="s">
        <v>588</v>
      </c>
      <c r="B423" s="748" t="s">
        <v>589</v>
      </c>
      <c r="C423" s="749" t="s">
        <v>606</v>
      </c>
      <c r="D423" s="750" t="s">
        <v>607</v>
      </c>
      <c r="E423" s="751">
        <v>50113001</v>
      </c>
      <c r="F423" s="750" t="s">
        <v>621</v>
      </c>
      <c r="G423" s="749" t="s">
        <v>622</v>
      </c>
      <c r="H423" s="749">
        <v>58159</v>
      </c>
      <c r="I423" s="749">
        <v>58159</v>
      </c>
      <c r="J423" s="749" t="s">
        <v>1192</v>
      </c>
      <c r="K423" s="749" t="s">
        <v>1193</v>
      </c>
      <c r="L423" s="752">
        <v>67.390000000000015</v>
      </c>
      <c r="M423" s="752">
        <v>1</v>
      </c>
      <c r="N423" s="753">
        <v>67.390000000000015</v>
      </c>
    </row>
    <row r="424" spans="1:14" ht="14.4" customHeight="1" x14ac:dyDescent="0.3">
      <c r="A424" s="747" t="s">
        <v>588</v>
      </c>
      <c r="B424" s="748" t="s">
        <v>589</v>
      </c>
      <c r="C424" s="749" t="s">
        <v>606</v>
      </c>
      <c r="D424" s="750" t="s">
        <v>607</v>
      </c>
      <c r="E424" s="751">
        <v>50113001</v>
      </c>
      <c r="F424" s="750" t="s">
        <v>621</v>
      </c>
      <c r="G424" s="749" t="s">
        <v>622</v>
      </c>
      <c r="H424" s="749">
        <v>191032</v>
      </c>
      <c r="I424" s="749">
        <v>91032</v>
      </c>
      <c r="J424" s="749" t="s">
        <v>909</v>
      </c>
      <c r="K424" s="749" t="s">
        <v>910</v>
      </c>
      <c r="L424" s="752">
        <v>29.854999999999997</v>
      </c>
      <c r="M424" s="752">
        <v>4</v>
      </c>
      <c r="N424" s="753">
        <v>119.41999999999999</v>
      </c>
    </row>
    <row r="425" spans="1:14" ht="14.4" customHeight="1" x14ac:dyDescent="0.3">
      <c r="A425" s="747" t="s">
        <v>588</v>
      </c>
      <c r="B425" s="748" t="s">
        <v>589</v>
      </c>
      <c r="C425" s="749" t="s">
        <v>606</v>
      </c>
      <c r="D425" s="750" t="s">
        <v>607</v>
      </c>
      <c r="E425" s="751">
        <v>50113001</v>
      </c>
      <c r="F425" s="750" t="s">
        <v>621</v>
      </c>
      <c r="G425" s="749" t="s">
        <v>622</v>
      </c>
      <c r="H425" s="749">
        <v>845908</v>
      </c>
      <c r="I425" s="749">
        <v>122520</v>
      </c>
      <c r="J425" s="749" t="s">
        <v>913</v>
      </c>
      <c r="K425" s="749" t="s">
        <v>1194</v>
      </c>
      <c r="L425" s="752">
        <v>82.390000000000057</v>
      </c>
      <c r="M425" s="752">
        <v>1</v>
      </c>
      <c r="N425" s="753">
        <v>82.390000000000057</v>
      </c>
    </row>
    <row r="426" spans="1:14" ht="14.4" customHeight="1" x14ac:dyDescent="0.3">
      <c r="A426" s="747" t="s">
        <v>588</v>
      </c>
      <c r="B426" s="748" t="s">
        <v>589</v>
      </c>
      <c r="C426" s="749" t="s">
        <v>606</v>
      </c>
      <c r="D426" s="750" t="s">
        <v>607</v>
      </c>
      <c r="E426" s="751">
        <v>50113001</v>
      </c>
      <c r="F426" s="750" t="s">
        <v>621</v>
      </c>
      <c r="G426" s="749" t="s">
        <v>638</v>
      </c>
      <c r="H426" s="749">
        <v>156503</v>
      </c>
      <c r="I426" s="749">
        <v>56503</v>
      </c>
      <c r="J426" s="749" t="s">
        <v>1195</v>
      </c>
      <c r="K426" s="749" t="s">
        <v>1196</v>
      </c>
      <c r="L426" s="752">
        <v>49.32</v>
      </c>
      <c r="M426" s="752">
        <v>1</v>
      </c>
      <c r="N426" s="753">
        <v>49.32</v>
      </c>
    </row>
    <row r="427" spans="1:14" ht="14.4" customHeight="1" x14ac:dyDescent="0.3">
      <c r="A427" s="747" t="s">
        <v>588</v>
      </c>
      <c r="B427" s="748" t="s">
        <v>589</v>
      </c>
      <c r="C427" s="749" t="s">
        <v>606</v>
      </c>
      <c r="D427" s="750" t="s">
        <v>607</v>
      </c>
      <c r="E427" s="751">
        <v>50113001</v>
      </c>
      <c r="F427" s="750" t="s">
        <v>621</v>
      </c>
      <c r="G427" s="749" t="s">
        <v>638</v>
      </c>
      <c r="H427" s="749">
        <v>109709</v>
      </c>
      <c r="I427" s="749">
        <v>9709</v>
      </c>
      <c r="J427" s="749" t="s">
        <v>921</v>
      </c>
      <c r="K427" s="749" t="s">
        <v>922</v>
      </c>
      <c r="L427" s="752">
        <v>73.814615384615379</v>
      </c>
      <c r="M427" s="752">
        <v>39</v>
      </c>
      <c r="N427" s="753">
        <v>2878.7699999999995</v>
      </c>
    </row>
    <row r="428" spans="1:14" ht="14.4" customHeight="1" x14ac:dyDescent="0.3">
      <c r="A428" s="747" t="s">
        <v>588</v>
      </c>
      <c r="B428" s="748" t="s">
        <v>589</v>
      </c>
      <c r="C428" s="749" t="s">
        <v>606</v>
      </c>
      <c r="D428" s="750" t="s">
        <v>607</v>
      </c>
      <c r="E428" s="751">
        <v>50113001</v>
      </c>
      <c r="F428" s="750" t="s">
        <v>621</v>
      </c>
      <c r="G428" s="749" t="s">
        <v>622</v>
      </c>
      <c r="H428" s="749">
        <v>848866</v>
      </c>
      <c r="I428" s="749">
        <v>119654</v>
      </c>
      <c r="J428" s="749" t="s">
        <v>923</v>
      </c>
      <c r="K428" s="749" t="s">
        <v>925</v>
      </c>
      <c r="L428" s="752">
        <v>255.77200000000002</v>
      </c>
      <c r="M428" s="752">
        <v>5</v>
      </c>
      <c r="N428" s="753">
        <v>1278.8600000000001</v>
      </c>
    </row>
    <row r="429" spans="1:14" ht="14.4" customHeight="1" x14ac:dyDescent="0.3">
      <c r="A429" s="747" t="s">
        <v>588</v>
      </c>
      <c r="B429" s="748" t="s">
        <v>589</v>
      </c>
      <c r="C429" s="749" t="s">
        <v>606</v>
      </c>
      <c r="D429" s="750" t="s">
        <v>607</v>
      </c>
      <c r="E429" s="751">
        <v>50113001</v>
      </c>
      <c r="F429" s="750" t="s">
        <v>621</v>
      </c>
      <c r="G429" s="749" t="s">
        <v>590</v>
      </c>
      <c r="H429" s="749">
        <v>193016</v>
      </c>
      <c r="I429" s="749">
        <v>93016</v>
      </c>
      <c r="J429" s="749" t="s">
        <v>1197</v>
      </c>
      <c r="K429" s="749" t="s">
        <v>1198</v>
      </c>
      <c r="L429" s="752">
        <v>88.249999999999943</v>
      </c>
      <c r="M429" s="752">
        <v>1</v>
      </c>
      <c r="N429" s="753">
        <v>88.249999999999943</v>
      </c>
    </row>
    <row r="430" spans="1:14" ht="14.4" customHeight="1" x14ac:dyDescent="0.3">
      <c r="A430" s="747" t="s">
        <v>588</v>
      </c>
      <c r="B430" s="748" t="s">
        <v>589</v>
      </c>
      <c r="C430" s="749" t="s">
        <v>606</v>
      </c>
      <c r="D430" s="750" t="s">
        <v>607</v>
      </c>
      <c r="E430" s="751">
        <v>50113001</v>
      </c>
      <c r="F430" s="750" t="s">
        <v>621</v>
      </c>
      <c r="G430" s="749" t="s">
        <v>622</v>
      </c>
      <c r="H430" s="749">
        <v>195459</v>
      </c>
      <c r="I430" s="749">
        <v>95459</v>
      </c>
      <c r="J430" s="749" t="s">
        <v>1199</v>
      </c>
      <c r="K430" s="749" t="s">
        <v>1200</v>
      </c>
      <c r="L430" s="752">
        <v>74.72399999999999</v>
      </c>
      <c r="M430" s="752">
        <v>5</v>
      </c>
      <c r="N430" s="753">
        <v>373.61999999999995</v>
      </c>
    </row>
    <row r="431" spans="1:14" ht="14.4" customHeight="1" x14ac:dyDescent="0.3">
      <c r="A431" s="747" t="s">
        <v>588</v>
      </c>
      <c r="B431" s="748" t="s">
        <v>589</v>
      </c>
      <c r="C431" s="749" t="s">
        <v>606</v>
      </c>
      <c r="D431" s="750" t="s">
        <v>607</v>
      </c>
      <c r="E431" s="751">
        <v>50113001</v>
      </c>
      <c r="F431" s="750" t="s">
        <v>621</v>
      </c>
      <c r="G431" s="749" t="s">
        <v>622</v>
      </c>
      <c r="H431" s="749">
        <v>103688</v>
      </c>
      <c r="I431" s="749">
        <v>3688</v>
      </c>
      <c r="J431" s="749" t="s">
        <v>930</v>
      </c>
      <c r="K431" s="749" t="s">
        <v>931</v>
      </c>
      <c r="L431" s="752">
        <v>58.173589743589751</v>
      </c>
      <c r="M431" s="752">
        <v>39</v>
      </c>
      <c r="N431" s="753">
        <v>2268.7700000000004</v>
      </c>
    </row>
    <row r="432" spans="1:14" ht="14.4" customHeight="1" x14ac:dyDescent="0.3">
      <c r="A432" s="747" t="s">
        <v>588</v>
      </c>
      <c r="B432" s="748" t="s">
        <v>589</v>
      </c>
      <c r="C432" s="749" t="s">
        <v>606</v>
      </c>
      <c r="D432" s="750" t="s">
        <v>607</v>
      </c>
      <c r="E432" s="751">
        <v>50113001</v>
      </c>
      <c r="F432" s="750" t="s">
        <v>621</v>
      </c>
      <c r="G432" s="749" t="s">
        <v>622</v>
      </c>
      <c r="H432" s="749">
        <v>100610</v>
      </c>
      <c r="I432" s="749">
        <v>610</v>
      </c>
      <c r="J432" s="749" t="s">
        <v>932</v>
      </c>
      <c r="K432" s="749" t="s">
        <v>933</v>
      </c>
      <c r="L432" s="752">
        <v>64.189230769230761</v>
      </c>
      <c r="M432" s="752">
        <v>13</v>
      </c>
      <c r="N432" s="753">
        <v>834.45999999999992</v>
      </c>
    </row>
    <row r="433" spans="1:14" ht="14.4" customHeight="1" x14ac:dyDescent="0.3">
      <c r="A433" s="747" t="s">
        <v>588</v>
      </c>
      <c r="B433" s="748" t="s">
        <v>589</v>
      </c>
      <c r="C433" s="749" t="s">
        <v>606</v>
      </c>
      <c r="D433" s="750" t="s">
        <v>607</v>
      </c>
      <c r="E433" s="751">
        <v>50113001</v>
      </c>
      <c r="F433" s="750" t="s">
        <v>621</v>
      </c>
      <c r="G433" s="749" t="s">
        <v>622</v>
      </c>
      <c r="H433" s="749">
        <v>500472</v>
      </c>
      <c r="I433" s="749">
        <v>180169</v>
      </c>
      <c r="J433" s="749" t="s">
        <v>1201</v>
      </c>
      <c r="K433" s="749" t="s">
        <v>1202</v>
      </c>
      <c r="L433" s="752">
        <v>114.93</v>
      </c>
      <c r="M433" s="752">
        <v>1</v>
      </c>
      <c r="N433" s="753">
        <v>114.93</v>
      </c>
    </row>
    <row r="434" spans="1:14" ht="14.4" customHeight="1" x14ac:dyDescent="0.3">
      <c r="A434" s="747" t="s">
        <v>588</v>
      </c>
      <c r="B434" s="748" t="s">
        <v>589</v>
      </c>
      <c r="C434" s="749" t="s">
        <v>606</v>
      </c>
      <c r="D434" s="750" t="s">
        <v>607</v>
      </c>
      <c r="E434" s="751">
        <v>50113001</v>
      </c>
      <c r="F434" s="750" t="s">
        <v>621</v>
      </c>
      <c r="G434" s="749" t="s">
        <v>638</v>
      </c>
      <c r="H434" s="749">
        <v>158191</v>
      </c>
      <c r="I434" s="749">
        <v>158191</v>
      </c>
      <c r="J434" s="749" t="s">
        <v>938</v>
      </c>
      <c r="K434" s="749" t="s">
        <v>939</v>
      </c>
      <c r="L434" s="752">
        <v>66.423333333333332</v>
      </c>
      <c r="M434" s="752">
        <v>3</v>
      </c>
      <c r="N434" s="753">
        <v>199.27</v>
      </c>
    </row>
    <row r="435" spans="1:14" ht="14.4" customHeight="1" x14ac:dyDescent="0.3">
      <c r="A435" s="747" t="s">
        <v>588</v>
      </c>
      <c r="B435" s="748" t="s">
        <v>589</v>
      </c>
      <c r="C435" s="749" t="s">
        <v>606</v>
      </c>
      <c r="D435" s="750" t="s">
        <v>607</v>
      </c>
      <c r="E435" s="751">
        <v>50113001</v>
      </c>
      <c r="F435" s="750" t="s">
        <v>621</v>
      </c>
      <c r="G435" s="749" t="s">
        <v>622</v>
      </c>
      <c r="H435" s="749">
        <v>184360</v>
      </c>
      <c r="I435" s="749">
        <v>84360</v>
      </c>
      <c r="J435" s="749" t="s">
        <v>940</v>
      </c>
      <c r="K435" s="749" t="s">
        <v>941</v>
      </c>
      <c r="L435" s="752">
        <v>130.26999999999998</v>
      </c>
      <c r="M435" s="752">
        <v>1</v>
      </c>
      <c r="N435" s="753">
        <v>130.26999999999998</v>
      </c>
    </row>
    <row r="436" spans="1:14" ht="14.4" customHeight="1" x14ac:dyDescent="0.3">
      <c r="A436" s="747" t="s">
        <v>588</v>
      </c>
      <c r="B436" s="748" t="s">
        <v>589</v>
      </c>
      <c r="C436" s="749" t="s">
        <v>606</v>
      </c>
      <c r="D436" s="750" t="s">
        <v>607</v>
      </c>
      <c r="E436" s="751">
        <v>50113001</v>
      </c>
      <c r="F436" s="750" t="s">
        <v>621</v>
      </c>
      <c r="G436" s="749" t="s">
        <v>622</v>
      </c>
      <c r="H436" s="749">
        <v>154815</v>
      </c>
      <c r="I436" s="749">
        <v>154815</v>
      </c>
      <c r="J436" s="749" t="s">
        <v>1203</v>
      </c>
      <c r="K436" s="749" t="s">
        <v>1204</v>
      </c>
      <c r="L436" s="752">
        <v>107.92999999999999</v>
      </c>
      <c r="M436" s="752">
        <v>1</v>
      </c>
      <c r="N436" s="753">
        <v>107.92999999999999</v>
      </c>
    </row>
    <row r="437" spans="1:14" ht="14.4" customHeight="1" x14ac:dyDescent="0.3">
      <c r="A437" s="747" t="s">
        <v>588</v>
      </c>
      <c r="B437" s="748" t="s">
        <v>589</v>
      </c>
      <c r="C437" s="749" t="s">
        <v>606</v>
      </c>
      <c r="D437" s="750" t="s">
        <v>607</v>
      </c>
      <c r="E437" s="751">
        <v>50113001</v>
      </c>
      <c r="F437" s="750" t="s">
        <v>621</v>
      </c>
      <c r="G437" s="749" t="s">
        <v>622</v>
      </c>
      <c r="H437" s="749">
        <v>175025</v>
      </c>
      <c r="I437" s="749">
        <v>75025</v>
      </c>
      <c r="J437" s="749" t="s">
        <v>1205</v>
      </c>
      <c r="K437" s="749" t="s">
        <v>1206</v>
      </c>
      <c r="L437" s="752">
        <v>36.74</v>
      </c>
      <c r="M437" s="752">
        <v>2</v>
      </c>
      <c r="N437" s="753">
        <v>73.48</v>
      </c>
    </row>
    <row r="438" spans="1:14" ht="14.4" customHeight="1" x14ac:dyDescent="0.3">
      <c r="A438" s="747" t="s">
        <v>588</v>
      </c>
      <c r="B438" s="748" t="s">
        <v>589</v>
      </c>
      <c r="C438" s="749" t="s">
        <v>606</v>
      </c>
      <c r="D438" s="750" t="s">
        <v>607</v>
      </c>
      <c r="E438" s="751">
        <v>50113001</v>
      </c>
      <c r="F438" s="750" t="s">
        <v>621</v>
      </c>
      <c r="G438" s="749" t="s">
        <v>622</v>
      </c>
      <c r="H438" s="749">
        <v>148578</v>
      </c>
      <c r="I438" s="749">
        <v>48578</v>
      </c>
      <c r="J438" s="749" t="s">
        <v>944</v>
      </c>
      <c r="K438" s="749" t="s">
        <v>945</v>
      </c>
      <c r="L438" s="752">
        <v>54.980000000000004</v>
      </c>
      <c r="M438" s="752">
        <v>2</v>
      </c>
      <c r="N438" s="753">
        <v>109.96000000000001</v>
      </c>
    </row>
    <row r="439" spans="1:14" ht="14.4" customHeight="1" x14ac:dyDescent="0.3">
      <c r="A439" s="747" t="s">
        <v>588</v>
      </c>
      <c r="B439" s="748" t="s">
        <v>589</v>
      </c>
      <c r="C439" s="749" t="s">
        <v>606</v>
      </c>
      <c r="D439" s="750" t="s">
        <v>607</v>
      </c>
      <c r="E439" s="751">
        <v>50113001</v>
      </c>
      <c r="F439" s="750" t="s">
        <v>621</v>
      </c>
      <c r="G439" s="749" t="s">
        <v>590</v>
      </c>
      <c r="H439" s="749">
        <v>206521</v>
      </c>
      <c r="I439" s="749">
        <v>206521</v>
      </c>
      <c r="J439" s="749" t="s">
        <v>1207</v>
      </c>
      <c r="K439" s="749" t="s">
        <v>679</v>
      </c>
      <c r="L439" s="752">
        <v>195.06</v>
      </c>
      <c r="M439" s="752">
        <v>1</v>
      </c>
      <c r="N439" s="753">
        <v>195.06</v>
      </c>
    </row>
    <row r="440" spans="1:14" ht="14.4" customHeight="1" x14ac:dyDescent="0.3">
      <c r="A440" s="747" t="s">
        <v>588</v>
      </c>
      <c r="B440" s="748" t="s">
        <v>589</v>
      </c>
      <c r="C440" s="749" t="s">
        <v>606</v>
      </c>
      <c r="D440" s="750" t="s">
        <v>607</v>
      </c>
      <c r="E440" s="751">
        <v>50113001</v>
      </c>
      <c r="F440" s="750" t="s">
        <v>621</v>
      </c>
      <c r="G440" s="749" t="s">
        <v>622</v>
      </c>
      <c r="H440" s="749">
        <v>109847</v>
      </c>
      <c r="I440" s="749">
        <v>9847</v>
      </c>
      <c r="J440" s="749" t="s">
        <v>947</v>
      </c>
      <c r="K440" s="749" t="s">
        <v>948</v>
      </c>
      <c r="L440" s="752">
        <v>41.156666666666673</v>
      </c>
      <c r="M440" s="752">
        <v>3</v>
      </c>
      <c r="N440" s="753">
        <v>123.47000000000003</v>
      </c>
    </row>
    <row r="441" spans="1:14" ht="14.4" customHeight="1" x14ac:dyDescent="0.3">
      <c r="A441" s="747" t="s">
        <v>588</v>
      </c>
      <c r="B441" s="748" t="s">
        <v>589</v>
      </c>
      <c r="C441" s="749" t="s">
        <v>606</v>
      </c>
      <c r="D441" s="750" t="s">
        <v>607</v>
      </c>
      <c r="E441" s="751">
        <v>50113001</v>
      </c>
      <c r="F441" s="750" t="s">
        <v>621</v>
      </c>
      <c r="G441" s="749" t="s">
        <v>622</v>
      </c>
      <c r="H441" s="749">
        <v>191836</v>
      </c>
      <c r="I441" s="749">
        <v>91836</v>
      </c>
      <c r="J441" s="749" t="s">
        <v>947</v>
      </c>
      <c r="K441" s="749" t="s">
        <v>1208</v>
      </c>
      <c r="L441" s="752">
        <v>44.969999999999992</v>
      </c>
      <c r="M441" s="752">
        <v>1</v>
      </c>
      <c r="N441" s="753">
        <v>44.969999999999992</v>
      </c>
    </row>
    <row r="442" spans="1:14" ht="14.4" customHeight="1" x14ac:dyDescent="0.3">
      <c r="A442" s="747" t="s">
        <v>588</v>
      </c>
      <c r="B442" s="748" t="s">
        <v>589</v>
      </c>
      <c r="C442" s="749" t="s">
        <v>606</v>
      </c>
      <c r="D442" s="750" t="s">
        <v>607</v>
      </c>
      <c r="E442" s="751">
        <v>50113001</v>
      </c>
      <c r="F442" s="750" t="s">
        <v>621</v>
      </c>
      <c r="G442" s="749" t="s">
        <v>590</v>
      </c>
      <c r="H442" s="749">
        <v>204666</v>
      </c>
      <c r="I442" s="749">
        <v>204666</v>
      </c>
      <c r="J442" s="749" t="s">
        <v>1209</v>
      </c>
      <c r="K442" s="749" t="s">
        <v>825</v>
      </c>
      <c r="L442" s="752">
        <v>25.449999999999996</v>
      </c>
      <c r="M442" s="752">
        <v>1</v>
      </c>
      <c r="N442" s="753">
        <v>25.449999999999996</v>
      </c>
    </row>
    <row r="443" spans="1:14" ht="14.4" customHeight="1" x14ac:dyDescent="0.3">
      <c r="A443" s="747" t="s">
        <v>588</v>
      </c>
      <c r="B443" s="748" t="s">
        <v>589</v>
      </c>
      <c r="C443" s="749" t="s">
        <v>606</v>
      </c>
      <c r="D443" s="750" t="s">
        <v>607</v>
      </c>
      <c r="E443" s="751">
        <v>50113001</v>
      </c>
      <c r="F443" s="750" t="s">
        <v>621</v>
      </c>
      <c r="G443" s="749" t="s">
        <v>622</v>
      </c>
      <c r="H443" s="749">
        <v>159673</v>
      </c>
      <c r="I443" s="749">
        <v>59673</v>
      </c>
      <c r="J443" s="749" t="s">
        <v>950</v>
      </c>
      <c r="K443" s="749" t="s">
        <v>952</v>
      </c>
      <c r="L443" s="752">
        <v>71.830000000000013</v>
      </c>
      <c r="M443" s="752">
        <v>1</v>
      </c>
      <c r="N443" s="753">
        <v>71.830000000000013</v>
      </c>
    </row>
    <row r="444" spans="1:14" ht="14.4" customHeight="1" x14ac:dyDescent="0.3">
      <c r="A444" s="747" t="s">
        <v>588</v>
      </c>
      <c r="B444" s="748" t="s">
        <v>589</v>
      </c>
      <c r="C444" s="749" t="s">
        <v>606</v>
      </c>
      <c r="D444" s="750" t="s">
        <v>607</v>
      </c>
      <c r="E444" s="751">
        <v>50113001</v>
      </c>
      <c r="F444" s="750" t="s">
        <v>621</v>
      </c>
      <c r="G444" s="749" t="s">
        <v>622</v>
      </c>
      <c r="H444" s="749">
        <v>850072</v>
      </c>
      <c r="I444" s="749">
        <v>162502</v>
      </c>
      <c r="J444" s="749" t="s">
        <v>957</v>
      </c>
      <c r="K444" s="749" t="s">
        <v>958</v>
      </c>
      <c r="L444" s="752">
        <v>56.100000000000009</v>
      </c>
      <c r="M444" s="752">
        <v>2</v>
      </c>
      <c r="N444" s="753">
        <v>112.20000000000002</v>
      </c>
    </row>
    <row r="445" spans="1:14" ht="14.4" customHeight="1" x14ac:dyDescent="0.3">
      <c r="A445" s="747" t="s">
        <v>588</v>
      </c>
      <c r="B445" s="748" t="s">
        <v>589</v>
      </c>
      <c r="C445" s="749" t="s">
        <v>606</v>
      </c>
      <c r="D445" s="750" t="s">
        <v>607</v>
      </c>
      <c r="E445" s="751">
        <v>50113001</v>
      </c>
      <c r="F445" s="750" t="s">
        <v>621</v>
      </c>
      <c r="G445" s="749" t="s">
        <v>638</v>
      </c>
      <c r="H445" s="749">
        <v>56976</v>
      </c>
      <c r="I445" s="749">
        <v>56976</v>
      </c>
      <c r="J445" s="749" t="s">
        <v>1210</v>
      </c>
      <c r="K445" s="749" t="s">
        <v>1211</v>
      </c>
      <c r="L445" s="752">
        <v>11.84</v>
      </c>
      <c r="M445" s="752">
        <v>1</v>
      </c>
      <c r="N445" s="753">
        <v>11.84</v>
      </c>
    </row>
    <row r="446" spans="1:14" ht="14.4" customHeight="1" x14ac:dyDescent="0.3">
      <c r="A446" s="747" t="s">
        <v>588</v>
      </c>
      <c r="B446" s="748" t="s">
        <v>589</v>
      </c>
      <c r="C446" s="749" t="s">
        <v>606</v>
      </c>
      <c r="D446" s="750" t="s">
        <v>607</v>
      </c>
      <c r="E446" s="751">
        <v>50113001</v>
      </c>
      <c r="F446" s="750" t="s">
        <v>621</v>
      </c>
      <c r="G446" s="749" t="s">
        <v>622</v>
      </c>
      <c r="H446" s="749">
        <v>154094</v>
      </c>
      <c r="I446" s="749">
        <v>54094</v>
      </c>
      <c r="J446" s="749" t="s">
        <v>1212</v>
      </c>
      <c r="K446" s="749" t="s">
        <v>1213</v>
      </c>
      <c r="L446" s="752">
        <v>112.15</v>
      </c>
      <c r="M446" s="752">
        <v>1</v>
      </c>
      <c r="N446" s="753">
        <v>112.15</v>
      </c>
    </row>
    <row r="447" spans="1:14" ht="14.4" customHeight="1" x14ac:dyDescent="0.3">
      <c r="A447" s="747" t="s">
        <v>588</v>
      </c>
      <c r="B447" s="748" t="s">
        <v>589</v>
      </c>
      <c r="C447" s="749" t="s">
        <v>606</v>
      </c>
      <c r="D447" s="750" t="s">
        <v>607</v>
      </c>
      <c r="E447" s="751">
        <v>50113001</v>
      </c>
      <c r="F447" s="750" t="s">
        <v>621</v>
      </c>
      <c r="G447" s="749" t="s">
        <v>622</v>
      </c>
      <c r="H447" s="749">
        <v>188157</v>
      </c>
      <c r="I447" s="749">
        <v>188157</v>
      </c>
      <c r="J447" s="749" t="s">
        <v>1214</v>
      </c>
      <c r="K447" s="749" t="s">
        <v>1215</v>
      </c>
      <c r="L447" s="752">
        <v>99.330000000000055</v>
      </c>
      <c r="M447" s="752">
        <v>2</v>
      </c>
      <c r="N447" s="753">
        <v>198.66000000000011</v>
      </c>
    </row>
    <row r="448" spans="1:14" ht="14.4" customHeight="1" x14ac:dyDescent="0.3">
      <c r="A448" s="747" t="s">
        <v>588</v>
      </c>
      <c r="B448" s="748" t="s">
        <v>589</v>
      </c>
      <c r="C448" s="749" t="s">
        <v>606</v>
      </c>
      <c r="D448" s="750" t="s">
        <v>607</v>
      </c>
      <c r="E448" s="751">
        <v>50113001</v>
      </c>
      <c r="F448" s="750" t="s">
        <v>621</v>
      </c>
      <c r="G448" s="749" t="s">
        <v>622</v>
      </c>
      <c r="H448" s="749">
        <v>146621</v>
      </c>
      <c r="I448" s="749">
        <v>46621</v>
      </c>
      <c r="J448" s="749" t="s">
        <v>1216</v>
      </c>
      <c r="K448" s="749" t="s">
        <v>1217</v>
      </c>
      <c r="L448" s="752">
        <v>102.00999999999998</v>
      </c>
      <c r="M448" s="752">
        <v>1</v>
      </c>
      <c r="N448" s="753">
        <v>102.00999999999998</v>
      </c>
    </row>
    <row r="449" spans="1:14" ht="14.4" customHeight="1" x14ac:dyDescent="0.3">
      <c r="A449" s="747" t="s">
        <v>588</v>
      </c>
      <c r="B449" s="748" t="s">
        <v>589</v>
      </c>
      <c r="C449" s="749" t="s">
        <v>606</v>
      </c>
      <c r="D449" s="750" t="s">
        <v>607</v>
      </c>
      <c r="E449" s="751">
        <v>50113001</v>
      </c>
      <c r="F449" s="750" t="s">
        <v>621</v>
      </c>
      <c r="G449" s="749" t="s">
        <v>638</v>
      </c>
      <c r="H449" s="749">
        <v>849320</v>
      </c>
      <c r="I449" s="749">
        <v>134270</v>
      </c>
      <c r="J449" s="749" t="s">
        <v>1218</v>
      </c>
      <c r="K449" s="749" t="s">
        <v>968</v>
      </c>
      <c r="L449" s="752">
        <v>78.400000000000034</v>
      </c>
      <c r="M449" s="752">
        <v>1</v>
      </c>
      <c r="N449" s="753">
        <v>78.400000000000034</v>
      </c>
    </row>
    <row r="450" spans="1:14" ht="14.4" customHeight="1" x14ac:dyDescent="0.3">
      <c r="A450" s="747" t="s">
        <v>588</v>
      </c>
      <c r="B450" s="748" t="s">
        <v>589</v>
      </c>
      <c r="C450" s="749" t="s">
        <v>606</v>
      </c>
      <c r="D450" s="750" t="s">
        <v>607</v>
      </c>
      <c r="E450" s="751">
        <v>50113001</v>
      </c>
      <c r="F450" s="750" t="s">
        <v>621</v>
      </c>
      <c r="G450" s="749" t="s">
        <v>638</v>
      </c>
      <c r="H450" s="749">
        <v>845237</v>
      </c>
      <c r="I450" s="749">
        <v>125589</v>
      </c>
      <c r="J450" s="749" t="s">
        <v>1219</v>
      </c>
      <c r="K450" s="749" t="s">
        <v>1220</v>
      </c>
      <c r="L450" s="752">
        <v>55.19</v>
      </c>
      <c r="M450" s="752">
        <v>1</v>
      </c>
      <c r="N450" s="753">
        <v>55.19</v>
      </c>
    </row>
    <row r="451" spans="1:14" ht="14.4" customHeight="1" x14ac:dyDescent="0.3">
      <c r="A451" s="747" t="s">
        <v>588</v>
      </c>
      <c r="B451" s="748" t="s">
        <v>589</v>
      </c>
      <c r="C451" s="749" t="s">
        <v>606</v>
      </c>
      <c r="D451" s="750" t="s">
        <v>607</v>
      </c>
      <c r="E451" s="751">
        <v>50113001</v>
      </c>
      <c r="F451" s="750" t="s">
        <v>621</v>
      </c>
      <c r="G451" s="749" t="s">
        <v>590</v>
      </c>
      <c r="H451" s="749">
        <v>132638</v>
      </c>
      <c r="I451" s="749">
        <v>132638</v>
      </c>
      <c r="J451" s="749" t="s">
        <v>969</v>
      </c>
      <c r="K451" s="749" t="s">
        <v>970</v>
      </c>
      <c r="L451" s="752">
        <v>71.09999999999998</v>
      </c>
      <c r="M451" s="752">
        <v>1</v>
      </c>
      <c r="N451" s="753">
        <v>71.09999999999998</v>
      </c>
    </row>
    <row r="452" spans="1:14" ht="14.4" customHeight="1" x14ac:dyDescent="0.3">
      <c r="A452" s="747" t="s">
        <v>588</v>
      </c>
      <c r="B452" s="748" t="s">
        <v>589</v>
      </c>
      <c r="C452" s="749" t="s">
        <v>606</v>
      </c>
      <c r="D452" s="750" t="s">
        <v>607</v>
      </c>
      <c r="E452" s="751">
        <v>50113001</v>
      </c>
      <c r="F452" s="750" t="s">
        <v>621</v>
      </c>
      <c r="G452" s="749" t="s">
        <v>638</v>
      </c>
      <c r="H452" s="749">
        <v>131934</v>
      </c>
      <c r="I452" s="749">
        <v>31934</v>
      </c>
      <c r="J452" s="749" t="s">
        <v>971</v>
      </c>
      <c r="K452" s="749" t="s">
        <v>972</v>
      </c>
      <c r="L452" s="752">
        <v>49.943333333333349</v>
      </c>
      <c r="M452" s="752">
        <v>3</v>
      </c>
      <c r="N452" s="753">
        <v>149.83000000000004</v>
      </c>
    </row>
    <row r="453" spans="1:14" ht="14.4" customHeight="1" x14ac:dyDescent="0.3">
      <c r="A453" s="747" t="s">
        <v>588</v>
      </c>
      <c r="B453" s="748" t="s">
        <v>589</v>
      </c>
      <c r="C453" s="749" t="s">
        <v>606</v>
      </c>
      <c r="D453" s="750" t="s">
        <v>607</v>
      </c>
      <c r="E453" s="751">
        <v>50113001</v>
      </c>
      <c r="F453" s="750" t="s">
        <v>621</v>
      </c>
      <c r="G453" s="749" t="s">
        <v>638</v>
      </c>
      <c r="H453" s="749">
        <v>158380</v>
      </c>
      <c r="I453" s="749">
        <v>58380</v>
      </c>
      <c r="J453" s="749" t="s">
        <v>1221</v>
      </c>
      <c r="K453" s="749" t="s">
        <v>1222</v>
      </c>
      <c r="L453" s="752">
        <v>81.210000000000008</v>
      </c>
      <c r="M453" s="752">
        <v>1</v>
      </c>
      <c r="N453" s="753">
        <v>81.210000000000008</v>
      </c>
    </row>
    <row r="454" spans="1:14" ht="14.4" customHeight="1" x14ac:dyDescent="0.3">
      <c r="A454" s="747" t="s">
        <v>588</v>
      </c>
      <c r="B454" s="748" t="s">
        <v>589</v>
      </c>
      <c r="C454" s="749" t="s">
        <v>606</v>
      </c>
      <c r="D454" s="750" t="s">
        <v>607</v>
      </c>
      <c r="E454" s="751">
        <v>50113001</v>
      </c>
      <c r="F454" s="750" t="s">
        <v>621</v>
      </c>
      <c r="G454" s="749" t="s">
        <v>622</v>
      </c>
      <c r="H454" s="749">
        <v>103550</v>
      </c>
      <c r="I454" s="749">
        <v>3550</v>
      </c>
      <c r="J454" s="749" t="s">
        <v>975</v>
      </c>
      <c r="K454" s="749" t="s">
        <v>793</v>
      </c>
      <c r="L454" s="752">
        <v>39.86</v>
      </c>
      <c r="M454" s="752">
        <v>5</v>
      </c>
      <c r="N454" s="753">
        <v>199.3</v>
      </c>
    </row>
    <row r="455" spans="1:14" ht="14.4" customHeight="1" x14ac:dyDescent="0.3">
      <c r="A455" s="747" t="s">
        <v>588</v>
      </c>
      <c r="B455" s="748" t="s">
        <v>589</v>
      </c>
      <c r="C455" s="749" t="s">
        <v>606</v>
      </c>
      <c r="D455" s="750" t="s">
        <v>607</v>
      </c>
      <c r="E455" s="751">
        <v>50113001</v>
      </c>
      <c r="F455" s="750" t="s">
        <v>621</v>
      </c>
      <c r="G455" s="749" t="s">
        <v>622</v>
      </c>
      <c r="H455" s="749">
        <v>146755</v>
      </c>
      <c r="I455" s="749">
        <v>46755</v>
      </c>
      <c r="J455" s="749" t="s">
        <v>1223</v>
      </c>
      <c r="K455" s="749" t="s">
        <v>1224</v>
      </c>
      <c r="L455" s="752">
        <v>84.240459603208691</v>
      </c>
      <c r="M455" s="752">
        <v>1</v>
      </c>
      <c r="N455" s="753">
        <v>84.240459603208691</v>
      </c>
    </row>
    <row r="456" spans="1:14" ht="14.4" customHeight="1" x14ac:dyDescent="0.3">
      <c r="A456" s="747" t="s">
        <v>588</v>
      </c>
      <c r="B456" s="748" t="s">
        <v>589</v>
      </c>
      <c r="C456" s="749" t="s">
        <v>606</v>
      </c>
      <c r="D456" s="750" t="s">
        <v>607</v>
      </c>
      <c r="E456" s="751">
        <v>50113001</v>
      </c>
      <c r="F456" s="750" t="s">
        <v>621</v>
      </c>
      <c r="G456" s="749" t="s">
        <v>638</v>
      </c>
      <c r="H456" s="749">
        <v>166030</v>
      </c>
      <c r="I456" s="749">
        <v>66030</v>
      </c>
      <c r="J456" s="749" t="s">
        <v>990</v>
      </c>
      <c r="K456" s="749" t="s">
        <v>992</v>
      </c>
      <c r="L456" s="752">
        <v>30.036666666666665</v>
      </c>
      <c r="M456" s="752">
        <v>3</v>
      </c>
      <c r="N456" s="753">
        <v>90.11</v>
      </c>
    </row>
    <row r="457" spans="1:14" ht="14.4" customHeight="1" x14ac:dyDescent="0.3">
      <c r="A457" s="747" t="s">
        <v>588</v>
      </c>
      <c r="B457" s="748" t="s">
        <v>589</v>
      </c>
      <c r="C457" s="749" t="s">
        <v>606</v>
      </c>
      <c r="D457" s="750" t="s">
        <v>607</v>
      </c>
      <c r="E457" s="751">
        <v>50113001</v>
      </c>
      <c r="F457" s="750" t="s">
        <v>621</v>
      </c>
      <c r="G457" s="749" t="s">
        <v>638</v>
      </c>
      <c r="H457" s="749">
        <v>987473</v>
      </c>
      <c r="I457" s="749">
        <v>146894</v>
      </c>
      <c r="J457" s="749" t="s">
        <v>994</v>
      </c>
      <c r="K457" s="749" t="s">
        <v>995</v>
      </c>
      <c r="L457" s="752">
        <v>22.024999999999999</v>
      </c>
      <c r="M457" s="752">
        <v>2</v>
      </c>
      <c r="N457" s="753">
        <v>44.05</v>
      </c>
    </row>
    <row r="458" spans="1:14" ht="14.4" customHeight="1" x14ac:dyDescent="0.3">
      <c r="A458" s="747" t="s">
        <v>588</v>
      </c>
      <c r="B458" s="748" t="s">
        <v>589</v>
      </c>
      <c r="C458" s="749" t="s">
        <v>606</v>
      </c>
      <c r="D458" s="750" t="s">
        <v>607</v>
      </c>
      <c r="E458" s="751">
        <v>50113008</v>
      </c>
      <c r="F458" s="750" t="s">
        <v>999</v>
      </c>
      <c r="G458" s="749"/>
      <c r="H458" s="749"/>
      <c r="I458" s="749">
        <v>138455</v>
      </c>
      <c r="J458" s="749" t="s">
        <v>1000</v>
      </c>
      <c r="K458" s="749" t="s">
        <v>1001</v>
      </c>
      <c r="L458" s="752">
        <v>1287</v>
      </c>
      <c r="M458" s="752">
        <v>6</v>
      </c>
      <c r="N458" s="753">
        <v>7722</v>
      </c>
    </row>
    <row r="459" spans="1:14" ht="14.4" customHeight="1" x14ac:dyDescent="0.3">
      <c r="A459" s="747" t="s">
        <v>588</v>
      </c>
      <c r="B459" s="748" t="s">
        <v>589</v>
      </c>
      <c r="C459" s="749" t="s">
        <v>606</v>
      </c>
      <c r="D459" s="750" t="s">
        <v>607</v>
      </c>
      <c r="E459" s="751">
        <v>50113013</v>
      </c>
      <c r="F459" s="750" t="s">
        <v>1002</v>
      </c>
      <c r="G459" s="749" t="s">
        <v>638</v>
      </c>
      <c r="H459" s="749">
        <v>203097</v>
      </c>
      <c r="I459" s="749">
        <v>203097</v>
      </c>
      <c r="J459" s="749" t="s">
        <v>1225</v>
      </c>
      <c r="K459" s="749" t="s">
        <v>1226</v>
      </c>
      <c r="L459" s="752">
        <v>166.73499999999999</v>
      </c>
      <c r="M459" s="752">
        <v>2</v>
      </c>
      <c r="N459" s="753">
        <v>333.46999999999997</v>
      </c>
    </row>
    <row r="460" spans="1:14" ht="14.4" customHeight="1" x14ac:dyDescent="0.3">
      <c r="A460" s="747" t="s">
        <v>588</v>
      </c>
      <c r="B460" s="748" t="s">
        <v>589</v>
      </c>
      <c r="C460" s="749" t="s">
        <v>606</v>
      </c>
      <c r="D460" s="750" t="s">
        <v>607</v>
      </c>
      <c r="E460" s="751">
        <v>50113013</v>
      </c>
      <c r="F460" s="750" t="s">
        <v>1002</v>
      </c>
      <c r="G460" s="749" t="s">
        <v>622</v>
      </c>
      <c r="H460" s="749">
        <v>172972</v>
      </c>
      <c r="I460" s="749">
        <v>72972</v>
      </c>
      <c r="J460" s="749" t="s">
        <v>1003</v>
      </c>
      <c r="K460" s="749" t="s">
        <v>1004</v>
      </c>
      <c r="L460" s="752">
        <v>181.64351851851853</v>
      </c>
      <c r="M460" s="752">
        <v>16.199999999999996</v>
      </c>
      <c r="N460" s="753">
        <v>2942.6249999999995</v>
      </c>
    </row>
    <row r="461" spans="1:14" ht="14.4" customHeight="1" x14ac:dyDescent="0.3">
      <c r="A461" s="747" t="s">
        <v>588</v>
      </c>
      <c r="B461" s="748" t="s">
        <v>589</v>
      </c>
      <c r="C461" s="749" t="s">
        <v>606</v>
      </c>
      <c r="D461" s="750" t="s">
        <v>607</v>
      </c>
      <c r="E461" s="751">
        <v>50113013</v>
      </c>
      <c r="F461" s="750" t="s">
        <v>1002</v>
      </c>
      <c r="G461" s="749" t="s">
        <v>638</v>
      </c>
      <c r="H461" s="749">
        <v>105951</v>
      </c>
      <c r="I461" s="749">
        <v>5951</v>
      </c>
      <c r="J461" s="749" t="s">
        <v>1227</v>
      </c>
      <c r="K461" s="749" t="s">
        <v>1228</v>
      </c>
      <c r="L461" s="752">
        <v>114.93000000000002</v>
      </c>
      <c r="M461" s="752">
        <v>1</v>
      </c>
      <c r="N461" s="753">
        <v>114.93000000000002</v>
      </c>
    </row>
    <row r="462" spans="1:14" ht="14.4" customHeight="1" x14ac:dyDescent="0.3">
      <c r="A462" s="747" t="s">
        <v>588</v>
      </c>
      <c r="B462" s="748" t="s">
        <v>589</v>
      </c>
      <c r="C462" s="749" t="s">
        <v>606</v>
      </c>
      <c r="D462" s="750" t="s">
        <v>607</v>
      </c>
      <c r="E462" s="751">
        <v>50113013</v>
      </c>
      <c r="F462" s="750" t="s">
        <v>1002</v>
      </c>
      <c r="G462" s="749" t="s">
        <v>638</v>
      </c>
      <c r="H462" s="749">
        <v>183817</v>
      </c>
      <c r="I462" s="749">
        <v>183817</v>
      </c>
      <c r="J462" s="749" t="s">
        <v>1005</v>
      </c>
      <c r="K462" s="749" t="s">
        <v>1006</v>
      </c>
      <c r="L462" s="752">
        <v>924.84</v>
      </c>
      <c r="M462" s="752">
        <v>1.5</v>
      </c>
      <c r="N462" s="753">
        <v>1387.26</v>
      </c>
    </row>
    <row r="463" spans="1:14" ht="14.4" customHeight="1" x14ac:dyDescent="0.3">
      <c r="A463" s="747" t="s">
        <v>588</v>
      </c>
      <c r="B463" s="748" t="s">
        <v>589</v>
      </c>
      <c r="C463" s="749" t="s">
        <v>606</v>
      </c>
      <c r="D463" s="750" t="s">
        <v>607</v>
      </c>
      <c r="E463" s="751">
        <v>50113013</v>
      </c>
      <c r="F463" s="750" t="s">
        <v>1002</v>
      </c>
      <c r="G463" s="749" t="s">
        <v>622</v>
      </c>
      <c r="H463" s="749">
        <v>164831</v>
      </c>
      <c r="I463" s="749">
        <v>64831</v>
      </c>
      <c r="J463" s="749" t="s">
        <v>1007</v>
      </c>
      <c r="K463" s="749" t="s">
        <v>1008</v>
      </c>
      <c r="L463" s="752">
        <v>198.88000000000008</v>
      </c>
      <c r="M463" s="752">
        <v>6.3999999999999977</v>
      </c>
      <c r="N463" s="753">
        <v>1272.8320000000001</v>
      </c>
    </row>
    <row r="464" spans="1:14" ht="14.4" customHeight="1" x14ac:dyDescent="0.3">
      <c r="A464" s="747" t="s">
        <v>588</v>
      </c>
      <c r="B464" s="748" t="s">
        <v>589</v>
      </c>
      <c r="C464" s="749" t="s">
        <v>606</v>
      </c>
      <c r="D464" s="750" t="s">
        <v>607</v>
      </c>
      <c r="E464" s="751">
        <v>50113013</v>
      </c>
      <c r="F464" s="750" t="s">
        <v>1002</v>
      </c>
      <c r="G464" s="749" t="s">
        <v>622</v>
      </c>
      <c r="H464" s="749">
        <v>183926</v>
      </c>
      <c r="I464" s="749">
        <v>183926</v>
      </c>
      <c r="J464" s="749" t="s">
        <v>1009</v>
      </c>
      <c r="K464" s="749" t="s">
        <v>1006</v>
      </c>
      <c r="L464" s="752">
        <v>142.52948891192136</v>
      </c>
      <c r="M464" s="752">
        <v>214.00000000000122</v>
      </c>
      <c r="N464" s="753">
        <v>30501.310627151346</v>
      </c>
    </row>
    <row r="465" spans="1:14" ht="14.4" customHeight="1" x14ac:dyDescent="0.3">
      <c r="A465" s="747" t="s">
        <v>588</v>
      </c>
      <c r="B465" s="748" t="s">
        <v>589</v>
      </c>
      <c r="C465" s="749" t="s">
        <v>606</v>
      </c>
      <c r="D465" s="750" t="s">
        <v>607</v>
      </c>
      <c r="E465" s="751">
        <v>50113013</v>
      </c>
      <c r="F465" s="750" t="s">
        <v>1002</v>
      </c>
      <c r="G465" s="749" t="s">
        <v>622</v>
      </c>
      <c r="H465" s="749">
        <v>117171</v>
      </c>
      <c r="I465" s="749">
        <v>17171</v>
      </c>
      <c r="J465" s="749" t="s">
        <v>1229</v>
      </c>
      <c r="K465" s="749" t="s">
        <v>781</v>
      </c>
      <c r="L465" s="752">
        <v>72.930000000000007</v>
      </c>
      <c r="M465" s="752">
        <v>1</v>
      </c>
      <c r="N465" s="753">
        <v>72.930000000000007</v>
      </c>
    </row>
    <row r="466" spans="1:14" ht="14.4" customHeight="1" x14ac:dyDescent="0.3">
      <c r="A466" s="747" t="s">
        <v>588</v>
      </c>
      <c r="B466" s="748" t="s">
        <v>589</v>
      </c>
      <c r="C466" s="749" t="s">
        <v>606</v>
      </c>
      <c r="D466" s="750" t="s">
        <v>607</v>
      </c>
      <c r="E466" s="751">
        <v>50113013</v>
      </c>
      <c r="F466" s="750" t="s">
        <v>1002</v>
      </c>
      <c r="G466" s="749" t="s">
        <v>622</v>
      </c>
      <c r="H466" s="749">
        <v>151458</v>
      </c>
      <c r="I466" s="749">
        <v>151458</v>
      </c>
      <c r="J466" s="749" t="s">
        <v>1018</v>
      </c>
      <c r="K466" s="749" t="s">
        <v>1019</v>
      </c>
      <c r="L466" s="752">
        <v>217.8</v>
      </c>
      <c r="M466" s="752">
        <v>1.9</v>
      </c>
      <c r="N466" s="753">
        <v>413.82</v>
      </c>
    </row>
    <row r="467" spans="1:14" ht="14.4" customHeight="1" x14ac:dyDescent="0.3">
      <c r="A467" s="747" t="s">
        <v>588</v>
      </c>
      <c r="B467" s="748" t="s">
        <v>589</v>
      </c>
      <c r="C467" s="749" t="s">
        <v>606</v>
      </c>
      <c r="D467" s="750" t="s">
        <v>607</v>
      </c>
      <c r="E467" s="751">
        <v>50113013</v>
      </c>
      <c r="F467" s="750" t="s">
        <v>1002</v>
      </c>
      <c r="G467" s="749" t="s">
        <v>622</v>
      </c>
      <c r="H467" s="749">
        <v>162187</v>
      </c>
      <c r="I467" s="749">
        <v>162187</v>
      </c>
      <c r="J467" s="749" t="s">
        <v>1020</v>
      </c>
      <c r="K467" s="749" t="s">
        <v>1021</v>
      </c>
      <c r="L467" s="752">
        <v>286</v>
      </c>
      <c r="M467" s="752">
        <v>4</v>
      </c>
      <c r="N467" s="753">
        <v>1144</v>
      </c>
    </row>
    <row r="468" spans="1:14" ht="14.4" customHeight="1" x14ac:dyDescent="0.3">
      <c r="A468" s="747" t="s">
        <v>588</v>
      </c>
      <c r="B468" s="748" t="s">
        <v>589</v>
      </c>
      <c r="C468" s="749" t="s">
        <v>606</v>
      </c>
      <c r="D468" s="750" t="s">
        <v>607</v>
      </c>
      <c r="E468" s="751">
        <v>50113013</v>
      </c>
      <c r="F468" s="750" t="s">
        <v>1002</v>
      </c>
      <c r="G468" s="749" t="s">
        <v>638</v>
      </c>
      <c r="H468" s="749">
        <v>849655</v>
      </c>
      <c r="I468" s="749">
        <v>129836</v>
      </c>
      <c r="J468" s="749" t="s">
        <v>1022</v>
      </c>
      <c r="K468" s="749" t="s">
        <v>1023</v>
      </c>
      <c r="L468" s="752">
        <v>263.50650684931441</v>
      </c>
      <c r="M468" s="752">
        <v>29.200000000000042</v>
      </c>
      <c r="N468" s="753">
        <v>7694.3899999999912</v>
      </c>
    </row>
    <row r="469" spans="1:14" ht="14.4" customHeight="1" x14ac:dyDescent="0.3">
      <c r="A469" s="747" t="s">
        <v>588</v>
      </c>
      <c r="B469" s="748" t="s">
        <v>589</v>
      </c>
      <c r="C469" s="749" t="s">
        <v>606</v>
      </c>
      <c r="D469" s="750" t="s">
        <v>607</v>
      </c>
      <c r="E469" s="751">
        <v>50113013</v>
      </c>
      <c r="F469" s="750" t="s">
        <v>1002</v>
      </c>
      <c r="G469" s="749" t="s">
        <v>638</v>
      </c>
      <c r="H469" s="749">
        <v>849887</v>
      </c>
      <c r="I469" s="749">
        <v>129834</v>
      </c>
      <c r="J469" s="749" t="s">
        <v>1024</v>
      </c>
      <c r="K469" s="749" t="s">
        <v>590</v>
      </c>
      <c r="L469" s="752">
        <v>154.61111111111109</v>
      </c>
      <c r="M469" s="752">
        <v>2.7</v>
      </c>
      <c r="N469" s="753">
        <v>417.45</v>
      </c>
    </row>
    <row r="470" spans="1:14" ht="14.4" customHeight="1" x14ac:dyDescent="0.3">
      <c r="A470" s="747" t="s">
        <v>588</v>
      </c>
      <c r="B470" s="748" t="s">
        <v>589</v>
      </c>
      <c r="C470" s="749" t="s">
        <v>606</v>
      </c>
      <c r="D470" s="750" t="s">
        <v>607</v>
      </c>
      <c r="E470" s="751">
        <v>50113013</v>
      </c>
      <c r="F470" s="750" t="s">
        <v>1002</v>
      </c>
      <c r="G470" s="749" t="s">
        <v>622</v>
      </c>
      <c r="H470" s="749">
        <v>844576</v>
      </c>
      <c r="I470" s="749">
        <v>100339</v>
      </c>
      <c r="J470" s="749" t="s">
        <v>1230</v>
      </c>
      <c r="K470" s="749" t="s">
        <v>1231</v>
      </c>
      <c r="L470" s="752">
        <v>97.610000000000014</v>
      </c>
      <c r="M470" s="752">
        <v>6</v>
      </c>
      <c r="N470" s="753">
        <v>585.66000000000008</v>
      </c>
    </row>
    <row r="471" spans="1:14" ht="14.4" customHeight="1" x14ac:dyDescent="0.3">
      <c r="A471" s="747" t="s">
        <v>588</v>
      </c>
      <c r="B471" s="748" t="s">
        <v>589</v>
      </c>
      <c r="C471" s="749" t="s">
        <v>606</v>
      </c>
      <c r="D471" s="750" t="s">
        <v>607</v>
      </c>
      <c r="E471" s="751">
        <v>50113013</v>
      </c>
      <c r="F471" s="750" t="s">
        <v>1002</v>
      </c>
      <c r="G471" s="749" t="s">
        <v>622</v>
      </c>
      <c r="H471" s="749">
        <v>101066</v>
      </c>
      <c r="I471" s="749">
        <v>1066</v>
      </c>
      <c r="J471" s="749" t="s">
        <v>1232</v>
      </c>
      <c r="K471" s="749" t="s">
        <v>1233</v>
      </c>
      <c r="L471" s="752">
        <v>51.039999999999985</v>
      </c>
      <c r="M471" s="752">
        <v>7</v>
      </c>
      <c r="N471" s="753">
        <v>357.27999999999992</v>
      </c>
    </row>
    <row r="472" spans="1:14" ht="14.4" customHeight="1" x14ac:dyDescent="0.3">
      <c r="A472" s="747" t="s">
        <v>588</v>
      </c>
      <c r="B472" s="748" t="s">
        <v>589</v>
      </c>
      <c r="C472" s="749" t="s">
        <v>606</v>
      </c>
      <c r="D472" s="750" t="s">
        <v>607</v>
      </c>
      <c r="E472" s="751">
        <v>50113013</v>
      </c>
      <c r="F472" s="750" t="s">
        <v>1002</v>
      </c>
      <c r="G472" s="749" t="s">
        <v>622</v>
      </c>
      <c r="H472" s="749">
        <v>847476</v>
      </c>
      <c r="I472" s="749">
        <v>112782</v>
      </c>
      <c r="J472" s="749" t="s">
        <v>1029</v>
      </c>
      <c r="K472" s="749" t="s">
        <v>1030</v>
      </c>
      <c r="L472" s="752">
        <v>675.36833333333323</v>
      </c>
      <c r="M472" s="752">
        <v>0.30000000000000004</v>
      </c>
      <c r="N472" s="753">
        <v>202.6105</v>
      </c>
    </row>
    <row r="473" spans="1:14" ht="14.4" customHeight="1" x14ac:dyDescent="0.3">
      <c r="A473" s="747" t="s">
        <v>588</v>
      </c>
      <c r="B473" s="748" t="s">
        <v>589</v>
      </c>
      <c r="C473" s="749" t="s">
        <v>606</v>
      </c>
      <c r="D473" s="750" t="s">
        <v>607</v>
      </c>
      <c r="E473" s="751">
        <v>50113013</v>
      </c>
      <c r="F473" s="750" t="s">
        <v>1002</v>
      </c>
      <c r="G473" s="749" t="s">
        <v>622</v>
      </c>
      <c r="H473" s="749">
        <v>216183</v>
      </c>
      <c r="I473" s="749">
        <v>216183</v>
      </c>
      <c r="J473" s="749" t="s">
        <v>1234</v>
      </c>
      <c r="K473" s="749" t="s">
        <v>1040</v>
      </c>
      <c r="L473" s="752">
        <v>251.16</v>
      </c>
      <c r="M473" s="752">
        <v>8</v>
      </c>
      <c r="N473" s="753">
        <v>2009.28</v>
      </c>
    </row>
    <row r="474" spans="1:14" ht="14.4" customHeight="1" x14ac:dyDescent="0.3">
      <c r="A474" s="747" t="s">
        <v>588</v>
      </c>
      <c r="B474" s="748" t="s">
        <v>589</v>
      </c>
      <c r="C474" s="749" t="s">
        <v>606</v>
      </c>
      <c r="D474" s="750" t="s">
        <v>607</v>
      </c>
      <c r="E474" s="751">
        <v>50113013</v>
      </c>
      <c r="F474" s="750" t="s">
        <v>1002</v>
      </c>
      <c r="G474" s="749" t="s">
        <v>622</v>
      </c>
      <c r="H474" s="749">
        <v>132546</v>
      </c>
      <c r="I474" s="749">
        <v>32546</v>
      </c>
      <c r="J474" s="749" t="s">
        <v>1235</v>
      </c>
      <c r="K474" s="749" t="s">
        <v>1236</v>
      </c>
      <c r="L474" s="752">
        <v>125.70000000000003</v>
      </c>
      <c r="M474" s="752">
        <v>1</v>
      </c>
      <c r="N474" s="753">
        <v>125.70000000000003</v>
      </c>
    </row>
    <row r="475" spans="1:14" ht="14.4" customHeight="1" x14ac:dyDescent="0.3">
      <c r="A475" s="747" t="s">
        <v>588</v>
      </c>
      <c r="B475" s="748" t="s">
        <v>589</v>
      </c>
      <c r="C475" s="749" t="s">
        <v>606</v>
      </c>
      <c r="D475" s="750" t="s">
        <v>607</v>
      </c>
      <c r="E475" s="751">
        <v>50113013</v>
      </c>
      <c r="F475" s="750" t="s">
        <v>1002</v>
      </c>
      <c r="G475" s="749" t="s">
        <v>622</v>
      </c>
      <c r="H475" s="749">
        <v>202740</v>
      </c>
      <c r="I475" s="749">
        <v>202740</v>
      </c>
      <c r="J475" s="749" t="s">
        <v>1237</v>
      </c>
      <c r="K475" s="749" t="s">
        <v>1238</v>
      </c>
      <c r="L475" s="752">
        <v>393.81999999999977</v>
      </c>
      <c r="M475" s="752">
        <v>1</v>
      </c>
      <c r="N475" s="753">
        <v>393.81999999999977</v>
      </c>
    </row>
    <row r="476" spans="1:14" ht="14.4" customHeight="1" x14ac:dyDescent="0.3">
      <c r="A476" s="747" t="s">
        <v>588</v>
      </c>
      <c r="B476" s="748" t="s">
        <v>589</v>
      </c>
      <c r="C476" s="749" t="s">
        <v>606</v>
      </c>
      <c r="D476" s="750" t="s">
        <v>607</v>
      </c>
      <c r="E476" s="751">
        <v>50113013</v>
      </c>
      <c r="F476" s="750" t="s">
        <v>1002</v>
      </c>
      <c r="G476" s="749" t="s">
        <v>622</v>
      </c>
      <c r="H476" s="749">
        <v>101076</v>
      </c>
      <c r="I476" s="749">
        <v>1076</v>
      </c>
      <c r="J476" s="749" t="s">
        <v>1239</v>
      </c>
      <c r="K476" s="749" t="s">
        <v>1168</v>
      </c>
      <c r="L476" s="752">
        <v>67.738037736974718</v>
      </c>
      <c r="M476" s="752">
        <v>1</v>
      </c>
      <c r="N476" s="753">
        <v>67.738037736974718</v>
      </c>
    </row>
    <row r="477" spans="1:14" ht="14.4" customHeight="1" x14ac:dyDescent="0.3">
      <c r="A477" s="747" t="s">
        <v>588</v>
      </c>
      <c r="B477" s="748" t="s">
        <v>589</v>
      </c>
      <c r="C477" s="749" t="s">
        <v>606</v>
      </c>
      <c r="D477" s="750" t="s">
        <v>607</v>
      </c>
      <c r="E477" s="751">
        <v>50113013</v>
      </c>
      <c r="F477" s="750" t="s">
        <v>1002</v>
      </c>
      <c r="G477" s="749" t="s">
        <v>622</v>
      </c>
      <c r="H477" s="749">
        <v>141515</v>
      </c>
      <c r="I477" s="749">
        <v>41515</v>
      </c>
      <c r="J477" s="749" t="s">
        <v>1240</v>
      </c>
      <c r="K477" s="749" t="s">
        <v>1241</v>
      </c>
      <c r="L477" s="752">
        <v>103.06000000000003</v>
      </c>
      <c r="M477" s="752">
        <v>1</v>
      </c>
      <c r="N477" s="753">
        <v>103.06000000000003</v>
      </c>
    </row>
    <row r="478" spans="1:14" ht="14.4" customHeight="1" x14ac:dyDescent="0.3">
      <c r="A478" s="747" t="s">
        <v>588</v>
      </c>
      <c r="B478" s="748" t="s">
        <v>589</v>
      </c>
      <c r="C478" s="749" t="s">
        <v>606</v>
      </c>
      <c r="D478" s="750" t="s">
        <v>607</v>
      </c>
      <c r="E478" s="751">
        <v>50113013</v>
      </c>
      <c r="F478" s="750" t="s">
        <v>1002</v>
      </c>
      <c r="G478" s="749" t="s">
        <v>622</v>
      </c>
      <c r="H478" s="749">
        <v>106264</v>
      </c>
      <c r="I478" s="749">
        <v>6264</v>
      </c>
      <c r="J478" s="749" t="s">
        <v>1242</v>
      </c>
      <c r="K478" s="749" t="s">
        <v>1243</v>
      </c>
      <c r="L478" s="752">
        <v>31.89</v>
      </c>
      <c r="M478" s="752">
        <v>1</v>
      </c>
      <c r="N478" s="753">
        <v>31.89</v>
      </c>
    </row>
    <row r="479" spans="1:14" ht="14.4" customHeight="1" x14ac:dyDescent="0.3">
      <c r="A479" s="747" t="s">
        <v>588</v>
      </c>
      <c r="B479" s="748" t="s">
        <v>589</v>
      </c>
      <c r="C479" s="749" t="s">
        <v>606</v>
      </c>
      <c r="D479" s="750" t="s">
        <v>607</v>
      </c>
      <c r="E479" s="751">
        <v>50113013</v>
      </c>
      <c r="F479" s="750" t="s">
        <v>1002</v>
      </c>
      <c r="G479" s="749" t="s">
        <v>638</v>
      </c>
      <c r="H479" s="749">
        <v>166269</v>
      </c>
      <c r="I479" s="749">
        <v>166269</v>
      </c>
      <c r="J479" s="749" t="s">
        <v>1037</v>
      </c>
      <c r="K479" s="749" t="s">
        <v>1038</v>
      </c>
      <c r="L479" s="752">
        <v>52.88000000000001</v>
      </c>
      <c r="M479" s="752">
        <v>20</v>
      </c>
      <c r="N479" s="753">
        <v>1057.6000000000001</v>
      </c>
    </row>
    <row r="480" spans="1:14" ht="14.4" customHeight="1" x14ac:dyDescent="0.3">
      <c r="A480" s="747" t="s">
        <v>588</v>
      </c>
      <c r="B480" s="748" t="s">
        <v>589</v>
      </c>
      <c r="C480" s="749" t="s">
        <v>606</v>
      </c>
      <c r="D480" s="750" t="s">
        <v>607</v>
      </c>
      <c r="E480" s="751">
        <v>50113013</v>
      </c>
      <c r="F480" s="750" t="s">
        <v>1002</v>
      </c>
      <c r="G480" s="749" t="s">
        <v>622</v>
      </c>
      <c r="H480" s="749">
        <v>201967</v>
      </c>
      <c r="I480" s="749">
        <v>201967</v>
      </c>
      <c r="J480" s="749" t="s">
        <v>1041</v>
      </c>
      <c r="K480" s="749" t="s">
        <v>1042</v>
      </c>
      <c r="L480" s="752">
        <v>294.02999999999918</v>
      </c>
      <c r="M480" s="752">
        <v>25.900000000000038</v>
      </c>
      <c r="N480" s="753">
        <v>7615.3769999999904</v>
      </c>
    </row>
    <row r="481" spans="1:14" ht="14.4" customHeight="1" x14ac:dyDescent="0.3">
      <c r="A481" s="747" t="s">
        <v>588</v>
      </c>
      <c r="B481" s="748" t="s">
        <v>589</v>
      </c>
      <c r="C481" s="749" t="s">
        <v>606</v>
      </c>
      <c r="D481" s="750" t="s">
        <v>607</v>
      </c>
      <c r="E481" s="751">
        <v>50113013</v>
      </c>
      <c r="F481" s="750" t="s">
        <v>1002</v>
      </c>
      <c r="G481" s="749" t="s">
        <v>638</v>
      </c>
      <c r="H481" s="749">
        <v>118547</v>
      </c>
      <c r="I481" s="749">
        <v>18547</v>
      </c>
      <c r="J481" s="749" t="s">
        <v>1244</v>
      </c>
      <c r="K481" s="749" t="s">
        <v>1245</v>
      </c>
      <c r="L481" s="752">
        <v>123.13471698113206</v>
      </c>
      <c r="M481" s="752">
        <v>53</v>
      </c>
      <c r="N481" s="753">
        <v>6526.1399999999994</v>
      </c>
    </row>
    <row r="482" spans="1:14" ht="14.4" customHeight="1" x14ac:dyDescent="0.3">
      <c r="A482" s="747" t="s">
        <v>588</v>
      </c>
      <c r="B482" s="748" t="s">
        <v>589</v>
      </c>
      <c r="C482" s="749" t="s">
        <v>606</v>
      </c>
      <c r="D482" s="750" t="s">
        <v>607</v>
      </c>
      <c r="E482" s="751">
        <v>50113013</v>
      </c>
      <c r="F482" s="750" t="s">
        <v>1002</v>
      </c>
      <c r="G482" s="749" t="s">
        <v>590</v>
      </c>
      <c r="H482" s="749">
        <v>147727</v>
      </c>
      <c r="I482" s="749">
        <v>47727</v>
      </c>
      <c r="J482" s="749" t="s">
        <v>1043</v>
      </c>
      <c r="K482" s="749" t="s">
        <v>1044</v>
      </c>
      <c r="L482" s="752">
        <v>127.08538508184516</v>
      </c>
      <c r="M482" s="752">
        <v>39</v>
      </c>
      <c r="N482" s="753">
        <v>4956.3300181919612</v>
      </c>
    </row>
    <row r="483" spans="1:14" ht="14.4" customHeight="1" x14ac:dyDescent="0.3">
      <c r="A483" s="747" t="s">
        <v>588</v>
      </c>
      <c r="B483" s="748" t="s">
        <v>589</v>
      </c>
      <c r="C483" s="749" t="s">
        <v>606</v>
      </c>
      <c r="D483" s="750" t="s">
        <v>607</v>
      </c>
      <c r="E483" s="751">
        <v>50113013</v>
      </c>
      <c r="F483" s="750" t="s">
        <v>1002</v>
      </c>
      <c r="G483" s="749" t="s">
        <v>638</v>
      </c>
      <c r="H483" s="749">
        <v>103708</v>
      </c>
      <c r="I483" s="749">
        <v>3708</v>
      </c>
      <c r="J483" s="749" t="s">
        <v>1246</v>
      </c>
      <c r="K483" s="749" t="s">
        <v>1247</v>
      </c>
      <c r="L483" s="752">
        <v>1128.73</v>
      </c>
      <c r="M483" s="752">
        <v>0.99999999999999978</v>
      </c>
      <c r="N483" s="753">
        <v>1128.7299999999998</v>
      </c>
    </row>
    <row r="484" spans="1:14" ht="14.4" customHeight="1" x14ac:dyDescent="0.3">
      <c r="A484" s="747" t="s">
        <v>588</v>
      </c>
      <c r="B484" s="748" t="s">
        <v>589</v>
      </c>
      <c r="C484" s="749" t="s">
        <v>609</v>
      </c>
      <c r="D484" s="750" t="s">
        <v>610</v>
      </c>
      <c r="E484" s="751">
        <v>50113001</v>
      </c>
      <c r="F484" s="750" t="s">
        <v>621</v>
      </c>
      <c r="G484" s="749" t="s">
        <v>622</v>
      </c>
      <c r="H484" s="749">
        <v>176064</v>
      </c>
      <c r="I484" s="749">
        <v>76064</v>
      </c>
      <c r="J484" s="749" t="s">
        <v>625</v>
      </c>
      <c r="K484" s="749" t="s">
        <v>626</v>
      </c>
      <c r="L484" s="752">
        <v>76.384</v>
      </c>
      <c r="M484" s="752">
        <v>5</v>
      </c>
      <c r="N484" s="753">
        <v>381.92</v>
      </c>
    </row>
    <row r="485" spans="1:14" ht="14.4" customHeight="1" x14ac:dyDescent="0.3">
      <c r="A485" s="747" t="s">
        <v>588</v>
      </c>
      <c r="B485" s="748" t="s">
        <v>589</v>
      </c>
      <c r="C485" s="749" t="s">
        <v>609</v>
      </c>
      <c r="D485" s="750" t="s">
        <v>610</v>
      </c>
      <c r="E485" s="751">
        <v>50113001</v>
      </c>
      <c r="F485" s="750" t="s">
        <v>621</v>
      </c>
      <c r="G485" s="749" t="s">
        <v>622</v>
      </c>
      <c r="H485" s="749">
        <v>100362</v>
      </c>
      <c r="I485" s="749">
        <v>362</v>
      </c>
      <c r="J485" s="749" t="s">
        <v>627</v>
      </c>
      <c r="K485" s="749" t="s">
        <v>628</v>
      </c>
      <c r="L485" s="752">
        <v>87.030000000000015</v>
      </c>
      <c r="M485" s="752">
        <v>2</v>
      </c>
      <c r="N485" s="753">
        <v>174.06000000000003</v>
      </c>
    </row>
    <row r="486" spans="1:14" ht="14.4" customHeight="1" x14ac:dyDescent="0.3">
      <c r="A486" s="747" t="s">
        <v>588</v>
      </c>
      <c r="B486" s="748" t="s">
        <v>589</v>
      </c>
      <c r="C486" s="749" t="s">
        <v>609</v>
      </c>
      <c r="D486" s="750" t="s">
        <v>610</v>
      </c>
      <c r="E486" s="751">
        <v>50113001</v>
      </c>
      <c r="F486" s="750" t="s">
        <v>621</v>
      </c>
      <c r="G486" s="749" t="s">
        <v>622</v>
      </c>
      <c r="H486" s="749">
        <v>847962</v>
      </c>
      <c r="I486" s="749">
        <v>0</v>
      </c>
      <c r="J486" s="749" t="s">
        <v>633</v>
      </c>
      <c r="K486" s="749" t="s">
        <v>590</v>
      </c>
      <c r="L486" s="752">
        <v>128.00000000000006</v>
      </c>
      <c r="M486" s="752">
        <v>1</v>
      </c>
      <c r="N486" s="753">
        <v>128.00000000000006</v>
      </c>
    </row>
    <row r="487" spans="1:14" ht="14.4" customHeight="1" x14ac:dyDescent="0.3">
      <c r="A487" s="747" t="s">
        <v>588</v>
      </c>
      <c r="B487" s="748" t="s">
        <v>589</v>
      </c>
      <c r="C487" s="749" t="s">
        <v>609</v>
      </c>
      <c r="D487" s="750" t="s">
        <v>610</v>
      </c>
      <c r="E487" s="751">
        <v>50113001</v>
      </c>
      <c r="F487" s="750" t="s">
        <v>621</v>
      </c>
      <c r="G487" s="749" t="s">
        <v>622</v>
      </c>
      <c r="H487" s="749">
        <v>990178</v>
      </c>
      <c r="I487" s="749">
        <v>0</v>
      </c>
      <c r="J487" s="749" t="s">
        <v>634</v>
      </c>
      <c r="K487" s="749" t="s">
        <v>590</v>
      </c>
      <c r="L487" s="752">
        <v>49.633333333333333</v>
      </c>
      <c r="M487" s="752">
        <v>3</v>
      </c>
      <c r="N487" s="753">
        <v>148.9</v>
      </c>
    </row>
    <row r="488" spans="1:14" ht="14.4" customHeight="1" x14ac:dyDescent="0.3">
      <c r="A488" s="747" t="s">
        <v>588</v>
      </c>
      <c r="B488" s="748" t="s">
        <v>589</v>
      </c>
      <c r="C488" s="749" t="s">
        <v>609</v>
      </c>
      <c r="D488" s="750" t="s">
        <v>610</v>
      </c>
      <c r="E488" s="751">
        <v>50113001</v>
      </c>
      <c r="F488" s="750" t="s">
        <v>621</v>
      </c>
      <c r="G488" s="749" t="s">
        <v>622</v>
      </c>
      <c r="H488" s="749">
        <v>202701</v>
      </c>
      <c r="I488" s="749">
        <v>202701</v>
      </c>
      <c r="J488" s="749" t="s">
        <v>635</v>
      </c>
      <c r="K488" s="749" t="s">
        <v>636</v>
      </c>
      <c r="L488" s="752">
        <v>110.85</v>
      </c>
      <c r="M488" s="752">
        <v>4</v>
      </c>
      <c r="N488" s="753">
        <v>443.4</v>
      </c>
    </row>
    <row r="489" spans="1:14" ht="14.4" customHeight="1" x14ac:dyDescent="0.3">
      <c r="A489" s="747" t="s">
        <v>588</v>
      </c>
      <c r="B489" s="748" t="s">
        <v>589</v>
      </c>
      <c r="C489" s="749" t="s">
        <v>609</v>
      </c>
      <c r="D489" s="750" t="s">
        <v>610</v>
      </c>
      <c r="E489" s="751">
        <v>50113001</v>
      </c>
      <c r="F489" s="750" t="s">
        <v>621</v>
      </c>
      <c r="G489" s="749" t="s">
        <v>622</v>
      </c>
      <c r="H489" s="749">
        <v>167547</v>
      </c>
      <c r="I489" s="749">
        <v>67547</v>
      </c>
      <c r="J489" s="749" t="s">
        <v>643</v>
      </c>
      <c r="K489" s="749" t="s">
        <v>644</v>
      </c>
      <c r="L489" s="752">
        <v>47.151999999999987</v>
      </c>
      <c r="M489" s="752">
        <v>25</v>
      </c>
      <c r="N489" s="753">
        <v>1178.7999999999997</v>
      </c>
    </row>
    <row r="490" spans="1:14" ht="14.4" customHeight="1" x14ac:dyDescent="0.3">
      <c r="A490" s="747" t="s">
        <v>588</v>
      </c>
      <c r="B490" s="748" t="s">
        <v>589</v>
      </c>
      <c r="C490" s="749" t="s">
        <v>609</v>
      </c>
      <c r="D490" s="750" t="s">
        <v>610</v>
      </c>
      <c r="E490" s="751">
        <v>50113001</v>
      </c>
      <c r="F490" s="750" t="s">
        <v>621</v>
      </c>
      <c r="G490" s="749" t="s">
        <v>622</v>
      </c>
      <c r="H490" s="749">
        <v>214421</v>
      </c>
      <c r="I490" s="749">
        <v>214421</v>
      </c>
      <c r="J490" s="749" t="s">
        <v>1248</v>
      </c>
      <c r="K490" s="749" t="s">
        <v>1249</v>
      </c>
      <c r="L490" s="752">
        <v>271.78000000000003</v>
      </c>
      <c r="M490" s="752">
        <v>1</v>
      </c>
      <c r="N490" s="753">
        <v>271.78000000000003</v>
      </c>
    </row>
    <row r="491" spans="1:14" ht="14.4" customHeight="1" x14ac:dyDescent="0.3">
      <c r="A491" s="747" t="s">
        <v>588</v>
      </c>
      <c r="B491" s="748" t="s">
        <v>589</v>
      </c>
      <c r="C491" s="749" t="s">
        <v>609</v>
      </c>
      <c r="D491" s="750" t="s">
        <v>610</v>
      </c>
      <c r="E491" s="751">
        <v>50113001</v>
      </c>
      <c r="F491" s="750" t="s">
        <v>621</v>
      </c>
      <c r="G491" s="749" t="s">
        <v>622</v>
      </c>
      <c r="H491" s="749">
        <v>144794</v>
      </c>
      <c r="I491" s="749">
        <v>144794</v>
      </c>
      <c r="J491" s="749" t="s">
        <v>1250</v>
      </c>
      <c r="K491" s="749" t="s">
        <v>679</v>
      </c>
      <c r="L491" s="752">
        <v>146.30000000000004</v>
      </c>
      <c r="M491" s="752">
        <v>1</v>
      </c>
      <c r="N491" s="753">
        <v>146.30000000000004</v>
      </c>
    </row>
    <row r="492" spans="1:14" ht="14.4" customHeight="1" x14ac:dyDescent="0.3">
      <c r="A492" s="747" t="s">
        <v>588</v>
      </c>
      <c r="B492" s="748" t="s">
        <v>589</v>
      </c>
      <c r="C492" s="749" t="s">
        <v>609</v>
      </c>
      <c r="D492" s="750" t="s">
        <v>610</v>
      </c>
      <c r="E492" s="751">
        <v>50113001</v>
      </c>
      <c r="F492" s="750" t="s">
        <v>621</v>
      </c>
      <c r="G492" s="749" t="s">
        <v>622</v>
      </c>
      <c r="H492" s="749">
        <v>126409</v>
      </c>
      <c r="I492" s="749">
        <v>26409</v>
      </c>
      <c r="J492" s="749" t="s">
        <v>1251</v>
      </c>
      <c r="K492" s="749" t="s">
        <v>1252</v>
      </c>
      <c r="L492" s="752">
        <v>606.69000000000005</v>
      </c>
      <c r="M492" s="752">
        <v>1</v>
      </c>
      <c r="N492" s="753">
        <v>606.69000000000005</v>
      </c>
    </row>
    <row r="493" spans="1:14" ht="14.4" customHeight="1" x14ac:dyDescent="0.3">
      <c r="A493" s="747" t="s">
        <v>588</v>
      </c>
      <c r="B493" s="748" t="s">
        <v>589</v>
      </c>
      <c r="C493" s="749" t="s">
        <v>609</v>
      </c>
      <c r="D493" s="750" t="s">
        <v>610</v>
      </c>
      <c r="E493" s="751">
        <v>50113001</v>
      </c>
      <c r="F493" s="750" t="s">
        <v>621</v>
      </c>
      <c r="G493" s="749" t="s">
        <v>622</v>
      </c>
      <c r="H493" s="749">
        <v>184319</v>
      </c>
      <c r="I493" s="749">
        <v>184319</v>
      </c>
      <c r="J493" s="749" t="s">
        <v>1253</v>
      </c>
      <c r="K493" s="749" t="s">
        <v>1254</v>
      </c>
      <c r="L493" s="752">
        <v>586.70000000000027</v>
      </c>
      <c r="M493" s="752">
        <v>1</v>
      </c>
      <c r="N493" s="753">
        <v>586.70000000000027</v>
      </c>
    </row>
    <row r="494" spans="1:14" ht="14.4" customHeight="1" x14ac:dyDescent="0.3">
      <c r="A494" s="747" t="s">
        <v>588</v>
      </c>
      <c r="B494" s="748" t="s">
        <v>589</v>
      </c>
      <c r="C494" s="749" t="s">
        <v>609</v>
      </c>
      <c r="D494" s="750" t="s">
        <v>610</v>
      </c>
      <c r="E494" s="751">
        <v>50113001</v>
      </c>
      <c r="F494" s="750" t="s">
        <v>621</v>
      </c>
      <c r="G494" s="749" t="s">
        <v>638</v>
      </c>
      <c r="H494" s="749">
        <v>112891</v>
      </c>
      <c r="I494" s="749">
        <v>12891</v>
      </c>
      <c r="J494" s="749" t="s">
        <v>653</v>
      </c>
      <c r="K494" s="749" t="s">
        <v>655</v>
      </c>
      <c r="L494" s="752">
        <v>58.739999999999959</v>
      </c>
      <c r="M494" s="752">
        <v>2</v>
      </c>
      <c r="N494" s="753">
        <v>117.47999999999992</v>
      </c>
    </row>
    <row r="495" spans="1:14" ht="14.4" customHeight="1" x14ac:dyDescent="0.3">
      <c r="A495" s="747" t="s">
        <v>588</v>
      </c>
      <c r="B495" s="748" t="s">
        <v>589</v>
      </c>
      <c r="C495" s="749" t="s">
        <v>609</v>
      </c>
      <c r="D495" s="750" t="s">
        <v>610</v>
      </c>
      <c r="E495" s="751">
        <v>50113001</v>
      </c>
      <c r="F495" s="750" t="s">
        <v>621</v>
      </c>
      <c r="G495" s="749" t="s">
        <v>638</v>
      </c>
      <c r="H495" s="749">
        <v>112892</v>
      </c>
      <c r="I495" s="749">
        <v>12892</v>
      </c>
      <c r="J495" s="749" t="s">
        <v>653</v>
      </c>
      <c r="K495" s="749" t="s">
        <v>654</v>
      </c>
      <c r="L495" s="752">
        <v>103.90333333333332</v>
      </c>
      <c r="M495" s="752">
        <v>3</v>
      </c>
      <c r="N495" s="753">
        <v>311.70999999999998</v>
      </c>
    </row>
    <row r="496" spans="1:14" ht="14.4" customHeight="1" x14ac:dyDescent="0.3">
      <c r="A496" s="747" t="s">
        <v>588</v>
      </c>
      <c r="B496" s="748" t="s">
        <v>589</v>
      </c>
      <c r="C496" s="749" t="s">
        <v>609</v>
      </c>
      <c r="D496" s="750" t="s">
        <v>610</v>
      </c>
      <c r="E496" s="751">
        <v>50113001</v>
      </c>
      <c r="F496" s="750" t="s">
        <v>621</v>
      </c>
      <c r="G496" s="749" t="s">
        <v>622</v>
      </c>
      <c r="H496" s="749">
        <v>119759</v>
      </c>
      <c r="I496" s="749">
        <v>19759</v>
      </c>
      <c r="J496" s="749" t="s">
        <v>1255</v>
      </c>
      <c r="K496" s="749" t="s">
        <v>1256</v>
      </c>
      <c r="L496" s="752">
        <v>71.459999999999994</v>
      </c>
      <c r="M496" s="752">
        <v>1</v>
      </c>
      <c r="N496" s="753">
        <v>71.459999999999994</v>
      </c>
    </row>
    <row r="497" spans="1:14" ht="14.4" customHeight="1" x14ac:dyDescent="0.3">
      <c r="A497" s="747" t="s">
        <v>588</v>
      </c>
      <c r="B497" s="748" t="s">
        <v>589</v>
      </c>
      <c r="C497" s="749" t="s">
        <v>609</v>
      </c>
      <c r="D497" s="750" t="s">
        <v>610</v>
      </c>
      <c r="E497" s="751">
        <v>50113001</v>
      </c>
      <c r="F497" s="750" t="s">
        <v>621</v>
      </c>
      <c r="G497" s="749" t="s">
        <v>622</v>
      </c>
      <c r="H497" s="749">
        <v>162320</v>
      </c>
      <c r="I497" s="749">
        <v>62320</v>
      </c>
      <c r="J497" s="749" t="s">
        <v>1066</v>
      </c>
      <c r="K497" s="749" t="s">
        <v>1067</v>
      </c>
      <c r="L497" s="752">
        <v>74.870000000000033</v>
      </c>
      <c r="M497" s="752">
        <v>2</v>
      </c>
      <c r="N497" s="753">
        <v>149.74000000000007</v>
      </c>
    </row>
    <row r="498" spans="1:14" ht="14.4" customHeight="1" x14ac:dyDescent="0.3">
      <c r="A498" s="747" t="s">
        <v>588</v>
      </c>
      <c r="B498" s="748" t="s">
        <v>589</v>
      </c>
      <c r="C498" s="749" t="s">
        <v>609</v>
      </c>
      <c r="D498" s="750" t="s">
        <v>610</v>
      </c>
      <c r="E498" s="751">
        <v>50113001</v>
      </c>
      <c r="F498" s="750" t="s">
        <v>621</v>
      </c>
      <c r="G498" s="749" t="s">
        <v>622</v>
      </c>
      <c r="H498" s="749">
        <v>203323</v>
      </c>
      <c r="I498" s="749">
        <v>203323</v>
      </c>
      <c r="J498" s="749" t="s">
        <v>1066</v>
      </c>
      <c r="K498" s="749" t="s">
        <v>1068</v>
      </c>
      <c r="L498" s="752">
        <v>248.25</v>
      </c>
      <c r="M498" s="752">
        <v>1</v>
      </c>
      <c r="N498" s="753">
        <v>248.25</v>
      </c>
    </row>
    <row r="499" spans="1:14" ht="14.4" customHeight="1" x14ac:dyDescent="0.3">
      <c r="A499" s="747" t="s">
        <v>588</v>
      </c>
      <c r="B499" s="748" t="s">
        <v>589</v>
      </c>
      <c r="C499" s="749" t="s">
        <v>609</v>
      </c>
      <c r="D499" s="750" t="s">
        <v>610</v>
      </c>
      <c r="E499" s="751">
        <v>50113001</v>
      </c>
      <c r="F499" s="750" t="s">
        <v>621</v>
      </c>
      <c r="G499" s="749" t="s">
        <v>638</v>
      </c>
      <c r="H499" s="749">
        <v>146981</v>
      </c>
      <c r="I499" s="749">
        <v>46981</v>
      </c>
      <c r="J499" s="749" t="s">
        <v>1257</v>
      </c>
      <c r="K499" s="749" t="s">
        <v>1258</v>
      </c>
      <c r="L499" s="752">
        <v>98.78000000000003</v>
      </c>
      <c r="M499" s="752">
        <v>1</v>
      </c>
      <c r="N499" s="753">
        <v>98.78000000000003</v>
      </c>
    </row>
    <row r="500" spans="1:14" ht="14.4" customHeight="1" x14ac:dyDescent="0.3">
      <c r="A500" s="747" t="s">
        <v>588</v>
      </c>
      <c r="B500" s="748" t="s">
        <v>589</v>
      </c>
      <c r="C500" s="749" t="s">
        <v>609</v>
      </c>
      <c r="D500" s="750" t="s">
        <v>610</v>
      </c>
      <c r="E500" s="751">
        <v>50113001</v>
      </c>
      <c r="F500" s="750" t="s">
        <v>621</v>
      </c>
      <c r="G500" s="749" t="s">
        <v>638</v>
      </c>
      <c r="H500" s="749">
        <v>132225</v>
      </c>
      <c r="I500" s="749">
        <v>32225</v>
      </c>
      <c r="J500" s="749" t="s">
        <v>1069</v>
      </c>
      <c r="K500" s="749" t="s">
        <v>1070</v>
      </c>
      <c r="L500" s="752">
        <v>73.860000000000014</v>
      </c>
      <c r="M500" s="752">
        <v>2</v>
      </c>
      <c r="N500" s="753">
        <v>147.72000000000003</v>
      </c>
    </row>
    <row r="501" spans="1:14" ht="14.4" customHeight="1" x14ac:dyDescent="0.3">
      <c r="A501" s="747" t="s">
        <v>588</v>
      </c>
      <c r="B501" s="748" t="s">
        <v>589</v>
      </c>
      <c r="C501" s="749" t="s">
        <v>609</v>
      </c>
      <c r="D501" s="750" t="s">
        <v>610</v>
      </c>
      <c r="E501" s="751">
        <v>50113001</v>
      </c>
      <c r="F501" s="750" t="s">
        <v>621</v>
      </c>
      <c r="G501" s="749" t="s">
        <v>638</v>
      </c>
      <c r="H501" s="749">
        <v>158037</v>
      </c>
      <c r="I501" s="749">
        <v>58037</v>
      </c>
      <c r="J501" s="749" t="s">
        <v>1259</v>
      </c>
      <c r="K501" s="749" t="s">
        <v>1260</v>
      </c>
      <c r="L501" s="752">
        <v>95.119999999999976</v>
      </c>
      <c r="M501" s="752">
        <v>1</v>
      </c>
      <c r="N501" s="753">
        <v>95.119999999999976</v>
      </c>
    </row>
    <row r="502" spans="1:14" ht="14.4" customHeight="1" x14ac:dyDescent="0.3">
      <c r="A502" s="747" t="s">
        <v>588</v>
      </c>
      <c r="B502" s="748" t="s">
        <v>589</v>
      </c>
      <c r="C502" s="749" t="s">
        <v>609</v>
      </c>
      <c r="D502" s="750" t="s">
        <v>610</v>
      </c>
      <c r="E502" s="751">
        <v>50113001</v>
      </c>
      <c r="F502" s="750" t="s">
        <v>621</v>
      </c>
      <c r="G502" s="749" t="s">
        <v>622</v>
      </c>
      <c r="H502" s="749">
        <v>191729</v>
      </c>
      <c r="I502" s="749">
        <v>191729</v>
      </c>
      <c r="J502" s="749" t="s">
        <v>1071</v>
      </c>
      <c r="K502" s="749" t="s">
        <v>1072</v>
      </c>
      <c r="L502" s="752">
        <v>104.09000000000005</v>
      </c>
      <c r="M502" s="752">
        <v>1</v>
      </c>
      <c r="N502" s="753">
        <v>104.09000000000005</v>
      </c>
    </row>
    <row r="503" spans="1:14" ht="14.4" customHeight="1" x14ac:dyDescent="0.3">
      <c r="A503" s="747" t="s">
        <v>588</v>
      </c>
      <c r="B503" s="748" t="s">
        <v>589</v>
      </c>
      <c r="C503" s="749" t="s">
        <v>609</v>
      </c>
      <c r="D503" s="750" t="s">
        <v>610</v>
      </c>
      <c r="E503" s="751">
        <v>50113001</v>
      </c>
      <c r="F503" s="750" t="s">
        <v>621</v>
      </c>
      <c r="G503" s="749" t="s">
        <v>622</v>
      </c>
      <c r="H503" s="749">
        <v>847635</v>
      </c>
      <c r="I503" s="749">
        <v>0</v>
      </c>
      <c r="J503" s="749" t="s">
        <v>1261</v>
      </c>
      <c r="K503" s="749" t="s">
        <v>590</v>
      </c>
      <c r="L503" s="752">
        <v>339.84000000000003</v>
      </c>
      <c r="M503" s="752">
        <v>1</v>
      </c>
      <c r="N503" s="753">
        <v>339.84000000000003</v>
      </c>
    </row>
    <row r="504" spans="1:14" ht="14.4" customHeight="1" x14ac:dyDescent="0.3">
      <c r="A504" s="747" t="s">
        <v>588</v>
      </c>
      <c r="B504" s="748" t="s">
        <v>589</v>
      </c>
      <c r="C504" s="749" t="s">
        <v>609</v>
      </c>
      <c r="D504" s="750" t="s">
        <v>610</v>
      </c>
      <c r="E504" s="751">
        <v>50113001</v>
      </c>
      <c r="F504" s="750" t="s">
        <v>621</v>
      </c>
      <c r="G504" s="749" t="s">
        <v>622</v>
      </c>
      <c r="H504" s="749">
        <v>848172</v>
      </c>
      <c r="I504" s="749">
        <v>0</v>
      </c>
      <c r="J504" s="749" t="s">
        <v>1073</v>
      </c>
      <c r="K504" s="749" t="s">
        <v>590</v>
      </c>
      <c r="L504" s="752">
        <v>145.64999999999998</v>
      </c>
      <c r="M504" s="752">
        <v>3</v>
      </c>
      <c r="N504" s="753">
        <v>436.94999999999993</v>
      </c>
    </row>
    <row r="505" spans="1:14" ht="14.4" customHeight="1" x14ac:dyDescent="0.3">
      <c r="A505" s="747" t="s">
        <v>588</v>
      </c>
      <c r="B505" s="748" t="s">
        <v>589</v>
      </c>
      <c r="C505" s="749" t="s">
        <v>609</v>
      </c>
      <c r="D505" s="750" t="s">
        <v>610</v>
      </c>
      <c r="E505" s="751">
        <v>50113001</v>
      </c>
      <c r="F505" s="750" t="s">
        <v>621</v>
      </c>
      <c r="G505" s="749" t="s">
        <v>622</v>
      </c>
      <c r="H505" s="749">
        <v>845329</v>
      </c>
      <c r="I505" s="749">
        <v>0</v>
      </c>
      <c r="J505" s="749" t="s">
        <v>660</v>
      </c>
      <c r="K505" s="749" t="s">
        <v>590</v>
      </c>
      <c r="L505" s="752">
        <v>167.49200000000002</v>
      </c>
      <c r="M505" s="752">
        <v>10</v>
      </c>
      <c r="N505" s="753">
        <v>1674.92</v>
      </c>
    </row>
    <row r="506" spans="1:14" ht="14.4" customHeight="1" x14ac:dyDescent="0.3">
      <c r="A506" s="747" t="s">
        <v>588</v>
      </c>
      <c r="B506" s="748" t="s">
        <v>589</v>
      </c>
      <c r="C506" s="749" t="s">
        <v>609</v>
      </c>
      <c r="D506" s="750" t="s">
        <v>610</v>
      </c>
      <c r="E506" s="751">
        <v>50113001</v>
      </c>
      <c r="F506" s="750" t="s">
        <v>621</v>
      </c>
      <c r="G506" s="749" t="s">
        <v>622</v>
      </c>
      <c r="H506" s="749">
        <v>199466</v>
      </c>
      <c r="I506" s="749">
        <v>199466</v>
      </c>
      <c r="J506" s="749" t="s">
        <v>1262</v>
      </c>
      <c r="K506" s="749" t="s">
        <v>1263</v>
      </c>
      <c r="L506" s="752">
        <v>112.63</v>
      </c>
      <c r="M506" s="752">
        <v>1</v>
      </c>
      <c r="N506" s="753">
        <v>112.63</v>
      </c>
    </row>
    <row r="507" spans="1:14" ht="14.4" customHeight="1" x14ac:dyDescent="0.3">
      <c r="A507" s="747" t="s">
        <v>588</v>
      </c>
      <c r="B507" s="748" t="s">
        <v>589</v>
      </c>
      <c r="C507" s="749" t="s">
        <v>609</v>
      </c>
      <c r="D507" s="750" t="s">
        <v>610</v>
      </c>
      <c r="E507" s="751">
        <v>50113001</v>
      </c>
      <c r="F507" s="750" t="s">
        <v>621</v>
      </c>
      <c r="G507" s="749" t="s">
        <v>622</v>
      </c>
      <c r="H507" s="749">
        <v>189079</v>
      </c>
      <c r="I507" s="749">
        <v>189079</v>
      </c>
      <c r="J507" s="749" t="s">
        <v>1264</v>
      </c>
      <c r="K507" s="749" t="s">
        <v>1265</v>
      </c>
      <c r="L507" s="752">
        <v>132.52999999999997</v>
      </c>
      <c r="M507" s="752">
        <v>2</v>
      </c>
      <c r="N507" s="753">
        <v>265.05999999999995</v>
      </c>
    </row>
    <row r="508" spans="1:14" ht="14.4" customHeight="1" x14ac:dyDescent="0.3">
      <c r="A508" s="747" t="s">
        <v>588</v>
      </c>
      <c r="B508" s="748" t="s">
        <v>589</v>
      </c>
      <c r="C508" s="749" t="s">
        <v>609</v>
      </c>
      <c r="D508" s="750" t="s">
        <v>610</v>
      </c>
      <c r="E508" s="751">
        <v>50113001</v>
      </c>
      <c r="F508" s="750" t="s">
        <v>621</v>
      </c>
      <c r="G508" s="749" t="s">
        <v>622</v>
      </c>
      <c r="H508" s="749">
        <v>164888</v>
      </c>
      <c r="I508" s="749">
        <v>164888</v>
      </c>
      <c r="J508" s="749" t="s">
        <v>664</v>
      </c>
      <c r="K508" s="749" t="s">
        <v>665</v>
      </c>
      <c r="L508" s="752">
        <v>215.31</v>
      </c>
      <c r="M508" s="752">
        <v>1</v>
      </c>
      <c r="N508" s="753">
        <v>215.31</v>
      </c>
    </row>
    <row r="509" spans="1:14" ht="14.4" customHeight="1" x14ac:dyDescent="0.3">
      <c r="A509" s="747" t="s">
        <v>588</v>
      </c>
      <c r="B509" s="748" t="s">
        <v>589</v>
      </c>
      <c r="C509" s="749" t="s">
        <v>609</v>
      </c>
      <c r="D509" s="750" t="s">
        <v>610</v>
      </c>
      <c r="E509" s="751">
        <v>50113001</v>
      </c>
      <c r="F509" s="750" t="s">
        <v>621</v>
      </c>
      <c r="G509" s="749" t="s">
        <v>638</v>
      </c>
      <c r="H509" s="749">
        <v>117431</v>
      </c>
      <c r="I509" s="749">
        <v>17431</v>
      </c>
      <c r="J509" s="749" t="s">
        <v>1266</v>
      </c>
      <c r="K509" s="749" t="s">
        <v>637</v>
      </c>
      <c r="L509" s="752">
        <v>27.250000000000007</v>
      </c>
      <c r="M509" s="752">
        <v>1</v>
      </c>
      <c r="N509" s="753">
        <v>27.250000000000007</v>
      </c>
    </row>
    <row r="510" spans="1:14" ht="14.4" customHeight="1" x14ac:dyDescent="0.3">
      <c r="A510" s="747" t="s">
        <v>588</v>
      </c>
      <c r="B510" s="748" t="s">
        <v>589</v>
      </c>
      <c r="C510" s="749" t="s">
        <v>609</v>
      </c>
      <c r="D510" s="750" t="s">
        <v>610</v>
      </c>
      <c r="E510" s="751">
        <v>50113001</v>
      </c>
      <c r="F510" s="750" t="s">
        <v>621</v>
      </c>
      <c r="G510" s="749" t="s">
        <v>638</v>
      </c>
      <c r="H510" s="749">
        <v>117433</v>
      </c>
      <c r="I510" s="749">
        <v>17433</v>
      </c>
      <c r="J510" s="749" t="s">
        <v>1266</v>
      </c>
      <c r="K510" s="749" t="s">
        <v>1267</v>
      </c>
      <c r="L510" s="752">
        <v>54.21</v>
      </c>
      <c r="M510" s="752">
        <v>1</v>
      </c>
      <c r="N510" s="753">
        <v>54.21</v>
      </c>
    </row>
    <row r="511" spans="1:14" ht="14.4" customHeight="1" x14ac:dyDescent="0.3">
      <c r="A511" s="747" t="s">
        <v>588</v>
      </c>
      <c r="B511" s="748" t="s">
        <v>589</v>
      </c>
      <c r="C511" s="749" t="s">
        <v>609</v>
      </c>
      <c r="D511" s="750" t="s">
        <v>610</v>
      </c>
      <c r="E511" s="751">
        <v>50113001</v>
      </c>
      <c r="F511" s="750" t="s">
        <v>621</v>
      </c>
      <c r="G511" s="749" t="s">
        <v>638</v>
      </c>
      <c r="H511" s="749">
        <v>214427</v>
      </c>
      <c r="I511" s="749">
        <v>214427</v>
      </c>
      <c r="J511" s="749" t="s">
        <v>682</v>
      </c>
      <c r="K511" s="749" t="s">
        <v>683</v>
      </c>
      <c r="L511" s="752">
        <v>16.590000000000003</v>
      </c>
      <c r="M511" s="752">
        <v>6</v>
      </c>
      <c r="N511" s="753">
        <v>99.54000000000002</v>
      </c>
    </row>
    <row r="512" spans="1:14" ht="14.4" customHeight="1" x14ac:dyDescent="0.3">
      <c r="A512" s="747" t="s">
        <v>588</v>
      </c>
      <c r="B512" s="748" t="s">
        <v>589</v>
      </c>
      <c r="C512" s="749" t="s">
        <v>609</v>
      </c>
      <c r="D512" s="750" t="s">
        <v>610</v>
      </c>
      <c r="E512" s="751">
        <v>50113001</v>
      </c>
      <c r="F512" s="750" t="s">
        <v>621</v>
      </c>
      <c r="G512" s="749" t="s">
        <v>622</v>
      </c>
      <c r="H512" s="749">
        <v>121856</v>
      </c>
      <c r="I512" s="749">
        <v>21856</v>
      </c>
      <c r="J512" s="749" t="s">
        <v>1091</v>
      </c>
      <c r="K512" s="749" t="s">
        <v>1092</v>
      </c>
      <c r="L512" s="752">
        <v>26.769999999999989</v>
      </c>
      <c r="M512" s="752">
        <v>1</v>
      </c>
      <c r="N512" s="753">
        <v>26.769999999999989</v>
      </c>
    </row>
    <row r="513" spans="1:14" ht="14.4" customHeight="1" x14ac:dyDescent="0.3">
      <c r="A513" s="747" t="s">
        <v>588</v>
      </c>
      <c r="B513" s="748" t="s">
        <v>589</v>
      </c>
      <c r="C513" s="749" t="s">
        <v>609</v>
      </c>
      <c r="D513" s="750" t="s">
        <v>610</v>
      </c>
      <c r="E513" s="751">
        <v>50113001</v>
      </c>
      <c r="F513" s="750" t="s">
        <v>621</v>
      </c>
      <c r="G513" s="749" t="s">
        <v>638</v>
      </c>
      <c r="H513" s="749">
        <v>168836</v>
      </c>
      <c r="I513" s="749">
        <v>168836</v>
      </c>
      <c r="J513" s="749" t="s">
        <v>1268</v>
      </c>
      <c r="K513" s="749" t="s">
        <v>662</v>
      </c>
      <c r="L513" s="752">
        <v>51.840000000000039</v>
      </c>
      <c r="M513" s="752">
        <v>1</v>
      </c>
      <c r="N513" s="753">
        <v>51.840000000000039</v>
      </c>
    </row>
    <row r="514" spans="1:14" ht="14.4" customHeight="1" x14ac:dyDescent="0.3">
      <c r="A514" s="747" t="s">
        <v>588</v>
      </c>
      <c r="B514" s="748" t="s">
        <v>589</v>
      </c>
      <c r="C514" s="749" t="s">
        <v>609</v>
      </c>
      <c r="D514" s="750" t="s">
        <v>610</v>
      </c>
      <c r="E514" s="751">
        <v>50113001</v>
      </c>
      <c r="F514" s="750" t="s">
        <v>621</v>
      </c>
      <c r="G514" s="749" t="s">
        <v>638</v>
      </c>
      <c r="H514" s="749">
        <v>168838</v>
      </c>
      <c r="I514" s="749">
        <v>168838</v>
      </c>
      <c r="J514" s="749" t="s">
        <v>1268</v>
      </c>
      <c r="K514" s="749" t="s">
        <v>1269</v>
      </c>
      <c r="L514" s="752">
        <v>155.52000000000001</v>
      </c>
      <c r="M514" s="752">
        <v>2</v>
      </c>
      <c r="N514" s="753">
        <v>311.04000000000002</v>
      </c>
    </row>
    <row r="515" spans="1:14" ht="14.4" customHeight="1" x14ac:dyDescent="0.3">
      <c r="A515" s="747" t="s">
        <v>588</v>
      </c>
      <c r="B515" s="748" t="s">
        <v>589</v>
      </c>
      <c r="C515" s="749" t="s">
        <v>609</v>
      </c>
      <c r="D515" s="750" t="s">
        <v>610</v>
      </c>
      <c r="E515" s="751">
        <v>50113001</v>
      </c>
      <c r="F515" s="750" t="s">
        <v>621</v>
      </c>
      <c r="G515" s="749" t="s">
        <v>622</v>
      </c>
      <c r="H515" s="749">
        <v>193105</v>
      </c>
      <c r="I515" s="749">
        <v>93105</v>
      </c>
      <c r="J515" s="749" t="s">
        <v>1093</v>
      </c>
      <c r="K515" s="749" t="s">
        <v>1095</v>
      </c>
      <c r="L515" s="752">
        <v>210.01999999999995</v>
      </c>
      <c r="M515" s="752">
        <v>1</v>
      </c>
      <c r="N515" s="753">
        <v>210.01999999999995</v>
      </c>
    </row>
    <row r="516" spans="1:14" ht="14.4" customHeight="1" x14ac:dyDescent="0.3">
      <c r="A516" s="747" t="s">
        <v>588</v>
      </c>
      <c r="B516" s="748" t="s">
        <v>589</v>
      </c>
      <c r="C516" s="749" t="s">
        <v>609</v>
      </c>
      <c r="D516" s="750" t="s">
        <v>610</v>
      </c>
      <c r="E516" s="751">
        <v>50113001</v>
      </c>
      <c r="F516" s="750" t="s">
        <v>621</v>
      </c>
      <c r="G516" s="749" t="s">
        <v>622</v>
      </c>
      <c r="H516" s="749">
        <v>114075</v>
      </c>
      <c r="I516" s="749">
        <v>14075</v>
      </c>
      <c r="J516" s="749" t="s">
        <v>689</v>
      </c>
      <c r="K516" s="749" t="s">
        <v>690</v>
      </c>
      <c r="L516" s="752">
        <v>294.55500000000001</v>
      </c>
      <c r="M516" s="752">
        <v>4</v>
      </c>
      <c r="N516" s="753">
        <v>1178.22</v>
      </c>
    </row>
    <row r="517" spans="1:14" ht="14.4" customHeight="1" x14ac:dyDescent="0.3">
      <c r="A517" s="747" t="s">
        <v>588</v>
      </c>
      <c r="B517" s="748" t="s">
        <v>589</v>
      </c>
      <c r="C517" s="749" t="s">
        <v>609</v>
      </c>
      <c r="D517" s="750" t="s">
        <v>610</v>
      </c>
      <c r="E517" s="751">
        <v>50113001</v>
      </c>
      <c r="F517" s="750" t="s">
        <v>621</v>
      </c>
      <c r="G517" s="749" t="s">
        <v>622</v>
      </c>
      <c r="H517" s="749">
        <v>197522</v>
      </c>
      <c r="I517" s="749">
        <v>97522</v>
      </c>
      <c r="J517" s="749" t="s">
        <v>689</v>
      </c>
      <c r="K517" s="749" t="s">
        <v>691</v>
      </c>
      <c r="L517" s="752">
        <v>160.29735461538471</v>
      </c>
      <c r="M517" s="752">
        <v>1</v>
      </c>
      <c r="N517" s="753">
        <v>160.29735461538471</v>
      </c>
    </row>
    <row r="518" spans="1:14" ht="14.4" customHeight="1" x14ac:dyDescent="0.3">
      <c r="A518" s="747" t="s">
        <v>588</v>
      </c>
      <c r="B518" s="748" t="s">
        <v>589</v>
      </c>
      <c r="C518" s="749" t="s">
        <v>609</v>
      </c>
      <c r="D518" s="750" t="s">
        <v>610</v>
      </c>
      <c r="E518" s="751">
        <v>50113001</v>
      </c>
      <c r="F518" s="750" t="s">
        <v>621</v>
      </c>
      <c r="G518" s="749" t="s">
        <v>622</v>
      </c>
      <c r="H518" s="749">
        <v>184090</v>
      </c>
      <c r="I518" s="749">
        <v>84090</v>
      </c>
      <c r="J518" s="749" t="s">
        <v>1096</v>
      </c>
      <c r="K518" s="749" t="s">
        <v>1097</v>
      </c>
      <c r="L518" s="752">
        <v>60.14</v>
      </c>
      <c r="M518" s="752">
        <v>1</v>
      </c>
      <c r="N518" s="753">
        <v>60.14</v>
      </c>
    </row>
    <row r="519" spans="1:14" ht="14.4" customHeight="1" x14ac:dyDescent="0.3">
      <c r="A519" s="747" t="s">
        <v>588</v>
      </c>
      <c r="B519" s="748" t="s">
        <v>589</v>
      </c>
      <c r="C519" s="749" t="s">
        <v>609</v>
      </c>
      <c r="D519" s="750" t="s">
        <v>610</v>
      </c>
      <c r="E519" s="751">
        <v>50113001</v>
      </c>
      <c r="F519" s="750" t="s">
        <v>621</v>
      </c>
      <c r="G519" s="749" t="s">
        <v>622</v>
      </c>
      <c r="H519" s="749">
        <v>102478</v>
      </c>
      <c r="I519" s="749">
        <v>2478</v>
      </c>
      <c r="J519" s="749" t="s">
        <v>693</v>
      </c>
      <c r="K519" s="749" t="s">
        <v>695</v>
      </c>
      <c r="L519" s="752">
        <v>77.334000000000003</v>
      </c>
      <c r="M519" s="752">
        <v>5</v>
      </c>
      <c r="N519" s="753">
        <v>386.67</v>
      </c>
    </row>
    <row r="520" spans="1:14" ht="14.4" customHeight="1" x14ac:dyDescent="0.3">
      <c r="A520" s="747" t="s">
        <v>588</v>
      </c>
      <c r="B520" s="748" t="s">
        <v>589</v>
      </c>
      <c r="C520" s="749" t="s">
        <v>609</v>
      </c>
      <c r="D520" s="750" t="s">
        <v>610</v>
      </c>
      <c r="E520" s="751">
        <v>50113001</v>
      </c>
      <c r="F520" s="750" t="s">
        <v>621</v>
      </c>
      <c r="G520" s="749" t="s">
        <v>622</v>
      </c>
      <c r="H520" s="749">
        <v>208695</v>
      </c>
      <c r="I520" s="749">
        <v>208695</v>
      </c>
      <c r="J520" s="749" t="s">
        <v>693</v>
      </c>
      <c r="K520" s="749" t="s">
        <v>695</v>
      </c>
      <c r="L520" s="752">
        <v>77.079999999999984</v>
      </c>
      <c r="M520" s="752">
        <v>2</v>
      </c>
      <c r="N520" s="753">
        <v>154.15999999999997</v>
      </c>
    </row>
    <row r="521" spans="1:14" ht="14.4" customHeight="1" x14ac:dyDescent="0.3">
      <c r="A521" s="747" t="s">
        <v>588</v>
      </c>
      <c r="B521" s="748" t="s">
        <v>589</v>
      </c>
      <c r="C521" s="749" t="s">
        <v>609</v>
      </c>
      <c r="D521" s="750" t="s">
        <v>610</v>
      </c>
      <c r="E521" s="751">
        <v>50113001</v>
      </c>
      <c r="F521" s="750" t="s">
        <v>621</v>
      </c>
      <c r="G521" s="749" t="s">
        <v>622</v>
      </c>
      <c r="H521" s="749">
        <v>846346</v>
      </c>
      <c r="I521" s="749">
        <v>119672</v>
      </c>
      <c r="J521" s="749" t="s">
        <v>696</v>
      </c>
      <c r="K521" s="749" t="s">
        <v>697</v>
      </c>
      <c r="L521" s="752">
        <v>116.02250000000002</v>
      </c>
      <c r="M521" s="752">
        <v>4</v>
      </c>
      <c r="N521" s="753">
        <v>464.09000000000009</v>
      </c>
    </row>
    <row r="522" spans="1:14" ht="14.4" customHeight="1" x14ac:dyDescent="0.3">
      <c r="A522" s="747" t="s">
        <v>588</v>
      </c>
      <c r="B522" s="748" t="s">
        <v>589</v>
      </c>
      <c r="C522" s="749" t="s">
        <v>609</v>
      </c>
      <c r="D522" s="750" t="s">
        <v>610</v>
      </c>
      <c r="E522" s="751">
        <v>50113001</v>
      </c>
      <c r="F522" s="750" t="s">
        <v>621</v>
      </c>
      <c r="G522" s="749" t="s">
        <v>622</v>
      </c>
      <c r="H522" s="749">
        <v>117011</v>
      </c>
      <c r="I522" s="749">
        <v>17011</v>
      </c>
      <c r="J522" s="749" t="s">
        <v>1270</v>
      </c>
      <c r="K522" s="749" t="s">
        <v>1271</v>
      </c>
      <c r="L522" s="752">
        <v>147.51999999999998</v>
      </c>
      <c r="M522" s="752">
        <v>2</v>
      </c>
      <c r="N522" s="753">
        <v>295.03999999999996</v>
      </c>
    </row>
    <row r="523" spans="1:14" ht="14.4" customHeight="1" x14ac:dyDescent="0.3">
      <c r="A523" s="747" t="s">
        <v>588</v>
      </c>
      <c r="B523" s="748" t="s">
        <v>589</v>
      </c>
      <c r="C523" s="749" t="s">
        <v>609</v>
      </c>
      <c r="D523" s="750" t="s">
        <v>610</v>
      </c>
      <c r="E523" s="751">
        <v>50113001</v>
      </c>
      <c r="F523" s="750" t="s">
        <v>621</v>
      </c>
      <c r="G523" s="749" t="s">
        <v>622</v>
      </c>
      <c r="H523" s="749">
        <v>183318</v>
      </c>
      <c r="I523" s="749">
        <v>83318</v>
      </c>
      <c r="J523" s="749" t="s">
        <v>698</v>
      </c>
      <c r="K523" s="749" t="s">
        <v>699</v>
      </c>
      <c r="L523" s="752">
        <v>26.276661249957328</v>
      </c>
      <c r="M523" s="752">
        <v>3</v>
      </c>
      <c r="N523" s="753">
        <v>78.829983749871985</v>
      </c>
    </row>
    <row r="524" spans="1:14" ht="14.4" customHeight="1" x14ac:dyDescent="0.3">
      <c r="A524" s="747" t="s">
        <v>588</v>
      </c>
      <c r="B524" s="748" t="s">
        <v>589</v>
      </c>
      <c r="C524" s="749" t="s">
        <v>609</v>
      </c>
      <c r="D524" s="750" t="s">
        <v>610</v>
      </c>
      <c r="E524" s="751">
        <v>50113001</v>
      </c>
      <c r="F524" s="750" t="s">
        <v>621</v>
      </c>
      <c r="G524" s="749" t="s">
        <v>622</v>
      </c>
      <c r="H524" s="749">
        <v>108499</v>
      </c>
      <c r="I524" s="749">
        <v>8499</v>
      </c>
      <c r="J524" s="749" t="s">
        <v>1102</v>
      </c>
      <c r="K524" s="749" t="s">
        <v>1103</v>
      </c>
      <c r="L524" s="752">
        <v>111.52000000000001</v>
      </c>
      <c r="M524" s="752">
        <v>2</v>
      </c>
      <c r="N524" s="753">
        <v>223.04000000000002</v>
      </c>
    </row>
    <row r="525" spans="1:14" ht="14.4" customHeight="1" x14ac:dyDescent="0.3">
      <c r="A525" s="747" t="s">
        <v>588</v>
      </c>
      <c r="B525" s="748" t="s">
        <v>589</v>
      </c>
      <c r="C525" s="749" t="s">
        <v>609</v>
      </c>
      <c r="D525" s="750" t="s">
        <v>610</v>
      </c>
      <c r="E525" s="751">
        <v>50113001</v>
      </c>
      <c r="F525" s="750" t="s">
        <v>621</v>
      </c>
      <c r="G525" s="749" t="s">
        <v>622</v>
      </c>
      <c r="H525" s="749">
        <v>114723</v>
      </c>
      <c r="I525" s="749">
        <v>14723</v>
      </c>
      <c r="J525" s="749" t="s">
        <v>1105</v>
      </c>
      <c r="K525" s="749" t="s">
        <v>929</v>
      </c>
      <c r="L525" s="752">
        <v>71.14</v>
      </c>
      <c r="M525" s="752">
        <v>4</v>
      </c>
      <c r="N525" s="753">
        <v>284.56</v>
      </c>
    </row>
    <row r="526" spans="1:14" ht="14.4" customHeight="1" x14ac:dyDescent="0.3">
      <c r="A526" s="747" t="s">
        <v>588</v>
      </c>
      <c r="B526" s="748" t="s">
        <v>589</v>
      </c>
      <c r="C526" s="749" t="s">
        <v>609</v>
      </c>
      <c r="D526" s="750" t="s">
        <v>610</v>
      </c>
      <c r="E526" s="751">
        <v>50113001</v>
      </c>
      <c r="F526" s="750" t="s">
        <v>621</v>
      </c>
      <c r="G526" s="749" t="s">
        <v>622</v>
      </c>
      <c r="H526" s="749">
        <v>154539</v>
      </c>
      <c r="I526" s="749">
        <v>54539</v>
      </c>
      <c r="J526" s="749" t="s">
        <v>710</v>
      </c>
      <c r="K526" s="749" t="s">
        <v>711</v>
      </c>
      <c r="L526" s="752">
        <v>60.315000000000005</v>
      </c>
      <c r="M526" s="752">
        <v>12</v>
      </c>
      <c r="N526" s="753">
        <v>723.78000000000009</v>
      </c>
    </row>
    <row r="527" spans="1:14" ht="14.4" customHeight="1" x14ac:dyDescent="0.3">
      <c r="A527" s="747" t="s">
        <v>588</v>
      </c>
      <c r="B527" s="748" t="s">
        <v>589</v>
      </c>
      <c r="C527" s="749" t="s">
        <v>609</v>
      </c>
      <c r="D527" s="750" t="s">
        <v>610</v>
      </c>
      <c r="E527" s="751">
        <v>50113001</v>
      </c>
      <c r="F527" s="750" t="s">
        <v>621</v>
      </c>
      <c r="G527" s="749" t="s">
        <v>638</v>
      </c>
      <c r="H527" s="749">
        <v>215713</v>
      </c>
      <c r="I527" s="749">
        <v>215713</v>
      </c>
      <c r="J527" s="749" t="s">
        <v>712</v>
      </c>
      <c r="K527" s="749" t="s">
        <v>1272</v>
      </c>
      <c r="L527" s="752">
        <v>51.96</v>
      </c>
      <c r="M527" s="752">
        <v>2</v>
      </c>
      <c r="N527" s="753">
        <v>103.92</v>
      </c>
    </row>
    <row r="528" spans="1:14" ht="14.4" customHeight="1" x14ac:dyDescent="0.3">
      <c r="A528" s="747" t="s">
        <v>588</v>
      </c>
      <c r="B528" s="748" t="s">
        <v>589</v>
      </c>
      <c r="C528" s="749" t="s">
        <v>609</v>
      </c>
      <c r="D528" s="750" t="s">
        <v>610</v>
      </c>
      <c r="E528" s="751">
        <v>50113001</v>
      </c>
      <c r="F528" s="750" t="s">
        <v>621</v>
      </c>
      <c r="G528" s="749" t="s">
        <v>590</v>
      </c>
      <c r="H528" s="749">
        <v>159448</v>
      </c>
      <c r="I528" s="749">
        <v>59448</v>
      </c>
      <c r="J528" s="749" t="s">
        <v>1273</v>
      </c>
      <c r="K528" s="749" t="s">
        <v>1274</v>
      </c>
      <c r="L528" s="752">
        <v>369.065</v>
      </c>
      <c r="M528" s="752">
        <v>2</v>
      </c>
      <c r="N528" s="753">
        <v>738.13</v>
      </c>
    </row>
    <row r="529" spans="1:14" ht="14.4" customHeight="1" x14ac:dyDescent="0.3">
      <c r="A529" s="747" t="s">
        <v>588</v>
      </c>
      <c r="B529" s="748" t="s">
        <v>589</v>
      </c>
      <c r="C529" s="749" t="s">
        <v>609</v>
      </c>
      <c r="D529" s="750" t="s">
        <v>610</v>
      </c>
      <c r="E529" s="751">
        <v>50113001</v>
      </c>
      <c r="F529" s="750" t="s">
        <v>621</v>
      </c>
      <c r="G529" s="749" t="s">
        <v>622</v>
      </c>
      <c r="H529" s="749">
        <v>905098</v>
      </c>
      <c r="I529" s="749">
        <v>23989</v>
      </c>
      <c r="J529" s="749" t="s">
        <v>714</v>
      </c>
      <c r="K529" s="749" t="s">
        <v>590</v>
      </c>
      <c r="L529" s="752">
        <v>416.99</v>
      </c>
      <c r="M529" s="752">
        <v>1</v>
      </c>
      <c r="N529" s="753">
        <v>416.99</v>
      </c>
    </row>
    <row r="530" spans="1:14" ht="14.4" customHeight="1" x14ac:dyDescent="0.3">
      <c r="A530" s="747" t="s">
        <v>588</v>
      </c>
      <c r="B530" s="748" t="s">
        <v>589</v>
      </c>
      <c r="C530" s="749" t="s">
        <v>609</v>
      </c>
      <c r="D530" s="750" t="s">
        <v>610</v>
      </c>
      <c r="E530" s="751">
        <v>50113001</v>
      </c>
      <c r="F530" s="750" t="s">
        <v>621</v>
      </c>
      <c r="G530" s="749" t="s">
        <v>622</v>
      </c>
      <c r="H530" s="749">
        <v>920154</v>
      </c>
      <c r="I530" s="749">
        <v>0</v>
      </c>
      <c r="J530" s="749" t="s">
        <v>715</v>
      </c>
      <c r="K530" s="749" t="s">
        <v>590</v>
      </c>
      <c r="L530" s="752">
        <v>306.48099999999999</v>
      </c>
      <c r="M530" s="752">
        <v>1</v>
      </c>
      <c r="N530" s="753">
        <v>306.48099999999999</v>
      </c>
    </row>
    <row r="531" spans="1:14" ht="14.4" customHeight="1" x14ac:dyDescent="0.3">
      <c r="A531" s="747" t="s">
        <v>588</v>
      </c>
      <c r="B531" s="748" t="s">
        <v>589</v>
      </c>
      <c r="C531" s="749" t="s">
        <v>609</v>
      </c>
      <c r="D531" s="750" t="s">
        <v>610</v>
      </c>
      <c r="E531" s="751">
        <v>50113001</v>
      </c>
      <c r="F531" s="750" t="s">
        <v>621</v>
      </c>
      <c r="G531" s="749" t="s">
        <v>622</v>
      </c>
      <c r="H531" s="749">
        <v>159642</v>
      </c>
      <c r="I531" s="749">
        <v>59642</v>
      </c>
      <c r="J531" s="749" t="s">
        <v>1275</v>
      </c>
      <c r="K531" s="749" t="s">
        <v>1276</v>
      </c>
      <c r="L531" s="752">
        <v>157.04000000000002</v>
      </c>
      <c r="M531" s="752">
        <v>1</v>
      </c>
      <c r="N531" s="753">
        <v>157.04000000000002</v>
      </c>
    </row>
    <row r="532" spans="1:14" ht="14.4" customHeight="1" x14ac:dyDescent="0.3">
      <c r="A532" s="747" t="s">
        <v>588</v>
      </c>
      <c r="B532" s="748" t="s">
        <v>589</v>
      </c>
      <c r="C532" s="749" t="s">
        <v>609</v>
      </c>
      <c r="D532" s="750" t="s">
        <v>610</v>
      </c>
      <c r="E532" s="751">
        <v>50113001</v>
      </c>
      <c r="F532" s="750" t="s">
        <v>621</v>
      </c>
      <c r="G532" s="749" t="s">
        <v>622</v>
      </c>
      <c r="H532" s="749">
        <v>145273</v>
      </c>
      <c r="I532" s="749">
        <v>45273</v>
      </c>
      <c r="J532" s="749" t="s">
        <v>1277</v>
      </c>
      <c r="K532" s="749" t="s">
        <v>831</v>
      </c>
      <c r="L532" s="752">
        <v>48.46</v>
      </c>
      <c r="M532" s="752">
        <v>1</v>
      </c>
      <c r="N532" s="753">
        <v>48.46</v>
      </c>
    </row>
    <row r="533" spans="1:14" ht="14.4" customHeight="1" x14ac:dyDescent="0.3">
      <c r="A533" s="747" t="s">
        <v>588</v>
      </c>
      <c r="B533" s="748" t="s">
        <v>589</v>
      </c>
      <c r="C533" s="749" t="s">
        <v>609</v>
      </c>
      <c r="D533" s="750" t="s">
        <v>610</v>
      </c>
      <c r="E533" s="751">
        <v>50113001</v>
      </c>
      <c r="F533" s="750" t="s">
        <v>621</v>
      </c>
      <c r="G533" s="749" t="s">
        <v>622</v>
      </c>
      <c r="H533" s="749">
        <v>102818</v>
      </c>
      <c r="I533" s="749">
        <v>2818</v>
      </c>
      <c r="J533" s="749" t="s">
        <v>721</v>
      </c>
      <c r="K533" s="749" t="s">
        <v>722</v>
      </c>
      <c r="L533" s="752">
        <v>112.01000000000003</v>
      </c>
      <c r="M533" s="752">
        <v>3</v>
      </c>
      <c r="N533" s="753">
        <v>336.03000000000009</v>
      </c>
    </row>
    <row r="534" spans="1:14" ht="14.4" customHeight="1" x14ac:dyDescent="0.3">
      <c r="A534" s="747" t="s">
        <v>588</v>
      </c>
      <c r="B534" s="748" t="s">
        <v>589</v>
      </c>
      <c r="C534" s="749" t="s">
        <v>609</v>
      </c>
      <c r="D534" s="750" t="s">
        <v>610</v>
      </c>
      <c r="E534" s="751">
        <v>50113001</v>
      </c>
      <c r="F534" s="750" t="s">
        <v>621</v>
      </c>
      <c r="G534" s="749" t="s">
        <v>622</v>
      </c>
      <c r="H534" s="749">
        <v>162083</v>
      </c>
      <c r="I534" s="749">
        <v>162083</v>
      </c>
      <c r="J534" s="749" t="s">
        <v>726</v>
      </c>
      <c r="K534" s="749" t="s">
        <v>1278</v>
      </c>
      <c r="L534" s="752">
        <v>455.09</v>
      </c>
      <c r="M534" s="752">
        <v>2</v>
      </c>
      <c r="N534" s="753">
        <v>910.18</v>
      </c>
    </row>
    <row r="535" spans="1:14" ht="14.4" customHeight="1" x14ac:dyDescent="0.3">
      <c r="A535" s="747" t="s">
        <v>588</v>
      </c>
      <c r="B535" s="748" t="s">
        <v>589</v>
      </c>
      <c r="C535" s="749" t="s">
        <v>609</v>
      </c>
      <c r="D535" s="750" t="s">
        <v>610</v>
      </c>
      <c r="E535" s="751">
        <v>50113001</v>
      </c>
      <c r="F535" s="750" t="s">
        <v>621</v>
      </c>
      <c r="G535" s="749" t="s">
        <v>622</v>
      </c>
      <c r="H535" s="749">
        <v>202796</v>
      </c>
      <c r="I535" s="749">
        <v>202796</v>
      </c>
      <c r="J535" s="749" t="s">
        <v>726</v>
      </c>
      <c r="K535" s="749" t="s">
        <v>727</v>
      </c>
      <c r="L535" s="752">
        <v>293.56000000000006</v>
      </c>
      <c r="M535" s="752">
        <v>1</v>
      </c>
      <c r="N535" s="753">
        <v>293.56000000000006</v>
      </c>
    </row>
    <row r="536" spans="1:14" ht="14.4" customHeight="1" x14ac:dyDescent="0.3">
      <c r="A536" s="747" t="s">
        <v>588</v>
      </c>
      <c r="B536" s="748" t="s">
        <v>589</v>
      </c>
      <c r="C536" s="749" t="s">
        <v>609</v>
      </c>
      <c r="D536" s="750" t="s">
        <v>610</v>
      </c>
      <c r="E536" s="751">
        <v>50113001</v>
      </c>
      <c r="F536" s="750" t="s">
        <v>621</v>
      </c>
      <c r="G536" s="749" t="s">
        <v>622</v>
      </c>
      <c r="H536" s="749">
        <v>129740</v>
      </c>
      <c r="I536" s="749">
        <v>29740</v>
      </c>
      <c r="J536" s="749" t="s">
        <v>1279</v>
      </c>
      <c r="K536" s="749" t="s">
        <v>690</v>
      </c>
      <c r="L536" s="752">
        <v>1022.2425670232534</v>
      </c>
      <c r="M536" s="752">
        <v>1</v>
      </c>
      <c r="N536" s="753">
        <v>1022.2425670232534</v>
      </c>
    </row>
    <row r="537" spans="1:14" ht="14.4" customHeight="1" x14ac:dyDescent="0.3">
      <c r="A537" s="747" t="s">
        <v>588</v>
      </c>
      <c r="B537" s="748" t="s">
        <v>589</v>
      </c>
      <c r="C537" s="749" t="s">
        <v>609</v>
      </c>
      <c r="D537" s="750" t="s">
        <v>610</v>
      </c>
      <c r="E537" s="751">
        <v>50113001</v>
      </c>
      <c r="F537" s="750" t="s">
        <v>621</v>
      </c>
      <c r="G537" s="749" t="s">
        <v>638</v>
      </c>
      <c r="H537" s="749">
        <v>169189</v>
      </c>
      <c r="I537" s="749">
        <v>69189</v>
      </c>
      <c r="J537" s="749" t="s">
        <v>739</v>
      </c>
      <c r="K537" s="749" t="s">
        <v>740</v>
      </c>
      <c r="L537" s="752">
        <v>61.12</v>
      </c>
      <c r="M537" s="752">
        <v>1</v>
      </c>
      <c r="N537" s="753">
        <v>61.12</v>
      </c>
    </row>
    <row r="538" spans="1:14" ht="14.4" customHeight="1" x14ac:dyDescent="0.3">
      <c r="A538" s="747" t="s">
        <v>588</v>
      </c>
      <c r="B538" s="748" t="s">
        <v>589</v>
      </c>
      <c r="C538" s="749" t="s">
        <v>609</v>
      </c>
      <c r="D538" s="750" t="s">
        <v>610</v>
      </c>
      <c r="E538" s="751">
        <v>50113001</v>
      </c>
      <c r="F538" s="750" t="s">
        <v>621</v>
      </c>
      <c r="G538" s="749" t="s">
        <v>622</v>
      </c>
      <c r="H538" s="749">
        <v>47995</v>
      </c>
      <c r="I538" s="749">
        <v>47995</v>
      </c>
      <c r="J538" s="749" t="s">
        <v>1280</v>
      </c>
      <c r="K538" s="749" t="s">
        <v>1281</v>
      </c>
      <c r="L538" s="752">
        <v>847.74</v>
      </c>
      <c r="M538" s="752">
        <v>1</v>
      </c>
      <c r="N538" s="753">
        <v>847.74</v>
      </c>
    </row>
    <row r="539" spans="1:14" ht="14.4" customHeight="1" x14ac:dyDescent="0.3">
      <c r="A539" s="747" t="s">
        <v>588</v>
      </c>
      <c r="B539" s="748" t="s">
        <v>589</v>
      </c>
      <c r="C539" s="749" t="s">
        <v>609</v>
      </c>
      <c r="D539" s="750" t="s">
        <v>610</v>
      </c>
      <c r="E539" s="751">
        <v>50113001</v>
      </c>
      <c r="F539" s="750" t="s">
        <v>621</v>
      </c>
      <c r="G539" s="749" t="s">
        <v>622</v>
      </c>
      <c r="H539" s="749">
        <v>193124</v>
      </c>
      <c r="I539" s="749">
        <v>93124</v>
      </c>
      <c r="J539" s="749" t="s">
        <v>1282</v>
      </c>
      <c r="K539" s="749" t="s">
        <v>1067</v>
      </c>
      <c r="L539" s="752">
        <v>75.689999999999984</v>
      </c>
      <c r="M539" s="752">
        <v>1</v>
      </c>
      <c r="N539" s="753">
        <v>75.689999999999984</v>
      </c>
    </row>
    <row r="540" spans="1:14" ht="14.4" customHeight="1" x14ac:dyDescent="0.3">
      <c r="A540" s="747" t="s">
        <v>588</v>
      </c>
      <c r="B540" s="748" t="s">
        <v>589</v>
      </c>
      <c r="C540" s="749" t="s">
        <v>609</v>
      </c>
      <c r="D540" s="750" t="s">
        <v>610</v>
      </c>
      <c r="E540" s="751">
        <v>50113001</v>
      </c>
      <c r="F540" s="750" t="s">
        <v>621</v>
      </c>
      <c r="G540" s="749" t="s">
        <v>622</v>
      </c>
      <c r="H540" s="749">
        <v>207506</v>
      </c>
      <c r="I540" s="749">
        <v>207506</v>
      </c>
      <c r="J540" s="749" t="s">
        <v>1283</v>
      </c>
      <c r="K540" s="749" t="s">
        <v>1284</v>
      </c>
      <c r="L540" s="752">
        <v>584.13</v>
      </c>
      <c r="M540" s="752">
        <v>1</v>
      </c>
      <c r="N540" s="753">
        <v>584.13</v>
      </c>
    </row>
    <row r="541" spans="1:14" ht="14.4" customHeight="1" x14ac:dyDescent="0.3">
      <c r="A541" s="747" t="s">
        <v>588</v>
      </c>
      <c r="B541" s="748" t="s">
        <v>589</v>
      </c>
      <c r="C541" s="749" t="s">
        <v>609</v>
      </c>
      <c r="D541" s="750" t="s">
        <v>610</v>
      </c>
      <c r="E541" s="751">
        <v>50113001</v>
      </c>
      <c r="F541" s="750" t="s">
        <v>621</v>
      </c>
      <c r="G541" s="749" t="s">
        <v>590</v>
      </c>
      <c r="H541" s="749">
        <v>19117</v>
      </c>
      <c r="I541" s="749">
        <v>19117</v>
      </c>
      <c r="J541" s="749" t="s">
        <v>756</v>
      </c>
      <c r="K541" s="749" t="s">
        <v>685</v>
      </c>
      <c r="L541" s="752">
        <v>58.66999999999998</v>
      </c>
      <c r="M541" s="752">
        <v>1</v>
      </c>
      <c r="N541" s="753">
        <v>58.66999999999998</v>
      </c>
    </row>
    <row r="542" spans="1:14" ht="14.4" customHeight="1" x14ac:dyDescent="0.3">
      <c r="A542" s="747" t="s">
        <v>588</v>
      </c>
      <c r="B542" s="748" t="s">
        <v>589</v>
      </c>
      <c r="C542" s="749" t="s">
        <v>609</v>
      </c>
      <c r="D542" s="750" t="s">
        <v>610</v>
      </c>
      <c r="E542" s="751">
        <v>50113001</v>
      </c>
      <c r="F542" s="750" t="s">
        <v>621</v>
      </c>
      <c r="G542" s="749" t="s">
        <v>638</v>
      </c>
      <c r="H542" s="749">
        <v>213487</v>
      </c>
      <c r="I542" s="749">
        <v>213487</v>
      </c>
      <c r="J542" s="749" t="s">
        <v>757</v>
      </c>
      <c r="K542" s="749" t="s">
        <v>760</v>
      </c>
      <c r="L542" s="752">
        <v>286.66000000000008</v>
      </c>
      <c r="M542" s="752">
        <v>2</v>
      </c>
      <c r="N542" s="753">
        <v>573.32000000000016</v>
      </c>
    </row>
    <row r="543" spans="1:14" ht="14.4" customHeight="1" x14ac:dyDescent="0.3">
      <c r="A543" s="747" t="s">
        <v>588</v>
      </c>
      <c r="B543" s="748" t="s">
        <v>589</v>
      </c>
      <c r="C543" s="749" t="s">
        <v>609</v>
      </c>
      <c r="D543" s="750" t="s">
        <v>610</v>
      </c>
      <c r="E543" s="751">
        <v>50113001</v>
      </c>
      <c r="F543" s="750" t="s">
        <v>621</v>
      </c>
      <c r="G543" s="749" t="s">
        <v>638</v>
      </c>
      <c r="H543" s="749">
        <v>213489</v>
      </c>
      <c r="I543" s="749">
        <v>213489</v>
      </c>
      <c r="J543" s="749" t="s">
        <v>757</v>
      </c>
      <c r="K543" s="749" t="s">
        <v>761</v>
      </c>
      <c r="L543" s="752">
        <v>630.66016483516501</v>
      </c>
      <c r="M543" s="752">
        <v>91</v>
      </c>
      <c r="N543" s="753">
        <v>57390.075000000012</v>
      </c>
    </row>
    <row r="544" spans="1:14" ht="14.4" customHeight="1" x14ac:dyDescent="0.3">
      <c r="A544" s="747" t="s">
        <v>588</v>
      </c>
      <c r="B544" s="748" t="s">
        <v>589</v>
      </c>
      <c r="C544" s="749" t="s">
        <v>609</v>
      </c>
      <c r="D544" s="750" t="s">
        <v>610</v>
      </c>
      <c r="E544" s="751">
        <v>50113001</v>
      </c>
      <c r="F544" s="750" t="s">
        <v>621</v>
      </c>
      <c r="G544" s="749" t="s">
        <v>638</v>
      </c>
      <c r="H544" s="749">
        <v>213494</v>
      </c>
      <c r="I544" s="749">
        <v>213494</v>
      </c>
      <c r="J544" s="749" t="s">
        <v>757</v>
      </c>
      <c r="K544" s="749" t="s">
        <v>763</v>
      </c>
      <c r="L544" s="752">
        <v>408.95</v>
      </c>
      <c r="M544" s="752">
        <v>40</v>
      </c>
      <c r="N544" s="753">
        <v>16358</v>
      </c>
    </row>
    <row r="545" spans="1:14" ht="14.4" customHeight="1" x14ac:dyDescent="0.3">
      <c r="A545" s="747" t="s">
        <v>588</v>
      </c>
      <c r="B545" s="748" t="s">
        <v>589</v>
      </c>
      <c r="C545" s="749" t="s">
        <v>609</v>
      </c>
      <c r="D545" s="750" t="s">
        <v>610</v>
      </c>
      <c r="E545" s="751">
        <v>50113001</v>
      </c>
      <c r="F545" s="750" t="s">
        <v>621</v>
      </c>
      <c r="G545" s="749" t="s">
        <v>638</v>
      </c>
      <c r="H545" s="749">
        <v>213480</v>
      </c>
      <c r="I545" s="749">
        <v>213480</v>
      </c>
      <c r="J545" s="749" t="s">
        <v>764</v>
      </c>
      <c r="K545" s="749" t="s">
        <v>761</v>
      </c>
      <c r="L545" s="752">
        <v>0</v>
      </c>
      <c r="M545" s="752">
        <v>0</v>
      </c>
      <c r="N545" s="753">
        <v>0</v>
      </c>
    </row>
    <row r="546" spans="1:14" ht="14.4" customHeight="1" x14ac:dyDescent="0.3">
      <c r="A546" s="747" t="s">
        <v>588</v>
      </c>
      <c r="B546" s="748" t="s">
        <v>589</v>
      </c>
      <c r="C546" s="749" t="s">
        <v>609</v>
      </c>
      <c r="D546" s="750" t="s">
        <v>610</v>
      </c>
      <c r="E546" s="751">
        <v>50113001</v>
      </c>
      <c r="F546" s="750" t="s">
        <v>621</v>
      </c>
      <c r="G546" s="749" t="s">
        <v>590</v>
      </c>
      <c r="H546" s="749">
        <v>198219</v>
      </c>
      <c r="I546" s="749">
        <v>98219</v>
      </c>
      <c r="J546" s="749" t="s">
        <v>766</v>
      </c>
      <c r="K546" s="749" t="s">
        <v>767</v>
      </c>
      <c r="L546" s="752">
        <v>60.219999999999992</v>
      </c>
      <c r="M546" s="752">
        <v>5</v>
      </c>
      <c r="N546" s="753">
        <v>301.09999999999997</v>
      </c>
    </row>
    <row r="547" spans="1:14" ht="14.4" customHeight="1" x14ac:dyDescent="0.3">
      <c r="A547" s="747" t="s">
        <v>588</v>
      </c>
      <c r="B547" s="748" t="s">
        <v>589</v>
      </c>
      <c r="C547" s="749" t="s">
        <v>609</v>
      </c>
      <c r="D547" s="750" t="s">
        <v>610</v>
      </c>
      <c r="E547" s="751">
        <v>50113001</v>
      </c>
      <c r="F547" s="750" t="s">
        <v>621</v>
      </c>
      <c r="G547" s="749" t="s">
        <v>638</v>
      </c>
      <c r="H547" s="749">
        <v>156805</v>
      </c>
      <c r="I547" s="749">
        <v>56805</v>
      </c>
      <c r="J547" s="749" t="s">
        <v>768</v>
      </c>
      <c r="K547" s="749" t="s">
        <v>769</v>
      </c>
      <c r="L547" s="752">
        <v>58.139999999999986</v>
      </c>
      <c r="M547" s="752">
        <v>1</v>
      </c>
      <c r="N547" s="753">
        <v>58.139999999999986</v>
      </c>
    </row>
    <row r="548" spans="1:14" ht="14.4" customHeight="1" x14ac:dyDescent="0.3">
      <c r="A548" s="747" t="s">
        <v>588</v>
      </c>
      <c r="B548" s="748" t="s">
        <v>589</v>
      </c>
      <c r="C548" s="749" t="s">
        <v>609</v>
      </c>
      <c r="D548" s="750" t="s">
        <v>610</v>
      </c>
      <c r="E548" s="751">
        <v>50113001</v>
      </c>
      <c r="F548" s="750" t="s">
        <v>621</v>
      </c>
      <c r="G548" s="749" t="s">
        <v>622</v>
      </c>
      <c r="H548" s="749">
        <v>102133</v>
      </c>
      <c r="I548" s="749">
        <v>2133</v>
      </c>
      <c r="J548" s="749" t="s">
        <v>1120</v>
      </c>
      <c r="K548" s="749" t="s">
        <v>1121</v>
      </c>
      <c r="L548" s="752">
        <v>28.009999999999994</v>
      </c>
      <c r="M548" s="752">
        <v>3</v>
      </c>
      <c r="N548" s="753">
        <v>84.029999999999987</v>
      </c>
    </row>
    <row r="549" spans="1:14" ht="14.4" customHeight="1" x14ac:dyDescent="0.3">
      <c r="A549" s="747" t="s">
        <v>588</v>
      </c>
      <c r="B549" s="748" t="s">
        <v>589</v>
      </c>
      <c r="C549" s="749" t="s">
        <v>609</v>
      </c>
      <c r="D549" s="750" t="s">
        <v>610</v>
      </c>
      <c r="E549" s="751">
        <v>50113001</v>
      </c>
      <c r="F549" s="750" t="s">
        <v>621</v>
      </c>
      <c r="G549" s="749" t="s">
        <v>622</v>
      </c>
      <c r="H549" s="749">
        <v>31915</v>
      </c>
      <c r="I549" s="749">
        <v>31915</v>
      </c>
      <c r="J549" s="749" t="s">
        <v>770</v>
      </c>
      <c r="K549" s="749" t="s">
        <v>771</v>
      </c>
      <c r="L549" s="752">
        <v>173.68999999999997</v>
      </c>
      <c r="M549" s="752">
        <v>1</v>
      </c>
      <c r="N549" s="753">
        <v>173.68999999999997</v>
      </c>
    </row>
    <row r="550" spans="1:14" ht="14.4" customHeight="1" x14ac:dyDescent="0.3">
      <c r="A550" s="747" t="s">
        <v>588</v>
      </c>
      <c r="B550" s="748" t="s">
        <v>589</v>
      </c>
      <c r="C550" s="749" t="s">
        <v>609</v>
      </c>
      <c r="D550" s="750" t="s">
        <v>610</v>
      </c>
      <c r="E550" s="751">
        <v>50113001</v>
      </c>
      <c r="F550" s="750" t="s">
        <v>621</v>
      </c>
      <c r="G550" s="749" t="s">
        <v>622</v>
      </c>
      <c r="H550" s="749">
        <v>47249</v>
      </c>
      <c r="I550" s="749">
        <v>47249</v>
      </c>
      <c r="J550" s="749" t="s">
        <v>1122</v>
      </c>
      <c r="K550" s="749" t="s">
        <v>1123</v>
      </c>
      <c r="L550" s="752">
        <v>126.5</v>
      </c>
      <c r="M550" s="752">
        <v>2</v>
      </c>
      <c r="N550" s="753">
        <v>253</v>
      </c>
    </row>
    <row r="551" spans="1:14" ht="14.4" customHeight="1" x14ac:dyDescent="0.3">
      <c r="A551" s="747" t="s">
        <v>588</v>
      </c>
      <c r="B551" s="748" t="s">
        <v>589</v>
      </c>
      <c r="C551" s="749" t="s">
        <v>609</v>
      </c>
      <c r="D551" s="750" t="s">
        <v>610</v>
      </c>
      <c r="E551" s="751">
        <v>50113001</v>
      </c>
      <c r="F551" s="750" t="s">
        <v>621</v>
      </c>
      <c r="G551" s="749" t="s">
        <v>622</v>
      </c>
      <c r="H551" s="749">
        <v>102538</v>
      </c>
      <c r="I551" s="749">
        <v>2538</v>
      </c>
      <c r="J551" s="749" t="s">
        <v>1285</v>
      </c>
      <c r="K551" s="749" t="s">
        <v>1286</v>
      </c>
      <c r="L551" s="752">
        <v>55.510000000000019</v>
      </c>
      <c r="M551" s="752">
        <v>1</v>
      </c>
      <c r="N551" s="753">
        <v>55.510000000000019</v>
      </c>
    </row>
    <row r="552" spans="1:14" ht="14.4" customHeight="1" x14ac:dyDescent="0.3">
      <c r="A552" s="747" t="s">
        <v>588</v>
      </c>
      <c r="B552" s="748" t="s">
        <v>589</v>
      </c>
      <c r="C552" s="749" t="s">
        <v>609</v>
      </c>
      <c r="D552" s="750" t="s">
        <v>610</v>
      </c>
      <c r="E552" s="751">
        <v>50113001</v>
      </c>
      <c r="F552" s="750" t="s">
        <v>621</v>
      </c>
      <c r="G552" s="749" t="s">
        <v>622</v>
      </c>
      <c r="H552" s="749">
        <v>215606</v>
      </c>
      <c r="I552" s="749">
        <v>215606</v>
      </c>
      <c r="J552" s="749" t="s">
        <v>774</v>
      </c>
      <c r="K552" s="749" t="s">
        <v>776</v>
      </c>
      <c r="L552" s="752">
        <v>72.663984396231825</v>
      </c>
      <c r="M552" s="752">
        <v>5</v>
      </c>
      <c r="N552" s="753">
        <v>363.31992198115915</v>
      </c>
    </row>
    <row r="553" spans="1:14" ht="14.4" customHeight="1" x14ac:dyDescent="0.3">
      <c r="A553" s="747" t="s">
        <v>588</v>
      </c>
      <c r="B553" s="748" t="s">
        <v>589</v>
      </c>
      <c r="C553" s="749" t="s">
        <v>609</v>
      </c>
      <c r="D553" s="750" t="s">
        <v>610</v>
      </c>
      <c r="E553" s="751">
        <v>50113001</v>
      </c>
      <c r="F553" s="750" t="s">
        <v>621</v>
      </c>
      <c r="G553" s="749" t="s">
        <v>638</v>
      </c>
      <c r="H553" s="749">
        <v>180050</v>
      </c>
      <c r="I553" s="749">
        <v>180050</v>
      </c>
      <c r="J553" s="749" t="s">
        <v>1287</v>
      </c>
      <c r="K553" s="749" t="s">
        <v>775</v>
      </c>
      <c r="L553" s="752">
        <v>67.94</v>
      </c>
      <c r="M553" s="752">
        <v>1</v>
      </c>
      <c r="N553" s="753">
        <v>67.94</v>
      </c>
    </row>
    <row r="554" spans="1:14" ht="14.4" customHeight="1" x14ac:dyDescent="0.3">
      <c r="A554" s="747" t="s">
        <v>588</v>
      </c>
      <c r="B554" s="748" t="s">
        <v>589</v>
      </c>
      <c r="C554" s="749" t="s">
        <v>609</v>
      </c>
      <c r="D554" s="750" t="s">
        <v>610</v>
      </c>
      <c r="E554" s="751">
        <v>50113001</v>
      </c>
      <c r="F554" s="750" t="s">
        <v>621</v>
      </c>
      <c r="G554" s="749" t="s">
        <v>590</v>
      </c>
      <c r="H554" s="749">
        <v>103575</v>
      </c>
      <c r="I554" s="749">
        <v>3575</v>
      </c>
      <c r="J554" s="749" t="s">
        <v>780</v>
      </c>
      <c r="K554" s="749" t="s">
        <v>781</v>
      </c>
      <c r="L554" s="752">
        <v>66.599999999999994</v>
      </c>
      <c r="M554" s="752">
        <v>8</v>
      </c>
      <c r="N554" s="753">
        <v>532.79999999999995</v>
      </c>
    </row>
    <row r="555" spans="1:14" ht="14.4" customHeight="1" x14ac:dyDescent="0.3">
      <c r="A555" s="747" t="s">
        <v>588</v>
      </c>
      <c r="B555" s="748" t="s">
        <v>589</v>
      </c>
      <c r="C555" s="749" t="s">
        <v>609</v>
      </c>
      <c r="D555" s="750" t="s">
        <v>610</v>
      </c>
      <c r="E555" s="751">
        <v>50113001</v>
      </c>
      <c r="F555" s="750" t="s">
        <v>621</v>
      </c>
      <c r="G555" s="749" t="s">
        <v>638</v>
      </c>
      <c r="H555" s="749">
        <v>100308</v>
      </c>
      <c r="I555" s="749">
        <v>100308</v>
      </c>
      <c r="J555" s="749" t="s">
        <v>786</v>
      </c>
      <c r="K555" s="749" t="s">
        <v>787</v>
      </c>
      <c r="L555" s="752">
        <v>60.83000000000002</v>
      </c>
      <c r="M555" s="752">
        <v>1</v>
      </c>
      <c r="N555" s="753">
        <v>60.83000000000002</v>
      </c>
    </row>
    <row r="556" spans="1:14" ht="14.4" customHeight="1" x14ac:dyDescent="0.3">
      <c r="A556" s="747" t="s">
        <v>588</v>
      </c>
      <c r="B556" s="748" t="s">
        <v>589</v>
      </c>
      <c r="C556" s="749" t="s">
        <v>609</v>
      </c>
      <c r="D556" s="750" t="s">
        <v>610</v>
      </c>
      <c r="E556" s="751">
        <v>50113001</v>
      </c>
      <c r="F556" s="750" t="s">
        <v>621</v>
      </c>
      <c r="G556" s="749" t="s">
        <v>622</v>
      </c>
      <c r="H556" s="749">
        <v>147193</v>
      </c>
      <c r="I556" s="749">
        <v>47193</v>
      </c>
      <c r="J556" s="749" t="s">
        <v>1126</v>
      </c>
      <c r="K556" s="749" t="s">
        <v>1127</v>
      </c>
      <c r="L556" s="752">
        <v>248.69499999999999</v>
      </c>
      <c r="M556" s="752">
        <v>4</v>
      </c>
      <c r="N556" s="753">
        <v>994.78</v>
      </c>
    </row>
    <row r="557" spans="1:14" ht="14.4" customHeight="1" x14ac:dyDescent="0.3">
      <c r="A557" s="747" t="s">
        <v>588</v>
      </c>
      <c r="B557" s="748" t="s">
        <v>589</v>
      </c>
      <c r="C557" s="749" t="s">
        <v>609</v>
      </c>
      <c r="D557" s="750" t="s">
        <v>610</v>
      </c>
      <c r="E557" s="751">
        <v>50113001</v>
      </c>
      <c r="F557" s="750" t="s">
        <v>621</v>
      </c>
      <c r="G557" s="749" t="s">
        <v>622</v>
      </c>
      <c r="H557" s="749">
        <v>124067</v>
      </c>
      <c r="I557" s="749">
        <v>124067</v>
      </c>
      <c r="J557" s="749" t="s">
        <v>790</v>
      </c>
      <c r="K557" s="749" t="s">
        <v>791</v>
      </c>
      <c r="L557" s="752">
        <v>36.542000000000009</v>
      </c>
      <c r="M557" s="752">
        <v>20</v>
      </c>
      <c r="N557" s="753">
        <v>730.84000000000015</v>
      </c>
    </row>
    <row r="558" spans="1:14" ht="14.4" customHeight="1" x14ac:dyDescent="0.3">
      <c r="A558" s="747" t="s">
        <v>588</v>
      </c>
      <c r="B558" s="748" t="s">
        <v>589</v>
      </c>
      <c r="C558" s="749" t="s">
        <v>609</v>
      </c>
      <c r="D558" s="750" t="s">
        <v>610</v>
      </c>
      <c r="E558" s="751">
        <v>50113001</v>
      </c>
      <c r="F558" s="750" t="s">
        <v>621</v>
      </c>
      <c r="G558" s="749" t="s">
        <v>622</v>
      </c>
      <c r="H558" s="749">
        <v>51366</v>
      </c>
      <c r="I558" s="749">
        <v>51366</v>
      </c>
      <c r="J558" s="749" t="s">
        <v>794</v>
      </c>
      <c r="K558" s="749" t="s">
        <v>795</v>
      </c>
      <c r="L558" s="752">
        <v>171.60000006558406</v>
      </c>
      <c r="M558" s="752">
        <v>172</v>
      </c>
      <c r="N558" s="753">
        <v>29515.200011280456</v>
      </c>
    </row>
    <row r="559" spans="1:14" ht="14.4" customHeight="1" x14ac:dyDescent="0.3">
      <c r="A559" s="747" t="s">
        <v>588</v>
      </c>
      <c r="B559" s="748" t="s">
        <v>589</v>
      </c>
      <c r="C559" s="749" t="s">
        <v>609</v>
      </c>
      <c r="D559" s="750" t="s">
        <v>610</v>
      </c>
      <c r="E559" s="751">
        <v>50113001</v>
      </c>
      <c r="F559" s="750" t="s">
        <v>621</v>
      </c>
      <c r="G559" s="749" t="s">
        <v>622</v>
      </c>
      <c r="H559" s="749">
        <v>51367</v>
      </c>
      <c r="I559" s="749">
        <v>51367</v>
      </c>
      <c r="J559" s="749" t="s">
        <v>794</v>
      </c>
      <c r="K559" s="749" t="s">
        <v>1128</v>
      </c>
      <c r="L559" s="752">
        <v>92.949999777063255</v>
      </c>
      <c r="M559" s="752">
        <v>15</v>
      </c>
      <c r="N559" s="753">
        <v>1394.2499966559487</v>
      </c>
    </row>
    <row r="560" spans="1:14" ht="14.4" customHeight="1" x14ac:dyDescent="0.3">
      <c r="A560" s="747" t="s">
        <v>588</v>
      </c>
      <c r="B560" s="748" t="s">
        <v>589</v>
      </c>
      <c r="C560" s="749" t="s">
        <v>609</v>
      </c>
      <c r="D560" s="750" t="s">
        <v>610</v>
      </c>
      <c r="E560" s="751">
        <v>50113001</v>
      </c>
      <c r="F560" s="750" t="s">
        <v>621</v>
      </c>
      <c r="G560" s="749" t="s">
        <v>622</v>
      </c>
      <c r="H560" s="749">
        <v>51383</v>
      </c>
      <c r="I560" s="749">
        <v>51383</v>
      </c>
      <c r="J560" s="749" t="s">
        <v>794</v>
      </c>
      <c r="K560" s="749" t="s">
        <v>1129</v>
      </c>
      <c r="L560" s="752">
        <v>93.5</v>
      </c>
      <c r="M560" s="752">
        <v>14</v>
      </c>
      <c r="N560" s="753">
        <v>1309</v>
      </c>
    </row>
    <row r="561" spans="1:14" ht="14.4" customHeight="1" x14ac:dyDescent="0.3">
      <c r="A561" s="747" t="s">
        <v>588</v>
      </c>
      <c r="B561" s="748" t="s">
        <v>589</v>
      </c>
      <c r="C561" s="749" t="s">
        <v>609</v>
      </c>
      <c r="D561" s="750" t="s">
        <v>610</v>
      </c>
      <c r="E561" s="751">
        <v>50113001</v>
      </c>
      <c r="F561" s="750" t="s">
        <v>621</v>
      </c>
      <c r="G561" s="749" t="s">
        <v>622</v>
      </c>
      <c r="H561" s="749">
        <v>51384</v>
      </c>
      <c r="I561" s="749">
        <v>51384</v>
      </c>
      <c r="J561" s="749" t="s">
        <v>794</v>
      </c>
      <c r="K561" s="749" t="s">
        <v>1288</v>
      </c>
      <c r="L561" s="752">
        <v>192.5</v>
      </c>
      <c r="M561" s="752">
        <v>2</v>
      </c>
      <c r="N561" s="753">
        <v>385</v>
      </c>
    </row>
    <row r="562" spans="1:14" ht="14.4" customHeight="1" x14ac:dyDescent="0.3">
      <c r="A562" s="747" t="s">
        <v>588</v>
      </c>
      <c r="B562" s="748" t="s">
        <v>589</v>
      </c>
      <c r="C562" s="749" t="s">
        <v>609</v>
      </c>
      <c r="D562" s="750" t="s">
        <v>610</v>
      </c>
      <c r="E562" s="751">
        <v>50113001</v>
      </c>
      <c r="F562" s="750" t="s">
        <v>621</v>
      </c>
      <c r="G562" s="749" t="s">
        <v>622</v>
      </c>
      <c r="H562" s="749">
        <v>202362</v>
      </c>
      <c r="I562" s="749">
        <v>202362</v>
      </c>
      <c r="J562" s="749" t="s">
        <v>1289</v>
      </c>
      <c r="K562" s="749" t="s">
        <v>1290</v>
      </c>
      <c r="L562" s="752">
        <v>56.640000000000036</v>
      </c>
      <c r="M562" s="752">
        <v>1</v>
      </c>
      <c r="N562" s="753">
        <v>56.640000000000036</v>
      </c>
    </row>
    <row r="563" spans="1:14" ht="14.4" customHeight="1" x14ac:dyDescent="0.3">
      <c r="A563" s="747" t="s">
        <v>588</v>
      </c>
      <c r="B563" s="748" t="s">
        <v>589</v>
      </c>
      <c r="C563" s="749" t="s">
        <v>609</v>
      </c>
      <c r="D563" s="750" t="s">
        <v>610</v>
      </c>
      <c r="E563" s="751">
        <v>50113001</v>
      </c>
      <c r="F563" s="750" t="s">
        <v>621</v>
      </c>
      <c r="G563" s="749" t="s">
        <v>622</v>
      </c>
      <c r="H563" s="749">
        <v>132082</v>
      </c>
      <c r="I563" s="749">
        <v>32082</v>
      </c>
      <c r="J563" s="749" t="s">
        <v>796</v>
      </c>
      <c r="K563" s="749" t="s">
        <v>797</v>
      </c>
      <c r="L563" s="752">
        <v>81.95</v>
      </c>
      <c r="M563" s="752">
        <v>1</v>
      </c>
      <c r="N563" s="753">
        <v>81.95</v>
      </c>
    </row>
    <row r="564" spans="1:14" ht="14.4" customHeight="1" x14ac:dyDescent="0.3">
      <c r="A564" s="747" t="s">
        <v>588</v>
      </c>
      <c r="B564" s="748" t="s">
        <v>589</v>
      </c>
      <c r="C564" s="749" t="s">
        <v>609</v>
      </c>
      <c r="D564" s="750" t="s">
        <v>610</v>
      </c>
      <c r="E564" s="751">
        <v>50113001</v>
      </c>
      <c r="F564" s="750" t="s">
        <v>621</v>
      </c>
      <c r="G564" s="749" t="s">
        <v>622</v>
      </c>
      <c r="H564" s="749">
        <v>116467</v>
      </c>
      <c r="I564" s="749">
        <v>16467</v>
      </c>
      <c r="J564" s="749" t="s">
        <v>804</v>
      </c>
      <c r="K564" s="749" t="s">
        <v>805</v>
      </c>
      <c r="L564" s="752">
        <v>58.37</v>
      </c>
      <c r="M564" s="752">
        <v>1</v>
      </c>
      <c r="N564" s="753">
        <v>58.37</v>
      </c>
    </row>
    <row r="565" spans="1:14" ht="14.4" customHeight="1" x14ac:dyDescent="0.3">
      <c r="A565" s="747" t="s">
        <v>588</v>
      </c>
      <c r="B565" s="748" t="s">
        <v>589</v>
      </c>
      <c r="C565" s="749" t="s">
        <v>609</v>
      </c>
      <c r="D565" s="750" t="s">
        <v>610</v>
      </c>
      <c r="E565" s="751">
        <v>50113001</v>
      </c>
      <c r="F565" s="750" t="s">
        <v>621</v>
      </c>
      <c r="G565" s="749" t="s">
        <v>622</v>
      </c>
      <c r="H565" s="749">
        <v>193724</v>
      </c>
      <c r="I565" s="749">
        <v>93724</v>
      </c>
      <c r="J565" s="749" t="s">
        <v>1133</v>
      </c>
      <c r="K565" s="749" t="s">
        <v>1134</v>
      </c>
      <c r="L565" s="752">
        <v>68.636666666666642</v>
      </c>
      <c r="M565" s="752">
        <v>3</v>
      </c>
      <c r="N565" s="753">
        <v>205.90999999999994</v>
      </c>
    </row>
    <row r="566" spans="1:14" ht="14.4" customHeight="1" x14ac:dyDescent="0.3">
      <c r="A566" s="747" t="s">
        <v>588</v>
      </c>
      <c r="B566" s="748" t="s">
        <v>589</v>
      </c>
      <c r="C566" s="749" t="s">
        <v>609</v>
      </c>
      <c r="D566" s="750" t="s">
        <v>610</v>
      </c>
      <c r="E566" s="751">
        <v>50113001</v>
      </c>
      <c r="F566" s="750" t="s">
        <v>621</v>
      </c>
      <c r="G566" s="749" t="s">
        <v>622</v>
      </c>
      <c r="H566" s="749">
        <v>102486</v>
      </c>
      <c r="I566" s="749">
        <v>2486</v>
      </c>
      <c r="J566" s="749" t="s">
        <v>815</v>
      </c>
      <c r="K566" s="749" t="s">
        <v>816</v>
      </c>
      <c r="L566" s="752">
        <v>115.94000000000004</v>
      </c>
      <c r="M566" s="752">
        <v>2</v>
      </c>
      <c r="N566" s="753">
        <v>231.88000000000008</v>
      </c>
    </row>
    <row r="567" spans="1:14" ht="14.4" customHeight="1" x14ac:dyDescent="0.3">
      <c r="A567" s="747" t="s">
        <v>588</v>
      </c>
      <c r="B567" s="748" t="s">
        <v>589</v>
      </c>
      <c r="C567" s="749" t="s">
        <v>609</v>
      </c>
      <c r="D567" s="750" t="s">
        <v>610</v>
      </c>
      <c r="E567" s="751">
        <v>50113001</v>
      </c>
      <c r="F567" s="750" t="s">
        <v>621</v>
      </c>
      <c r="G567" s="749" t="s">
        <v>622</v>
      </c>
      <c r="H567" s="749">
        <v>100489</v>
      </c>
      <c r="I567" s="749">
        <v>489</v>
      </c>
      <c r="J567" s="749" t="s">
        <v>822</v>
      </c>
      <c r="K567" s="749" t="s">
        <v>1140</v>
      </c>
      <c r="L567" s="752">
        <v>41.967500000000008</v>
      </c>
      <c r="M567" s="752">
        <v>8</v>
      </c>
      <c r="N567" s="753">
        <v>335.74000000000007</v>
      </c>
    </row>
    <row r="568" spans="1:14" ht="14.4" customHeight="1" x14ac:dyDescent="0.3">
      <c r="A568" s="747" t="s">
        <v>588</v>
      </c>
      <c r="B568" s="748" t="s">
        <v>589</v>
      </c>
      <c r="C568" s="749" t="s">
        <v>609</v>
      </c>
      <c r="D568" s="750" t="s">
        <v>610</v>
      </c>
      <c r="E568" s="751">
        <v>50113001</v>
      </c>
      <c r="F568" s="750" t="s">
        <v>621</v>
      </c>
      <c r="G568" s="749" t="s">
        <v>622</v>
      </c>
      <c r="H568" s="749">
        <v>100720</v>
      </c>
      <c r="I568" s="749">
        <v>720</v>
      </c>
      <c r="J568" s="749" t="s">
        <v>822</v>
      </c>
      <c r="K568" s="749" t="s">
        <v>823</v>
      </c>
      <c r="L568" s="752">
        <v>79.180000000000035</v>
      </c>
      <c r="M568" s="752">
        <v>2</v>
      </c>
      <c r="N568" s="753">
        <v>158.36000000000007</v>
      </c>
    </row>
    <row r="569" spans="1:14" ht="14.4" customHeight="1" x14ac:dyDescent="0.3">
      <c r="A569" s="747" t="s">
        <v>588</v>
      </c>
      <c r="B569" s="748" t="s">
        <v>589</v>
      </c>
      <c r="C569" s="749" t="s">
        <v>609</v>
      </c>
      <c r="D569" s="750" t="s">
        <v>610</v>
      </c>
      <c r="E569" s="751">
        <v>50113001</v>
      </c>
      <c r="F569" s="750" t="s">
        <v>621</v>
      </c>
      <c r="G569" s="749" t="s">
        <v>638</v>
      </c>
      <c r="H569" s="749">
        <v>169623</v>
      </c>
      <c r="I569" s="749">
        <v>169623</v>
      </c>
      <c r="J569" s="749" t="s">
        <v>824</v>
      </c>
      <c r="K569" s="749" t="s">
        <v>825</v>
      </c>
      <c r="L569" s="752">
        <v>90.02000000000001</v>
      </c>
      <c r="M569" s="752">
        <v>2</v>
      </c>
      <c r="N569" s="753">
        <v>180.04000000000002</v>
      </c>
    </row>
    <row r="570" spans="1:14" ht="14.4" customHeight="1" x14ac:dyDescent="0.3">
      <c r="A570" s="747" t="s">
        <v>588</v>
      </c>
      <c r="B570" s="748" t="s">
        <v>589</v>
      </c>
      <c r="C570" s="749" t="s">
        <v>609</v>
      </c>
      <c r="D570" s="750" t="s">
        <v>610</v>
      </c>
      <c r="E570" s="751">
        <v>50113001</v>
      </c>
      <c r="F570" s="750" t="s">
        <v>621</v>
      </c>
      <c r="G570" s="749" t="s">
        <v>622</v>
      </c>
      <c r="H570" s="749">
        <v>394072</v>
      </c>
      <c r="I570" s="749">
        <v>1000</v>
      </c>
      <c r="J570" s="749" t="s">
        <v>827</v>
      </c>
      <c r="K570" s="749" t="s">
        <v>590</v>
      </c>
      <c r="L570" s="752">
        <v>366.72335500455557</v>
      </c>
      <c r="M570" s="752">
        <v>4</v>
      </c>
      <c r="N570" s="753">
        <v>1466.8934200182223</v>
      </c>
    </row>
    <row r="571" spans="1:14" ht="14.4" customHeight="1" x14ac:dyDescent="0.3">
      <c r="A571" s="747" t="s">
        <v>588</v>
      </c>
      <c r="B571" s="748" t="s">
        <v>589</v>
      </c>
      <c r="C571" s="749" t="s">
        <v>609</v>
      </c>
      <c r="D571" s="750" t="s">
        <v>610</v>
      </c>
      <c r="E571" s="751">
        <v>50113001</v>
      </c>
      <c r="F571" s="750" t="s">
        <v>621</v>
      </c>
      <c r="G571" s="749" t="s">
        <v>622</v>
      </c>
      <c r="H571" s="749">
        <v>921393</v>
      </c>
      <c r="I571" s="749">
        <v>0</v>
      </c>
      <c r="J571" s="749" t="s">
        <v>1291</v>
      </c>
      <c r="K571" s="749" t="s">
        <v>1292</v>
      </c>
      <c r="L571" s="752">
        <v>221.62379848970551</v>
      </c>
      <c r="M571" s="752">
        <v>1</v>
      </c>
      <c r="N571" s="753">
        <v>221.62379848970551</v>
      </c>
    </row>
    <row r="572" spans="1:14" ht="14.4" customHeight="1" x14ac:dyDescent="0.3">
      <c r="A572" s="747" t="s">
        <v>588</v>
      </c>
      <c r="B572" s="748" t="s">
        <v>589</v>
      </c>
      <c r="C572" s="749" t="s">
        <v>609</v>
      </c>
      <c r="D572" s="750" t="s">
        <v>610</v>
      </c>
      <c r="E572" s="751">
        <v>50113001</v>
      </c>
      <c r="F572" s="750" t="s">
        <v>621</v>
      </c>
      <c r="G572" s="749" t="s">
        <v>622</v>
      </c>
      <c r="H572" s="749">
        <v>921184</v>
      </c>
      <c r="I572" s="749">
        <v>0</v>
      </c>
      <c r="J572" s="749" t="s">
        <v>1293</v>
      </c>
      <c r="K572" s="749" t="s">
        <v>590</v>
      </c>
      <c r="L572" s="752">
        <v>199.6100586171172</v>
      </c>
      <c r="M572" s="752">
        <v>1</v>
      </c>
      <c r="N572" s="753">
        <v>199.6100586171172</v>
      </c>
    </row>
    <row r="573" spans="1:14" ht="14.4" customHeight="1" x14ac:dyDescent="0.3">
      <c r="A573" s="747" t="s">
        <v>588</v>
      </c>
      <c r="B573" s="748" t="s">
        <v>589</v>
      </c>
      <c r="C573" s="749" t="s">
        <v>609</v>
      </c>
      <c r="D573" s="750" t="s">
        <v>610</v>
      </c>
      <c r="E573" s="751">
        <v>50113001</v>
      </c>
      <c r="F573" s="750" t="s">
        <v>621</v>
      </c>
      <c r="G573" s="749" t="s">
        <v>622</v>
      </c>
      <c r="H573" s="749">
        <v>990947</v>
      </c>
      <c r="I573" s="749">
        <v>0</v>
      </c>
      <c r="J573" s="749" t="s">
        <v>828</v>
      </c>
      <c r="K573" s="749" t="s">
        <v>590</v>
      </c>
      <c r="L573" s="752">
        <v>1373.7600000000002</v>
      </c>
      <c r="M573" s="752">
        <v>1</v>
      </c>
      <c r="N573" s="753">
        <v>1373.7600000000002</v>
      </c>
    </row>
    <row r="574" spans="1:14" ht="14.4" customHeight="1" x14ac:dyDescent="0.3">
      <c r="A574" s="747" t="s">
        <v>588</v>
      </c>
      <c r="B574" s="748" t="s">
        <v>589</v>
      </c>
      <c r="C574" s="749" t="s">
        <v>609</v>
      </c>
      <c r="D574" s="750" t="s">
        <v>610</v>
      </c>
      <c r="E574" s="751">
        <v>50113001</v>
      </c>
      <c r="F574" s="750" t="s">
        <v>621</v>
      </c>
      <c r="G574" s="749" t="s">
        <v>622</v>
      </c>
      <c r="H574" s="749">
        <v>990927</v>
      </c>
      <c r="I574" s="749">
        <v>0</v>
      </c>
      <c r="J574" s="749" t="s">
        <v>829</v>
      </c>
      <c r="K574" s="749" t="s">
        <v>590</v>
      </c>
      <c r="L574" s="752">
        <v>142.61999999999998</v>
      </c>
      <c r="M574" s="752">
        <v>2</v>
      </c>
      <c r="N574" s="753">
        <v>285.23999999999995</v>
      </c>
    </row>
    <row r="575" spans="1:14" ht="14.4" customHeight="1" x14ac:dyDescent="0.3">
      <c r="A575" s="747" t="s">
        <v>588</v>
      </c>
      <c r="B575" s="748" t="s">
        <v>589</v>
      </c>
      <c r="C575" s="749" t="s">
        <v>609</v>
      </c>
      <c r="D575" s="750" t="s">
        <v>610</v>
      </c>
      <c r="E575" s="751">
        <v>50113001</v>
      </c>
      <c r="F575" s="750" t="s">
        <v>621</v>
      </c>
      <c r="G575" s="749" t="s">
        <v>638</v>
      </c>
      <c r="H575" s="749">
        <v>156102</v>
      </c>
      <c r="I575" s="749">
        <v>56102</v>
      </c>
      <c r="J575" s="749" t="s">
        <v>1294</v>
      </c>
      <c r="K575" s="749" t="s">
        <v>1295</v>
      </c>
      <c r="L575" s="752">
        <v>64.739999999999995</v>
      </c>
      <c r="M575" s="752">
        <v>1</v>
      </c>
      <c r="N575" s="753">
        <v>64.739999999999995</v>
      </c>
    </row>
    <row r="576" spans="1:14" ht="14.4" customHeight="1" x14ac:dyDescent="0.3">
      <c r="A576" s="747" t="s">
        <v>588</v>
      </c>
      <c r="B576" s="748" t="s">
        <v>589</v>
      </c>
      <c r="C576" s="749" t="s">
        <v>609</v>
      </c>
      <c r="D576" s="750" t="s">
        <v>610</v>
      </c>
      <c r="E576" s="751">
        <v>50113001</v>
      </c>
      <c r="F576" s="750" t="s">
        <v>621</v>
      </c>
      <c r="G576" s="749" t="s">
        <v>638</v>
      </c>
      <c r="H576" s="749">
        <v>186176</v>
      </c>
      <c r="I576" s="749">
        <v>186176</v>
      </c>
      <c r="J576" s="749" t="s">
        <v>1296</v>
      </c>
      <c r="K576" s="749" t="s">
        <v>637</v>
      </c>
      <c r="L576" s="752">
        <v>625.91999999999985</v>
      </c>
      <c r="M576" s="752">
        <v>2</v>
      </c>
      <c r="N576" s="753">
        <v>1251.8399999999997</v>
      </c>
    </row>
    <row r="577" spans="1:14" ht="14.4" customHeight="1" x14ac:dyDescent="0.3">
      <c r="A577" s="747" t="s">
        <v>588</v>
      </c>
      <c r="B577" s="748" t="s">
        <v>589</v>
      </c>
      <c r="C577" s="749" t="s">
        <v>609</v>
      </c>
      <c r="D577" s="750" t="s">
        <v>610</v>
      </c>
      <c r="E577" s="751">
        <v>50113001</v>
      </c>
      <c r="F577" s="750" t="s">
        <v>621</v>
      </c>
      <c r="G577" s="749" t="s">
        <v>622</v>
      </c>
      <c r="H577" s="749">
        <v>188217</v>
      </c>
      <c r="I577" s="749">
        <v>88217</v>
      </c>
      <c r="J577" s="749" t="s">
        <v>838</v>
      </c>
      <c r="K577" s="749" t="s">
        <v>839</v>
      </c>
      <c r="L577" s="752">
        <v>129.31</v>
      </c>
      <c r="M577" s="752">
        <v>1</v>
      </c>
      <c r="N577" s="753">
        <v>129.31</v>
      </c>
    </row>
    <row r="578" spans="1:14" ht="14.4" customHeight="1" x14ac:dyDescent="0.3">
      <c r="A578" s="747" t="s">
        <v>588</v>
      </c>
      <c r="B578" s="748" t="s">
        <v>589</v>
      </c>
      <c r="C578" s="749" t="s">
        <v>609</v>
      </c>
      <c r="D578" s="750" t="s">
        <v>610</v>
      </c>
      <c r="E578" s="751">
        <v>50113001</v>
      </c>
      <c r="F578" s="750" t="s">
        <v>621</v>
      </c>
      <c r="G578" s="749" t="s">
        <v>622</v>
      </c>
      <c r="H578" s="749">
        <v>188219</v>
      </c>
      <c r="I578" s="749">
        <v>88219</v>
      </c>
      <c r="J578" s="749" t="s">
        <v>840</v>
      </c>
      <c r="K578" s="749" t="s">
        <v>841</v>
      </c>
      <c r="L578" s="752">
        <v>142.43</v>
      </c>
      <c r="M578" s="752">
        <v>2</v>
      </c>
      <c r="N578" s="753">
        <v>284.86</v>
      </c>
    </row>
    <row r="579" spans="1:14" ht="14.4" customHeight="1" x14ac:dyDescent="0.3">
      <c r="A579" s="747" t="s">
        <v>588</v>
      </c>
      <c r="B579" s="748" t="s">
        <v>589</v>
      </c>
      <c r="C579" s="749" t="s">
        <v>609</v>
      </c>
      <c r="D579" s="750" t="s">
        <v>610</v>
      </c>
      <c r="E579" s="751">
        <v>50113001</v>
      </c>
      <c r="F579" s="750" t="s">
        <v>621</v>
      </c>
      <c r="G579" s="749" t="s">
        <v>638</v>
      </c>
      <c r="H579" s="749">
        <v>113603</v>
      </c>
      <c r="I579" s="749">
        <v>13603</v>
      </c>
      <c r="J579" s="749" t="s">
        <v>1297</v>
      </c>
      <c r="K579" s="749" t="s">
        <v>851</v>
      </c>
      <c r="L579" s="752">
        <v>123.88</v>
      </c>
      <c r="M579" s="752">
        <v>1</v>
      </c>
      <c r="N579" s="753">
        <v>123.88</v>
      </c>
    </row>
    <row r="580" spans="1:14" ht="14.4" customHeight="1" x14ac:dyDescent="0.3">
      <c r="A580" s="747" t="s">
        <v>588</v>
      </c>
      <c r="B580" s="748" t="s">
        <v>589</v>
      </c>
      <c r="C580" s="749" t="s">
        <v>609</v>
      </c>
      <c r="D580" s="750" t="s">
        <v>610</v>
      </c>
      <c r="E580" s="751">
        <v>50113001</v>
      </c>
      <c r="F580" s="750" t="s">
        <v>621</v>
      </c>
      <c r="G580" s="749" t="s">
        <v>622</v>
      </c>
      <c r="H580" s="749">
        <v>116439</v>
      </c>
      <c r="I580" s="749">
        <v>16439</v>
      </c>
      <c r="J580" s="749" t="s">
        <v>1298</v>
      </c>
      <c r="K580" s="749" t="s">
        <v>1299</v>
      </c>
      <c r="L580" s="752">
        <v>130.46</v>
      </c>
      <c r="M580" s="752">
        <v>2</v>
      </c>
      <c r="N580" s="753">
        <v>260.92</v>
      </c>
    </row>
    <row r="581" spans="1:14" ht="14.4" customHeight="1" x14ac:dyDescent="0.3">
      <c r="A581" s="747" t="s">
        <v>588</v>
      </c>
      <c r="B581" s="748" t="s">
        <v>589</v>
      </c>
      <c r="C581" s="749" t="s">
        <v>609</v>
      </c>
      <c r="D581" s="750" t="s">
        <v>610</v>
      </c>
      <c r="E581" s="751">
        <v>50113001</v>
      </c>
      <c r="F581" s="750" t="s">
        <v>621</v>
      </c>
      <c r="G581" s="749" t="s">
        <v>622</v>
      </c>
      <c r="H581" s="749">
        <v>192853</v>
      </c>
      <c r="I581" s="749">
        <v>192853</v>
      </c>
      <c r="J581" s="749" t="s">
        <v>844</v>
      </c>
      <c r="K581" s="749" t="s">
        <v>845</v>
      </c>
      <c r="L581" s="752">
        <v>108.38</v>
      </c>
      <c r="M581" s="752">
        <v>4</v>
      </c>
      <c r="N581" s="753">
        <v>433.52</v>
      </c>
    </row>
    <row r="582" spans="1:14" ht="14.4" customHeight="1" x14ac:dyDescent="0.3">
      <c r="A582" s="747" t="s">
        <v>588</v>
      </c>
      <c r="B582" s="748" t="s">
        <v>589</v>
      </c>
      <c r="C582" s="749" t="s">
        <v>609</v>
      </c>
      <c r="D582" s="750" t="s">
        <v>610</v>
      </c>
      <c r="E582" s="751">
        <v>50113001</v>
      </c>
      <c r="F582" s="750" t="s">
        <v>621</v>
      </c>
      <c r="G582" s="749" t="s">
        <v>622</v>
      </c>
      <c r="H582" s="749">
        <v>67558</v>
      </c>
      <c r="I582" s="749">
        <v>67558</v>
      </c>
      <c r="J582" s="749" t="s">
        <v>854</v>
      </c>
      <c r="K582" s="749" t="s">
        <v>855</v>
      </c>
      <c r="L582" s="752">
        <v>27.680000000000014</v>
      </c>
      <c r="M582" s="752">
        <v>2</v>
      </c>
      <c r="N582" s="753">
        <v>55.360000000000028</v>
      </c>
    </row>
    <row r="583" spans="1:14" ht="14.4" customHeight="1" x14ac:dyDescent="0.3">
      <c r="A583" s="747" t="s">
        <v>588</v>
      </c>
      <c r="B583" s="748" t="s">
        <v>589</v>
      </c>
      <c r="C583" s="749" t="s">
        <v>609</v>
      </c>
      <c r="D583" s="750" t="s">
        <v>610</v>
      </c>
      <c r="E583" s="751">
        <v>50113001</v>
      </c>
      <c r="F583" s="750" t="s">
        <v>621</v>
      </c>
      <c r="G583" s="749" t="s">
        <v>622</v>
      </c>
      <c r="H583" s="749">
        <v>117992</v>
      </c>
      <c r="I583" s="749">
        <v>17992</v>
      </c>
      <c r="J583" s="749" t="s">
        <v>856</v>
      </c>
      <c r="K583" s="749" t="s">
        <v>857</v>
      </c>
      <c r="L583" s="752">
        <v>93.673348153770021</v>
      </c>
      <c r="M583" s="752">
        <v>6</v>
      </c>
      <c r="N583" s="753">
        <v>562.04008892262016</v>
      </c>
    </row>
    <row r="584" spans="1:14" ht="14.4" customHeight="1" x14ac:dyDescent="0.3">
      <c r="A584" s="747" t="s">
        <v>588</v>
      </c>
      <c r="B584" s="748" t="s">
        <v>589</v>
      </c>
      <c r="C584" s="749" t="s">
        <v>609</v>
      </c>
      <c r="D584" s="750" t="s">
        <v>610</v>
      </c>
      <c r="E584" s="751">
        <v>50113001</v>
      </c>
      <c r="F584" s="750" t="s">
        <v>621</v>
      </c>
      <c r="G584" s="749" t="s">
        <v>638</v>
      </c>
      <c r="H584" s="749">
        <v>140373</v>
      </c>
      <c r="I584" s="749">
        <v>40373</v>
      </c>
      <c r="J584" s="749" t="s">
        <v>1300</v>
      </c>
      <c r="K584" s="749" t="s">
        <v>1301</v>
      </c>
      <c r="L584" s="752">
        <v>180.64</v>
      </c>
      <c r="M584" s="752">
        <v>1</v>
      </c>
      <c r="N584" s="753">
        <v>180.64</v>
      </c>
    </row>
    <row r="585" spans="1:14" ht="14.4" customHeight="1" x14ac:dyDescent="0.3">
      <c r="A585" s="747" t="s">
        <v>588</v>
      </c>
      <c r="B585" s="748" t="s">
        <v>589</v>
      </c>
      <c r="C585" s="749" t="s">
        <v>609</v>
      </c>
      <c r="D585" s="750" t="s">
        <v>610</v>
      </c>
      <c r="E585" s="751">
        <v>50113001</v>
      </c>
      <c r="F585" s="750" t="s">
        <v>621</v>
      </c>
      <c r="G585" s="749" t="s">
        <v>638</v>
      </c>
      <c r="H585" s="749">
        <v>140368</v>
      </c>
      <c r="I585" s="749">
        <v>40368</v>
      </c>
      <c r="J585" s="749" t="s">
        <v>1153</v>
      </c>
      <c r="K585" s="749" t="s">
        <v>1154</v>
      </c>
      <c r="L585" s="752">
        <v>61.70000000000001</v>
      </c>
      <c r="M585" s="752">
        <v>4</v>
      </c>
      <c r="N585" s="753">
        <v>246.80000000000004</v>
      </c>
    </row>
    <row r="586" spans="1:14" ht="14.4" customHeight="1" x14ac:dyDescent="0.3">
      <c r="A586" s="747" t="s">
        <v>588</v>
      </c>
      <c r="B586" s="748" t="s">
        <v>589</v>
      </c>
      <c r="C586" s="749" t="s">
        <v>609</v>
      </c>
      <c r="D586" s="750" t="s">
        <v>610</v>
      </c>
      <c r="E586" s="751">
        <v>50113001</v>
      </c>
      <c r="F586" s="750" t="s">
        <v>621</v>
      </c>
      <c r="G586" s="749" t="s">
        <v>622</v>
      </c>
      <c r="H586" s="749">
        <v>22901</v>
      </c>
      <c r="I586" s="749">
        <v>22901</v>
      </c>
      <c r="J586" s="749" t="s">
        <v>1302</v>
      </c>
      <c r="K586" s="749" t="s">
        <v>1303</v>
      </c>
      <c r="L586" s="752">
        <v>120.29</v>
      </c>
      <c r="M586" s="752">
        <v>1</v>
      </c>
      <c r="N586" s="753">
        <v>120.29</v>
      </c>
    </row>
    <row r="587" spans="1:14" ht="14.4" customHeight="1" x14ac:dyDescent="0.3">
      <c r="A587" s="747" t="s">
        <v>588</v>
      </c>
      <c r="B587" s="748" t="s">
        <v>589</v>
      </c>
      <c r="C587" s="749" t="s">
        <v>609</v>
      </c>
      <c r="D587" s="750" t="s">
        <v>610</v>
      </c>
      <c r="E587" s="751">
        <v>50113001</v>
      </c>
      <c r="F587" s="750" t="s">
        <v>621</v>
      </c>
      <c r="G587" s="749" t="s">
        <v>622</v>
      </c>
      <c r="H587" s="749">
        <v>100502</v>
      </c>
      <c r="I587" s="749">
        <v>502</v>
      </c>
      <c r="J587" s="749" t="s">
        <v>864</v>
      </c>
      <c r="K587" s="749" t="s">
        <v>865</v>
      </c>
      <c r="L587" s="752">
        <v>218.19000000000003</v>
      </c>
      <c r="M587" s="752">
        <v>3</v>
      </c>
      <c r="N587" s="753">
        <v>654.57000000000005</v>
      </c>
    </row>
    <row r="588" spans="1:14" ht="14.4" customHeight="1" x14ac:dyDescent="0.3">
      <c r="A588" s="747" t="s">
        <v>588</v>
      </c>
      <c r="B588" s="748" t="s">
        <v>589</v>
      </c>
      <c r="C588" s="749" t="s">
        <v>609</v>
      </c>
      <c r="D588" s="750" t="s">
        <v>610</v>
      </c>
      <c r="E588" s="751">
        <v>50113001</v>
      </c>
      <c r="F588" s="750" t="s">
        <v>621</v>
      </c>
      <c r="G588" s="749" t="s">
        <v>622</v>
      </c>
      <c r="H588" s="749">
        <v>189798</v>
      </c>
      <c r="I588" s="749">
        <v>189798</v>
      </c>
      <c r="J588" s="749" t="s">
        <v>1304</v>
      </c>
      <c r="K588" s="749" t="s">
        <v>1305</v>
      </c>
      <c r="L588" s="752">
        <v>2192.4299999999994</v>
      </c>
      <c r="M588" s="752">
        <v>1</v>
      </c>
      <c r="N588" s="753">
        <v>2192.4299999999994</v>
      </c>
    </row>
    <row r="589" spans="1:14" ht="14.4" customHeight="1" x14ac:dyDescent="0.3">
      <c r="A589" s="747" t="s">
        <v>588</v>
      </c>
      <c r="B589" s="748" t="s">
        <v>589</v>
      </c>
      <c r="C589" s="749" t="s">
        <v>609</v>
      </c>
      <c r="D589" s="750" t="s">
        <v>610</v>
      </c>
      <c r="E589" s="751">
        <v>50113001</v>
      </c>
      <c r="F589" s="750" t="s">
        <v>621</v>
      </c>
      <c r="G589" s="749" t="s">
        <v>590</v>
      </c>
      <c r="H589" s="749">
        <v>126578</v>
      </c>
      <c r="I589" s="749">
        <v>26578</v>
      </c>
      <c r="J589" s="749" t="s">
        <v>1155</v>
      </c>
      <c r="K589" s="749" t="s">
        <v>667</v>
      </c>
      <c r="L589" s="752">
        <v>231.70000000000002</v>
      </c>
      <c r="M589" s="752">
        <v>1</v>
      </c>
      <c r="N589" s="753">
        <v>231.70000000000002</v>
      </c>
    </row>
    <row r="590" spans="1:14" ht="14.4" customHeight="1" x14ac:dyDescent="0.3">
      <c r="A590" s="747" t="s">
        <v>588</v>
      </c>
      <c r="B590" s="748" t="s">
        <v>589</v>
      </c>
      <c r="C590" s="749" t="s">
        <v>609</v>
      </c>
      <c r="D590" s="750" t="s">
        <v>610</v>
      </c>
      <c r="E590" s="751">
        <v>50113001</v>
      </c>
      <c r="F590" s="750" t="s">
        <v>621</v>
      </c>
      <c r="G590" s="749" t="s">
        <v>590</v>
      </c>
      <c r="H590" s="749">
        <v>129384</v>
      </c>
      <c r="I590" s="749">
        <v>29384</v>
      </c>
      <c r="J590" s="749" t="s">
        <v>1306</v>
      </c>
      <c r="K590" s="749" t="s">
        <v>667</v>
      </c>
      <c r="L590" s="752">
        <v>231.70000000000005</v>
      </c>
      <c r="M590" s="752">
        <v>1</v>
      </c>
      <c r="N590" s="753">
        <v>231.70000000000005</v>
      </c>
    </row>
    <row r="591" spans="1:14" ht="14.4" customHeight="1" x14ac:dyDescent="0.3">
      <c r="A591" s="747" t="s">
        <v>588</v>
      </c>
      <c r="B591" s="748" t="s">
        <v>589</v>
      </c>
      <c r="C591" s="749" t="s">
        <v>609</v>
      </c>
      <c r="D591" s="750" t="s">
        <v>610</v>
      </c>
      <c r="E591" s="751">
        <v>50113001</v>
      </c>
      <c r="F591" s="750" t="s">
        <v>621</v>
      </c>
      <c r="G591" s="749" t="s">
        <v>622</v>
      </c>
      <c r="H591" s="749">
        <v>142475</v>
      </c>
      <c r="I591" s="749">
        <v>42475</v>
      </c>
      <c r="J591" s="749" t="s">
        <v>1156</v>
      </c>
      <c r="K591" s="749" t="s">
        <v>1157</v>
      </c>
      <c r="L591" s="752">
        <v>120.15166666666669</v>
      </c>
      <c r="M591" s="752">
        <v>6</v>
      </c>
      <c r="N591" s="753">
        <v>720.91000000000008</v>
      </c>
    </row>
    <row r="592" spans="1:14" ht="14.4" customHeight="1" x14ac:dyDescent="0.3">
      <c r="A592" s="747" t="s">
        <v>588</v>
      </c>
      <c r="B592" s="748" t="s">
        <v>589</v>
      </c>
      <c r="C592" s="749" t="s">
        <v>609</v>
      </c>
      <c r="D592" s="750" t="s">
        <v>610</v>
      </c>
      <c r="E592" s="751">
        <v>50113001</v>
      </c>
      <c r="F592" s="750" t="s">
        <v>621</v>
      </c>
      <c r="G592" s="749" t="s">
        <v>638</v>
      </c>
      <c r="H592" s="749">
        <v>184530</v>
      </c>
      <c r="I592" s="749">
        <v>200207</v>
      </c>
      <c r="J592" s="749" t="s">
        <v>1307</v>
      </c>
      <c r="K592" s="749" t="s">
        <v>1308</v>
      </c>
      <c r="L592" s="752">
        <v>75.690000000000012</v>
      </c>
      <c r="M592" s="752">
        <v>1</v>
      </c>
      <c r="N592" s="753">
        <v>75.690000000000012</v>
      </c>
    </row>
    <row r="593" spans="1:14" ht="14.4" customHeight="1" x14ac:dyDescent="0.3">
      <c r="A593" s="747" t="s">
        <v>588</v>
      </c>
      <c r="B593" s="748" t="s">
        <v>589</v>
      </c>
      <c r="C593" s="749" t="s">
        <v>609</v>
      </c>
      <c r="D593" s="750" t="s">
        <v>610</v>
      </c>
      <c r="E593" s="751">
        <v>50113001</v>
      </c>
      <c r="F593" s="750" t="s">
        <v>621</v>
      </c>
      <c r="G593" s="749" t="s">
        <v>622</v>
      </c>
      <c r="H593" s="749">
        <v>843905</v>
      </c>
      <c r="I593" s="749">
        <v>103391</v>
      </c>
      <c r="J593" s="749" t="s">
        <v>873</v>
      </c>
      <c r="K593" s="749" t="s">
        <v>874</v>
      </c>
      <c r="L593" s="752">
        <v>72.86999999999999</v>
      </c>
      <c r="M593" s="752">
        <v>2</v>
      </c>
      <c r="N593" s="753">
        <v>145.73999999999998</v>
      </c>
    </row>
    <row r="594" spans="1:14" ht="14.4" customHeight="1" x14ac:dyDescent="0.3">
      <c r="A594" s="747" t="s">
        <v>588</v>
      </c>
      <c r="B594" s="748" t="s">
        <v>589</v>
      </c>
      <c r="C594" s="749" t="s">
        <v>609</v>
      </c>
      <c r="D594" s="750" t="s">
        <v>610</v>
      </c>
      <c r="E594" s="751">
        <v>50113001</v>
      </c>
      <c r="F594" s="750" t="s">
        <v>621</v>
      </c>
      <c r="G594" s="749" t="s">
        <v>638</v>
      </c>
      <c r="H594" s="749">
        <v>155823</v>
      </c>
      <c r="I594" s="749">
        <v>55823</v>
      </c>
      <c r="J594" s="749" t="s">
        <v>878</v>
      </c>
      <c r="K594" s="749" t="s">
        <v>880</v>
      </c>
      <c r="L594" s="752">
        <v>38.542319196874907</v>
      </c>
      <c r="M594" s="752">
        <v>57</v>
      </c>
      <c r="N594" s="753">
        <v>2196.9121942218699</v>
      </c>
    </row>
    <row r="595" spans="1:14" ht="14.4" customHeight="1" x14ac:dyDescent="0.3">
      <c r="A595" s="747" t="s">
        <v>588</v>
      </c>
      <c r="B595" s="748" t="s">
        <v>589</v>
      </c>
      <c r="C595" s="749" t="s">
        <v>609</v>
      </c>
      <c r="D595" s="750" t="s">
        <v>610</v>
      </c>
      <c r="E595" s="751">
        <v>50113001</v>
      </c>
      <c r="F595" s="750" t="s">
        <v>621</v>
      </c>
      <c r="G595" s="749" t="s">
        <v>638</v>
      </c>
      <c r="H595" s="749">
        <v>155824</v>
      </c>
      <c r="I595" s="749">
        <v>55824</v>
      </c>
      <c r="J595" s="749" t="s">
        <v>878</v>
      </c>
      <c r="K595" s="749" t="s">
        <v>881</v>
      </c>
      <c r="L595" s="752">
        <v>53.840046005248837</v>
      </c>
      <c r="M595" s="752">
        <v>39</v>
      </c>
      <c r="N595" s="753">
        <v>2099.7617942047045</v>
      </c>
    </row>
    <row r="596" spans="1:14" ht="14.4" customHeight="1" x14ac:dyDescent="0.3">
      <c r="A596" s="747" t="s">
        <v>588</v>
      </c>
      <c r="B596" s="748" t="s">
        <v>589</v>
      </c>
      <c r="C596" s="749" t="s">
        <v>609</v>
      </c>
      <c r="D596" s="750" t="s">
        <v>610</v>
      </c>
      <c r="E596" s="751">
        <v>50113001</v>
      </c>
      <c r="F596" s="750" t="s">
        <v>621</v>
      </c>
      <c r="G596" s="749" t="s">
        <v>638</v>
      </c>
      <c r="H596" s="749">
        <v>126786</v>
      </c>
      <c r="I596" s="749">
        <v>26786</v>
      </c>
      <c r="J596" s="749" t="s">
        <v>1309</v>
      </c>
      <c r="K596" s="749" t="s">
        <v>1310</v>
      </c>
      <c r="L596" s="752">
        <v>406.0100000000001</v>
      </c>
      <c r="M596" s="752">
        <v>1</v>
      </c>
      <c r="N596" s="753">
        <v>406.0100000000001</v>
      </c>
    </row>
    <row r="597" spans="1:14" ht="14.4" customHeight="1" x14ac:dyDescent="0.3">
      <c r="A597" s="747" t="s">
        <v>588</v>
      </c>
      <c r="B597" s="748" t="s">
        <v>589</v>
      </c>
      <c r="C597" s="749" t="s">
        <v>609</v>
      </c>
      <c r="D597" s="750" t="s">
        <v>610</v>
      </c>
      <c r="E597" s="751">
        <v>50113001</v>
      </c>
      <c r="F597" s="750" t="s">
        <v>621</v>
      </c>
      <c r="G597" s="749" t="s">
        <v>622</v>
      </c>
      <c r="H597" s="749">
        <v>186135</v>
      </c>
      <c r="I597" s="749">
        <v>186135</v>
      </c>
      <c r="J597" s="749" t="s">
        <v>1311</v>
      </c>
      <c r="K597" s="749" t="s">
        <v>801</v>
      </c>
      <c r="L597" s="752">
        <v>127.10999999999996</v>
      </c>
      <c r="M597" s="752">
        <v>1</v>
      </c>
      <c r="N597" s="753">
        <v>127.10999999999996</v>
      </c>
    </row>
    <row r="598" spans="1:14" ht="14.4" customHeight="1" x14ac:dyDescent="0.3">
      <c r="A598" s="747" t="s">
        <v>588</v>
      </c>
      <c r="B598" s="748" t="s">
        <v>589</v>
      </c>
      <c r="C598" s="749" t="s">
        <v>609</v>
      </c>
      <c r="D598" s="750" t="s">
        <v>610</v>
      </c>
      <c r="E598" s="751">
        <v>50113001</v>
      </c>
      <c r="F598" s="750" t="s">
        <v>621</v>
      </c>
      <c r="G598" s="749" t="s">
        <v>590</v>
      </c>
      <c r="H598" s="749">
        <v>850327</v>
      </c>
      <c r="I598" s="749">
        <v>162898</v>
      </c>
      <c r="J598" s="749" t="s">
        <v>1312</v>
      </c>
      <c r="K598" s="749" t="s">
        <v>640</v>
      </c>
      <c r="L598" s="752">
        <v>19.489999999999995</v>
      </c>
      <c r="M598" s="752">
        <v>1</v>
      </c>
      <c r="N598" s="753">
        <v>19.489999999999995</v>
      </c>
    </row>
    <row r="599" spans="1:14" ht="14.4" customHeight="1" x14ac:dyDescent="0.3">
      <c r="A599" s="747" t="s">
        <v>588</v>
      </c>
      <c r="B599" s="748" t="s">
        <v>589</v>
      </c>
      <c r="C599" s="749" t="s">
        <v>609</v>
      </c>
      <c r="D599" s="750" t="s">
        <v>610</v>
      </c>
      <c r="E599" s="751">
        <v>50113001</v>
      </c>
      <c r="F599" s="750" t="s">
        <v>621</v>
      </c>
      <c r="G599" s="749" t="s">
        <v>638</v>
      </c>
      <c r="H599" s="749">
        <v>850729</v>
      </c>
      <c r="I599" s="749">
        <v>157875</v>
      </c>
      <c r="J599" s="749" t="s">
        <v>1175</v>
      </c>
      <c r="K599" s="749" t="s">
        <v>1176</v>
      </c>
      <c r="L599" s="752">
        <v>300.24499999999995</v>
      </c>
      <c r="M599" s="752">
        <v>8</v>
      </c>
      <c r="N599" s="753">
        <v>2401.9599999999996</v>
      </c>
    </row>
    <row r="600" spans="1:14" ht="14.4" customHeight="1" x14ac:dyDescent="0.3">
      <c r="A600" s="747" t="s">
        <v>588</v>
      </c>
      <c r="B600" s="748" t="s">
        <v>589</v>
      </c>
      <c r="C600" s="749" t="s">
        <v>609</v>
      </c>
      <c r="D600" s="750" t="s">
        <v>610</v>
      </c>
      <c r="E600" s="751">
        <v>50113001</v>
      </c>
      <c r="F600" s="750" t="s">
        <v>621</v>
      </c>
      <c r="G600" s="749" t="s">
        <v>622</v>
      </c>
      <c r="H600" s="749">
        <v>142771</v>
      </c>
      <c r="I600" s="749">
        <v>42771</v>
      </c>
      <c r="J600" s="749" t="s">
        <v>1313</v>
      </c>
      <c r="K600" s="749" t="s">
        <v>1314</v>
      </c>
      <c r="L600" s="752">
        <v>48.649999999999977</v>
      </c>
      <c r="M600" s="752">
        <v>2</v>
      </c>
      <c r="N600" s="753">
        <v>97.299999999999955</v>
      </c>
    </row>
    <row r="601" spans="1:14" ht="14.4" customHeight="1" x14ac:dyDescent="0.3">
      <c r="A601" s="747" t="s">
        <v>588</v>
      </c>
      <c r="B601" s="748" t="s">
        <v>589</v>
      </c>
      <c r="C601" s="749" t="s">
        <v>609</v>
      </c>
      <c r="D601" s="750" t="s">
        <v>610</v>
      </c>
      <c r="E601" s="751">
        <v>50113001</v>
      </c>
      <c r="F601" s="750" t="s">
        <v>621</v>
      </c>
      <c r="G601" s="749" t="s">
        <v>622</v>
      </c>
      <c r="H601" s="749">
        <v>100269</v>
      </c>
      <c r="I601" s="749">
        <v>269</v>
      </c>
      <c r="J601" s="749" t="s">
        <v>887</v>
      </c>
      <c r="K601" s="749" t="s">
        <v>694</v>
      </c>
      <c r="L601" s="752">
        <v>40.739999999999995</v>
      </c>
      <c r="M601" s="752">
        <v>5</v>
      </c>
      <c r="N601" s="753">
        <v>203.7</v>
      </c>
    </row>
    <row r="602" spans="1:14" ht="14.4" customHeight="1" x14ac:dyDescent="0.3">
      <c r="A602" s="747" t="s">
        <v>588</v>
      </c>
      <c r="B602" s="748" t="s">
        <v>589</v>
      </c>
      <c r="C602" s="749" t="s">
        <v>609</v>
      </c>
      <c r="D602" s="750" t="s">
        <v>610</v>
      </c>
      <c r="E602" s="751">
        <v>50113001</v>
      </c>
      <c r="F602" s="750" t="s">
        <v>621</v>
      </c>
      <c r="G602" s="749" t="s">
        <v>638</v>
      </c>
      <c r="H602" s="749">
        <v>210541</v>
      </c>
      <c r="I602" s="749">
        <v>210541</v>
      </c>
      <c r="J602" s="749" t="s">
        <v>1315</v>
      </c>
      <c r="K602" s="749" t="s">
        <v>1316</v>
      </c>
      <c r="L602" s="752">
        <v>112.05000000000001</v>
      </c>
      <c r="M602" s="752">
        <v>3</v>
      </c>
      <c r="N602" s="753">
        <v>336.15000000000003</v>
      </c>
    </row>
    <row r="603" spans="1:14" ht="14.4" customHeight="1" x14ac:dyDescent="0.3">
      <c r="A603" s="747" t="s">
        <v>588</v>
      </c>
      <c r="B603" s="748" t="s">
        <v>589</v>
      </c>
      <c r="C603" s="749" t="s">
        <v>609</v>
      </c>
      <c r="D603" s="750" t="s">
        <v>610</v>
      </c>
      <c r="E603" s="751">
        <v>50113001</v>
      </c>
      <c r="F603" s="750" t="s">
        <v>621</v>
      </c>
      <c r="G603" s="749" t="s">
        <v>590</v>
      </c>
      <c r="H603" s="749">
        <v>211472</v>
      </c>
      <c r="I603" s="749">
        <v>211472</v>
      </c>
      <c r="J603" s="749" t="s">
        <v>1181</v>
      </c>
      <c r="K603" s="749" t="s">
        <v>891</v>
      </c>
      <c r="L603" s="752">
        <v>226.17</v>
      </c>
      <c r="M603" s="752">
        <v>1</v>
      </c>
      <c r="N603" s="753">
        <v>226.17</v>
      </c>
    </row>
    <row r="604" spans="1:14" ht="14.4" customHeight="1" x14ac:dyDescent="0.3">
      <c r="A604" s="747" t="s">
        <v>588</v>
      </c>
      <c r="B604" s="748" t="s">
        <v>589</v>
      </c>
      <c r="C604" s="749" t="s">
        <v>609</v>
      </c>
      <c r="D604" s="750" t="s">
        <v>610</v>
      </c>
      <c r="E604" s="751">
        <v>50113001</v>
      </c>
      <c r="F604" s="750" t="s">
        <v>621</v>
      </c>
      <c r="G604" s="749" t="s">
        <v>622</v>
      </c>
      <c r="H604" s="749">
        <v>102957</v>
      </c>
      <c r="I604" s="749">
        <v>2957</v>
      </c>
      <c r="J604" s="749" t="s">
        <v>1317</v>
      </c>
      <c r="K604" s="749" t="s">
        <v>1318</v>
      </c>
      <c r="L604" s="752">
        <v>52.230000000000011</v>
      </c>
      <c r="M604" s="752">
        <v>1</v>
      </c>
      <c r="N604" s="753">
        <v>52.230000000000011</v>
      </c>
    </row>
    <row r="605" spans="1:14" ht="14.4" customHeight="1" x14ac:dyDescent="0.3">
      <c r="A605" s="747" t="s">
        <v>588</v>
      </c>
      <c r="B605" s="748" t="s">
        <v>589</v>
      </c>
      <c r="C605" s="749" t="s">
        <v>609</v>
      </c>
      <c r="D605" s="750" t="s">
        <v>610</v>
      </c>
      <c r="E605" s="751">
        <v>50113001</v>
      </c>
      <c r="F605" s="750" t="s">
        <v>621</v>
      </c>
      <c r="G605" s="749" t="s">
        <v>638</v>
      </c>
      <c r="H605" s="749">
        <v>844651</v>
      </c>
      <c r="I605" s="749">
        <v>101205</v>
      </c>
      <c r="J605" s="749" t="s">
        <v>893</v>
      </c>
      <c r="K605" s="749" t="s">
        <v>662</v>
      </c>
      <c r="L605" s="752">
        <v>86.089999999999989</v>
      </c>
      <c r="M605" s="752">
        <v>1</v>
      </c>
      <c r="N605" s="753">
        <v>86.089999999999989</v>
      </c>
    </row>
    <row r="606" spans="1:14" ht="14.4" customHeight="1" x14ac:dyDescent="0.3">
      <c r="A606" s="747" t="s">
        <v>588</v>
      </c>
      <c r="B606" s="748" t="s">
        <v>589</v>
      </c>
      <c r="C606" s="749" t="s">
        <v>609</v>
      </c>
      <c r="D606" s="750" t="s">
        <v>610</v>
      </c>
      <c r="E606" s="751">
        <v>50113001</v>
      </c>
      <c r="F606" s="750" t="s">
        <v>621</v>
      </c>
      <c r="G606" s="749" t="s">
        <v>622</v>
      </c>
      <c r="H606" s="749">
        <v>845758</v>
      </c>
      <c r="I606" s="749">
        <v>280</v>
      </c>
      <c r="J606" s="749" t="s">
        <v>1183</v>
      </c>
      <c r="K606" s="749" t="s">
        <v>1184</v>
      </c>
      <c r="L606" s="752">
        <v>34.130000000000003</v>
      </c>
      <c r="M606" s="752">
        <v>1</v>
      </c>
      <c r="N606" s="753">
        <v>34.130000000000003</v>
      </c>
    </row>
    <row r="607" spans="1:14" ht="14.4" customHeight="1" x14ac:dyDescent="0.3">
      <c r="A607" s="747" t="s">
        <v>588</v>
      </c>
      <c r="B607" s="748" t="s">
        <v>589</v>
      </c>
      <c r="C607" s="749" t="s">
        <v>609</v>
      </c>
      <c r="D607" s="750" t="s">
        <v>610</v>
      </c>
      <c r="E607" s="751">
        <v>50113001</v>
      </c>
      <c r="F607" s="750" t="s">
        <v>621</v>
      </c>
      <c r="G607" s="749" t="s">
        <v>638</v>
      </c>
      <c r="H607" s="749">
        <v>142865</v>
      </c>
      <c r="I607" s="749">
        <v>142865</v>
      </c>
      <c r="J607" s="749" t="s">
        <v>1319</v>
      </c>
      <c r="K607" s="749" t="s">
        <v>1320</v>
      </c>
      <c r="L607" s="752">
        <v>47.19</v>
      </c>
      <c r="M607" s="752">
        <v>1</v>
      </c>
      <c r="N607" s="753">
        <v>47.19</v>
      </c>
    </row>
    <row r="608" spans="1:14" ht="14.4" customHeight="1" x14ac:dyDescent="0.3">
      <c r="A608" s="747" t="s">
        <v>588</v>
      </c>
      <c r="B608" s="748" t="s">
        <v>589</v>
      </c>
      <c r="C608" s="749" t="s">
        <v>609</v>
      </c>
      <c r="D608" s="750" t="s">
        <v>610</v>
      </c>
      <c r="E608" s="751">
        <v>50113001</v>
      </c>
      <c r="F608" s="750" t="s">
        <v>621</v>
      </c>
      <c r="G608" s="749" t="s">
        <v>638</v>
      </c>
      <c r="H608" s="749">
        <v>113281</v>
      </c>
      <c r="I608" s="749">
        <v>13281</v>
      </c>
      <c r="J608" s="749" t="s">
        <v>1321</v>
      </c>
      <c r="K608" s="749" t="s">
        <v>1322</v>
      </c>
      <c r="L608" s="752">
        <v>48.070000000000014</v>
      </c>
      <c r="M608" s="752">
        <v>3</v>
      </c>
      <c r="N608" s="753">
        <v>144.21000000000004</v>
      </c>
    </row>
    <row r="609" spans="1:14" ht="14.4" customHeight="1" x14ac:dyDescent="0.3">
      <c r="A609" s="747" t="s">
        <v>588</v>
      </c>
      <c r="B609" s="748" t="s">
        <v>589</v>
      </c>
      <c r="C609" s="749" t="s">
        <v>609</v>
      </c>
      <c r="D609" s="750" t="s">
        <v>610</v>
      </c>
      <c r="E609" s="751">
        <v>50113001</v>
      </c>
      <c r="F609" s="750" t="s">
        <v>621</v>
      </c>
      <c r="G609" s="749" t="s">
        <v>638</v>
      </c>
      <c r="H609" s="749">
        <v>176193</v>
      </c>
      <c r="I609" s="749">
        <v>176193</v>
      </c>
      <c r="J609" s="749" t="s">
        <v>1323</v>
      </c>
      <c r="K609" s="749" t="s">
        <v>1324</v>
      </c>
      <c r="L609" s="752">
        <v>252.46999999999994</v>
      </c>
      <c r="M609" s="752">
        <v>1</v>
      </c>
      <c r="N609" s="753">
        <v>252.46999999999994</v>
      </c>
    </row>
    <row r="610" spans="1:14" ht="14.4" customHeight="1" x14ac:dyDescent="0.3">
      <c r="A610" s="747" t="s">
        <v>588</v>
      </c>
      <c r="B610" s="748" t="s">
        <v>589</v>
      </c>
      <c r="C610" s="749" t="s">
        <v>609</v>
      </c>
      <c r="D610" s="750" t="s">
        <v>610</v>
      </c>
      <c r="E610" s="751">
        <v>50113001</v>
      </c>
      <c r="F610" s="750" t="s">
        <v>621</v>
      </c>
      <c r="G610" s="749" t="s">
        <v>590</v>
      </c>
      <c r="H610" s="749">
        <v>147740</v>
      </c>
      <c r="I610" s="749">
        <v>47740</v>
      </c>
      <c r="J610" s="749" t="s">
        <v>902</v>
      </c>
      <c r="K610" s="749" t="s">
        <v>662</v>
      </c>
      <c r="L610" s="752">
        <v>36.369999999999997</v>
      </c>
      <c r="M610" s="752">
        <v>2</v>
      </c>
      <c r="N610" s="753">
        <v>72.739999999999995</v>
      </c>
    </row>
    <row r="611" spans="1:14" ht="14.4" customHeight="1" x14ac:dyDescent="0.3">
      <c r="A611" s="747" t="s">
        <v>588</v>
      </c>
      <c r="B611" s="748" t="s">
        <v>589</v>
      </c>
      <c r="C611" s="749" t="s">
        <v>609</v>
      </c>
      <c r="D611" s="750" t="s">
        <v>610</v>
      </c>
      <c r="E611" s="751">
        <v>50113001</v>
      </c>
      <c r="F611" s="750" t="s">
        <v>621</v>
      </c>
      <c r="G611" s="749" t="s">
        <v>590</v>
      </c>
      <c r="H611" s="749">
        <v>848925</v>
      </c>
      <c r="I611" s="749">
        <v>148068</v>
      </c>
      <c r="J611" s="749" t="s">
        <v>1325</v>
      </c>
      <c r="K611" s="749" t="s">
        <v>825</v>
      </c>
      <c r="L611" s="752">
        <v>69.38</v>
      </c>
      <c r="M611" s="752">
        <v>1</v>
      </c>
      <c r="N611" s="753">
        <v>69.38</v>
      </c>
    </row>
    <row r="612" spans="1:14" ht="14.4" customHeight="1" x14ac:dyDescent="0.3">
      <c r="A612" s="747" t="s">
        <v>588</v>
      </c>
      <c r="B612" s="748" t="s">
        <v>589</v>
      </c>
      <c r="C612" s="749" t="s">
        <v>609</v>
      </c>
      <c r="D612" s="750" t="s">
        <v>610</v>
      </c>
      <c r="E612" s="751">
        <v>50113001</v>
      </c>
      <c r="F612" s="750" t="s">
        <v>621</v>
      </c>
      <c r="G612" s="749" t="s">
        <v>590</v>
      </c>
      <c r="H612" s="749">
        <v>848907</v>
      </c>
      <c r="I612" s="749">
        <v>148072</v>
      </c>
      <c r="J612" s="749" t="s">
        <v>1326</v>
      </c>
      <c r="K612" s="749" t="s">
        <v>637</v>
      </c>
      <c r="L612" s="752">
        <v>107.45999999999997</v>
      </c>
      <c r="M612" s="752">
        <v>1</v>
      </c>
      <c r="N612" s="753">
        <v>107.45999999999997</v>
      </c>
    </row>
    <row r="613" spans="1:14" ht="14.4" customHeight="1" x14ac:dyDescent="0.3">
      <c r="A613" s="747" t="s">
        <v>588</v>
      </c>
      <c r="B613" s="748" t="s">
        <v>589</v>
      </c>
      <c r="C613" s="749" t="s">
        <v>609</v>
      </c>
      <c r="D613" s="750" t="s">
        <v>610</v>
      </c>
      <c r="E613" s="751">
        <v>50113001</v>
      </c>
      <c r="F613" s="750" t="s">
        <v>621</v>
      </c>
      <c r="G613" s="749" t="s">
        <v>590</v>
      </c>
      <c r="H613" s="749">
        <v>198054</v>
      </c>
      <c r="I613" s="749">
        <v>198054</v>
      </c>
      <c r="J613" s="749" t="s">
        <v>907</v>
      </c>
      <c r="K613" s="749" t="s">
        <v>995</v>
      </c>
      <c r="L613" s="752">
        <v>44</v>
      </c>
      <c r="M613" s="752">
        <v>5</v>
      </c>
      <c r="N613" s="753">
        <v>220</v>
      </c>
    </row>
    <row r="614" spans="1:14" ht="14.4" customHeight="1" x14ac:dyDescent="0.3">
      <c r="A614" s="747" t="s">
        <v>588</v>
      </c>
      <c r="B614" s="748" t="s">
        <v>589</v>
      </c>
      <c r="C614" s="749" t="s">
        <v>609</v>
      </c>
      <c r="D614" s="750" t="s">
        <v>610</v>
      </c>
      <c r="E614" s="751">
        <v>50113001</v>
      </c>
      <c r="F614" s="750" t="s">
        <v>621</v>
      </c>
      <c r="G614" s="749" t="s">
        <v>622</v>
      </c>
      <c r="H614" s="749">
        <v>191032</v>
      </c>
      <c r="I614" s="749">
        <v>91032</v>
      </c>
      <c r="J614" s="749" t="s">
        <v>909</v>
      </c>
      <c r="K614" s="749" t="s">
        <v>910</v>
      </c>
      <c r="L614" s="752">
        <v>29.989999999999995</v>
      </c>
      <c r="M614" s="752">
        <v>2</v>
      </c>
      <c r="N614" s="753">
        <v>59.97999999999999</v>
      </c>
    </row>
    <row r="615" spans="1:14" ht="14.4" customHeight="1" x14ac:dyDescent="0.3">
      <c r="A615" s="747" t="s">
        <v>588</v>
      </c>
      <c r="B615" s="748" t="s">
        <v>589</v>
      </c>
      <c r="C615" s="749" t="s">
        <v>609</v>
      </c>
      <c r="D615" s="750" t="s">
        <v>610</v>
      </c>
      <c r="E615" s="751">
        <v>50113001</v>
      </c>
      <c r="F615" s="750" t="s">
        <v>621</v>
      </c>
      <c r="G615" s="749" t="s">
        <v>622</v>
      </c>
      <c r="H615" s="749">
        <v>185793</v>
      </c>
      <c r="I615" s="749">
        <v>136395</v>
      </c>
      <c r="J615" s="749" t="s">
        <v>1327</v>
      </c>
      <c r="K615" s="749" t="s">
        <v>1328</v>
      </c>
      <c r="L615" s="752">
        <v>190.92999999999995</v>
      </c>
      <c r="M615" s="752">
        <v>1</v>
      </c>
      <c r="N615" s="753">
        <v>190.92999999999995</v>
      </c>
    </row>
    <row r="616" spans="1:14" ht="14.4" customHeight="1" x14ac:dyDescent="0.3">
      <c r="A616" s="747" t="s">
        <v>588</v>
      </c>
      <c r="B616" s="748" t="s">
        <v>589</v>
      </c>
      <c r="C616" s="749" t="s">
        <v>609</v>
      </c>
      <c r="D616" s="750" t="s">
        <v>610</v>
      </c>
      <c r="E616" s="751">
        <v>50113001</v>
      </c>
      <c r="F616" s="750" t="s">
        <v>621</v>
      </c>
      <c r="G616" s="749" t="s">
        <v>638</v>
      </c>
      <c r="H616" s="749">
        <v>109709</v>
      </c>
      <c r="I616" s="749">
        <v>9709</v>
      </c>
      <c r="J616" s="749" t="s">
        <v>921</v>
      </c>
      <c r="K616" s="749" t="s">
        <v>922</v>
      </c>
      <c r="L616" s="752">
        <v>85.90000000000002</v>
      </c>
      <c r="M616" s="752">
        <v>2</v>
      </c>
      <c r="N616" s="753">
        <v>171.80000000000004</v>
      </c>
    </row>
    <row r="617" spans="1:14" ht="14.4" customHeight="1" x14ac:dyDescent="0.3">
      <c r="A617" s="747" t="s">
        <v>588</v>
      </c>
      <c r="B617" s="748" t="s">
        <v>589</v>
      </c>
      <c r="C617" s="749" t="s">
        <v>609</v>
      </c>
      <c r="D617" s="750" t="s">
        <v>610</v>
      </c>
      <c r="E617" s="751">
        <v>50113001</v>
      </c>
      <c r="F617" s="750" t="s">
        <v>621</v>
      </c>
      <c r="G617" s="749" t="s">
        <v>622</v>
      </c>
      <c r="H617" s="749">
        <v>119653</v>
      </c>
      <c r="I617" s="749">
        <v>119653</v>
      </c>
      <c r="J617" s="749" t="s">
        <v>923</v>
      </c>
      <c r="K617" s="749" t="s">
        <v>924</v>
      </c>
      <c r="L617" s="752">
        <v>157.86285714285711</v>
      </c>
      <c r="M617" s="752">
        <v>7</v>
      </c>
      <c r="N617" s="753">
        <v>1105.0399999999997</v>
      </c>
    </row>
    <row r="618" spans="1:14" ht="14.4" customHeight="1" x14ac:dyDescent="0.3">
      <c r="A618" s="747" t="s">
        <v>588</v>
      </c>
      <c r="B618" s="748" t="s">
        <v>589</v>
      </c>
      <c r="C618" s="749" t="s">
        <v>609</v>
      </c>
      <c r="D618" s="750" t="s">
        <v>610</v>
      </c>
      <c r="E618" s="751">
        <v>50113001</v>
      </c>
      <c r="F618" s="750" t="s">
        <v>621</v>
      </c>
      <c r="G618" s="749" t="s">
        <v>590</v>
      </c>
      <c r="H618" s="749">
        <v>193016</v>
      </c>
      <c r="I618" s="749">
        <v>93016</v>
      </c>
      <c r="J618" s="749" t="s">
        <v>1197</v>
      </c>
      <c r="K618" s="749" t="s">
        <v>1198</v>
      </c>
      <c r="L618" s="752">
        <v>88.43</v>
      </c>
      <c r="M618" s="752">
        <v>1</v>
      </c>
      <c r="N618" s="753">
        <v>88.43</v>
      </c>
    </row>
    <row r="619" spans="1:14" ht="14.4" customHeight="1" x14ac:dyDescent="0.3">
      <c r="A619" s="747" t="s">
        <v>588</v>
      </c>
      <c r="B619" s="748" t="s">
        <v>589</v>
      </c>
      <c r="C619" s="749" t="s">
        <v>609</v>
      </c>
      <c r="D619" s="750" t="s">
        <v>610</v>
      </c>
      <c r="E619" s="751">
        <v>50113001</v>
      </c>
      <c r="F619" s="750" t="s">
        <v>621</v>
      </c>
      <c r="G619" s="749" t="s">
        <v>622</v>
      </c>
      <c r="H619" s="749">
        <v>103688</v>
      </c>
      <c r="I619" s="749">
        <v>3688</v>
      </c>
      <c r="J619" s="749" t="s">
        <v>930</v>
      </c>
      <c r="K619" s="749" t="s">
        <v>931</v>
      </c>
      <c r="L619" s="752">
        <v>57.97999999999999</v>
      </c>
      <c r="M619" s="752">
        <v>6</v>
      </c>
      <c r="N619" s="753">
        <v>347.87999999999994</v>
      </c>
    </row>
    <row r="620" spans="1:14" ht="14.4" customHeight="1" x14ac:dyDescent="0.3">
      <c r="A620" s="747" t="s">
        <v>588</v>
      </c>
      <c r="B620" s="748" t="s">
        <v>589</v>
      </c>
      <c r="C620" s="749" t="s">
        <v>609</v>
      </c>
      <c r="D620" s="750" t="s">
        <v>610</v>
      </c>
      <c r="E620" s="751">
        <v>50113001</v>
      </c>
      <c r="F620" s="750" t="s">
        <v>621</v>
      </c>
      <c r="G620" s="749" t="s">
        <v>622</v>
      </c>
      <c r="H620" s="749">
        <v>100610</v>
      </c>
      <c r="I620" s="749">
        <v>610</v>
      </c>
      <c r="J620" s="749" t="s">
        <v>932</v>
      </c>
      <c r="K620" s="749" t="s">
        <v>933</v>
      </c>
      <c r="L620" s="752">
        <v>64.16</v>
      </c>
      <c r="M620" s="752">
        <v>1</v>
      </c>
      <c r="N620" s="753">
        <v>64.16</v>
      </c>
    </row>
    <row r="621" spans="1:14" ht="14.4" customHeight="1" x14ac:dyDescent="0.3">
      <c r="A621" s="747" t="s">
        <v>588</v>
      </c>
      <c r="B621" s="748" t="s">
        <v>589</v>
      </c>
      <c r="C621" s="749" t="s">
        <v>609</v>
      </c>
      <c r="D621" s="750" t="s">
        <v>610</v>
      </c>
      <c r="E621" s="751">
        <v>50113001</v>
      </c>
      <c r="F621" s="750" t="s">
        <v>621</v>
      </c>
      <c r="G621" s="749" t="s">
        <v>622</v>
      </c>
      <c r="H621" s="749">
        <v>114711</v>
      </c>
      <c r="I621" s="749">
        <v>14711</v>
      </c>
      <c r="J621" s="749" t="s">
        <v>1329</v>
      </c>
      <c r="K621" s="749" t="s">
        <v>1330</v>
      </c>
      <c r="L621" s="752">
        <v>54.79</v>
      </c>
      <c r="M621" s="752">
        <v>2</v>
      </c>
      <c r="N621" s="753">
        <v>109.58</v>
      </c>
    </row>
    <row r="622" spans="1:14" ht="14.4" customHeight="1" x14ac:dyDescent="0.3">
      <c r="A622" s="747" t="s">
        <v>588</v>
      </c>
      <c r="B622" s="748" t="s">
        <v>589</v>
      </c>
      <c r="C622" s="749" t="s">
        <v>609</v>
      </c>
      <c r="D622" s="750" t="s">
        <v>610</v>
      </c>
      <c r="E622" s="751">
        <v>50113001</v>
      </c>
      <c r="F622" s="750" t="s">
        <v>621</v>
      </c>
      <c r="G622" s="749" t="s">
        <v>638</v>
      </c>
      <c r="H622" s="749">
        <v>158191</v>
      </c>
      <c r="I622" s="749">
        <v>158191</v>
      </c>
      <c r="J622" s="749" t="s">
        <v>938</v>
      </c>
      <c r="K622" s="749" t="s">
        <v>939</v>
      </c>
      <c r="L622" s="752">
        <v>59.54999999999999</v>
      </c>
      <c r="M622" s="752">
        <v>1</v>
      </c>
      <c r="N622" s="753">
        <v>59.54999999999999</v>
      </c>
    </row>
    <row r="623" spans="1:14" ht="14.4" customHeight="1" x14ac:dyDescent="0.3">
      <c r="A623" s="747" t="s">
        <v>588</v>
      </c>
      <c r="B623" s="748" t="s">
        <v>589</v>
      </c>
      <c r="C623" s="749" t="s">
        <v>609</v>
      </c>
      <c r="D623" s="750" t="s">
        <v>610</v>
      </c>
      <c r="E623" s="751">
        <v>50113001</v>
      </c>
      <c r="F623" s="750" t="s">
        <v>621</v>
      </c>
      <c r="G623" s="749" t="s">
        <v>622</v>
      </c>
      <c r="H623" s="749">
        <v>184360</v>
      </c>
      <c r="I623" s="749">
        <v>84360</v>
      </c>
      <c r="J623" s="749" t="s">
        <v>940</v>
      </c>
      <c r="K623" s="749" t="s">
        <v>941</v>
      </c>
      <c r="L623" s="752">
        <v>131.16000000000003</v>
      </c>
      <c r="M623" s="752">
        <v>1</v>
      </c>
      <c r="N623" s="753">
        <v>131.16000000000003</v>
      </c>
    </row>
    <row r="624" spans="1:14" ht="14.4" customHeight="1" x14ac:dyDescent="0.3">
      <c r="A624" s="747" t="s">
        <v>588</v>
      </c>
      <c r="B624" s="748" t="s">
        <v>589</v>
      </c>
      <c r="C624" s="749" t="s">
        <v>609</v>
      </c>
      <c r="D624" s="750" t="s">
        <v>610</v>
      </c>
      <c r="E624" s="751">
        <v>50113001</v>
      </c>
      <c r="F624" s="750" t="s">
        <v>621</v>
      </c>
      <c r="G624" s="749" t="s">
        <v>622</v>
      </c>
      <c r="H624" s="749">
        <v>191836</v>
      </c>
      <c r="I624" s="749">
        <v>91836</v>
      </c>
      <c r="J624" s="749" t="s">
        <v>947</v>
      </c>
      <c r="K624" s="749" t="s">
        <v>1208</v>
      </c>
      <c r="L624" s="752">
        <v>44.97</v>
      </c>
      <c r="M624" s="752">
        <v>4</v>
      </c>
      <c r="N624" s="753">
        <v>179.88</v>
      </c>
    </row>
    <row r="625" spans="1:14" ht="14.4" customHeight="1" x14ac:dyDescent="0.3">
      <c r="A625" s="747" t="s">
        <v>588</v>
      </c>
      <c r="B625" s="748" t="s">
        <v>589</v>
      </c>
      <c r="C625" s="749" t="s">
        <v>609</v>
      </c>
      <c r="D625" s="750" t="s">
        <v>610</v>
      </c>
      <c r="E625" s="751">
        <v>50113001</v>
      </c>
      <c r="F625" s="750" t="s">
        <v>621</v>
      </c>
      <c r="G625" s="749" t="s">
        <v>622</v>
      </c>
      <c r="H625" s="749">
        <v>168447</v>
      </c>
      <c r="I625" s="749">
        <v>168447</v>
      </c>
      <c r="J625" s="749" t="s">
        <v>949</v>
      </c>
      <c r="K625" s="749" t="s">
        <v>662</v>
      </c>
      <c r="L625" s="752">
        <v>850.29</v>
      </c>
      <c r="M625" s="752">
        <v>1</v>
      </c>
      <c r="N625" s="753">
        <v>850.29</v>
      </c>
    </row>
    <row r="626" spans="1:14" ht="14.4" customHeight="1" x14ac:dyDescent="0.3">
      <c r="A626" s="747" t="s">
        <v>588</v>
      </c>
      <c r="B626" s="748" t="s">
        <v>589</v>
      </c>
      <c r="C626" s="749" t="s">
        <v>609</v>
      </c>
      <c r="D626" s="750" t="s">
        <v>610</v>
      </c>
      <c r="E626" s="751">
        <v>50113001</v>
      </c>
      <c r="F626" s="750" t="s">
        <v>621</v>
      </c>
      <c r="G626" s="749" t="s">
        <v>622</v>
      </c>
      <c r="H626" s="749">
        <v>159672</v>
      </c>
      <c r="I626" s="749">
        <v>59672</v>
      </c>
      <c r="J626" s="749" t="s">
        <v>950</v>
      </c>
      <c r="K626" s="749" t="s">
        <v>951</v>
      </c>
      <c r="L626" s="752">
        <v>58.930000000000007</v>
      </c>
      <c r="M626" s="752">
        <v>1</v>
      </c>
      <c r="N626" s="753">
        <v>58.930000000000007</v>
      </c>
    </row>
    <row r="627" spans="1:14" ht="14.4" customHeight="1" x14ac:dyDescent="0.3">
      <c r="A627" s="747" t="s">
        <v>588</v>
      </c>
      <c r="B627" s="748" t="s">
        <v>589</v>
      </c>
      <c r="C627" s="749" t="s">
        <v>609</v>
      </c>
      <c r="D627" s="750" t="s">
        <v>610</v>
      </c>
      <c r="E627" s="751">
        <v>50113001</v>
      </c>
      <c r="F627" s="750" t="s">
        <v>621</v>
      </c>
      <c r="G627" s="749" t="s">
        <v>622</v>
      </c>
      <c r="H627" s="749">
        <v>214619</v>
      </c>
      <c r="I627" s="749">
        <v>214619</v>
      </c>
      <c r="J627" s="749" t="s">
        <v>955</v>
      </c>
      <c r="K627" s="749" t="s">
        <v>956</v>
      </c>
      <c r="L627" s="752">
        <v>225.17000000000007</v>
      </c>
      <c r="M627" s="752">
        <v>2</v>
      </c>
      <c r="N627" s="753">
        <v>450.34000000000015</v>
      </c>
    </row>
    <row r="628" spans="1:14" ht="14.4" customHeight="1" x14ac:dyDescent="0.3">
      <c r="A628" s="747" t="s">
        <v>588</v>
      </c>
      <c r="B628" s="748" t="s">
        <v>589</v>
      </c>
      <c r="C628" s="749" t="s">
        <v>609</v>
      </c>
      <c r="D628" s="750" t="s">
        <v>610</v>
      </c>
      <c r="E628" s="751">
        <v>50113001</v>
      </c>
      <c r="F628" s="750" t="s">
        <v>621</v>
      </c>
      <c r="G628" s="749" t="s">
        <v>638</v>
      </c>
      <c r="H628" s="749">
        <v>115864</v>
      </c>
      <c r="I628" s="749">
        <v>15864</v>
      </c>
      <c r="J628" s="749" t="s">
        <v>1331</v>
      </c>
      <c r="K628" s="749" t="s">
        <v>1332</v>
      </c>
      <c r="L628" s="752">
        <v>62.140000000000022</v>
      </c>
      <c r="M628" s="752">
        <v>1</v>
      </c>
      <c r="N628" s="753">
        <v>62.140000000000022</v>
      </c>
    </row>
    <row r="629" spans="1:14" ht="14.4" customHeight="1" x14ac:dyDescent="0.3">
      <c r="A629" s="747" t="s">
        <v>588</v>
      </c>
      <c r="B629" s="748" t="s">
        <v>589</v>
      </c>
      <c r="C629" s="749" t="s">
        <v>609</v>
      </c>
      <c r="D629" s="750" t="s">
        <v>610</v>
      </c>
      <c r="E629" s="751">
        <v>50113001</v>
      </c>
      <c r="F629" s="750" t="s">
        <v>621</v>
      </c>
      <c r="G629" s="749" t="s">
        <v>638</v>
      </c>
      <c r="H629" s="749">
        <v>56976</v>
      </c>
      <c r="I629" s="749">
        <v>56976</v>
      </c>
      <c r="J629" s="749" t="s">
        <v>1210</v>
      </c>
      <c r="K629" s="749" t="s">
        <v>1211</v>
      </c>
      <c r="L629" s="752">
        <v>11.950000000000003</v>
      </c>
      <c r="M629" s="752">
        <v>2</v>
      </c>
      <c r="N629" s="753">
        <v>23.900000000000006</v>
      </c>
    </row>
    <row r="630" spans="1:14" ht="14.4" customHeight="1" x14ac:dyDescent="0.3">
      <c r="A630" s="747" t="s">
        <v>588</v>
      </c>
      <c r="B630" s="748" t="s">
        <v>589</v>
      </c>
      <c r="C630" s="749" t="s">
        <v>609</v>
      </c>
      <c r="D630" s="750" t="s">
        <v>610</v>
      </c>
      <c r="E630" s="751">
        <v>50113001</v>
      </c>
      <c r="F630" s="750" t="s">
        <v>621</v>
      </c>
      <c r="G630" s="749" t="s">
        <v>622</v>
      </c>
      <c r="H630" s="749">
        <v>146444</v>
      </c>
      <c r="I630" s="749">
        <v>46444</v>
      </c>
      <c r="J630" s="749" t="s">
        <v>962</v>
      </c>
      <c r="K630" s="749" t="s">
        <v>963</v>
      </c>
      <c r="L630" s="752">
        <v>336.98666666666668</v>
      </c>
      <c r="M630" s="752">
        <v>3</v>
      </c>
      <c r="N630" s="753">
        <v>1010.96</v>
      </c>
    </row>
    <row r="631" spans="1:14" ht="14.4" customHeight="1" x14ac:dyDescent="0.3">
      <c r="A631" s="747" t="s">
        <v>588</v>
      </c>
      <c r="B631" s="748" t="s">
        <v>589</v>
      </c>
      <c r="C631" s="749" t="s">
        <v>609</v>
      </c>
      <c r="D631" s="750" t="s">
        <v>610</v>
      </c>
      <c r="E631" s="751">
        <v>50113001</v>
      </c>
      <c r="F631" s="750" t="s">
        <v>621</v>
      </c>
      <c r="G631" s="749" t="s">
        <v>638</v>
      </c>
      <c r="H631" s="749">
        <v>849896</v>
      </c>
      <c r="I631" s="749">
        <v>134281</v>
      </c>
      <c r="J631" s="749" t="s">
        <v>967</v>
      </c>
      <c r="K631" s="749" t="s">
        <v>968</v>
      </c>
      <c r="L631" s="752">
        <v>115.67000000000012</v>
      </c>
      <c r="M631" s="752">
        <v>1</v>
      </c>
      <c r="N631" s="753">
        <v>115.67000000000012</v>
      </c>
    </row>
    <row r="632" spans="1:14" ht="14.4" customHeight="1" x14ac:dyDescent="0.3">
      <c r="A632" s="747" t="s">
        <v>588</v>
      </c>
      <c r="B632" s="748" t="s">
        <v>589</v>
      </c>
      <c r="C632" s="749" t="s">
        <v>609</v>
      </c>
      <c r="D632" s="750" t="s">
        <v>610</v>
      </c>
      <c r="E632" s="751">
        <v>50113001</v>
      </c>
      <c r="F632" s="750" t="s">
        <v>621</v>
      </c>
      <c r="G632" s="749" t="s">
        <v>638</v>
      </c>
      <c r="H632" s="749">
        <v>115551</v>
      </c>
      <c r="I632" s="749">
        <v>115551</v>
      </c>
      <c r="J632" s="749" t="s">
        <v>1333</v>
      </c>
      <c r="K632" s="749" t="s">
        <v>1334</v>
      </c>
      <c r="L632" s="752">
        <v>71.129999999999967</v>
      </c>
      <c r="M632" s="752">
        <v>1</v>
      </c>
      <c r="N632" s="753">
        <v>71.129999999999967</v>
      </c>
    </row>
    <row r="633" spans="1:14" ht="14.4" customHeight="1" x14ac:dyDescent="0.3">
      <c r="A633" s="747" t="s">
        <v>588</v>
      </c>
      <c r="B633" s="748" t="s">
        <v>589</v>
      </c>
      <c r="C633" s="749" t="s">
        <v>609</v>
      </c>
      <c r="D633" s="750" t="s">
        <v>610</v>
      </c>
      <c r="E633" s="751">
        <v>50113001</v>
      </c>
      <c r="F633" s="750" t="s">
        <v>621</v>
      </c>
      <c r="G633" s="749" t="s">
        <v>622</v>
      </c>
      <c r="H633" s="749">
        <v>202789</v>
      </c>
      <c r="I633" s="749">
        <v>202789</v>
      </c>
      <c r="J633" s="749" t="s">
        <v>973</v>
      </c>
      <c r="K633" s="749" t="s">
        <v>1335</v>
      </c>
      <c r="L633" s="752">
        <v>70.530000000000015</v>
      </c>
      <c r="M633" s="752">
        <v>1</v>
      </c>
      <c r="N633" s="753">
        <v>70.530000000000015</v>
      </c>
    </row>
    <row r="634" spans="1:14" ht="14.4" customHeight="1" x14ac:dyDescent="0.3">
      <c r="A634" s="747" t="s">
        <v>588</v>
      </c>
      <c r="B634" s="748" t="s">
        <v>589</v>
      </c>
      <c r="C634" s="749" t="s">
        <v>609</v>
      </c>
      <c r="D634" s="750" t="s">
        <v>610</v>
      </c>
      <c r="E634" s="751">
        <v>50113001</v>
      </c>
      <c r="F634" s="750" t="s">
        <v>621</v>
      </c>
      <c r="G634" s="749" t="s">
        <v>622</v>
      </c>
      <c r="H634" s="749">
        <v>103550</v>
      </c>
      <c r="I634" s="749">
        <v>3550</v>
      </c>
      <c r="J634" s="749" t="s">
        <v>975</v>
      </c>
      <c r="K634" s="749" t="s">
        <v>793</v>
      </c>
      <c r="L634" s="752">
        <v>40.22</v>
      </c>
      <c r="M634" s="752">
        <v>4</v>
      </c>
      <c r="N634" s="753">
        <v>160.88</v>
      </c>
    </row>
    <row r="635" spans="1:14" ht="14.4" customHeight="1" x14ac:dyDescent="0.3">
      <c r="A635" s="747" t="s">
        <v>588</v>
      </c>
      <c r="B635" s="748" t="s">
        <v>589</v>
      </c>
      <c r="C635" s="749" t="s">
        <v>609</v>
      </c>
      <c r="D635" s="750" t="s">
        <v>610</v>
      </c>
      <c r="E635" s="751">
        <v>50113001</v>
      </c>
      <c r="F635" s="750" t="s">
        <v>621</v>
      </c>
      <c r="G635" s="749" t="s">
        <v>622</v>
      </c>
      <c r="H635" s="749">
        <v>112023</v>
      </c>
      <c r="I635" s="749">
        <v>12023</v>
      </c>
      <c r="J635" s="749" t="s">
        <v>980</v>
      </c>
      <c r="K635" s="749" t="s">
        <v>981</v>
      </c>
      <c r="L635" s="752">
        <v>69.819999999999993</v>
      </c>
      <c r="M635" s="752">
        <v>1</v>
      </c>
      <c r="N635" s="753">
        <v>69.819999999999993</v>
      </c>
    </row>
    <row r="636" spans="1:14" ht="14.4" customHeight="1" x14ac:dyDescent="0.3">
      <c r="A636" s="747" t="s">
        <v>588</v>
      </c>
      <c r="B636" s="748" t="s">
        <v>589</v>
      </c>
      <c r="C636" s="749" t="s">
        <v>609</v>
      </c>
      <c r="D636" s="750" t="s">
        <v>610</v>
      </c>
      <c r="E636" s="751">
        <v>50113001</v>
      </c>
      <c r="F636" s="750" t="s">
        <v>621</v>
      </c>
      <c r="G636" s="749" t="s">
        <v>622</v>
      </c>
      <c r="H636" s="749">
        <v>173209</v>
      </c>
      <c r="I636" s="749">
        <v>173209</v>
      </c>
      <c r="J636" s="749" t="s">
        <v>1336</v>
      </c>
      <c r="K636" s="749" t="s">
        <v>1337</v>
      </c>
      <c r="L636" s="752">
        <v>155.71000000000006</v>
      </c>
      <c r="M636" s="752">
        <v>1</v>
      </c>
      <c r="N636" s="753">
        <v>155.71000000000006</v>
      </c>
    </row>
    <row r="637" spans="1:14" ht="14.4" customHeight="1" x14ac:dyDescent="0.3">
      <c r="A637" s="747" t="s">
        <v>588</v>
      </c>
      <c r="B637" s="748" t="s">
        <v>589</v>
      </c>
      <c r="C637" s="749" t="s">
        <v>609</v>
      </c>
      <c r="D637" s="750" t="s">
        <v>610</v>
      </c>
      <c r="E637" s="751">
        <v>50113001</v>
      </c>
      <c r="F637" s="750" t="s">
        <v>621</v>
      </c>
      <c r="G637" s="749" t="s">
        <v>638</v>
      </c>
      <c r="H637" s="749">
        <v>158893</v>
      </c>
      <c r="I637" s="749">
        <v>58893</v>
      </c>
      <c r="J637" s="749" t="s">
        <v>1338</v>
      </c>
      <c r="K637" s="749" t="s">
        <v>1339</v>
      </c>
      <c r="L637" s="752">
        <v>160.71</v>
      </c>
      <c r="M637" s="752">
        <v>1</v>
      </c>
      <c r="N637" s="753">
        <v>160.71</v>
      </c>
    </row>
    <row r="638" spans="1:14" ht="14.4" customHeight="1" x14ac:dyDescent="0.3">
      <c r="A638" s="747" t="s">
        <v>588</v>
      </c>
      <c r="B638" s="748" t="s">
        <v>589</v>
      </c>
      <c r="C638" s="749" t="s">
        <v>609</v>
      </c>
      <c r="D638" s="750" t="s">
        <v>610</v>
      </c>
      <c r="E638" s="751">
        <v>50113001</v>
      </c>
      <c r="F638" s="750" t="s">
        <v>621</v>
      </c>
      <c r="G638" s="749" t="s">
        <v>638</v>
      </c>
      <c r="H638" s="749">
        <v>153950</v>
      </c>
      <c r="I638" s="749">
        <v>53950</v>
      </c>
      <c r="J638" s="749" t="s">
        <v>1340</v>
      </c>
      <c r="K638" s="749" t="s">
        <v>1341</v>
      </c>
      <c r="L638" s="752">
        <v>91.54000000000002</v>
      </c>
      <c r="M638" s="752">
        <v>2</v>
      </c>
      <c r="N638" s="753">
        <v>183.08000000000004</v>
      </c>
    </row>
    <row r="639" spans="1:14" ht="14.4" customHeight="1" x14ac:dyDescent="0.3">
      <c r="A639" s="747" t="s">
        <v>588</v>
      </c>
      <c r="B639" s="748" t="s">
        <v>589</v>
      </c>
      <c r="C639" s="749" t="s">
        <v>609</v>
      </c>
      <c r="D639" s="750" t="s">
        <v>610</v>
      </c>
      <c r="E639" s="751">
        <v>50113001</v>
      </c>
      <c r="F639" s="750" t="s">
        <v>621</v>
      </c>
      <c r="G639" s="749" t="s">
        <v>638</v>
      </c>
      <c r="H639" s="749">
        <v>989453</v>
      </c>
      <c r="I639" s="749">
        <v>146899</v>
      </c>
      <c r="J639" s="749" t="s">
        <v>994</v>
      </c>
      <c r="K639" s="749" t="s">
        <v>996</v>
      </c>
      <c r="L639" s="752">
        <v>45.49</v>
      </c>
      <c r="M639" s="752">
        <v>1</v>
      </c>
      <c r="N639" s="753">
        <v>45.49</v>
      </c>
    </row>
    <row r="640" spans="1:14" ht="14.4" customHeight="1" x14ac:dyDescent="0.3">
      <c r="A640" s="747" t="s">
        <v>588</v>
      </c>
      <c r="B640" s="748" t="s">
        <v>589</v>
      </c>
      <c r="C640" s="749" t="s">
        <v>609</v>
      </c>
      <c r="D640" s="750" t="s">
        <v>610</v>
      </c>
      <c r="E640" s="751">
        <v>50113001</v>
      </c>
      <c r="F640" s="750" t="s">
        <v>621</v>
      </c>
      <c r="G640" s="749" t="s">
        <v>622</v>
      </c>
      <c r="H640" s="749">
        <v>113705</v>
      </c>
      <c r="I640" s="749">
        <v>13705</v>
      </c>
      <c r="J640" s="749" t="s">
        <v>1342</v>
      </c>
      <c r="K640" s="749" t="s">
        <v>1343</v>
      </c>
      <c r="L640" s="752">
        <v>765.84999999999991</v>
      </c>
      <c r="M640" s="752">
        <v>1</v>
      </c>
      <c r="N640" s="753">
        <v>765.84999999999991</v>
      </c>
    </row>
    <row r="641" spans="1:14" ht="14.4" customHeight="1" x14ac:dyDescent="0.3">
      <c r="A641" s="747" t="s">
        <v>588</v>
      </c>
      <c r="B641" s="748" t="s">
        <v>589</v>
      </c>
      <c r="C641" s="749" t="s">
        <v>609</v>
      </c>
      <c r="D641" s="750" t="s">
        <v>610</v>
      </c>
      <c r="E641" s="751">
        <v>50113008</v>
      </c>
      <c r="F641" s="750" t="s">
        <v>999</v>
      </c>
      <c r="G641" s="749"/>
      <c r="H641" s="749"/>
      <c r="I641" s="749">
        <v>138455</v>
      </c>
      <c r="J641" s="749" t="s">
        <v>1000</v>
      </c>
      <c r="K641" s="749" t="s">
        <v>1001</v>
      </c>
      <c r="L641" s="752">
        <v>1287</v>
      </c>
      <c r="M641" s="752">
        <v>15</v>
      </c>
      <c r="N641" s="753">
        <v>19305</v>
      </c>
    </row>
    <row r="642" spans="1:14" ht="14.4" customHeight="1" x14ac:dyDescent="0.3">
      <c r="A642" s="747" t="s">
        <v>588</v>
      </c>
      <c r="B642" s="748" t="s">
        <v>589</v>
      </c>
      <c r="C642" s="749" t="s">
        <v>609</v>
      </c>
      <c r="D642" s="750" t="s">
        <v>610</v>
      </c>
      <c r="E642" s="751">
        <v>50113008</v>
      </c>
      <c r="F642" s="750" t="s">
        <v>999</v>
      </c>
      <c r="G642" s="749"/>
      <c r="H642" s="749"/>
      <c r="I642" s="749">
        <v>129056</v>
      </c>
      <c r="J642" s="749" t="s">
        <v>1344</v>
      </c>
      <c r="K642" s="749" t="s">
        <v>1345</v>
      </c>
      <c r="L642" s="752">
        <v>2945.800048828125</v>
      </c>
      <c r="M642" s="752">
        <v>1</v>
      </c>
      <c r="N642" s="753">
        <v>2945.800048828125</v>
      </c>
    </row>
    <row r="643" spans="1:14" ht="14.4" customHeight="1" x14ac:dyDescent="0.3">
      <c r="A643" s="747" t="s">
        <v>588</v>
      </c>
      <c r="B643" s="748" t="s">
        <v>589</v>
      </c>
      <c r="C643" s="749" t="s">
        <v>609</v>
      </c>
      <c r="D643" s="750" t="s">
        <v>610</v>
      </c>
      <c r="E643" s="751">
        <v>50113008</v>
      </c>
      <c r="F643" s="750" t="s">
        <v>999</v>
      </c>
      <c r="G643" s="749"/>
      <c r="H643" s="749"/>
      <c r="I643" s="749">
        <v>62464</v>
      </c>
      <c r="J643" s="749" t="s">
        <v>1346</v>
      </c>
      <c r="K643" s="749" t="s">
        <v>1347</v>
      </c>
      <c r="L643" s="752">
        <v>9157.759765625</v>
      </c>
      <c r="M643" s="752">
        <v>2</v>
      </c>
      <c r="N643" s="753">
        <v>18315.51953125</v>
      </c>
    </row>
    <row r="644" spans="1:14" ht="14.4" customHeight="1" x14ac:dyDescent="0.3">
      <c r="A644" s="747" t="s">
        <v>588</v>
      </c>
      <c r="B644" s="748" t="s">
        <v>589</v>
      </c>
      <c r="C644" s="749" t="s">
        <v>609</v>
      </c>
      <c r="D644" s="750" t="s">
        <v>610</v>
      </c>
      <c r="E644" s="751">
        <v>50113008</v>
      </c>
      <c r="F644" s="750" t="s">
        <v>999</v>
      </c>
      <c r="G644" s="749"/>
      <c r="H644" s="749"/>
      <c r="I644" s="749">
        <v>104051</v>
      </c>
      <c r="J644" s="749" t="s">
        <v>1348</v>
      </c>
      <c r="K644" s="749" t="s">
        <v>1001</v>
      </c>
      <c r="L644" s="752">
        <v>1291.4000244140625</v>
      </c>
      <c r="M644" s="752">
        <v>4</v>
      </c>
      <c r="N644" s="753">
        <v>5165.60009765625</v>
      </c>
    </row>
    <row r="645" spans="1:14" ht="14.4" customHeight="1" x14ac:dyDescent="0.3">
      <c r="A645" s="747" t="s">
        <v>588</v>
      </c>
      <c r="B645" s="748" t="s">
        <v>589</v>
      </c>
      <c r="C645" s="749" t="s">
        <v>609</v>
      </c>
      <c r="D645" s="750" t="s">
        <v>610</v>
      </c>
      <c r="E645" s="751">
        <v>50113013</v>
      </c>
      <c r="F645" s="750" t="s">
        <v>1002</v>
      </c>
      <c r="G645" s="749" t="s">
        <v>638</v>
      </c>
      <c r="H645" s="749">
        <v>194155</v>
      </c>
      <c r="I645" s="749">
        <v>94155</v>
      </c>
      <c r="J645" s="749" t="s">
        <v>1349</v>
      </c>
      <c r="K645" s="749" t="s">
        <v>1350</v>
      </c>
      <c r="L645" s="752">
        <v>320.32000000000005</v>
      </c>
      <c r="M645" s="752">
        <v>1</v>
      </c>
      <c r="N645" s="753">
        <v>320.32000000000005</v>
      </c>
    </row>
    <row r="646" spans="1:14" ht="14.4" customHeight="1" x14ac:dyDescent="0.3">
      <c r="A646" s="747" t="s">
        <v>588</v>
      </c>
      <c r="B646" s="748" t="s">
        <v>589</v>
      </c>
      <c r="C646" s="749" t="s">
        <v>609</v>
      </c>
      <c r="D646" s="750" t="s">
        <v>610</v>
      </c>
      <c r="E646" s="751">
        <v>50113013</v>
      </c>
      <c r="F646" s="750" t="s">
        <v>1002</v>
      </c>
      <c r="G646" s="749" t="s">
        <v>638</v>
      </c>
      <c r="H646" s="749">
        <v>195147</v>
      </c>
      <c r="I646" s="749">
        <v>195147</v>
      </c>
      <c r="J646" s="749" t="s">
        <v>1351</v>
      </c>
      <c r="K646" s="749" t="s">
        <v>1352</v>
      </c>
      <c r="L646" s="752">
        <v>565.7940000000001</v>
      </c>
      <c r="M646" s="752">
        <v>5</v>
      </c>
      <c r="N646" s="753">
        <v>2828.9700000000003</v>
      </c>
    </row>
    <row r="647" spans="1:14" ht="14.4" customHeight="1" x14ac:dyDescent="0.3">
      <c r="A647" s="747" t="s">
        <v>588</v>
      </c>
      <c r="B647" s="748" t="s">
        <v>589</v>
      </c>
      <c r="C647" s="749" t="s">
        <v>609</v>
      </c>
      <c r="D647" s="750" t="s">
        <v>610</v>
      </c>
      <c r="E647" s="751">
        <v>50113013</v>
      </c>
      <c r="F647" s="750" t="s">
        <v>1002</v>
      </c>
      <c r="G647" s="749" t="s">
        <v>638</v>
      </c>
      <c r="H647" s="749">
        <v>203097</v>
      </c>
      <c r="I647" s="749">
        <v>203097</v>
      </c>
      <c r="J647" s="749" t="s">
        <v>1225</v>
      </c>
      <c r="K647" s="749" t="s">
        <v>1226</v>
      </c>
      <c r="L647" s="752">
        <v>167.01</v>
      </c>
      <c r="M647" s="752">
        <v>3</v>
      </c>
      <c r="N647" s="753">
        <v>501.03</v>
      </c>
    </row>
    <row r="648" spans="1:14" ht="14.4" customHeight="1" x14ac:dyDescent="0.3">
      <c r="A648" s="747" t="s">
        <v>588</v>
      </c>
      <c r="B648" s="748" t="s">
        <v>589</v>
      </c>
      <c r="C648" s="749" t="s">
        <v>609</v>
      </c>
      <c r="D648" s="750" t="s">
        <v>610</v>
      </c>
      <c r="E648" s="751">
        <v>50113013</v>
      </c>
      <c r="F648" s="750" t="s">
        <v>1002</v>
      </c>
      <c r="G648" s="749" t="s">
        <v>622</v>
      </c>
      <c r="H648" s="749">
        <v>172972</v>
      </c>
      <c r="I648" s="749">
        <v>72972</v>
      </c>
      <c r="J648" s="749" t="s">
        <v>1003</v>
      </c>
      <c r="K648" s="749" t="s">
        <v>1004</v>
      </c>
      <c r="L648" s="752">
        <v>181.60312499999986</v>
      </c>
      <c r="M648" s="752">
        <v>176</v>
      </c>
      <c r="N648" s="753">
        <v>31962.149999999976</v>
      </c>
    </row>
    <row r="649" spans="1:14" ht="14.4" customHeight="1" x14ac:dyDescent="0.3">
      <c r="A649" s="747" t="s">
        <v>588</v>
      </c>
      <c r="B649" s="748" t="s">
        <v>589</v>
      </c>
      <c r="C649" s="749" t="s">
        <v>609</v>
      </c>
      <c r="D649" s="750" t="s">
        <v>610</v>
      </c>
      <c r="E649" s="751">
        <v>50113013</v>
      </c>
      <c r="F649" s="750" t="s">
        <v>1002</v>
      </c>
      <c r="G649" s="749" t="s">
        <v>638</v>
      </c>
      <c r="H649" s="749">
        <v>183817</v>
      </c>
      <c r="I649" s="749">
        <v>183817</v>
      </c>
      <c r="J649" s="749" t="s">
        <v>1005</v>
      </c>
      <c r="K649" s="749" t="s">
        <v>1006</v>
      </c>
      <c r="L649" s="752">
        <v>924.84</v>
      </c>
      <c r="M649" s="752">
        <v>10.6</v>
      </c>
      <c r="N649" s="753">
        <v>9803.3040000000001</v>
      </c>
    </row>
    <row r="650" spans="1:14" ht="14.4" customHeight="1" x14ac:dyDescent="0.3">
      <c r="A650" s="747" t="s">
        <v>588</v>
      </c>
      <c r="B650" s="748" t="s">
        <v>589</v>
      </c>
      <c r="C650" s="749" t="s">
        <v>609</v>
      </c>
      <c r="D650" s="750" t="s">
        <v>610</v>
      </c>
      <c r="E650" s="751">
        <v>50113013</v>
      </c>
      <c r="F650" s="750" t="s">
        <v>1002</v>
      </c>
      <c r="G650" s="749" t="s">
        <v>622</v>
      </c>
      <c r="H650" s="749">
        <v>164831</v>
      </c>
      <c r="I650" s="749">
        <v>64831</v>
      </c>
      <c r="J650" s="749" t="s">
        <v>1007</v>
      </c>
      <c r="K650" s="749" t="s">
        <v>1008</v>
      </c>
      <c r="L650" s="752">
        <v>198.88000000000008</v>
      </c>
      <c r="M650" s="752">
        <v>20</v>
      </c>
      <c r="N650" s="753">
        <v>3977.6000000000017</v>
      </c>
    </row>
    <row r="651" spans="1:14" ht="14.4" customHeight="1" x14ac:dyDescent="0.3">
      <c r="A651" s="747" t="s">
        <v>588</v>
      </c>
      <c r="B651" s="748" t="s">
        <v>589</v>
      </c>
      <c r="C651" s="749" t="s">
        <v>609</v>
      </c>
      <c r="D651" s="750" t="s">
        <v>610</v>
      </c>
      <c r="E651" s="751">
        <v>50113013</v>
      </c>
      <c r="F651" s="750" t="s">
        <v>1002</v>
      </c>
      <c r="G651" s="749" t="s">
        <v>622</v>
      </c>
      <c r="H651" s="749">
        <v>193921</v>
      </c>
      <c r="I651" s="749">
        <v>93921</v>
      </c>
      <c r="J651" s="749" t="s">
        <v>1353</v>
      </c>
      <c r="K651" s="749" t="s">
        <v>1354</v>
      </c>
      <c r="L651" s="752">
        <v>232.02000000000007</v>
      </c>
      <c r="M651" s="752">
        <v>1</v>
      </c>
      <c r="N651" s="753">
        <v>232.02000000000007</v>
      </c>
    </row>
    <row r="652" spans="1:14" ht="14.4" customHeight="1" x14ac:dyDescent="0.3">
      <c r="A652" s="747" t="s">
        <v>588</v>
      </c>
      <c r="B652" s="748" t="s">
        <v>589</v>
      </c>
      <c r="C652" s="749" t="s">
        <v>609</v>
      </c>
      <c r="D652" s="750" t="s">
        <v>610</v>
      </c>
      <c r="E652" s="751">
        <v>50113013</v>
      </c>
      <c r="F652" s="750" t="s">
        <v>1002</v>
      </c>
      <c r="G652" s="749" t="s">
        <v>638</v>
      </c>
      <c r="H652" s="749">
        <v>111706</v>
      </c>
      <c r="I652" s="749">
        <v>11706</v>
      </c>
      <c r="J652" s="749" t="s">
        <v>1355</v>
      </c>
      <c r="K652" s="749" t="s">
        <v>1356</v>
      </c>
      <c r="L652" s="752">
        <v>230.57</v>
      </c>
      <c r="M652" s="752">
        <v>4</v>
      </c>
      <c r="N652" s="753">
        <v>922.28</v>
      </c>
    </row>
    <row r="653" spans="1:14" ht="14.4" customHeight="1" x14ac:dyDescent="0.3">
      <c r="A653" s="747" t="s">
        <v>588</v>
      </c>
      <c r="B653" s="748" t="s">
        <v>589</v>
      </c>
      <c r="C653" s="749" t="s">
        <v>609</v>
      </c>
      <c r="D653" s="750" t="s">
        <v>610</v>
      </c>
      <c r="E653" s="751">
        <v>50113013</v>
      </c>
      <c r="F653" s="750" t="s">
        <v>1002</v>
      </c>
      <c r="G653" s="749" t="s">
        <v>622</v>
      </c>
      <c r="H653" s="749">
        <v>131656</v>
      </c>
      <c r="I653" s="749">
        <v>131656</v>
      </c>
      <c r="J653" s="749" t="s">
        <v>1016</v>
      </c>
      <c r="K653" s="749" t="s">
        <v>1017</v>
      </c>
      <c r="L653" s="752">
        <v>517</v>
      </c>
      <c r="M653" s="752">
        <v>3.2</v>
      </c>
      <c r="N653" s="753">
        <v>1654.4</v>
      </c>
    </row>
    <row r="654" spans="1:14" ht="14.4" customHeight="1" x14ac:dyDescent="0.3">
      <c r="A654" s="747" t="s">
        <v>588</v>
      </c>
      <c r="B654" s="748" t="s">
        <v>589</v>
      </c>
      <c r="C654" s="749" t="s">
        <v>609</v>
      </c>
      <c r="D654" s="750" t="s">
        <v>610</v>
      </c>
      <c r="E654" s="751">
        <v>50113013</v>
      </c>
      <c r="F654" s="750" t="s">
        <v>1002</v>
      </c>
      <c r="G654" s="749" t="s">
        <v>622</v>
      </c>
      <c r="H654" s="749">
        <v>151458</v>
      </c>
      <c r="I654" s="749">
        <v>151458</v>
      </c>
      <c r="J654" s="749" t="s">
        <v>1018</v>
      </c>
      <c r="K654" s="749" t="s">
        <v>1019</v>
      </c>
      <c r="L654" s="752">
        <v>217.80000000000004</v>
      </c>
      <c r="M654" s="752">
        <v>40</v>
      </c>
      <c r="N654" s="753">
        <v>8712.0000000000018</v>
      </c>
    </row>
    <row r="655" spans="1:14" ht="14.4" customHeight="1" x14ac:dyDescent="0.3">
      <c r="A655" s="747" t="s">
        <v>588</v>
      </c>
      <c r="B655" s="748" t="s">
        <v>589</v>
      </c>
      <c r="C655" s="749" t="s">
        <v>609</v>
      </c>
      <c r="D655" s="750" t="s">
        <v>610</v>
      </c>
      <c r="E655" s="751">
        <v>50113013</v>
      </c>
      <c r="F655" s="750" t="s">
        <v>1002</v>
      </c>
      <c r="G655" s="749" t="s">
        <v>622</v>
      </c>
      <c r="H655" s="749">
        <v>151460</v>
      </c>
      <c r="I655" s="749">
        <v>151460</v>
      </c>
      <c r="J655" s="749" t="s">
        <v>1357</v>
      </c>
      <c r="K655" s="749" t="s">
        <v>1358</v>
      </c>
      <c r="L655" s="752">
        <v>156.75</v>
      </c>
      <c r="M655" s="752">
        <v>0.99999999999999933</v>
      </c>
      <c r="N655" s="753">
        <v>156.74999999999989</v>
      </c>
    </row>
    <row r="656" spans="1:14" ht="14.4" customHeight="1" x14ac:dyDescent="0.3">
      <c r="A656" s="747" t="s">
        <v>588</v>
      </c>
      <c r="B656" s="748" t="s">
        <v>589</v>
      </c>
      <c r="C656" s="749" t="s">
        <v>609</v>
      </c>
      <c r="D656" s="750" t="s">
        <v>610</v>
      </c>
      <c r="E656" s="751">
        <v>50113013</v>
      </c>
      <c r="F656" s="750" t="s">
        <v>1002</v>
      </c>
      <c r="G656" s="749" t="s">
        <v>622</v>
      </c>
      <c r="H656" s="749">
        <v>115658</v>
      </c>
      <c r="I656" s="749">
        <v>15658</v>
      </c>
      <c r="J656" s="749" t="s">
        <v>1359</v>
      </c>
      <c r="K656" s="749" t="s">
        <v>1044</v>
      </c>
      <c r="L656" s="752">
        <v>58.72</v>
      </c>
      <c r="M656" s="752">
        <v>6</v>
      </c>
      <c r="N656" s="753">
        <v>352.32</v>
      </c>
    </row>
    <row r="657" spans="1:14" ht="14.4" customHeight="1" x14ac:dyDescent="0.3">
      <c r="A657" s="747" t="s">
        <v>588</v>
      </c>
      <c r="B657" s="748" t="s">
        <v>589</v>
      </c>
      <c r="C657" s="749" t="s">
        <v>609</v>
      </c>
      <c r="D657" s="750" t="s">
        <v>610</v>
      </c>
      <c r="E657" s="751">
        <v>50113013</v>
      </c>
      <c r="F657" s="750" t="s">
        <v>1002</v>
      </c>
      <c r="G657" s="749" t="s">
        <v>622</v>
      </c>
      <c r="H657" s="749">
        <v>162187</v>
      </c>
      <c r="I657" s="749">
        <v>162187</v>
      </c>
      <c r="J657" s="749" t="s">
        <v>1020</v>
      </c>
      <c r="K657" s="749" t="s">
        <v>1021</v>
      </c>
      <c r="L657" s="752">
        <v>285.99999999999989</v>
      </c>
      <c r="M657" s="752">
        <v>65</v>
      </c>
      <c r="N657" s="753">
        <v>18589.999999999993</v>
      </c>
    </row>
    <row r="658" spans="1:14" ht="14.4" customHeight="1" x14ac:dyDescent="0.3">
      <c r="A658" s="747" t="s">
        <v>588</v>
      </c>
      <c r="B658" s="748" t="s">
        <v>589</v>
      </c>
      <c r="C658" s="749" t="s">
        <v>609</v>
      </c>
      <c r="D658" s="750" t="s">
        <v>610</v>
      </c>
      <c r="E658" s="751">
        <v>50113013</v>
      </c>
      <c r="F658" s="750" t="s">
        <v>1002</v>
      </c>
      <c r="G658" s="749" t="s">
        <v>638</v>
      </c>
      <c r="H658" s="749">
        <v>849655</v>
      </c>
      <c r="I658" s="749">
        <v>129836</v>
      </c>
      <c r="J658" s="749" t="s">
        <v>1022</v>
      </c>
      <c r="K658" s="749" t="s">
        <v>1023</v>
      </c>
      <c r="L658" s="752">
        <v>263.22748091603034</v>
      </c>
      <c r="M658" s="752">
        <v>65.5</v>
      </c>
      <c r="N658" s="753">
        <v>17241.399999999987</v>
      </c>
    </row>
    <row r="659" spans="1:14" ht="14.4" customHeight="1" x14ac:dyDescent="0.3">
      <c r="A659" s="747" t="s">
        <v>588</v>
      </c>
      <c r="B659" s="748" t="s">
        <v>589</v>
      </c>
      <c r="C659" s="749" t="s">
        <v>609</v>
      </c>
      <c r="D659" s="750" t="s">
        <v>610</v>
      </c>
      <c r="E659" s="751">
        <v>50113013</v>
      </c>
      <c r="F659" s="750" t="s">
        <v>1002</v>
      </c>
      <c r="G659" s="749" t="s">
        <v>638</v>
      </c>
      <c r="H659" s="749">
        <v>849887</v>
      </c>
      <c r="I659" s="749">
        <v>129834</v>
      </c>
      <c r="J659" s="749" t="s">
        <v>1024</v>
      </c>
      <c r="K659" s="749" t="s">
        <v>590</v>
      </c>
      <c r="L659" s="752">
        <v>154.1738</v>
      </c>
      <c r="M659" s="752">
        <v>50</v>
      </c>
      <c r="N659" s="753">
        <v>7708.6900000000005</v>
      </c>
    </row>
    <row r="660" spans="1:14" ht="14.4" customHeight="1" x14ac:dyDescent="0.3">
      <c r="A660" s="747" t="s">
        <v>588</v>
      </c>
      <c r="B660" s="748" t="s">
        <v>589</v>
      </c>
      <c r="C660" s="749" t="s">
        <v>609</v>
      </c>
      <c r="D660" s="750" t="s">
        <v>610</v>
      </c>
      <c r="E660" s="751">
        <v>50113013</v>
      </c>
      <c r="F660" s="750" t="s">
        <v>1002</v>
      </c>
      <c r="G660" s="749" t="s">
        <v>622</v>
      </c>
      <c r="H660" s="749">
        <v>120605</v>
      </c>
      <c r="I660" s="749">
        <v>20605</v>
      </c>
      <c r="J660" s="749" t="s">
        <v>1025</v>
      </c>
      <c r="K660" s="749" t="s">
        <v>1026</v>
      </c>
      <c r="L660" s="752">
        <v>608.70999999999992</v>
      </c>
      <c r="M660" s="752">
        <v>1.6</v>
      </c>
      <c r="N660" s="753">
        <v>973.93599999999992</v>
      </c>
    </row>
    <row r="661" spans="1:14" ht="14.4" customHeight="1" x14ac:dyDescent="0.3">
      <c r="A661" s="747" t="s">
        <v>588</v>
      </c>
      <c r="B661" s="748" t="s">
        <v>589</v>
      </c>
      <c r="C661" s="749" t="s">
        <v>609</v>
      </c>
      <c r="D661" s="750" t="s">
        <v>610</v>
      </c>
      <c r="E661" s="751">
        <v>50113013</v>
      </c>
      <c r="F661" s="750" t="s">
        <v>1002</v>
      </c>
      <c r="G661" s="749" t="s">
        <v>622</v>
      </c>
      <c r="H661" s="749">
        <v>844576</v>
      </c>
      <c r="I661" s="749">
        <v>100339</v>
      </c>
      <c r="J661" s="749" t="s">
        <v>1230</v>
      </c>
      <c r="K661" s="749" t="s">
        <v>1231</v>
      </c>
      <c r="L661" s="752">
        <v>97.609999999999985</v>
      </c>
      <c r="M661" s="752">
        <v>5</v>
      </c>
      <c r="N661" s="753">
        <v>488.04999999999995</v>
      </c>
    </row>
    <row r="662" spans="1:14" ht="14.4" customHeight="1" x14ac:dyDescent="0.3">
      <c r="A662" s="747" t="s">
        <v>588</v>
      </c>
      <c r="B662" s="748" t="s">
        <v>589</v>
      </c>
      <c r="C662" s="749" t="s">
        <v>609</v>
      </c>
      <c r="D662" s="750" t="s">
        <v>610</v>
      </c>
      <c r="E662" s="751">
        <v>50113013</v>
      </c>
      <c r="F662" s="750" t="s">
        <v>1002</v>
      </c>
      <c r="G662" s="749" t="s">
        <v>622</v>
      </c>
      <c r="H662" s="749">
        <v>197654</v>
      </c>
      <c r="I662" s="749">
        <v>97654</v>
      </c>
      <c r="J662" s="749" t="s">
        <v>1360</v>
      </c>
      <c r="K662" s="749" t="s">
        <v>1361</v>
      </c>
      <c r="L662" s="752">
        <v>34.797060225710034</v>
      </c>
      <c r="M662" s="752">
        <v>7</v>
      </c>
      <c r="N662" s="753">
        <v>243.57942157997024</v>
      </c>
    </row>
    <row r="663" spans="1:14" ht="14.4" customHeight="1" x14ac:dyDescent="0.3">
      <c r="A663" s="747" t="s">
        <v>588</v>
      </c>
      <c r="B663" s="748" t="s">
        <v>589</v>
      </c>
      <c r="C663" s="749" t="s">
        <v>609</v>
      </c>
      <c r="D663" s="750" t="s">
        <v>610</v>
      </c>
      <c r="E663" s="751">
        <v>50113013</v>
      </c>
      <c r="F663" s="750" t="s">
        <v>1002</v>
      </c>
      <c r="G663" s="749" t="s">
        <v>622</v>
      </c>
      <c r="H663" s="749">
        <v>102427</v>
      </c>
      <c r="I663" s="749">
        <v>2427</v>
      </c>
      <c r="J663" s="749" t="s">
        <v>1362</v>
      </c>
      <c r="K663" s="749" t="s">
        <v>1363</v>
      </c>
      <c r="L663" s="752">
        <v>25.450000000000006</v>
      </c>
      <c r="M663" s="752">
        <v>2</v>
      </c>
      <c r="N663" s="753">
        <v>50.900000000000013</v>
      </c>
    </row>
    <row r="664" spans="1:14" ht="14.4" customHeight="1" x14ac:dyDescent="0.3">
      <c r="A664" s="747" t="s">
        <v>588</v>
      </c>
      <c r="B664" s="748" t="s">
        <v>589</v>
      </c>
      <c r="C664" s="749" t="s">
        <v>609</v>
      </c>
      <c r="D664" s="750" t="s">
        <v>610</v>
      </c>
      <c r="E664" s="751">
        <v>50113013</v>
      </c>
      <c r="F664" s="750" t="s">
        <v>1002</v>
      </c>
      <c r="G664" s="749" t="s">
        <v>622</v>
      </c>
      <c r="H664" s="749">
        <v>395399</v>
      </c>
      <c r="I664" s="749">
        <v>101112</v>
      </c>
      <c r="J664" s="749" t="s">
        <v>1364</v>
      </c>
      <c r="K664" s="749" t="s">
        <v>1365</v>
      </c>
      <c r="L664" s="752">
        <v>251.97942857142854</v>
      </c>
      <c r="M664" s="752">
        <v>14</v>
      </c>
      <c r="N664" s="753">
        <v>3527.7119999999995</v>
      </c>
    </row>
    <row r="665" spans="1:14" ht="14.4" customHeight="1" x14ac:dyDescent="0.3">
      <c r="A665" s="747" t="s">
        <v>588</v>
      </c>
      <c r="B665" s="748" t="s">
        <v>589</v>
      </c>
      <c r="C665" s="749" t="s">
        <v>609</v>
      </c>
      <c r="D665" s="750" t="s">
        <v>610</v>
      </c>
      <c r="E665" s="751">
        <v>50113013</v>
      </c>
      <c r="F665" s="750" t="s">
        <v>1002</v>
      </c>
      <c r="G665" s="749" t="s">
        <v>622</v>
      </c>
      <c r="H665" s="749">
        <v>207280</v>
      </c>
      <c r="I665" s="749">
        <v>207280</v>
      </c>
      <c r="J665" s="749" t="s">
        <v>1366</v>
      </c>
      <c r="K665" s="749" t="s">
        <v>654</v>
      </c>
      <c r="L665" s="752">
        <v>90.22</v>
      </c>
      <c r="M665" s="752">
        <v>1</v>
      </c>
      <c r="N665" s="753">
        <v>90.22</v>
      </c>
    </row>
    <row r="666" spans="1:14" ht="14.4" customHeight="1" x14ac:dyDescent="0.3">
      <c r="A666" s="747" t="s">
        <v>588</v>
      </c>
      <c r="B666" s="748" t="s">
        <v>589</v>
      </c>
      <c r="C666" s="749" t="s">
        <v>609</v>
      </c>
      <c r="D666" s="750" t="s">
        <v>610</v>
      </c>
      <c r="E666" s="751">
        <v>50113013</v>
      </c>
      <c r="F666" s="750" t="s">
        <v>1002</v>
      </c>
      <c r="G666" s="749" t="s">
        <v>622</v>
      </c>
      <c r="H666" s="749">
        <v>394618</v>
      </c>
      <c r="I666" s="749">
        <v>112786</v>
      </c>
      <c r="J666" s="749" t="s">
        <v>1367</v>
      </c>
      <c r="K666" s="749" t="s">
        <v>1368</v>
      </c>
      <c r="L666" s="752">
        <v>310</v>
      </c>
      <c r="M666" s="752">
        <v>0.15</v>
      </c>
      <c r="N666" s="753">
        <v>46.5</v>
      </c>
    </row>
    <row r="667" spans="1:14" ht="14.4" customHeight="1" x14ac:dyDescent="0.3">
      <c r="A667" s="747" t="s">
        <v>588</v>
      </c>
      <c r="B667" s="748" t="s">
        <v>589</v>
      </c>
      <c r="C667" s="749" t="s">
        <v>609</v>
      </c>
      <c r="D667" s="750" t="s">
        <v>610</v>
      </c>
      <c r="E667" s="751">
        <v>50113013</v>
      </c>
      <c r="F667" s="750" t="s">
        <v>1002</v>
      </c>
      <c r="G667" s="749" t="s">
        <v>622</v>
      </c>
      <c r="H667" s="749">
        <v>96414</v>
      </c>
      <c r="I667" s="749">
        <v>96414</v>
      </c>
      <c r="J667" s="749" t="s">
        <v>1369</v>
      </c>
      <c r="K667" s="749" t="s">
        <v>1370</v>
      </c>
      <c r="L667" s="752">
        <v>57.99018181818181</v>
      </c>
      <c r="M667" s="752">
        <v>11</v>
      </c>
      <c r="N667" s="753">
        <v>637.89199999999994</v>
      </c>
    </row>
    <row r="668" spans="1:14" ht="14.4" customHeight="1" x14ac:dyDescent="0.3">
      <c r="A668" s="747" t="s">
        <v>588</v>
      </c>
      <c r="B668" s="748" t="s">
        <v>589</v>
      </c>
      <c r="C668" s="749" t="s">
        <v>609</v>
      </c>
      <c r="D668" s="750" t="s">
        <v>610</v>
      </c>
      <c r="E668" s="751">
        <v>50113013</v>
      </c>
      <c r="F668" s="750" t="s">
        <v>1002</v>
      </c>
      <c r="G668" s="749" t="s">
        <v>622</v>
      </c>
      <c r="H668" s="749">
        <v>216199</v>
      </c>
      <c r="I668" s="749">
        <v>216199</v>
      </c>
      <c r="J668" s="749" t="s">
        <v>1371</v>
      </c>
      <c r="K668" s="749" t="s">
        <v>1372</v>
      </c>
      <c r="L668" s="752">
        <v>100.59999999999997</v>
      </c>
      <c r="M668" s="752">
        <v>2</v>
      </c>
      <c r="N668" s="753">
        <v>201.19999999999993</v>
      </c>
    </row>
    <row r="669" spans="1:14" ht="14.4" customHeight="1" x14ac:dyDescent="0.3">
      <c r="A669" s="747" t="s">
        <v>588</v>
      </c>
      <c r="B669" s="748" t="s">
        <v>589</v>
      </c>
      <c r="C669" s="749" t="s">
        <v>609</v>
      </c>
      <c r="D669" s="750" t="s">
        <v>610</v>
      </c>
      <c r="E669" s="751">
        <v>50113013</v>
      </c>
      <c r="F669" s="750" t="s">
        <v>1002</v>
      </c>
      <c r="G669" s="749" t="s">
        <v>622</v>
      </c>
      <c r="H669" s="749">
        <v>216183</v>
      </c>
      <c r="I669" s="749">
        <v>216183</v>
      </c>
      <c r="J669" s="749" t="s">
        <v>1234</v>
      </c>
      <c r="K669" s="749" t="s">
        <v>1040</v>
      </c>
      <c r="L669" s="752">
        <v>251.16</v>
      </c>
      <c r="M669" s="752">
        <v>14</v>
      </c>
      <c r="N669" s="753">
        <v>3516.24</v>
      </c>
    </row>
    <row r="670" spans="1:14" ht="14.4" customHeight="1" x14ac:dyDescent="0.3">
      <c r="A670" s="747" t="s">
        <v>588</v>
      </c>
      <c r="B670" s="748" t="s">
        <v>589</v>
      </c>
      <c r="C670" s="749" t="s">
        <v>609</v>
      </c>
      <c r="D670" s="750" t="s">
        <v>610</v>
      </c>
      <c r="E670" s="751">
        <v>50113013</v>
      </c>
      <c r="F670" s="750" t="s">
        <v>1002</v>
      </c>
      <c r="G670" s="749" t="s">
        <v>638</v>
      </c>
      <c r="H670" s="749">
        <v>197000</v>
      </c>
      <c r="I670" s="749">
        <v>97000</v>
      </c>
      <c r="J670" s="749" t="s">
        <v>1033</v>
      </c>
      <c r="K670" s="749" t="s">
        <v>1034</v>
      </c>
      <c r="L670" s="752">
        <v>29.369999999999997</v>
      </c>
      <c r="M670" s="752">
        <v>81</v>
      </c>
      <c r="N670" s="753">
        <v>2378.9699999999998</v>
      </c>
    </row>
    <row r="671" spans="1:14" ht="14.4" customHeight="1" x14ac:dyDescent="0.3">
      <c r="A671" s="747" t="s">
        <v>588</v>
      </c>
      <c r="B671" s="748" t="s">
        <v>589</v>
      </c>
      <c r="C671" s="749" t="s">
        <v>609</v>
      </c>
      <c r="D671" s="750" t="s">
        <v>610</v>
      </c>
      <c r="E671" s="751">
        <v>50113013</v>
      </c>
      <c r="F671" s="750" t="s">
        <v>1002</v>
      </c>
      <c r="G671" s="749" t="s">
        <v>622</v>
      </c>
      <c r="H671" s="749">
        <v>101076</v>
      </c>
      <c r="I671" s="749">
        <v>1076</v>
      </c>
      <c r="J671" s="749" t="s">
        <v>1239</v>
      </c>
      <c r="K671" s="749" t="s">
        <v>1168</v>
      </c>
      <c r="L671" s="752">
        <v>67.739999999999981</v>
      </c>
      <c r="M671" s="752">
        <v>2</v>
      </c>
      <c r="N671" s="753">
        <v>135.47999999999996</v>
      </c>
    </row>
    <row r="672" spans="1:14" ht="14.4" customHeight="1" x14ac:dyDescent="0.3">
      <c r="A672" s="747" t="s">
        <v>588</v>
      </c>
      <c r="B672" s="748" t="s">
        <v>589</v>
      </c>
      <c r="C672" s="749" t="s">
        <v>609</v>
      </c>
      <c r="D672" s="750" t="s">
        <v>610</v>
      </c>
      <c r="E672" s="751">
        <v>50113013</v>
      </c>
      <c r="F672" s="750" t="s">
        <v>1002</v>
      </c>
      <c r="G672" s="749" t="s">
        <v>638</v>
      </c>
      <c r="H672" s="749">
        <v>113453</v>
      </c>
      <c r="I672" s="749">
        <v>113453</v>
      </c>
      <c r="J672" s="749" t="s">
        <v>1373</v>
      </c>
      <c r="K672" s="749" t="s">
        <v>1374</v>
      </c>
      <c r="L672" s="752">
        <v>460.30657894736868</v>
      </c>
      <c r="M672" s="752">
        <v>38</v>
      </c>
      <c r="N672" s="753">
        <v>17491.650000000009</v>
      </c>
    </row>
    <row r="673" spans="1:14" ht="14.4" customHeight="1" x14ac:dyDescent="0.3">
      <c r="A673" s="747" t="s">
        <v>588</v>
      </c>
      <c r="B673" s="748" t="s">
        <v>589</v>
      </c>
      <c r="C673" s="749" t="s">
        <v>609</v>
      </c>
      <c r="D673" s="750" t="s">
        <v>610</v>
      </c>
      <c r="E673" s="751">
        <v>50113013</v>
      </c>
      <c r="F673" s="750" t="s">
        <v>1002</v>
      </c>
      <c r="G673" s="749" t="s">
        <v>590</v>
      </c>
      <c r="H673" s="749">
        <v>201030</v>
      </c>
      <c r="I673" s="749">
        <v>201030</v>
      </c>
      <c r="J673" s="749" t="s">
        <v>1375</v>
      </c>
      <c r="K673" s="749" t="s">
        <v>1376</v>
      </c>
      <c r="L673" s="752">
        <v>26.610000000000003</v>
      </c>
      <c r="M673" s="752">
        <v>20</v>
      </c>
      <c r="N673" s="753">
        <v>532.20000000000005</v>
      </c>
    </row>
    <row r="674" spans="1:14" ht="14.4" customHeight="1" x14ac:dyDescent="0.3">
      <c r="A674" s="747" t="s">
        <v>588</v>
      </c>
      <c r="B674" s="748" t="s">
        <v>589</v>
      </c>
      <c r="C674" s="749" t="s">
        <v>609</v>
      </c>
      <c r="D674" s="750" t="s">
        <v>610</v>
      </c>
      <c r="E674" s="751">
        <v>50113013</v>
      </c>
      <c r="F674" s="750" t="s">
        <v>1002</v>
      </c>
      <c r="G674" s="749" t="s">
        <v>622</v>
      </c>
      <c r="H674" s="749">
        <v>106264</v>
      </c>
      <c r="I674" s="749">
        <v>6264</v>
      </c>
      <c r="J674" s="749" t="s">
        <v>1242</v>
      </c>
      <c r="K674" s="749" t="s">
        <v>1243</v>
      </c>
      <c r="L674" s="752">
        <v>31.890015122346203</v>
      </c>
      <c r="M674" s="752">
        <v>4</v>
      </c>
      <c r="N674" s="753">
        <v>127.56006048938481</v>
      </c>
    </row>
    <row r="675" spans="1:14" ht="14.4" customHeight="1" x14ac:dyDescent="0.3">
      <c r="A675" s="747" t="s">
        <v>588</v>
      </c>
      <c r="B675" s="748" t="s">
        <v>589</v>
      </c>
      <c r="C675" s="749" t="s">
        <v>609</v>
      </c>
      <c r="D675" s="750" t="s">
        <v>610</v>
      </c>
      <c r="E675" s="751">
        <v>50113013</v>
      </c>
      <c r="F675" s="750" t="s">
        <v>1002</v>
      </c>
      <c r="G675" s="749" t="s">
        <v>622</v>
      </c>
      <c r="H675" s="749">
        <v>117149</v>
      </c>
      <c r="I675" s="749">
        <v>17149</v>
      </c>
      <c r="J675" s="749" t="s">
        <v>1377</v>
      </c>
      <c r="K675" s="749" t="s">
        <v>1378</v>
      </c>
      <c r="L675" s="752">
        <v>163.33000000000001</v>
      </c>
      <c r="M675" s="752">
        <v>3</v>
      </c>
      <c r="N675" s="753">
        <v>489.99</v>
      </c>
    </row>
    <row r="676" spans="1:14" ht="14.4" customHeight="1" x14ac:dyDescent="0.3">
      <c r="A676" s="747" t="s">
        <v>588</v>
      </c>
      <c r="B676" s="748" t="s">
        <v>589</v>
      </c>
      <c r="C676" s="749" t="s">
        <v>609</v>
      </c>
      <c r="D676" s="750" t="s">
        <v>610</v>
      </c>
      <c r="E676" s="751">
        <v>50113013</v>
      </c>
      <c r="F676" s="750" t="s">
        <v>1002</v>
      </c>
      <c r="G676" s="749" t="s">
        <v>638</v>
      </c>
      <c r="H676" s="749">
        <v>166269</v>
      </c>
      <c r="I676" s="749">
        <v>166269</v>
      </c>
      <c r="J676" s="749" t="s">
        <v>1037</v>
      </c>
      <c r="K676" s="749" t="s">
        <v>1038</v>
      </c>
      <c r="L676" s="752">
        <v>57.851627906976731</v>
      </c>
      <c r="M676" s="752">
        <v>172</v>
      </c>
      <c r="N676" s="753">
        <v>9950.4799999999977</v>
      </c>
    </row>
    <row r="677" spans="1:14" ht="14.4" customHeight="1" x14ac:dyDescent="0.3">
      <c r="A677" s="747" t="s">
        <v>588</v>
      </c>
      <c r="B677" s="748" t="s">
        <v>589</v>
      </c>
      <c r="C677" s="749" t="s">
        <v>609</v>
      </c>
      <c r="D677" s="750" t="s">
        <v>610</v>
      </c>
      <c r="E677" s="751">
        <v>50113013</v>
      </c>
      <c r="F677" s="750" t="s">
        <v>1002</v>
      </c>
      <c r="G677" s="749" t="s">
        <v>638</v>
      </c>
      <c r="H677" s="749">
        <v>166265</v>
      </c>
      <c r="I677" s="749">
        <v>166265</v>
      </c>
      <c r="J677" s="749" t="s">
        <v>1039</v>
      </c>
      <c r="K677" s="749" t="s">
        <v>1040</v>
      </c>
      <c r="L677" s="752">
        <v>33.39</v>
      </c>
      <c r="M677" s="752">
        <v>20</v>
      </c>
      <c r="N677" s="753">
        <v>667.8</v>
      </c>
    </row>
    <row r="678" spans="1:14" ht="14.4" customHeight="1" x14ac:dyDescent="0.3">
      <c r="A678" s="747" t="s">
        <v>588</v>
      </c>
      <c r="B678" s="748" t="s">
        <v>589</v>
      </c>
      <c r="C678" s="749" t="s">
        <v>609</v>
      </c>
      <c r="D678" s="750" t="s">
        <v>610</v>
      </c>
      <c r="E678" s="751">
        <v>50113013</v>
      </c>
      <c r="F678" s="750" t="s">
        <v>1002</v>
      </c>
      <c r="G678" s="749" t="s">
        <v>590</v>
      </c>
      <c r="H678" s="749">
        <v>147727</v>
      </c>
      <c r="I678" s="749">
        <v>47727</v>
      </c>
      <c r="J678" s="749" t="s">
        <v>1043</v>
      </c>
      <c r="K678" s="749" t="s">
        <v>1044</v>
      </c>
      <c r="L678" s="752">
        <v>126.95</v>
      </c>
      <c r="M678" s="752">
        <v>2</v>
      </c>
      <c r="N678" s="753">
        <v>253.9</v>
      </c>
    </row>
    <row r="679" spans="1:14" ht="14.4" customHeight="1" x14ac:dyDescent="0.3">
      <c r="A679" s="747" t="s">
        <v>588</v>
      </c>
      <c r="B679" s="748" t="s">
        <v>589</v>
      </c>
      <c r="C679" s="749" t="s">
        <v>609</v>
      </c>
      <c r="D679" s="750" t="s">
        <v>610</v>
      </c>
      <c r="E679" s="751">
        <v>50113013</v>
      </c>
      <c r="F679" s="750" t="s">
        <v>1002</v>
      </c>
      <c r="G679" s="749" t="s">
        <v>638</v>
      </c>
      <c r="H679" s="749">
        <v>103708</v>
      </c>
      <c r="I679" s="749">
        <v>3708</v>
      </c>
      <c r="J679" s="749" t="s">
        <v>1246</v>
      </c>
      <c r="K679" s="749" t="s">
        <v>1247</v>
      </c>
      <c r="L679" s="752">
        <v>1340.7545115002038</v>
      </c>
      <c r="M679" s="752">
        <v>18.999999999999996</v>
      </c>
      <c r="N679" s="753">
        <v>25474.335718503866</v>
      </c>
    </row>
    <row r="680" spans="1:14" ht="14.4" customHeight="1" x14ac:dyDescent="0.3">
      <c r="A680" s="747" t="s">
        <v>588</v>
      </c>
      <c r="B680" s="748" t="s">
        <v>589</v>
      </c>
      <c r="C680" s="749" t="s">
        <v>609</v>
      </c>
      <c r="D680" s="750" t="s">
        <v>610</v>
      </c>
      <c r="E680" s="751">
        <v>50113014</v>
      </c>
      <c r="F680" s="750" t="s">
        <v>1045</v>
      </c>
      <c r="G680" s="749" t="s">
        <v>622</v>
      </c>
      <c r="H680" s="749">
        <v>176150</v>
      </c>
      <c r="I680" s="749">
        <v>76150</v>
      </c>
      <c r="J680" s="749" t="s">
        <v>1379</v>
      </c>
      <c r="K680" s="749" t="s">
        <v>1380</v>
      </c>
      <c r="L680" s="752">
        <v>107.33000000000001</v>
      </c>
      <c r="M680" s="752">
        <v>1</v>
      </c>
      <c r="N680" s="753">
        <v>107.33000000000001</v>
      </c>
    </row>
    <row r="681" spans="1:14" ht="14.4" customHeight="1" x14ac:dyDescent="0.3">
      <c r="A681" s="747" t="s">
        <v>588</v>
      </c>
      <c r="B681" s="748" t="s">
        <v>589</v>
      </c>
      <c r="C681" s="749" t="s">
        <v>609</v>
      </c>
      <c r="D681" s="750" t="s">
        <v>610</v>
      </c>
      <c r="E681" s="751">
        <v>50113014</v>
      </c>
      <c r="F681" s="750" t="s">
        <v>1045</v>
      </c>
      <c r="G681" s="749" t="s">
        <v>622</v>
      </c>
      <c r="H681" s="749">
        <v>116895</v>
      </c>
      <c r="I681" s="749">
        <v>16895</v>
      </c>
      <c r="J681" s="749" t="s">
        <v>1048</v>
      </c>
      <c r="K681" s="749" t="s">
        <v>1049</v>
      </c>
      <c r="L681" s="752">
        <v>108.30999999999999</v>
      </c>
      <c r="M681" s="752">
        <v>4</v>
      </c>
      <c r="N681" s="753">
        <v>433.23999999999995</v>
      </c>
    </row>
    <row r="682" spans="1:14" ht="14.4" customHeight="1" x14ac:dyDescent="0.3">
      <c r="A682" s="747" t="s">
        <v>588</v>
      </c>
      <c r="B682" s="748" t="s">
        <v>589</v>
      </c>
      <c r="C682" s="749" t="s">
        <v>612</v>
      </c>
      <c r="D682" s="750" t="s">
        <v>613</v>
      </c>
      <c r="E682" s="751">
        <v>50113001</v>
      </c>
      <c r="F682" s="750" t="s">
        <v>621</v>
      </c>
      <c r="G682" s="749" t="s">
        <v>622</v>
      </c>
      <c r="H682" s="749">
        <v>100362</v>
      </c>
      <c r="I682" s="749">
        <v>362</v>
      </c>
      <c r="J682" s="749" t="s">
        <v>627</v>
      </c>
      <c r="K682" s="749" t="s">
        <v>628</v>
      </c>
      <c r="L682" s="752">
        <v>86.439999999999984</v>
      </c>
      <c r="M682" s="752">
        <v>1</v>
      </c>
      <c r="N682" s="753">
        <v>86.439999999999984</v>
      </c>
    </row>
    <row r="683" spans="1:14" ht="14.4" customHeight="1" x14ac:dyDescent="0.3">
      <c r="A683" s="747" t="s">
        <v>588</v>
      </c>
      <c r="B683" s="748" t="s">
        <v>589</v>
      </c>
      <c r="C683" s="749" t="s">
        <v>612</v>
      </c>
      <c r="D683" s="750" t="s">
        <v>613</v>
      </c>
      <c r="E683" s="751">
        <v>50113001</v>
      </c>
      <c r="F683" s="750" t="s">
        <v>621</v>
      </c>
      <c r="G683" s="749" t="s">
        <v>622</v>
      </c>
      <c r="H683" s="749">
        <v>116320</v>
      </c>
      <c r="I683" s="749">
        <v>16320</v>
      </c>
      <c r="J683" s="749" t="s">
        <v>1074</v>
      </c>
      <c r="K683" s="749" t="s">
        <v>1076</v>
      </c>
      <c r="L683" s="752">
        <v>117.95999999999997</v>
      </c>
      <c r="M683" s="752">
        <v>1</v>
      </c>
      <c r="N683" s="753">
        <v>117.95999999999997</v>
      </c>
    </row>
    <row r="684" spans="1:14" ht="14.4" customHeight="1" x14ac:dyDescent="0.3">
      <c r="A684" s="747" t="s">
        <v>588</v>
      </c>
      <c r="B684" s="748" t="s">
        <v>589</v>
      </c>
      <c r="C684" s="749" t="s">
        <v>612</v>
      </c>
      <c r="D684" s="750" t="s">
        <v>613</v>
      </c>
      <c r="E684" s="751">
        <v>50113001</v>
      </c>
      <c r="F684" s="750" t="s">
        <v>621</v>
      </c>
      <c r="G684" s="749" t="s">
        <v>622</v>
      </c>
      <c r="H684" s="749">
        <v>842161</v>
      </c>
      <c r="I684" s="749">
        <v>31950</v>
      </c>
      <c r="J684" s="749" t="s">
        <v>1381</v>
      </c>
      <c r="K684" s="749" t="s">
        <v>590</v>
      </c>
      <c r="L684" s="752">
        <v>48.319999999999979</v>
      </c>
      <c r="M684" s="752">
        <v>1</v>
      </c>
      <c r="N684" s="753">
        <v>48.319999999999979</v>
      </c>
    </row>
    <row r="685" spans="1:14" ht="14.4" customHeight="1" x14ac:dyDescent="0.3">
      <c r="A685" s="747" t="s">
        <v>588</v>
      </c>
      <c r="B685" s="748" t="s">
        <v>589</v>
      </c>
      <c r="C685" s="749" t="s">
        <v>612</v>
      </c>
      <c r="D685" s="750" t="s">
        <v>613</v>
      </c>
      <c r="E685" s="751">
        <v>50113001</v>
      </c>
      <c r="F685" s="750" t="s">
        <v>621</v>
      </c>
      <c r="G685" s="749" t="s">
        <v>638</v>
      </c>
      <c r="H685" s="749">
        <v>140536</v>
      </c>
      <c r="I685" s="749">
        <v>40536</v>
      </c>
      <c r="J685" s="749" t="s">
        <v>686</v>
      </c>
      <c r="K685" s="749" t="s">
        <v>687</v>
      </c>
      <c r="L685" s="752">
        <v>129.08789622581364</v>
      </c>
      <c r="M685" s="752">
        <v>715</v>
      </c>
      <c r="N685" s="753">
        <v>92297.845801456744</v>
      </c>
    </row>
    <row r="686" spans="1:14" ht="14.4" customHeight="1" x14ac:dyDescent="0.3">
      <c r="A686" s="747" t="s">
        <v>588</v>
      </c>
      <c r="B686" s="748" t="s">
        <v>589</v>
      </c>
      <c r="C686" s="749" t="s">
        <v>612</v>
      </c>
      <c r="D686" s="750" t="s">
        <v>613</v>
      </c>
      <c r="E686" s="751">
        <v>50113001</v>
      </c>
      <c r="F686" s="750" t="s">
        <v>621</v>
      </c>
      <c r="G686" s="749" t="s">
        <v>622</v>
      </c>
      <c r="H686" s="749">
        <v>192143</v>
      </c>
      <c r="I686" s="749">
        <v>192143</v>
      </c>
      <c r="J686" s="749" t="s">
        <v>704</v>
      </c>
      <c r="K686" s="749" t="s">
        <v>705</v>
      </c>
      <c r="L686" s="752">
        <v>215.66421052631574</v>
      </c>
      <c r="M686" s="752">
        <v>19</v>
      </c>
      <c r="N686" s="753">
        <v>4097.619999999999</v>
      </c>
    </row>
    <row r="687" spans="1:14" ht="14.4" customHeight="1" x14ac:dyDescent="0.3">
      <c r="A687" s="747" t="s">
        <v>588</v>
      </c>
      <c r="B687" s="748" t="s">
        <v>589</v>
      </c>
      <c r="C687" s="749" t="s">
        <v>612</v>
      </c>
      <c r="D687" s="750" t="s">
        <v>613</v>
      </c>
      <c r="E687" s="751">
        <v>50113001</v>
      </c>
      <c r="F687" s="750" t="s">
        <v>621</v>
      </c>
      <c r="G687" s="749" t="s">
        <v>622</v>
      </c>
      <c r="H687" s="749">
        <v>397238</v>
      </c>
      <c r="I687" s="749">
        <v>0</v>
      </c>
      <c r="J687" s="749" t="s">
        <v>826</v>
      </c>
      <c r="K687" s="749" t="s">
        <v>590</v>
      </c>
      <c r="L687" s="752">
        <v>93.520996732537085</v>
      </c>
      <c r="M687" s="752">
        <v>1</v>
      </c>
      <c r="N687" s="753">
        <v>93.520996732537085</v>
      </c>
    </row>
    <row r="688" spans="1:14" ht="14.4" customHeight="1" x14ac:dyDescent="0.3">
      <c r="A688" s="747" t="s">
        <v>588</v>
      </c>
      <c r="B688" s="748" t="s">
        <v>589</v>
      </c>
      <c r="C688" s="749" t="s">
        <v>612</v>
      </c>
      <c r="D688" s="750" t="s">
        <v>613</v>
      </c>
      <c r="E688" s="751">
        <v>50113001</v>
      </c>
      <c r="F688" s="750" t="s">
        <v>621</v>
      </c>
      <c r="G688" s="749" t="s">
        <v>622</v>
      </c>
      <c r="H688" s="749">
        <v>100498</v>
      </c>
      <c r="I688" s="749">
        <v>498</v>
      </c>
      <c r="J688" s="749" t="s">
        <v>859</v>
      </c>
      <c r="K688" s="749" t="s">
        <v>860</v>
      </c>
      <c r="L688" s="752">
        <v>96.418750000000017</v>
      </c>
      <c r="M688" s="752">
        <v>8</v>
      </c>
      <c r="N688" s="753">
        <v>771.35000000000014</v>
      </c>
    </row>
    <row r="689" spans="1:14" ht="14.4" customHeight="1" x14ac:dyDescent="0.3">
      <c r="A689" s="747" t="s">
        <v>588</v>
      </c>
      <c r="B689" s="748" t="s">
        <v>589</v>
      </c>
      <c r="C689" s="749" t="s">
        <v>612</v>
      </c>
      <c r="D689" s="750" t="s">
        <v>613</v>
      </c>
      <c r="E689" s="751">
        <v>50113001</v>
      </c>
      <c r="F689" s="750" t="s">
        <v>621</v>
      </c>
      <c r="G689" s="749" t="s">
        <v>622</v>
      </c>
      <c r="H689" s="749">
        <v>102439</v>
      </c>
      <c r="I689" s="749">
        <v>2439</v>
      </c>
      <c r="J689" s="749" t="s">
        <v>1382</v>
      </c>
      <c r="K689" s="749" t="s">
        <v>1383</v>
      </c>
      <c r="L689" s="752">
        <v>285.08</v>
      </c>
      <c r="M689" s="752">
        <v>7</v>
      </c>
      <c r="N689" s="753">
        <v>1995.56</v>
      </c>
    </row>
    <row r="690" spans="1:14" ht="14.4" customHeight="1" x14ac:dyDescent="0.3">
      <c r="A690" s="747" t="s">
        <v>588</v>
      </c>
      <c r="B690" s="748" t="s">
        <v>589</v>
      </c>
      <c r="C690" s="749" t="s">
        <v>612</v>
      </c>
      <c r="D690" s="750" t="s">
        <v>613</v>
      </c>
      <c r="E690" s="751">
        <v>50113001</v>
      </c>
      <c r="F690" s="750" t="s">
        <v>621</v>
      </c>
      <c r="G690" s="749" t="s">
        <v>622</v>
      </c>
      <c r="H690" s="749">
        <v>100502</v>
      </c>
      <c r="I690" s="749">
        <v>502</v>
      </c>
      <c r="J690" s="749" t="s">
        <v>864</v>
      </c>
      <c r="K690" s="749" t="s">
        <v>865</v>
      </c>
      <c r="L690" s="752">
        <v>225.21831882430618</v>
      </c>
      <c r="M690" s="752">
        <v>215</v>
      </c>
      <c r="N690" s="753">
        <v>48421.938547225829</v>
      </c>
    </row>
    <row r="691" spans="1:14" ht="14.4" customHeight="1" x14ac:dyDescent="0.3">
      <c r="A691" s="747" t="s">
        <v>588</v>
      </c>
      <c r="B691" s="748" t="s">
        <v>589</v>
      </c>
      <c r="C691" s="749" t="s">
        <v>612</v>
      </c>
      <c r="D691" s="750" t="s">
        <v>613</v>
      </c>
      <c r="E691" s="751">
        <v>50113001</v>
      </c>
      <c r="F691" s="750" t="s">
        <v>621</v>
      </c>
      <c r="G691" s="749" t="s">
        <v>622</v>
      </c>
      <c r="H691" s="749">
        <v>155911</v>
      </c>
      <c r="I691" s="749">
        <v>55911</v>
      </c>
      <c r="J691" s="749" t="s">
        <v>1177</v>
      </c>
      <c r="K691" s="749" t="s">
        <v>1178</v>
      </c>
      <c r="L691" s="752">
        <v>35.590000000000011</v>
      </c>
      <c r="M691" s="752">
        <v>2</v>
      </c>
      <c r="N691" s="753">
        <v>71.180000000000021</v>
      </c>
    </row>
    <row r="692" spans="1:14" ht="14.4" customHeight="1" x14ac:dyDescent="0.3">
      <c r="A692" s="747" t="s">
        <v>588</v>
      </c>
      <c r="B692" s="748" t="s">
        <v>589</v>
      </c>
      <c r="C692" s="749" t="s">
        <v>612</v>
      </c>
      <c r="D692" s="750" t="s">
        <v>613</v>
      </c>
      <c r="E692" s="751">
        <v>50113013</v>
      </c>
      <c r="F692" s="750" t="s">
        <v>1002</v>
      </c>
      <c r="G692" s="749" t="s">
        <v>622</v>
      </c>
      <c r="H692" s="749">
        <v>101066</v>
      </c>
      <c r="I692" s="749">
        <v>1066</v>
      </c>
      <c r="J692" s="749" t="s">
        <v>1232</v>
      </c>
      <c r="K692" s="749" t="s">
        <v>1233</v>
      </c>
      <c r="L692" s="752">
        <v>51.039999999999992</v>
      </c>
      <c r="M692" s="752">
        <v>3</v>
      </c>
      <c r="N692" s="753">
        <v>153.11999999999998</v>
      </c>
    </row>
    <row r="693" spans="1:14" ht="14.4" customHeight="1" x14ac:dyDescent="0.3">
      <c r="A693" s="747" t="s">
        <v>588</v>
      </c>
      <c r="B693" s="748" t="s">
        <v>589</v>
      </c>
      <c r="C693" s="749" t="s">
        <v>612</v>
      </c>
      <c r="D693" s="750" t="s">
        <v>613</v>
      </c>
      <c r="E693" s="751">
        <v>50113013</v>
      </c>
      <c r="F693" s="750" t="s">
        <v>1002</v>
      </c>
      <c r="G693" s="749" t="s">
        <v>638</v>
      </c>
      <c r="H693" s="749">
        <v>197699</v>
      </c>
      <c r="I693" s="749">
        <v>197699</v>
      </c>
      <c r="J693" s="749" t="s">
        <v>1384</v>
      </c>
      <c r="K693" s="749" t="s">
        <v>1385</v>
      </c>
      <c r="L693" s="752">
        <v>6649.8300000000008</v>
      </c>
      <c r="M693" s="752">
        <v>-3</v>
      </c>
      <c r="N693" s="753">
        <v>-19949.490000000002</v>
      </c>
    </row>
    <row r="694" spans="1:14" ht="14.4" customHeight="1" x14ac:dyDescent="0.3">
      <c r="A694" s="747" t="s">
        <v>588</v>
      </c>
      <c r="B694" s="748" t="s">
        <v>589</v>
      </c>
      <c r="C694" s="749" t="s">
        <v>615</v>
      </c>
      <c r="D694" s="750" t="s">
        <v>616</v>
      </c>
      <c r="E694" s="751">
        <v>50113001</v>
      </c>
      <c r="F694" s="750" t="s">
        <v>621</v>
      </c>
      <c r="G694" s="749" t="s">
        <v>622</v>
      </c>
      <c r="H694" s="749">
        <v>176064</v>
      </c>
      <c r="I694" s="749">
        <v>76064</v>
      </c>
      <c r="J694" s="749" t="s">
        <v>625</v>
      </c>
      <c r="K694" s="749" t="s">
        <v>626</v>
      </c>
      <c r="L694" s="752">
        <v>77.84</v>
      </c>
      <c r="M694" s="752">
        <v>2</v>
      </c>
      <c r="N694" s="753">
        <v>155.68</v>
      </c>
    </row>
    <row r="695" spans="1:14" ht="14.4" customHeight="1" x14ac:dyDescent="0.3">
      <c r="A695" s="747" t="s">
        <v>588</v>
      </c>
      <c r="B695" s="748" t="s">
        <v>589</v>
      </c>
      <c r="C695" s="749" t="s">
        <v>615</v>
      </c>
      <c r="D695" s="750" t="s">
        <v>616</v>
      </c>
      <c r="E695" s="751">
        <v>50113001</v>
      </c>
      <c r="F695" s="750" t="s">
        <v>621</v>
      </c>
      <c r="G695" s="749" t="s">
        <v>622</v>
      </c>
      <c r="H695" s="749">
        <v>184256</v>
      </c>
      <c r="I695" s="749">
        <v>84256</v>
      </c>
      <c r="J695" s="749" t="s">
        <v>1386</v>
      </c>
      <c r="K695" s="749" t="s">
        <v>1387</v>
      </c>
      <c r="L695" s="752">
        <v>26.619999999999997</v>
      </c>
      <c r="M695" s="752">
        <v>1</v>
      </c>
      <c r="N695" s="753">
        <v>26.619999999999997</v>
      </c>
    </row>
    <row r="696" spans="1:14" ht="14.4" customHeight="1" x14ac:dyDescent="0.3">
      <c r="A696" s="747" t="s">
        <v>588</v>
      </c>
      <c r="B696" s="748" t="s">
        <v>589</v>
      </c>
      <c r="C696" s="749" t="s">
        <v>615</v>
      </c>
      <c r="D696" s="750" t="s">
        <v>616</v>
      </c>
      <c r="E696" s="751">
        <v>50113001</v>
      </c>
      <c r="F696" s="750" t="s">
        <v>621</v>
      </c>
      <c r="G696" s="749" t="s">
        <v>622</v>
      </c>
      <c r="H696" s="749">
        <v>100362</v>
      </c>
      <c r="I696" s="749">
        <v>362</v>
      </c>
      <c r="J696" s="749" t="s">
        <v>627</v>
      </c>
      <c r="K696" s="749" t="s">
        <v>628</v>
      </c>
      <c r="L696" s="752">
        <v>86.58750000000002</v>
      </c>
      <c r="M696" s="752">
        <v>12</v>
      </c>
      <c r="N696" s="753">
        <v>1039.0500000000002</v>
      </c>
    </row>
    <row r="697" spans="1:14" ht="14.4" customHeight="1" x14ac:dyDescent="0.3">
      <c r="A697" s="747" t="s">
        <v>588</v>
      </c>
      <c r="B697" s="748" t="s">
        <v>589</v>
      </c>
      <c r="C697" s="749" t="s">
        <v>615</v>
      </c>
      <c r="D697" s="750" t="s">
        <v>616</v>
      </c>
      <c r="E697" s="751">
        <v>50113001</v>
      </c>
      <c r="F697" s="750" t="s">
        <v>621</v>
      </c>
      <c r="G697" s="749" t="s">
        <v>622</v>
      </c>
      <c r="H697" s="749">
        <v>197514</v>
      </c>
      <c r="I697" s="749">
        <v>97514</v>
      </c>
      <c r="J697" s="749" t="s">
        <v>1388</v>
      </c>
      <c r="K697" s="749" t="s">
        <v>1389</v>
      </c>
      <c r="L697" s="752">
        <v>158.16999999999999</v>
      </c>
      <c r="M697" s="752">
        <v>1</v>
      </c>
      <c r="N697" s="753">
        <v>158.16999999999999</v>
      </c>
    </row>
    <row r="698" spans="1:14" ht="14.4" customHeight="1" x14ac:dyDescent="0.3">
      <c r="A698" s="747" t="s">
        <v>588</v>
      </c>
      <c r="B698" s="748" t="s">
        <v>589</v>
      </c>
      <c r="C698" s="749" t="s">
        <v>615</v>
      </c>
      <c r="D698" s="750" t="s">
        <v>616</v>
      </c>
      <c r="E698" s="751">
        <v>50113001</v>
      </c>
      <c r="F698" s="750" t="s">
        <v>621</v>
      </c>
      <c r="G698" s="749" t="s">
        <v>622</v>
      </c>
      <c r="H698" s="749">
        <v>176954</v>
      </c>
      <c r="I698" s="749">
        <v>176954</v>
      </c>
      <c r="J698" s="749" t="s">
        <v>641</v>
      </c>
      <c r="K698" s="749" t="s">
        <v>642</v>
      </c>
      <c r="L698" s="752">
        <v>95.890000000000029</v>
      </c>
      <c r="M698" s="752">
        <v>1</v>
      </c>
      <c r="N698" s="753">
        <v>95.890000000000029</v>
      </c>
    </row>
    <row r="699" spans="1:14" ht="14.4" customHeight="1" x14ac:dyDescent="0.3">
      <c r="A699" s="747" t="s">
        <v>588</v>
      </c>
      <c r="B699" s="748" t="s">
        <v>589</v>
      </c>
      <c r="C699" s="749" t="s">
        <v>615</v>
      </c>
      <c r="D699" s="750" t="s">
        <v>616</v>
      </c>
      <c r="E699" s="751">
        <v>50113001</v>
      </c>
      <c r="F699" s="750" t="s">
        <v>621</v>
      </c>
      <c r="G699" s="749" t="s">
        <v>622</v>
      </c>
      <c r="H699" s="749">
        <v>167547</v>
      </c>
      <c r="I699" s="749">
        <v>67547</v>
      </c>
      <c r="J699" s="749" t="s">
        <v>643</v>
      </c>
      <c r="K699" s="749" t="s">
        <v>644</v>
      </c>
      <c r="L699" s="752">
        <v>47.167457627118644</v>
      </c>
      <c r="M699" s="752">
        <v>59</v>
      </c>
      <c r="N699" s="753">
        <v>2782.88</v>
      </c>
    </row>
    <row r="700" spans="1:14" ht="14.4" customHeight="1" x14ac:dyDescent="0.3">
      <c r="A700" s="747" t="s">
        <v>588</v>
      </c>
      <c r="B700" s="748" t="s">
        <v>589</v>
      </c>
      <c r="C700" s="749" t="s">
        <v>615</v>
      </c>
      <c r="D700" s="750" t="s">
        <v>616</v>
      </c>
      <c r="E700" s="751">
        <v>50113001</v>
      </c>
      <c r="F700" s="750" t="s">
        <v>621</v>
      </c>
      <c r="G700" s="749" t="s">
        <v>638</v>
      </c>
      <c r="H700" s="749">
        <v>849453</v>
      </c>
      <c r="I700" s="749">
        <v>163077</v>
      </c>
      <c r="J700" s="749" t="s">
        <v>1390</v>
      </c>
      <c r="K700" s="749" t="s">
        <v>1391</v>
      </c>
      <c r="L700" s="752">
        <v>13.88</v>
      </c>
      <c r="M700" s="752">
        <v>1</v>
      </c>
      <c r="N700" s="753">
        <v>13.88</v>
      </c>
    </row>
    <row r="701" spans="1:14" ht="14.4" customHeight="1" x14ac:dyDescent="0.3">
      <c r="A701" s="747" t="s">
        <v>588</v>
      </c>
      <c r="B701" s="748" t="s">
        <v>589</v>
      </c>
      <c r="C701" s="749" t="s">
        <v>615</v>
      </c>
      <c r="D701" s="750" t="s">
        <v>616</v>
      </c>
      <c r="E701" s="751">
        <v>50113001</v>
      </c>
      <c r="F701" s="750" t="s">
        <v>621</v>
      </c>
      <c r="G701" s="749" t="s">
        <v>622</v>
      </c>
      <c r="H701" s="749">
        <v>193582</v>
      </c>
      <c r="I701" s="749">
        <v>93582</v>
      </c>
      <c r="J701" s="749" t="s">
        <v>1392</v>
      </c>
      <c r="K701" s="749" t="s">
        <v>1393</v>
      </c>
      <c r="L701" s="752">
        <v>74.889877209796765</v>
      </c>
      <c r="M701" s="752">
        <v>1</v>
      </c>
      <c r="N701" s="753">
        <v>74.889877209796765</v>
      </c>
    </row>
    <row r="702" spans="1:14" ht="14.4" customHeight="1" x14ac:dyDescent="0.3">
      <c r="A702" s="747" t="s">
        <v>588</v>
      </c>
      <c r="B702" s="748" t="s">
        <v>589</v>
      </c>
      <c r="C702" s="749" t="s">
        <v>615</v>
      </c>
      <c r="D702" s="750" t="s">
        <v>616</v>
      </c>
      <c r="E702" s="751">
        <v>50113001</v>
      </c>
      <c r="F702" s="750" t="s">
        <v>621</v>
      </c>
      <c r="G702" s="749" t="s">
        <v>622</v>
      </c>
      <c r="H702" s="749">
        <v>196610</v>
      </c>
      <c r="I702" s="749">
        <v>96610</v>
      </c>
      <c r="J702" s="749" t="s">
        <v>649</v>
      </c>
      <c r="K702" s="749" t="s">
        <v>650</v>
      </c>
      <c r="L702" s="752">
        <v>46.16</v>
      </c>
      <c r="M702" s="752">
        <v>4</v>
      </c>
      <c r="N702" s="753">
        <v>184.64</v>
      </c>
    </row>
    <row r="703" spans="1:14" ht="14.4" customHeight="1" x14ac:dyDescent="0.3">
      <c r="A703" s="747" t="s">
        <v>588</v>
      </c>
      <c r="B703" s="748" t="s">
        <v>589</v>
      </c>
      <c r="C703" s="749" t="s">
        <v>615</v>
      </c>
      <c r="D703" s="750" t="s">
        <v>616</v>
      </c>
      <c r="E703" s="751">
        <v>50113001</v>
      </c>
      <c r="F703" s="750" t="s">
        <v>621</v>
      </c>
      <c r="G703" s="749" t="s">
        <v>622</v>
      </c>
      <c r="H703" s="749">
        <v>169755</v>
      </c>
      <c r="I703" s="749">
        <v>69755</v>
      </c>
      <c r="J703" s="749" t="s">
        <v>1056</v>
      </c>
      <c r="K703" s="749" t="s">
        <v>1394</v>
      </c>
      <c r="L703" s="752">
        <v>36.93</v>
      </c>
      <c r="M703" s="752">
        <v>4</v>
      </c>
      <c r="N703" s="753">
        <v>147.72</v>
      </c>
    </row>
    <row r="704" spans="1:14" ht="14.4" customHeight="1" x14ac:dyDescent="0.3">
      <c r="A704" s="747" t="s">
        <v>588</v>
      </c>
      <c r="B704" s="748" t="s">
        <v>589</v>
      </c>
      <c r="C704" s="749" t="s">
        <v>615</v>
      </c>
      <c r="D704" s="750" t="s">
        <v>616</v>
      </c>
      <c r="E704" s="751">
        <v>50113001</v>
      </c>
      <c r="F704" s="750" t="s">
        <v>621</v>
      </c>
      <c r="G704" s="749" t="s">
        <v>622</v>
      </c>
      <c r="H704" s="749">
        <v>208456</v>
      </c>
      <c r="I704" s="749">
        <v>208456</v>
      </c>
      <c r="J704" s="749" t="s">
        <v>1056</v>
      </c>
      <c r="K704" s="749" t="s">
        <v>1057</v>
      </c>
      <c r="L704" s="752">
        <v>738.54</v>
      </c>
      <c r="M704" s="752">
        <v>0.25</v>
      </c>
      <c r="N704" s="753">
        <v>184.63499999999999</v>
      </c>
    </row>
    <row r="705" spans="1:14" ht="14.4" customHeight="1" x14ac:dyDescent="0.3">
      <c r="A705" s="747" t="s">
        <v>588</v>
      </c>
      <c r="B705" s="748" t="s">
        <v>589</v>
      </c>
      <c r="C705" s="749" t="s">
        <v>615</v>
      </c>
      <c r="D705" s="750" t="s">
        <v>616</v>
      </c>
      <c r="E705" s="751">
        <v>50113001</v>
      </c>
      <c r="F705" s="750" t="s">
        <v>621</v>
      </c>
      <c r="G705" s="749" t="s">
        <v>622</v>
      </c>
      <c r="H705" s="749">
        <v>132992</v>
      </c>
      <c r="I705" s="749">
        <v>32992</v>
      </c>
      <c r="J705" s="749" t="s">
        <v>1395</v>
      </c>
      <c r="K705" s="749" t="s">
        <v>1396</v>
      </c>
      <c r="L705" s="752">
        <v>108.39</v>
      </c>
      <c r="M705" s="752">
        <v>1</v>
      </c>
      <c r="N705" s="753">
        <v>108.39</v>
      </c>
    </row>
    <row r="706" spans="1:14" ht="14.4" customHeight="1" x14ac:dyDescent="0.3">
      <c r="A706" s="747" t="s">
        <v>588</v>
      </c>
      <c r="B706" s="748" t="s">
        <v>589</v>
      </c>
      <c r="C706" s="749" t="s">
        <v>615</v>
      </c>
      <c r="D706" s="750" t="s">
        <v>616</v>
      </c>
      <c r="E706" s="751">
        <v>50113001</v>
      </c>
      <c r="F706" s="750" t="s">
        <v>621</v>
      </c>
      <c r="G706" s="749" t="s">
        <v>622</v>
      </c>
      <c r="H706" s="749">
        <v>112894</v>
      </c>
      <c r="I706" s="749">
        <v>12894</v>
      </c>
      <c r="J706" s="749" t="s">
        <v>653</v>
      </c>
      <c r="K706" s="749" t="s">
        <v>1397</v>
      </c>
      <c r="L706" s="752">
        <v>60.590000000000011</v>
      </c>
      <c r="M706" s="752">
        <v>1</v>
      </c>
      <c r="N706" s="753">
        <v>60.590000000000011</v>
      </c>
    </row>
    <row r="707" spans="1:14" ht="14.4" customHeight="1" x14ac:dyDescent="0.3">
      <c r="A707" s="747" t="s">
        <v>588</v>
      </c>
      <c r="B707" s="748" t="s">
        <v>589</v>
      </c>
      <c r="C707" s="749" t="s">
        <v>615</v>
      </c>
      <c r="D707" s="750" t="s">
        <v>616</v>
      </c>
      <c r="E707" s="751">
        <v>50113001</v>
      </c>
      <c r="F707" s="750" t="s">
        <v>621</v>
      </c>
      <c r="G707" s="749" t="s">
        <v>638</v>
      </c>
      <c r="H707" s="749">
        <v>112892</v>
      </c>
      <c r="I707" s="749">
        <v>12892</v>
      </c>
      <c r="J707" s="749" t="s">
        <v>653</v>
      </c>
      <c r="K707" s="749" t="s">
        <v>654</v>
      </c>
      <c r="L707" s="752">
        <v>103.32333333333331</v>
      </c>
      <c r="M707" s="752">
        <v>3</v>
      </c>
      <c r="N707" s="753">
        <v>309.96999999999991</v>
      </c>
    </row>
    <row r="708" spans="1:14" ht="14.4" customHeight="1" x14ac:dyDescent="0.3">
      <c r="A708" s="747" t="s">
        <v>588</v>
      </c>
      <c r="B708" s="748" t="s">
        <v>589</v>
      </c>
      <c r="C708" s="749" t="s">
        <v>615</v>
      </c>
      <c r="D708" s="750" t="s">
        <v>616</v>
      </c>
      <c r="E708" s="751">
        <v>50113001</v>
      </c>
      <c r="F708" s="750" t="s">
        <v>621</v>
      </c>
      <c r="G708" s="749" t="s">
        <v>622</v>
      </c>
      <c r="H708" s="749">
        <v>66046</v>
      </c>
      <c r="I708" s="749">
        <v>66046</v>
      </c>
      <c r="J708" s="749" t="s">
        <v>1062</v>
      </c>
      <c r="K708" s="749" t="s">
        <v>1063</v>
      </c>
      <c r="L708" s="752">
        <v>172</v>
      </c>
      <c r="M708" s="752">
        <v>2</v>
      </c>
      <c r="N708" s="753">
        <v>344</v>
      </c>
    </row>
    <row r="709" spans="1:14" ht="14.4" customHeight="1" x14ac:dyDescent="0.3">
      <c r="A709" s="747" t="s">
        <v>588</v>
      </c>
      <c r="B709" s="748" t="s">
        <v>589</v>
      </c>
      <c r="C709" s="749" t="s">
        <v>615</v>
      </c>
      <c r="D709" s="750" t="s">
        <v>616</v>
      </c>
      <c r="E709" s="751">
        <v>50113001</v>
      </c>
      <c r="F709" s="750" t="s">
        <v>621</v>
      </c>
      <c r="G709" s="749" t="s">
        <v>622</v>
      </c>
      <c r="H709" s="749">
        <v>197580</v>
      </c>
      <c r="I709" s="749">
        <v>97580</v>
      </c>
      <c r="J709" s="749" t="s">
        <v>1398</v>
      </c>
      <c r="K709" s="749" t="s">
        <v>1399</v>
      </c>
      <c r="L709" s="752">
        <v>116.81</v>
      </c>
      <c r="M709" s="752">
        <v>2</v>
      </c>
      <c r="N709" s="753">
        <v>233.62</v>
      </c>
    </row>
    <row r="710" spans="1:14" ht="14.4" customHeight="1" x14ac:dyDescent="0.3">
      <c r="A710" s="747" t="s">
        <v>588</v>
      </c>
      <c r="B710" s="748" t="s">
        <v>589</v>
      </c>
      <c r="C710" s="749" t="s">
        <v>615</v>
      </c>
      <c r="D710" s="750" t="s">
        <v>616</v>
      </c>
      <c r="E710" s="751">
        <v>50113001</v>
      </c>
      <c r="F710" s="750" t="s">
        <v>621</v>
      </c>
      <c r="G710" s="749" t="s">
        <v>622</v>
      </c>
      <c r="H710" s="749">
        <v>176496</v>
      </c>
      <c r="I710" s="749">
        <v>76496</v>
      </c>
      <c r="J710" s="749" t="s">
        <v>656</v>
      </c>
      <c r="K710" s="749" t="s">
        <v>657</v>
      </c>
      <c r="L710" s="752">
        <v>125.43</v>
      </c>
      <c r="M710" s="752">
        <v>1</v>
      </c>
      <c r="N710" s="753">
        <v>125.43</v>
      </c>
    </row>
    <row r="711" spans="1:14" ht="14.4" customHeight="1" x14ac:dyDescent="0.3">
      <c r="A711" s="747" t="s">
        <v>588</v>
      </c>
      <c r="B711" s="748" t="s">
        <v>589</v>
      </c>
      <c r="C711" s="749" t="s">
        <v>615</v>
      </c>
      <c r="D711" s="750" t="s">
        <v>616</v>
      </c>
      <c r="E711" s="751">
        <v>50113001</v>
      </c>
      <c r="F711" s="750" t="s">
        <v>621</v>
      </c>
      <c r="G711" s="749" t="s">
        <v>638</v>
      </c>
      <c r="H711" s="749">
        <v>146981</v>
      </c>
      <c r="I711" s="749">
        <v>46981</v>
      </c>
      <c r="J711" s="749" t="s">
        <v>1257</v>
      </c>
      <c r="K711" s="749" t="s">
        <v>1258</v>
      </c>
      <c r="L711" s="752">
        <v>98.78000000000003</v>
      </c>
      <c r="M711" s="752">
        <v>1</v>
      </c>
      <c r="N711" s="753">
        <v>98.78000000000003</v>
      </c>
    </row>
    <row r="712" spans="1:14" ht="14.4" customHeight="1" x14ac:dyDescent="0.3">
      <c r="A712" s="747" t="s">
        <v>588</v>
      </c>
      <c r="B712" s="748" t="s">
        <v>589</v>
      </c>
      <c r="C712" s="749" t="s">
        <v>615</v>
      </c>
      <c r="D712" s="750" t="s">
        <v>616</v>
      </c>
      <c r="E712" s="751">
        <v>50113001</v>
      </c>
      <c r="F712" s="750" t="s">
        <v>621</v>
      </c>
      <c r="G712" s="749" t="s">
        <v>622</v>
      </c>
      <c r="H712" s="749">
        <v>191729</v>
      </c>
      <c r="I712" s="749">
        <v>191729</v>
      </c>
      <c r="J712" s="749" t="s">
        <v>1071</v>
      </c>
      <c r="K712" s="749" t="s">
        <v>1072</v>
      </c>
      <c r="L712" s="752">
        <v>104.09</v>
      </c>
      <c r="M712" s="752">
        <v>1</v>
      </c>
      <c r="N712" s="753">
        <v>104.09</v>
      </c>
    </row>
    <row r="713" spans="1:14" ht="14.4" customHeight="1" x14ac:dyDescent="0.3">
      <c r="A713" s="747" t="s">
        <v>588</v>
      </c>
      <c r="B713" s="748" t="s">
        <v>589</v>
      </c>
      <c r="C713" s="749" t="s">
        <v>615</v>
      </c>
      <c r="D713" s="750" t="s">
        <v>616</v>
      </c>
      <c r="E713" s="751">
        <v>50113001</v>
      </c>
      <c r="F713" s="750" t="s">
        <v>621</v>
      </c>
      <c r="G713" s="749" t="s">
        <v>622</v>
      </c>
      <c r="H713" s="749">
        <v>845329</v>
      </c>
      <c r="I713" s="749">
        <v>0</v>
      </c>
      <c r="J713" s="749" t="s">
        <v>660</v>
      </c>
      <c r="K713" s="749" t="s">
        <v>590</v>
      </c>
      <c r="L713" s="752">
        <v>169.92000000000004</v>
      </c>
      <c r="M713" s="752">
        <v>3</v>
      </c>
      <c r="N713" s="753">
        <v>509.7600000000001</v>
      </c>
    </row>
    <row r="714" spans="1:14" ht="14.4" customHeight="1" x14ac:dyDescent="0.3">
      <c r="A714" s="747" t="s">
        <v>588</v>
      </c>
      <c r="B714" s="748" t="s">
        <v>589</v>
      </c>
      <c r="C714" s="749" t="s">
        <v>615</v>
      </c>
      <c r="D714" s="750" t="s">
        <v>616</v>
      </c>
      <c r="E714" s="751">
        <v>50113001</v>
      </c>
      <c r="F714" s="750" t="s">
        <v>621</v>
      </c>
      <c r="G714" s="749" t="s">
        <v>622</v>
      </c>
      <c r="H714" s="749">
        <v>190991</v>
      </c>
      <c r="I714" s="749">
        <v>90991</v>
      </c>
      <c r="J714" s="749" t="s">
        <v>1400</v>
      </c>
      <c r="K714" s="749" t="s">
        <v>1401</v>
      </c>
      <c r="L714" s="752">
        <v>48.85</v>
      </c>
      <c r="M714" s="752">
        <v>1</v>
      </c>
      <c r="N714" s="753">
        <v>48.85</v>
      </c>
    </row>
    <row r="715" spans="1:14" ht="14.4" customHeight="1" x14ac:dyDescent="0.3">
      <c r="A715" s="747" t="s">
        <v>588</v>
      </c>
      <c r="B715" s="748" t="s">
        <v>589</v>
      </c>
      <c r="C715" s="749" t="s">
        <v>615</v>
      </c>
      <c r="D715" s="750" t="s">
        <v>616</v>
      </c>
      <c r="E715" s="751">
        <v>50113001</v>
      </c>
      <c r="F715" s="750" t="s">
        <v>621</v>
      </c>
      <c r="G715" s="749" t="s">
        <v>622</v>
      </c>
      <c r="H715" s="749">
        <v>107812</v>
      </c>
      <c r="I715" s="749">
        <v>185630</v>
      </c>
      <c r="J715" s="749" t="s">
        <v>1402</v>
      </c>
      <c r="K715" s="749" t="s">
        <v>1403</v>
      </c>
      <c r="L715" s="752">
        <v>110.32666666666667</v>
      </c>
      <c r="M715" s="752">
        <v>3</v>
      </c>
      <c r="N715" s="753">
        <v>330.98</v>
      </c>
    </row>
    <row r="716" spans="1:14" ht="14.4" customHeight="1" x14ac:dyDescent="0.3">
      <c r="A716" s="747" t="s">
        <v>588</v>
      </c>
      <c r="B716" s="748" t="s">
        <v>589</v>
      </c>
      <c r="C716" s="749" t="s">
        <v>615</v>
      </c>
      <c r="D716" s="750" t="s">
        <v>616</v>
      </c>
      <c r="E716" s="751">
        <v>50113001</v>
      </c>
      <c r="F716" s="750" t="s">
        <v>621</v>
      </c>
      <c r="G716" s="749" t="s">
        <v>622</v>
      </c>
      <c r="H716" s="749">
        <v>185634</v>
      </c>
      <c r="I716" s="749">
        <v>185634</v>
      </c>
      <c r="J716" s="749" t="s">
        <v>1404</v>
      </c>
      <c r="K716" s="749" t="s">
        <v>1405</v>
      </c>
      <c r="L716" s="752">
        <v>88.61</v>
      </c>
      <c r="M716" s="752">
        <v>1</v>
      </c>
      <c r="N716" s="753">
        <v>88.61</v>
      </c>
    </row>
    <row r="717" spans="1:14" ht="14.4" customHeight="1" x14ac:dyDescent="0.3">
      <c r="A717" s="747" t="s">
        <v>588</v>
      </c>
      <c r="B717" s="748" t="s">
        <v>589</v>
      </c>
      <c r="C717" s="749" t="s">
        <v>615</v>
      </c>
      <c r="D717" s="750" t="s">
        <v>616</v>
      </c>
      <c r="E717" s="751">
        <v>50113001</v>
      </c>
      <c r="F717" s="750" t="s">
        <v>621</v>
      </c>
      <c r="G717" s="749" t="s">
        <v>622</v>
      </c>
      <c r="H717" s="749">
        <v>147514</v>
      </c>
      <c r="I717" s="749">
        <v>47514</v>
      </c>
      <c r="J717" s="749" t="s">
        <v>1078</v>
      </c>
      <c r="K717" s="749" t="s">
        <v>1079</v>
      </c>
      <c r="L717" s="752">
        <v>35.94</v>
      </c>
      <c r="M717" s="752">
        <v>1</v>
      </c>
      <c r="N717" s="753">
        <v>35.94</v>
      </c>
    </row>
    <row r="718" spans="1:14" ht="14.4" customHeight="1" x14ac:dyDescent="0.3">
      <c r="A718" s="747" t="s">
        <v>588</v>
      </c>
      <c r="B718" s="748" t="s">
        <v>589</v>
      </c>
      <c r="C718" s="749" t="s">
        <v>615</v>
      </c>
      <c r="D718" s="750" t="s">
        <v>616</v>
      </c>
      <c r="E718" s="751">
        <v>50113001</v>
      </c>
      <c r="F718" s="750" t="s">
        <v>621</v>
      </c>
      <c r="G718" s="749" t="s">
        <v>622</v>
      </c>
      <c r="H718" s="749">
        <v>195474</v>
      </c>
      <c r="I718" s="749">
        <v>195474</v>
      </c>
      <c r="J718" s="749" t="s">
        <v>666</v>
      </c>
      <c r="K718" s="749" t="s">
        <v>667</v>
      </c>
      <c r="L718" s="752">
        <v>85.149999999999991</v>
      </c>
      <c r="M718" s="752">
        <v>1</v>
      </c>
      <c r="N718" s="753">
        <v>85.149999999999991</v>
      </c>
    </row>
    <row r="719" spans="1:14" ht="14.4" customHeight="1" x14ac:dyDescent="0.3">
      <c r="A719" s="747" t="s">
        <v>588</v>
      </c>
      <c r="B719" s="748" t="s">
        <v>589</v>
      </c>
      <c r="C719" s="749" t="s">
        <v>615</v>
      </c>
      <c r="D719" s="750" t="s">
        <v>616</v>
      </c>
      <c r="E719" s="751">
        <v>50113001</v>
      </c>
      <c r="F719" s="750" t="s">
        <v>621</v>
      </c>
      <c r="G719" s="749" t="s">
        <v>622</v>
      </c>
      <c r="H719" s="749">
        <v>156992</v>
      </c>
      <c r="I719" s="749">
        <v>56992</v>
      </c>
      <c r="J719" s="749" t="s">
        <v>674</v>
      </c>
      <c r="K719" s="749" t="s">
        <v>675</v>
      </c>
      <c r="L719" s="752">
        <v>61.45</v>
      </c>
      <c r="M719" s="752">
        <v>1</v>
      </c>
      <c r="N719" s="753">
        <v>61.45</v>
      </c>
    </row>
    <row r="720" spans="1:14" ht="14.4" customHeight="1" x14ac:dyDescent="0.3">
      <c r="A720" s="747" t="s">
        <v>588</v>
      </c>
      <c r="B720" s="748" t="s">
        <v>589</v>
      </c>
      <c r="C720" s="749" t="s">
        <v>615</v>
      </c>
      <c r="D720" s="750" t="s">
        <v>616</v>
      </c>
      <c r="E720" s="751">
        <v>50113001</v>
      </c>
      <c r="F720" s="750" t="s">
        <v>621</v>
      </c>
      <c r="G720" s="749" t="s">
        <v>638</v>
      </c>
      <c r="H720" s="749">
        <v>214427</v>
      </c>
      <c r="I720" s="749">
        <v>214427</v>
      </c>
      <c r="J720" s="749" t="s">
        <v>682</v>
      </c>
      <c r="K720" s="749" t="s">
        <v>683</v>
      </c>
      <c r="L720" s="752">
        <v>63.98263157894737</v>
      </c>
      <c r="M720" s="752">
        <v>76</v>
      </c>
      <c r="N720" s="753">
        <v>4862.68</v>
      </c>
    </row>
    <row r="721" spans="1:14" ht="14.4" customHeight="1" x14ac:dyDescent="0.3">
      <c r="A721" s="747" t="s">
        <v>588</v>
      </c>
      <c r="B721" s="748" t="s">
        <v>589</v>
      </c>
      <c r="C721" s="749" t="s">
        <v>615</v>
      </c>
      <c r="D721" s="750" t="s">
        <v>616</v>
      </c>
      <c r="E721" s="751">
        <v>50113001</v>
      </c>
      <c r="F721" s="750" t="s">
        <v>621</v>
      </c>
      <c r="G721" s="749" t="s">
        <v>638</v>
      </c>
      <c r="H721" s="749">
        <v>848765</v>
      </c>
      <c r="I721" s="749">
        <v>107938</v>
      </c>
      <c r="J721" s="749" t="s">
        <v>1406</v>
      </c>
      <c r="K721" s="749" t="s">
        <v>1407</v>
      </c>
      <c r="L721" s="752">
        <v>128.74333333333334</v>
      </c>
      <c r="M721" s="752">
        <v>3</v>
      </c>
      <c r="N721" s="753">
        <v>386.23</v>
      </c>
    </row>
    <row r="722" spans="1:14" ht="14.4" customHeight="1" x14ac:dyDescent="0.3">
      <c r="A722" s="747" t="s">
        <v>588</v>
      </c>
      <c r="B722" s="748" t="s">
        <v>589</v>
      </c>
      <c r="C722" s="749" t="s">
        <v>615</v>
      </c>
      <c r="D722" s="750" t="s">
        <v>616</v>
      </c>
      <c r="E722" s="751">
        <v>50113001</v>
      </c>
      <c r="F722" s="750" t="s">
        <v>621</v>
      </c>
      <c r="G722" s="749" t="s">
        <v>622</v>
      </c>
      <c r="H722" s="749">
        <v>193105</v>
      </c>
      <c r="I722" s="749">
        <v>93105</v>
      </c>
      <c r="J722" s="749" t="s">
        <v>1093</v>
      </c>
      <c r="K722" s="749" t="s">
        <v>1095</v>
      </c>
      <c r="L722" s="752">
        <v>208.28499999999997</v>
      </c>
      <c r="M722" s="752">
        <v>2</v>
      </c>
      <c r="N722" s="753">
        <v>416.56999999999994</v>
      </c>
    </row>
    <row r="723" spans="1:14" ht="14.4" customHeight="1" x14ac:dyDescent="0.3">
      <c r="A723" s="747" t="s">
        <v>588</v>
      </c>
      <c r="B723" s="748" t="s">
        <v>589</v>
      </c>
      <c r="C723" s="749" t="s">
        <v>615</v>
      </c>
      <c r="D723" s="750" t="s">
        <v>616</v>
      </c>
      <c r="E723" s="751">
        <v>50113001</v>
      </c>
      <c r="F723" s="750" t="s">
        <v>621</v>
      </c>
      <c r="G723" s="749" t="s">
        <v>638</v>
      </c>
      <c r="H723" s="749">
        <v>847134</v>
      </c>
      <c r="I723" s="749">
        <v>151050</v>
      </c>
      <c r="J723" s="749" t="s">
        <v>1408</v>
      </c>
      <c r="K723" s="749" t="s">
        <v>1409</v>
      </c>
      <c r="L723" s="752">
        <v>507.7999999999999</v>
      </c>
      <c r="M723" s="752">
        <v>1</v>
      </c>
      <c r="N723" s="753">
        <v>507.7999999999999</v>
      </c>
    </row>
    <row r="724" spans="1:14" ht="14.4" customHeight="1" x14ac:dyDescent="0.3">
      <c r="A724" s="747" t="s">
        <v>588</v>
      </c>
      <c r="B724" s="748" t="s">
        <v>589</v>
      </c>
      <c r="C724" s="749" t="s">
        <v>615</v>
      </c>
      <c r="D724" s="750" t="s">
        <v>616</v>
      </c>
      <c r="E724" s="751">
        <v>50113001</v>
      </c>
      <c r="F724" s="750" t="s">
        <v>621</v>
      </c>
      <c r="G724" s="749" t="s">
        <v>622</v>
      </c>
      <c r="H724" s="749">
        <v>114075</v>
      </c>
      <c r="I724" s="749">
        <v>14075</v>
      </c>
      <c r="J724" s="749" t="s">
        <v>689</v>
      </c>
      <c r="K724" s="749" t="s">
        <v>690</v>
      </c>
      <c r="L724" s="752">
        <v>290.69014083840773</v>
      </c>
      <c r="M724" s="752">
        <v>2</v>
      </c>
      <c r="N724" s="753">
        <v>581.38028167681546</v>
      </c>
    </row>
    <row r="725" spans="1:14" ht="14.4" customHeight="1" x14ac:dyDescent="0.3">
      <c r="A725" s="747" t="s">
        <v>588</v>
      </c>
      <c r="B725" s="748" t="s">
        <v>589</v>
      </c>
      <c r="C725" s="749" t="s">
        <v>615</v>
      </c>
      <c r="D725" s="750" t="s">
        <v>616</v>
      </c>
      <c r="E725" s="751">
        <v>50113001</v>
      </c>
      <c r="F725" s="750" t="s">
        <v>621</v>
      </c>
      <c r="G725" s="749" t="s">
        <v>622</v>
      </c>
      <c r="H725" s="749">
        <v>183318</v>
      </c>
      <c r="I725" s="749">
        <v>83318</v>
      </c>
      <c r="J725" s="749" t="s">
        <v>698</v>
      </c>
      <c r="K725" s="749" t="s">
        <v>699</v>
      </c>
      <c r="L725" s="752">
        <v>23.509999999999991</v>
      </c>
      <c r="M725" s="752">
        <v>1</v>
      </c>
      <c r="N725" s="753">
        <v>23.509999999999991</v>
      </c>
    </row>
    <row r="726" spans="1:14" ht="14.4" customHeight="1" x14ac:dyDescent="0.3">
      <c r="A726" s="747" t="s">
        <v>588</v>
      </c>
      <c r="B726" s="748" t="s">
        <v>589</v>
      </c>
      <c r="C726" s="749" t="s">
        <v>615</v>
      </c>
      <c r="D726" s="750" t="s">
        <v>616</v>
      </c>
      <c r="E726" s="751">
        <v>50113001</v>
      </c>
      <c r="F726" s="750" t="s">
        <v>621</v>
      </c>
      <c r="G726" s="749" t="s">
        <v>622</v>
      </c>
      <c r="H726" s="749">
        <v>844831</v>
      </c>
      <c r="I726" s="749">
        <v>0</v>
      </c>
      <c r="J726" s="749" t="s">
        <v>1410</v>
      </c>
      <c r="K726" s="749" t="s">
        <v>1411</v>
      </c>
      <c r="L726" s="752">
        <v>1377.51</v>
      </c>
      <c r="M726" s="752">
        <v>1</v>
      </c>
      <c r="N726" s="753">
        <v>1377.51</v>
      </c>
    </row>
    <row r="727" spans="1:14" ht="14.4" customHeight="1" x14ac:dyDescent="0.3">
      <c r="A727" s="747" t="s">
        <v>588</v>
      </c>
      <c r="B727" s="748" t="s">
        <v>589</v>
      </c>
      <c r="C727" s="749" t="s">
        <v>615</v>
      </c>
      <c r="D727" s="750" t="s">
        <v>616</v>
      </c>
      <c r="E727" s="751">
        <v>50113001</v>
      </c>
      <c r="F727" s="750" t="s">
        <v>621</v>
      </c>
      <c r="G727" s="749" t="s">
        <v>622</v>
      </c>
      <c r="H727" s="749">
        <v>108499</v>
      </c>
      <c r="I727" s="749">
        <v>8499</v>
      </c>
      <c r="J727" s="749" t="s">
        <v>1102</v>
      </c>
      <c r="K727" s="749" t="s">
        <v>1103</v>
      </c>
      <c r="L727" s="752">
        <v>111.52000000000002</v>
      </c>
      <c r="M727" s="752">
        <v>40</v>
      </c>
      <c r="N727" s="753">
        <v>4460.8000000000011</v>
      </c>
    </row>
    <row r="728" spans="1:14" ht="14.4" customHeight="1" x14ac:dyDescent="0.3">
      <c r="A728" s="747" t="s">
        <v>588</v>
      </c>
      <c r="B728" s="748" t="s">
        <v>589</v>
      </c>
      <c r="C728" s="749" t="s">
        <v>615</v>
      </c>
      <c r="D728" s="750" t="s">
        <v>616</v>
      </c>
      <c r="E728" s="751">
        <v>50113001</v>
      </c>
      <c r="F728" s="750" t="s">
        <v>621</v>
      </c>
      <c r="G728" s="749" t="s">
        <v>622</v>
      </c>
      <c r="H728" s="749">
        <v>154539</v>
      </c>
      <c r="I728" s="749">
        <v>54539</v>
      </c>
      <c r="J728" s="749" t="s">
        <v>710</v>
      </c>
      <c r="K728" s="749" t="s">
        <v>711</v>
      </c>
      <c r="L728" s="752">
        <v>60.466666666666669</v>
      </c>
      <c r="M728" s="752">
        <v>36</v>
      </c>
      <c r="N728" s="753">
        <v>2176.8000000000002</v>
      </c>
    </row>
    <row r="729" spans="1:14" ht="14.4" customHeight="1" x14ac:dyDescent="0.3">
      <c r="A729" s="747" t="s">
        <v>588</v>
      </c>
      <c r="B729" s="748" t="s">
        <v>589</v>
      </c>
      <c r="C729" s="749" t="s">
        <v>615</v>
      </c>
      <c r="D729" s="750" t="s">
        <v>616</v>
      </c>
      <c r="E729" s="751">
        <v>50113001</v>
      </c>
      <c r="F729" s="750" t="s">
        <v>621</v>
      </c>
      <c r="G729" s="749" t="s">
        <v>638</v>
      </c>
      <c r="H729" s="749">
        <v>181456</v>
      </c>
      <c r="I729" s="749">
        <v>81456</v>
      </c>
      <c r="J729" s="749" t="s">
        <v>712</v>
      </c>
      <c r="K729" s="749" t="s">
        <v>713</v>
      </c>
      <c r="L729" s="752">
        <v>66.730000000000047</v>
      </c>
      <c r="M729" s="752">
        <v>3</v>
      </c>
      <c r="N729" s="753">
        <v>200.19000000000014</v>
      </c>
    </row>
    <row r="730" spans="1:14" ht="14.4" customHeight="1" x14ac:dyDescent="0.3">
      <c r="A730" s="747" t="s">
        <v>588</v>
      </c>
      <c r="B730" s="748" t="s">
        <v>589</v>
      </c>
      <c r="C730" s="749" t="s">
        <v>615</v>
      </c>
      <c r="D730" s="750" t="s">
        <v>616</v>
      </c>
      <c r="E730" s="751">
        <v>50113001</v>
      </c>
      <c r="F730" s="750" t="s">
        <v>621</v>
      </c>
      <c r="G730" s="749" t="s">
        <v>638</v>
      </c>
      <c r="H730" s="749">
        <v>215715</v>
      </c>
      <c r="I730" s="749">
        <v>215715</v>
      </c>
      <c r="J730" s="749" t="s">
        <v>712</v>
      </c>
      <c r="K730" s="749" t="s">
        <v>713</v>
      </c>
      <c r="L730" s="752">
        <v>66.730000000000047</v>
      </c>
      <c r="M730" s="752">
        <v>4</v>
      </c>
      <c r="N730" s="753">
        <v>266.92000000000019</v>
      </c>
    </row>
    <row r="731" spans="1:14" ht="14.4" customHeight="1" x14ac:dyDescent="0.3">
      <c r="A731" s="747" t="s">
        <v>588</v>
      </c>
      <c r="B731" s="748" t="s">
        <v>589</v>
      </c>
      <c r="C731" s="749" t="s">
        <v>615</v>
      </c>
      <c r="D731" s="750" t="s">
        <v>616</v>
      </c>
      <c r="E731" s="751">
        <v>50113001</v>
      </c>
      <c r="F731" s="750" t="s">
        <v>621</v>
      </c>
      <c r="G731" s="749" t="s">
        <v>590</v>
      </c>
      <c r="H731" s="749">
        <v>159449</v>
      </c>
      <c r="I731" s="749">
        <v>59449</v>
      </c>
      <c r="J731" s="749" t="s">
        <v>1412</v>
      </c>
      <c r="K731" s="749" t="s">
        <v>1413</v>
      </c>
      <c r="L731" s="752">
        <v>774.51</v>
      </c>
      <c r="M731" s="752">
        <v>1</v>
      </c>
      <c r="N731" s="753">
        <v>774.51</v>
      </c>
    </row>
    <row r="732" spans="1:14" ht="14.4" customHeight="1" x14ac:dyDescent="0.3">
      <c r="A732" s="747" t="s">
        <v>588</v>
      </c>
      <c r="B732" s="748" t="s">
        <v>589</v>
      </c>
      <c r="C732" s="749" t="s">
        <v>615</v>
      </c>
      <c r="D732" s="750" t="s">
        <v>616</v>
      </c>
      <c r="E732" s="751">
        <v>50113001</v>
      </c>
      <c r="F732" s="750" t="s">
        <v>621</v>
      </c>
      <c r="G732" s="749" t="s">
        <v>622</v>
      </c>
      <c r="H732" s="749">
        <v>905097</v>
      </c>
      <c r="I732" s="749">
        <v>158767</v>
      </c>
      <c r="J732" s="749" t="s">
        <v>1414</v>
      </c>
      <c r="K732" s="749" t="s">
        <v>1415</v>
      </c>
      <c r="L732" s="752">
        <v>175.03899999999999</v>
      </c>
      <c r="M732" s="752">
        <v>2</v>
      </c>
      <c r="N732" s="753">
        <v>350.07799999999997</v>
      </c>
    </row>
    <row r="733" spans="1:14" ht="14.4" customHeight="1" x14ac:dyDescent="0.3">
      <c r="A733" s="747" t="s">
        <v>588</v>
      </c>
      <c r="B733" s="748" t="s">
        <v>589</v>
      </c>
      <c r="C733" s="749" t="s">
        <v>615</v>
      </c>
      <c r="D733" s="750" t="s">
        <v>616</v>
      </c>
      <c r="E733" s="751">
        <v>50113001</v>
      </c>
      <c r="F733" s="750" t="s">
        <v>621</v>
      </c>
      <c r="G733" s="749" t="s">
        <v>622</v>
      </c>
      <c r="H733" s="749">
        <v>920154</v>
      </c>
      <c r="I733" s="749">
        <v>0</v>
      </c>
      <c r="J733" s="749" t="s">
        <v>715</v>
      </c>
      <c r="K733" s="749" t="s">
        <v>590</v>
      </c>
      <c r="L733" s="752">
        <v>306.48099999999999</v>
      </c>
      <c r="M733" s="752">
        <v>1</v>
      </c>
      <c r="N733" s="753">
        <v>306.48099999999999</v>
      </c>
    </row>
    <row r="734" spans="1:14" ht="14.4" customHeight="1" x14ac:dyDescent="0.3">
      <c r="A734" s="747" t="s">
        <v>588</v>
      </c>
      <c r="B734" s="748" t="s">
        <v>589</v>
      </c>
      <c r="C734" s="749" t="s">
        <v>615</v>
      </c>
      <c r="D734" s="750" t="s">
        <v>616</v>
      </c>
      <c r="E734" s="751">
        <v>50113001</v>
      </c>
      <c r="F734" s="750" t="s">
        <v>621</v>
      </c>
      <c r="G734" s="749" t="s">
        <v>622</v>
      </c>
      <c r="H734" s="749">
        <v>102818</v>
      </c>
      <c r="I734" s="749">
        <v>2818</v>
      </c>
      <c r="J734" s="749" t="s">
        <v>721</v>
      </c>
      <c r="K734" s="749" t="s">
        <v>722</v>
      </c>
      <c r="L734" s="752">
        <v>111.71999999999997</v>
      </c>
      <c r="M734" s="752">
        <v>1</v>
      </c>
      <c r="N734" s="753">
        <v>111.71999999999997</v>
      </c>
    </row>
    <row r="735" spans="1:14" ht="14.4" customHeight="1" x14ac:dyDescent="0.3">
      <c r="A735" s="747" t="s">
        <v>588</v>
      </c>
      <c r="B735" s="748" t="s">
        <v>589</v>
      </c>
      <c r="C735" s="749" t="s">
        <v>615</v>
      </c>
      <c r="D735" s="750" t="s">
        <v>616</v>
      </c>
      <c r="E735" s="751">
        <v>50113001</v>
      </c>
      <c r="F735" s="750" t="s">
        <v>621</v>
      </c>
      <c r="G735" s="749" t="s">
        <v>622</v>
      </c>
      <c r="H735" s="749">
        <v>187076</v>
      </c>
      <c r="I735" s="749">
        <v>87076</v>
      </c>
      <c r="J735" s="749" t="s">
        <v>728</v>
      </c>
      <c r="K735" s="749" t="s">
        <v>729</v>
      </c>
      <c r="L735" s="752">
        <v>126.36000000000007</v>
      </c>
      <c r="M735" s="752">
        <v>1</v>
      </c>
      <c r="N735" s="753">
        <v>126.36000000000007</v>
      </c>
    </row>
    <row r="736" spans="1:14" ht="14.4" customHeight="1" x14ac:dyDescent="0.3">
      <c r="A736" s="747" t="s">
        <v>588</v>
      </c>
      <c r="B736" s="748" t="s">
        <v>589</v>
      </c>
      <c r="C736" s="749" t="s">
        <v>615</v>
      </c>
      <c r="D736" s="750" t="s">
        <v>616</v>
      </c>
      <c r="E736" s="751">
        <v>50113001</v>
      </c>
      <c r="F736" s="750" t="s">
        <v>621</v>
      </c>
      <c r="G736" s="749" t="s">
        <v>622</v>
      </c>
      <c r="H736" s="749">
        <v>846413</v>
      </c>
      <c r="I736" s="749">
        <v>57585</v>
      </c>
      <c r="J736" s="749" t="s">
        <v>731</v>
      </c>
      <c r="K736" s="749" t="s">
        <v>732</v>
      </c>
      <c r="L736" s="752">
        <v>134.21000000000004</v>
      </c>
      <c r="M736" s="752">
        <v>1</v>
      </c>
      <c r="N736" s="753">
        <v>134.21000000000004</v>
      </c>
    </row>
    <row r="737" spans="1:14" ht="14.4" customHeight="1" x14ac:dyDescent="0.3">
      <c r="A737" s="747" t="s">
        <v>588</v>
      </c>
      <c r="B737" s="748" t="s">
        <v>589</v>
      </c>
      <c r="C737" s="749" t="s">
        <v>615</v>
      </c>
      <c r="D737" s="750" t="s">
        <v>616</v>
      </c>
      <c r="E737" s="751">
        <v>50113001</v>
      </c>
      <c r="F737" s="750" t="s">
        <v>621</v>
      </c>
      <c r="G737" s="749" t="s">
        <v>622</v>
      </c>
      <c r="H737" s="749">
        <v>214902</v>
      </c>
      <c r="I737" s="749">
        <v>214902</v>
      </c>
      <c r="J737" s="749" t="s">
        <v>735</v>
      </c>
      <c r="K737" s="749" t="s">
        <v>736</v>
      </c>
      <c r="L737" s="752">
        <v>56.85</v>
      </c>
      <c r="M737" s="752">
        <v>1</v>
      </c>
      <c r="N737" s="753">
        <v>56.85</v>
      </c>
    </row>
    <row r="738" spans="1:14" ht="14.4" customHeight="1" x14ac:dyDescent="0.3">
      <c r="A738" s="747" t="s">
        <v>588</v>
      </c>
      <c r="B738" s="748" t="s">
        <v>589</v>
      </c>
      <c r="C738" s="749" t="s">
        <v>615</v>
      </c>
      <c r="D738" s="750" t="s">
        <v>616</v>
      </c>
      <c r="E738" s="751">
        <v>50113001</v>
      </c>
      <c r="F738" s="750" t="s">
        <v>621</v>
      </c>
      <c r="G738" s="749" t="s">
        <v>638</v>
      </c>
      <c r="H738" s="749">
        <v>146692</v>
      </c>
      <c r="I738" s="749">
        <v>46692</v>
      </c>
      <c r="J738" s="749" t="s">
        <v>741</v>
      </c>
      <c r="K738" s="749" t="s">
        <v>742</v>
      </c>
      <c r="L738" s="752">
        <v>78.290000000000035</v>
      </c>
      <c r="M738" s="752">
        <v>1</v>
      </c>
      <c r="N738" s="753">
        <v>78.290000000000035</v>
      </c>
    </row>
    <row r="739" spans="1:14" ht="14.4" customHeight="1" x14ac:dyDescent="0.3">
      <c r="A739" s="747" t="s">
        <v>588</v>
      </c>
      <c r="B739" s="748" t="s">
        <v>589</v>
      </c>
      <c r="C739" s="749" t="s">
        <v>615</v>
      </c>
      <c r="D739" s="750" t="s">
        <v>616</v>
      </c>
      <c r="E739" s="751">
        <v>50113001</v>
      </c>
      <c r="F739" s="750" t="s">
        <v>621</v>
      </c>
      <c r="G739" s="749" t="s">
        <v>622</v>
      </c>
      <c r="H739" s="749">
        <v>116287</v>
      </c>
      <c r="I739" s="749">
        <v>16287</v>
      </c>
      <c r="J739" s="749" t="s">
        <v>1416</v>
      </c>
      <c r="K739" s="749" t="s">
        <v>801</v>
      </c>
      <c r="L739" s="752">
        <v>159.59</v>
      </c>
      <c r="M739" s="752">
        <v>2</v>
      </c>
      <c r="N739" s="753">
        <v>319.18</v>
      </c>
    </row>
    <row r="740" spans="1:14" ht="14.4" customHeight="1" x14ac:dyDescent="0.3">
      <c r="A740" s="747" t="s">
        <v>588</v>
      </c>
      <c r="B740" s="748" t="s">
        <v>589</v>
      </c>
      <c r="C740" s="749" t="s">
        <v>615</v>
      </c>
      <c r="D740" s="750" t="s">
        <v>616</v>
      </c>
      <c r="E740" s="751">
        <v>50113001</v>
      </c>
      <c r="F740" s="750" t="s">
        <v>621</v>
      </c>
      <c r="G740" s="749" t="s">
        <v>622</v>
      </c>
      <c r="H740" s="749">
        <v>59571</v>
      </c>
      <c r="I740" s="749">
        <v>59571</v>
      </c>
      <c r="J740" s="749" t="s">
        <v>751</v>
      </c>
      <c r="K740" s="749" t="s">
        <v>752</v>
      </c>
      <c r="L740" s="752">
        <v>236.93999999999994</v>
      </c>
      <c r="M740" s="752">
        <v>1</v>
      </c>
      <c r="N740" s="753">
        <v>236.93999999999994</v>
      </c>
    </row>
    <row r="741" spans="1:14" ht="14.4" customHeight="1" x14ac:dyDescent="0.3">
      <c r="A741" s="747" t="s">
        <v>588</v>
      </c>
      <c r="B741" s="748" t="s">
        <v>589</v>
      </c>
      <c r="C741" s="749" t="s">
        <v>615</v>
      </c>
      <c r="D741" s="750" t="s">
        <v>616</v>
      </c>
      <c r="E741" s="751">
        <v>50113001</v>
      </c>
      <c r="F741" s="750" t="s">
        <v>621</v>
      </c>
      <c r="G741" s="749" t="s">
        <v>622</v>
      </c>
      <c r="H741" s="749">
        <v>159570</v>
      </c>
      <c r="I741" s="749">
        <v>59570</v>
      </c>
      <c r="J741" s="749" t="s">
        <v>751</v>
      </c>
      <c r="K741" s="749" t="s">
        <v>753</v>
      </c>
      <c r="L741" s="752">
        <v>119.69</v>
      </c>
      <c r="M741" s="752">
        <v>4</v>
      </c>
      <c r="N741" s="753">
        <v>478.76</v>
      </c>
    </row>
    <row r="742" spans="1:14" ht="14.4" customHeight="1" x14ac:dyDescent="0.3">
      <c r="A742" s="747" t="s">
        <v>588</v>
      </c>
      <c r="B742" s="748" t="s">
        <v>589</v>
      </c>
      <c r="C742" s="749" t="s">
        <v>615</v>
      </c>
      <c r="D742" s="750" t="s">
        <v>616</v>
      </c>
      <c r="E742" s="751">
        <v>50113001</v>
      </c>
      <c r="F742" s="750" t="s">
        <v>621</v>
      </c>
      <c r="G742" s="749" t="s">
        <v>590</v>
      </c>
      <c r="H742" s="749">
        <v>213485</v>
      </c>
      <c r="I742" s="749">
        <v>213485</v>
      </c>
      <c r="J742" s="749" t="s">
        <v>757</v>
      </c>
      <c r="K742" s="749" t="s">
        <v>758</v>
      </c>
      <c r="L742" s="752">
        <v>721.20000000000016</v>
      </c>
      <c r="M742" s="752">
        <v>3</v>
      </c>
      <c r="N742" s="753">
        <v>2163.6000000000004</v>
      </c>
    </row>
    <row r="743" spans="1:14" ht="14.4" customHeight="1" x14ac:dyDescent="0.3">
      <c r="A743" s="747" t="s">
        <v>588</v>
      </c>
      <c r="B743" s="748" t="s">
        <v>589</v>
      </c>
      <c r="C743" s="749" t="s">
        <v>615</v>
      </c>
      <c r="D743" s="750" t="s">
        <v>616</v>
      </c>
      <c r="E743" s="751">
        <v>50113001</v>
      </c>
      <c r="F743" s="750" t="s">
        <v>621</v>
      </c>
      <c r="G743" s="749" t="s">
        <v>638</v>
      </c>
      <c r="H743" s="749">
        <v>132063</v>
      </c>
      <c r="I743" s="749">
        <v>32063</v>
      </c>
      <c r="J743" s="749" t="s">
        <v>757</v>
      </c>
      <c r="K743" s="749" t="s">
        <v>758</v>
      </c>
      <c r="L743" s="752">
        <v>721.2</v>
      </c>
      <c r="M743" s="752">
        <v>2</v>
      </c>
      <c r="N743" s="753">
        <v>1442.4</v>
      </c>
    </row>
    <row r="744" spans="1:14" ht="14.4" customHeight="1" x14ac:dyDescent="0.3">
      <c r="A744" s="747" t="s">
        <v>588</v>
      </c>
      <c r="B744" s="748" t="s">
        <v>589</v>
      </c>
      <c r="C744" s="749" t="s">
        <v>615</v>
      </c>
      <c r="D744" s="750" t="s">
        <v>616</v>
      </c>
      <c r="E744" s="751">
        <v>50113001</v>
      </c>
      <c r="F744" s="750" t="s">
        <v>621</v>
      </c>
      <c r="G744" s="749" t="s">
        <v>638</v>
      </c>
      <c r="H744" s="749">
        <v>213487</v>
      </c>
      <c r="I744" s="749">
        <v>213487</v>
      </c>
      <c r="J744" s="749" t="s">
        <v>757</v>
      </c>
      <c r="K744" s="749" t="s">
        <v>760</v>
      </c>
      <c r="L744" s="752">
        <v>271.85000000000002</v>
      </c>
      <c r="M744" s="752">
        <v>2</v>
      </c>
      <c r="N744" s="753">
        <v>543.70000000000005</v>
      </c>
    </row>
    <row r="745" spans="1:14" ht="14.4" customHeight="1" x14ac:dyDescent="0.3">
      <c r="A745" s="747" t="s">
        <v>588</v>
      </c>
      <c r="B745" s="748" t="s">
        <v>589</v>
      </c>
      <c r="C745" s="749" t="s">
        <v>615</v>
      </c>
      <c r="D745" s="750" t="s">
        <v>616</v>
      </c>
      <c r="E745" s="751">
        <v>50113001</v>
      </c>
      <c r="F745" s="750" t="s">
        <v>621</v>
      </c>
      <c r="G745" s="749" t="s">
        <v>638</v>
      </c>
      <c r="H745" s="749">
        <v>213489</v>
      </c>
      <c r="I745" s="749">
        <v>213489</v>
      </c>
      <c r="J745" s="749" t="s">
        <v>757</v>
      </c>
      <c r="K745" s="749" t="s">
        <v>761</v>
      </c>
      <c r="L745" s="752">
        <v>630.66</v>
      </c>
      <c r="M745" s="752">
        <v>22</v>
      </c>
      <c r="N745" s="753">
        <v>13874.52</v>
      </c>
    </row>
    <row r="746" spans="1:14" ht="14.4" customHeight="1" x14ac:dyDescent="0.3">
      <c r="A746" s="747" t="s">
        <v>588</v>
      </c>
      <c r="B746" s="748" t="s">
        <v>589</v>
      </c>
      <c r="C746" s="749" t="s">
        <v>615</v>
      </c>
      <c r="D746" s="750" t="s">
        <v>616</v>
      </c>
      <c r="E746" s="751">
        <v>50113001</v>
      </c>
      <c r="F746" s="750" t="s">
        <v>621</v>
      </c>
      <c r="G746" s="749" t="s">
        <v>638</v>
      </c>
      <c r="H746" s="749">
        <v>213494</v>
      </c>
      <c r="I746" s="749">
        <v>213494</v>
      </c>
      <c r="J746" s="749" t="s">
        <v>757</v>
      </c>
      <c r="K746" s="749" t="s">
        <v>763</v>
      </c>
      <c r="L746" s="752">
        <v>408.94987500000008</v>
      </c>
      <c r="M746" s="752">
        <v>48</v>
      </c>
      <c r="N746" s="753">
        <v>19629.594000000005</v>
      </c>
    </row>
    <row r="747" spans="1:14" ht="14.4" customHeight="1" x14ac:dyDescent="0.3">
      <c r="A747" s="747" t="s">
        <v>588</v>
      </c>
      <c r="B747" s="748" t="s">
        <v>589</v>
      </c>
      <c r="C747" s="749" t="s">
        <v>615</v>
      </c>
      <c r="D747" s="750" t="s">
        <v>616</v>
      </c>
      <c r="E747" s="751">
        <v>50113001</v>
      </c>
      <c r="F747" s="750" t="s">
        <v>621</v>
      </c>
      <c r="G747" s="749" t="s">
        <v>638</v>
      </c>
      <c r="H747" s="749">
        <v>213484</v>
      </c>
      <c r="I747" s="749">
        <v>213484</v>
      </c>
      <c r="J747" s="749" t="s">
        <v>764</v>
      </c>
      <c r="K747" s="749" t="s">
        <v>762</v>
      </c>
      <c r="L747" s="752">
        <v>1895.77</v>
      </c>
      <c r="M747" s="752">
        <v>2</v>
      </c>
      <c r="N747" s="753">
        <v>3791.54</v>
      </c>
    </row>
    <row r="748" spans="1:14" ht="14.4" customHeight="1" x14ac:dyDescent="0.3">
      <c r="A748" s="747" t="s">
        <v>588</v>
      </c>
      <c r="B748" s="748" t="s">
        <v>589</v>
      </c>
      <c r="C748" s="749" t="s">
        <v>615</v>
      </c>
      <c r="D748" s="750" t="s">
        <v>616</v>
      </c>
      <c r="E748" s="751">
        <v>50113001</v>
      </c>
      <c r="F748" s="750" t="s">
        <v>621</v>
      </c>
      <c r="G748" s="749" t="s">
        <v>590</v>
      </c>
      <c r="H748" s="749">
        <v>198219</v>
      </c>
      <c r="I748" s="749">
        <v>98219</v>
      </c>
      <c r="J748" s="749" t="s">
        <v>766</v>
      </c>
      <c r="K748" s="749" t="s">
        <v>767</v>
      </c>
      <c r="L748" s="752">
        <v>60.300000000000033</v>
      </c>
      <c r="M748" s="752">
        <v>3</v>
      </c>
      <c r="N748" s="753">
        <v>180.90000000000009</v>
      </c>
    </row>
    <row r="749" spans="1:14" ht="14.4" customHeight="1" x14ac:dyDescent="0.3">
      <c r="A749" s="747" t="s">
        <v>588</v>
      </c>
      <c r="B749" s="748" t="s">
        <v>589</v>
      </c>
      <c r="C749" s="749" t="s">
        <v>615</v>
      </c>
      <c r="D749" s="750" t="s">
        <v>616</v>
      </c>
      <c r="E749" s="751">
        <v>50113001</v>
      </c>
      <c r="F749" s="750" t="s">
        <v>621</v>
      </c>
      <c r="G749" s="749" t="s">
        <v>622</v>
      </c>
      <c r="H749" s="749">
        <v>102133</v>
      </c>
      <c r="I749" s="749">
        <v>2133</v>
      </c>
      <c r="J749" s="749" t="s">
        <v>1120</v>
      </c>
      <c r="K749" s="749" t="s">
        <v>1121</v>
      </c>
      <c r="L749" s="752">
        <v>28.1</v>
      </c>
      <c r="M749" s="752">
        <v>52</v>
      </c>
      <c r="N749" s="753">
        <v>1461.2</v>
      </c>
    </row>
    <row r="750" spans="1:14" ht="14.4" customHeight="1" x14ac:dyDescent="0.3">
      <c r="A750" s="747" t="s">
        <v>588</v>
      </c>
      <c r="B750" s="748" t="s">
        <v>589</v>
      </c>
      <c r="C750" s="749" t="s">
        <v>615</v>
      </c>
      <c r="D750" s="750" t="s">
        <v>616</v>
      </c>
      <c r="E750" s="751">
        <v>50113001</v>
      </c>
      <c r="F750" s="750" t="s">
        <v>621</v>
      </c>
      <c r="G750" s="749" t="s">
        <v>622</v>
      </c>
      <c r="H750" s="749">
        <v>165633</v>
      </c>
      <c r="I750" s="749">
        <v>165751</v>
      </c>
      <c r="J750" s="749" t="s">
        <v>1417</v>
      </c>
      <c r="K750" s="749" t="s">
        <v>1418</v>
      </c>
      <c r="L750" s="752">
        <v>2866.38</v>
      </c>
      <c r="M750" s="752">
        <v>5</v>
      </c>
      <c r="N750" s="753">
        <v>14331.900000000001</v>
      </c>
    </row>
    <row r="751" spans="1:14" ht="14.4" customHeight="1" x14ac:dyDescent="0.3">
      <c r="A751" s="747" t="s">
        <v>588</v>
      </c>
      <c r="B751" s="748" t="s">
        <v>589</v>
      </c>
      <c r="C751" s="749" t="s">
        <v>615</v>
      </c>
      <c r="D751" s="750" t="s">
        <v>616</v>
      </c>
      <c r="E751" s="751">
        <v>50113001</v>
      </c>
      <c r="F751" s="750" t="s">
        <v>621</v>
      </c>
      <c r="G751" s="749" t="s">
        <v>622</v>
      </c>
      <c r="H751" s="749">
        <v>31915</v>
      </c>
      <c r="I751" s="749">
        <v>31915</v>
      </c>
      <c r="J751" s="749" t="s">
        <v>770</v>
      </c>
      <c r="K751" s="749" t="s">
        <v>771</v>
      </c>
      <c r="L751" s="752">
        <v>173.68999999999997</v>
      </c>
      <c r="M751" s="752">
        <v>67</v>
      </c>
      <c r="N751" s="753">
        <v>11637.229999999998</v>
      </c>
    </row>
    <row r="752" spans="1:14" ht="14.4" customHeight="1" x14ac:dyDescent="0.3">
      <c r="A752" s="747" t="s">
        <v>588</v>
      </c>
      <c r="B752" s="748" t="s">
        <v>589</v>
      </c>
      <c r="C752" s="749" t="s">
        <v>615</v>
      </c>
      <c r="D752" s="750" t="s">
        <v>616</v>
      </c>
      <c r="E752" s="751">
        <v>50113001</v>
      </c>
      <c r="F752" s="750" t="s">
        <v>621</v>
      </c>
      <c r="G752" s="749" t="s">
        <v>622</v>
      </c>
      <c r="H752" s="749">
        <v>47244</v>
      </c>
      <c r="I752" s="749">
        <v>47244</v>
      </c>
      <c r="J752" s="749" t="s">
        <v>1122</v>
      </c>
      <c r="K752" s="749" t="s">
        <v>771</v>
      </c>
      <c r="L752" s="752">
        <v>143.00000740892111</v>
      </c>
      <c r="M752" s="752">
        <v>5</v>
      </c>
      <c r="N752" s="753">
        <v>715.00003704460551</v>
      </c>
    </row>
    <row r="753" spans="1:14" ht="14.4" customHeight="1" x14ac:dyDescent="0.3">
      <c r="A753" s="747" t="s">
        <v>588</v>
      </c>
      <c r="B753" s="748" t="s">
        <v>589</v>
      </c>
      <c r="C753" s="749" t="s">
        <v>615</v>
      </c>
      <c r="D753" s="750" t="s">
        <v>616</v>
      </c>
      <c r="E753" s="751">
        <v>50113001</v>
      </c>
      <c r="F753" s="750" t="s">
        <v>621</v>
      </c>
      <c r="G753" s="749" t="s">
        <v>622</v>
      </c>
      <c r="H753" s="749">
        <v>102538</v>
      </c>
      <c r="I753" s="749">
        <v>2538</v>
      </c>
      <c r="J753" s="749" t="s">
        <v>1285</v>
      </c>
      <c r="K753" s="749" t="s">
        <v>1286</v>
      </c>
      <c r="L753" s="752">
        <v>55.509999999999991</v>
      </c>
      <c r="M753" s="752">
        <v>9</v>
      </c>
      <c r="N753" s="753">
        <v>499.58999999999992</v>
      </c>
    </row>
    <row r="754" spans="1:14" ht="14.4" customHeight="1" x14ac:dyDescent="0.3">
      <c r="A754" s="747" t="s">
        <v>588</v>
      </c>
      <c r="B754" s="748" t="s">
        <v>589</v>
      </c>
      <c r="C754" s="749" t="s">
        <v>615</v>
      </c>
      <c r="D754" s="750" t="s">
        <v>616</v>
      </c>
      <c r="E754" s="751">
        <v>50113001</v>
      </c>
      <c r="F754" s="750" t="s">
        <v>621</v>
      </c>
      <c r="G754" s="749" t="s">
        <v>622</v>
      </c>
      <c r="H754" s="749">
        <v>215605</v>
      </c>
      <c r="I754" s="749">
        <v>215605</v>
      </c>
      <c r="J754" s="749" t="s">
        <v>774</v>
      </c>
      <c r="K754" s="749" t="s">
        <v>775</v>
      </c>
      <c r="L754" s="752">
        <v>28.403333333333336</v>
      </c>
      <c r="M754" s="752">
        <v>3</v>
      </c>
      <c r="N754" s="753">
        <v>85.210000000000008</v>
      </c>
    </row>
    <row r="755" spans="1:14" ht="14.4" customHeight="1" x14ac:dyDescent="0.3">
      <c r="A755" s="747" t="s">
        <v>588</v>
      </c>
      <c r="B755" s="748" t="s">
        <v>589</v>
      </c>
      <c r="C755" s="749" t="s">
        <v>615</v>
      </c>
      <c r="D755" s="750" t="s">
        <v>616</v>
      </c>
      <c r="E755" s="751">
        <v>50113001</v>
      </c>
      <c r="F755" s="750" t="s">
        <v>621</v>
      </c>
      <c r="G755" s="749" t="s">
        <v>622</v>
      </c>
      <c r="H755" s="749">
        <v>159746</v>
      </c>
      <c r="I755" s="749">
        <v>0</v>
      </c>
      <c r="J755" s="749" t="s">
        <v>1419</v>
      </c>
      <c r="K755" s="749" t="s">
        <v>1420</v>
      </c>
      <c r="L755" s="752">
        <v>26.210000000000004</v>
      </c>
      <c r="M755" s="752">
        <v>1</v>
      </c>
      <c r="N755" s="753">
        <v>26.210000000000004</v>
      </c>
    </row>
    <row r="756" spans="1:14" ht="14.4" customHeight="1" x14ac:dyDescent="0.3">
      <c r="A756" s="747" t="s">
        <v>588</v>
      </c>
      <c r="B756" s="748" t="s">
        <v>589</v>
      </c>
      <c r="C756" s="749" t="s">
        <v>615</v>
      </c>
      <c r="D756" s="750" t="s">
        <v>616</v>
      </c>
      <c r="E756" s="751">
        <v>50113001</v>
      </c>
      <c r="F756" s="750" t="s">
        <v>621</v>
      </c>
      <c r="G756" s="749" t="s">
        <v>622</v>
      </c>
      <c r="H756" s="749">
        <v>100858</v>
      </c>
      <c r="I756" s="749">
        <v>858</v>
      </c>
      <c r="J756" s="749" t="s">
        <v>1421</v>
      </c>
      <c r="K756" s="749" t="s">
        <v>1422</v>
      </c>
      <c r="L756" s="752">
        <v>29.059999999999995</v>
      </c>
      <c r="M756" s="752">
        <v>1</v>
      </c>
      <c r="N756" s="753">
        <v>29.059999999999995</v>
      </c>
    </row>
    <row r="757" spans="1:14" ht="14.4" customHeight="1" x14ac:dyDescent="0.3">
      <c r="A757" s="747" t="s">
        <v>588</v>
      </c>
      <c r="B757" s="748" t="s">
        <v>589</v>
      </c>
      <c r="C757" s="749" t="s">
        <v>615</v>
      </c>
      <c r="D757" s="750" t="s">
        <v>616</v>
      </c>
      <c r="E757" s="751">
        <v>50113001</v>
      </c>
      <c r="F757" s="750" t="s">
        <v>621</v>
      </c>
      <c r="G757" s="749" t="s">
        <v>622</v>
      </c>
      <c r="H757" s="749">
        <v>124067</v>
      </c>
      <c r="I757" s="749">
        <v>124067</v>
      </c>
      <c r="J757" s="749" t="s">
        <v>790</v>
      </c>
      <c r="K757" s="749" t="s">
        <v>791</v>
      </c>
      <c r="L757" s="752">
        <v>36.999999999999993</v>
      </c>
      <c r="M757" s="752">
        <v>40</v>
      </c>
      <c r="N757" s="753">
        <v>1479.9999999999998</v>
      </c>
    </row>
    <row r="758" spans="1:14" ht="14.4" customHeight="1" x14ac:dyDescent="0.3">
      <c r="A758" s="747" t="s">
        <v>588</v>
      </c>
      <c r="B758" s="748" t="s">
        <v>589</v>
      </c>
      <c r="C758" s="749" t="s">
        <v>615</v>
      </c>
      <c r="D758" s="750" t="s">
        <v>616</v>
      </c>
      <c r="E758" s="751">
        <v>50113001</v>
      </c>
      <c r="F758" s="750" t="s">
        <v>621</v>
      </c>
      <c r="G758" s="749" t="s">
        <v>622</v>
      </c>
      <c r="H758" s="749">
        <v>216572</v>
      </c>
      <c r="I758" s="749">
        <v>216572</v>
      </c>
      <c r="J758" s="749" t="s">
        <v>790</v>
      </c>
      <c r="K758" s="749" t="s">
        <v>791</v>
      </c>
      <c r="L758" s="752">
        <v>36.330000000000013</v>
      </c>
      <c r="M758" s="752">
        <v>60</v>
      </c>
      <c r="N758" s="753">
        <v>2179.8000000000006</v>
      </c>
    </row>
    <row r="759" spans="1:14" ht="14.4" customHeight="1" x14ac:dyDescent="0.3">
      <c r="A759" s="747" t="s">
        <v>588</v>
      </c>
      <c r="B759" s="748" t="s">
        <v>589</v>
      </c>
      <c r="C759" s="749" t="s">
        <v>615</v>
      </c>
      <c r="D759" s="750" t="s">
        <v>616</v>
      </c>
      <c r="E759" s="751">
        <v>50113001</v>
      </c>
      <c r="F759" s="750" t="s">
        <v>621</v>
      </c>
      <c r="G759" s="749" t="s">
        <v>622</v>
      </c>
      <c r="H759" s="749">
        <v>842703</v>
      </c>
      <c r="I759" s="749">
        <v>0</v>
      </c>
      <c r="J759" s="749" t="s">
        <v>1423</v>
      </c>
      <c r="K759" s="749" t="s">
        <v>590</v>
      </c>
      <c r="L759" s="752">
        <v>57.85</v>
      </c>
      <c r="M759" s="752">
        <v>2</v>
      </c>
      <c r="N759" s="753">
        <v>115.7</v>
      </c>
    </row>
    <row r="760" spans="1:14" ht="14.4" customHeight="1" x14ac:dyDescent="0.3">
      <c r="A760" s="747" t="s">
        <v>588</v>
      </c>
      <c r="B760" s="748" t="s">
        <v>589</v>
      </c>
      <c r="C760" s="749" t="s">
        <v>615</v>
      </c>
      <c r="D760" s="750" t="s">
        <v>616</v>
      </c>
      <c r="E760" s="751">
        <v>50113001</v>
      </c>
      <c r="F760" s="750" t="s">
        <v>621</v>
      </c>
      <c r="G760" s="749" t="s">
        <v>622</v>
      </c>
      <c r="H760" s="749">
        <v>51366</v>
      </c>
      <c r="I760" s="749">
        <v>51366</v>
      </c>
      <c r="J760" s="749" t="s">
        <v>794</v>
      </c>
      <c r="K760" s="749" t="s">
        <v>795</v>
      </c>
      <c r="L760" s="752">
        <v>171.60000004453104</v>
      </c>
      <c r="M760" s="752">
        <v>344</v>
      </c>
      <c r="N760" s="753">
        <v>59030.400015318679</v>
      </c>
    </row>
    <row r="761" spans="1:14" ht="14.4" customHeight="1" x14ac:dyDescent="0.3">
      <c r="A761" s="747" t="s">
        <v>588</v>
      </c>
      <c r="B761" s="748" t="s">
        <v>589</v>
      </c>
      <c r="C761" s="749" t="s">
        <v>615</v>
      </c>
      <c r="D761" s="750" t="s">
        <v>616</v>
      </c>
      <c r="E761" s="751">
        <v>50113001</v>
      </c>
      <c r="F761" s="750" t="s">
        <v>621</v>
      </c>
      <c r="G761" s="749" t="s">
        <v>622</v>
      </c>
      <c r="H761" s="749">
        <v>51367</v>
      </c>
      <c r="I761" s="749">
        <v>51367</v>
      </c>
      <c r="J761" s="749" t="s">
        <v>794</v>
      </c>
      <c r="K761" s="749" t="s">
        <v>1128</v>
      </c>
      <c r="L761" s="752">
        <v>92.949999999999974</v>
      </c>
      <c r="M761" s="752">
        <v>60</v>
      </c>
      <c r="N761" s="753">
        <v>5576.9999999999982</v>
      </c>
    </row>
    <row r="762" spans="1:14" ht="14.4" customHeight="1" x14ac:dyDescent="0.3">
      <c r="A762" s="747" t="s">
        <v>588</v>
      </c>
      <c r="B762" s="748" t="s">
        <v>589</v>
      </c>
      <c r="C762" s="749" t="s">
        <v>615</v>
      </c>
      <c r="D762" s="750" t="s">
        <v>616</v>
      </c>
      <c r="E762" s="751">
        <v>50113001</v>
      </c>
      <c r="F762" s="750" t="s">
        <v>621</v>
      </c>
      <c r="G762" s="749" t="s">
        <v>622</v>
      </c>
      <c r="H762" s="749">
        <v>51383</v>
      </c>
      <c r="I762" s="749">
        <v>51383</v>
      </c>
      <c r="J762" s="749" t="s">
        <v>794</v>
      </c>
      <c r="K762" s="749" t="s">
        <v>1129</v>
      </c>
      <c r="L762" s="752">
        <v>93.5</v>
      </c>
      <c r="M762" s="752">
        <v>149</v>
      </c>
      <c r="N762" s="753">
        <v>13931.5</v>
      </c>
    </row>
    <row r="763" spans="1:14" ht="14.4" customHeight="1" x14ac:dyDescent="0.3">
      <c r="A763" s="747" t="s">
        <v>588</v>
      </c>
      <c r="B763" s="748" t="s">
        <v>589</v>
      </c>
      <c r="C763" s="749" t="s">
        <v>615</v>
      </c>
      <c r="D763" s="750" t="s">
        <v>616</v>
      </c>
      <c r="E763" s="751">
        <v>50113001</v>
      </c>
      <c r="F763" s="750" t="s">
        <v>621</v>
      </c>
      <c r="G763" s="749" t="s">
        <v>622</v>
      </c>
      <c r="H763" s="749">
        <v>132082</v>
      </c>
      <c r="I763" s="749">
        <v>32082</v>
      </c>
      <c r="J763" s="749" t="s">
        <v>796</v>
      </c>
      <c r="K763" s="749" t="s">
        <v>797</v>
      </c>
      <c r="L763" s="752">
        <v>83.129999999999967</v>
      </c>
      <c r="M763" s="752">
        <v>2</v>
      </c>
      <c r="N763" s="753">
        <v>166.25999999999993</v>
      </c>
    </row>
    <row r="764" spans="1:14" ht="14.4" customHeight="1" x14ac:dyDescent="0.3">
      <c r="A764" s="747" t="s">
        <v>588</v>
      </c>
      <c r="B764" s="748" t="s">
        <v>589</v>
      </c>
      <c r="C764" s="749" t="s">
        <v>615</v>
      </c>
      <c r="D764" s="750" t="s">
        <v>616</v>
      </c>
      <c r="E764" s="751">
        <v>50113001</v>
      </c>
      <c r="F764" s="750" t="s">
        <v>621</v>
      </c>
      <c r="G764" s="749" t="s">
        <v>622</v>
      </c>
      <c r="H764" s="749">
        <v>193724</v>
      </c>
      <c r="I764" s="749">
        <v>93724</v>
      </c>
      <c r="J764" s="749" t="s">
        <v>1133</v>
      </c>
      <c r="K764" s="749" t="s">
        <v>1134</v>
      </c>
      <c r="L764" s="752">
        <v>68.329999999999984</v>
      </c>
      <c r="M764" s="752">
        <v>5</v>
      </c>
      <c r="N764" s="753">
        <v>341.64999999999992</v>
      </c>
    </row>
    <row r="765" spans="1:14" ht="14.4" customHeight="1" x14ac:dyDescent="0.3">
      <c r="A765" s="747" t="s">
        <v>588</v>
      </c>
      <c r="B765" s="748" t="s">
        <v>589</v>
      </c>
      <c r="C765" s="749" t="s">
        <v>615</v>
      </c>
      <c r="D765" s="750" t="s">
        <v>616</v>
      </c>
      <c r="E765" s="751">
        <v>50113001</v>
      </c>
      <c r="F765" s="750" t="s">
        <v>621</v>
      </c>
      <c r="G765" s="749" t="s">
        <v>622</v>
      </c>
      <c r="H765" s="749">
        <v>169671</v>
      </c>
      <c r="I765" s="749">
        <v>69671</v>
      </c>
      <c r="J765" s="749" t="s">
        <v>1424</v>
      </c>
      <c r="K765" s="749" t="s">
        <v>1425</v>
      </c>
      <c r="L765" s="752">
        <v>105.80999999999999</v>
      </c>
      <c r="M765" s="752">
        <v>2</v>
      </c>
      <c r="N765" s="753">
        <v>211.61999999999998</v>
      </c>
    </row>
    <row r="766" spans="1:14" ht="14.4" customHeight="1" x14ac:dyDescent="0.3">
      <c r="A766" s="747" t="s">
        <v>588</v>
      </c>
      <c r="B766" s="748" t="s">
        <v>589</v>
      </c>
      <c r="C766" s="749" t="s">
        <v>615</v>
      </c>
      <c r="D766" s="750" t="s">
        <v>616</v>
      </c>
      <c r="E766" s="751">
        <v>50113001</v>
      </c>
      <c r="F766" s="750" t="s">
        <v>621</v>
      </c>
      <c r="G766" s="749" t="s">
        <v>622</v>
      </c>
      <c r="H766" s="749">
        <v>100802</v>
      </c>
      <c r="I766" s="749">
        <v>1000</v>
      </c>
      <c r="J766" s="749" t="s">
        <v>808</v>
      </c>
      <c r="K766" s="749" t="s">
        <v>809</v>
      </c>
      <c r="L766" s="752">
        <v>76.391107127069432</v>
      </c>
      <c r="M766" s="752">
        <v>2</v>
      </c>
      <c r="N766" s="753">
        <v>152.78221425413886</v>
      </c>
    </row>
    <row r="767" spans="1:14" ht="14.4" customHeight="1" x14ac:dyDescent="0.3">
      <c r="A767" s="747" t="s">
        <v>588</v>
      </c>
      <c r="B767" s="748" t="s">
        <v>589</v>
      </c>
      <c r="C767" s="749" t="s">
        <v>615</v>
      </c>
      <c r="D767" s="750" t="s">
        <v>616</v>
      </c>
      <c r="E767" s="751">
        <v>50113001</v>
      </c>
      <c r="F767" s="750" t="s">
        <v>621</v>
      </c>
      <c r="G767" s="749" t="s">
        <v>622</v>
      </c>
      <c r="H767" s="749">
        <v>134824</v>
      </c>
      <c r="I767" s="749">
        <v>134824</v>
      </c>
      <c r="J767" s="749" t="s">
        <v>1136</v>
      </c>
      <c r="K767" s="749" t="s">
        <v>1137</v>
      </c>
      <c r="L767" s="752">
        <v>199.98</v>
      </c>
      <c r="M767" s="752">
        <v>8</v>
      </c>
      <c r="N767" s="753">
        <v>1599.84</v>
      </c>
    </row>
    <row r="768" spans="1:14" ht="14.4" customHeight="1" x14ac:dyDescent="0.3">
      <c r="A768" s="747" t="s">
        <v>588</v>
      </c>
      <c r="B768" s="748" t="s">
        <v>589</v>
      </c>
      <c r="C768" s="749" t="s">
        <v>615</v>
      </c>
      <c r="D768" s="750" t="s">
        <v>616</v>
      </c>
      <c r="E768" s="751">
        <v>50113001</v>
      </c>
      <c r="F768" s="750" t="s">
        <v>621</v>
      </c>
      <c r="G768" s="749" t="s">
        <v>622</v>
      </c>
      <c r="H768" s="749">
        <v>102486</v>
      </c>
      <c r="I768" s="749">
        <v>2486</v>
      </c>
      <c r="J768" s="749" t="s">
        <v>815</v>
      </c>
      <c r="K768" s="749" t="s">
        <v>816</v>
      </c>
      <c r="L768" s="752">
        <v>115.94000000000003</v>
      </c>
      <c r="M768" s="752">
        <v>1</v>
      </c>
      <c r="N768" s="753">
        <v>115.94000000000003</v>
      </c>
    </row>
    <row r="769" spans="1:14" ht="14.4" customHeight="1" x14ac:dyDescent="0.3">
      <c r="A769" s="747" t="s">
        <v>588</v>
      </c>
      <c r="B769" s="748" t="s">
        <v>589</v>
      </c>
      <c r="C769" s="749" t="s">
        <v>615</v>
      </c>
      <c r="D769" s="750" t="s">
        <v>616</v>
      </c>
      <c r="E769" s="751">
        <v>50113001</v>
      </c>
      <c r="F769" s="750" t="s">
        <v>621</v>
      </c>
      <c r="G769" s="749" t="s">
        <v>622</v>
      </c>
      <c r="H769" s="749">
        <v>107678</v>
      </c>
      <c r="I769" s="749">
        <v>107678</v>
      </c>
      <c r="J769" s="749" t="s">
        <v>817</v>
      </c>
      <c r="K769" s="749" t="s">
        <v>818</v>
      </c>
      <c r="L769" s="752">
        <v>459.8</v>
      </c>
      <c r="M769" s="752">
        <v>4</v>
      </c>
      <c r="N769" s="753">
        <v>1839.2</v>
      </c>
    </row>
    <row r="770" spans="1:14" ht="14.4" customHeight="1" x14ac:dyDescent="0.3">
      <c r="A770" s="747" t="s">
        <v>588</v>
      </c>
      <c r="B770" s="748" t="s">
        <v>589</v>
      </c>
      <c r="C770" s="749" t="s">
        <v>615</v>
      </c>
      <c r="D770" s="750" t="s">
        <v>616</v>
      </c>
      <c r="E770" s="751">
        <v>50113001</v>
      </c>
      <c r="F770" s="750" t="s">
        <v>621</v>
      </c>
      <c r="G770" s="749" t="s">
        <v>622</v>
      </c>
      <c r="H770" s="749">
        <v>100489</v>
      </c>
      <c r="I770" s="749">
        <v>489</v>
      </c>
      <c r="J770" s="749" t="s">
        <v>822</v>
      </c>
      <c r="K770" s="749" t="s">
        <v>1140</v>
      </c>
      <c r="L770" s="752">
        <v>41.899999999999984</v>
      </c>
      <c r="M770" s="752">
        <v>5</v>
      </c>
      <c r="N770" s="753">
        <v>209.49999999999991</v>
      </c>
    </row>
    <row r="771" spans="1:14" ht="14.4" customHeight="1" x14ac:dyDescent="0.3">
      <c r="A771" s="747" t="s">
        <v>588</v>
      </c>
      <c r="B771" s="748" t="s">
        <v>589</v>
      </c>
      <c r="C771" s="749" t="s">
        <v>615</v>
      </c>
      <c r="D771" s="750" t="s">
        <v>616</v>
      </c>
      <c r="E771" s="751">
        <v>50113001</v>
      </c>
      <c r="F771" s="750" t="s">
        <v>621</v>
      </c>
      <c r="G771" s="749" t="s">
        <v>622</v>
      </c>
      <c r="H771" s="749">
        <v>394072</v>
      </c>
      <c r="I771" s="749">
        <v>1000</v>
      </c>
      <c r="J771" s="749" t="s">
        <v>827</v>
      </c>
      <c r="K771" s="749" t="s">
        <v>590</v>
      </c>
      <c r="L771" s="752">
        <v>366.72337621906104</v>
      </c>
      <c r="M771" s="752">
        <v>1</v>
      </c>
      <c r="N771" s="753">
        <v>366.72337621906104</v>
      </c>
    </row>
    <row r="772" spans="1:14" ht="14.4" customHeight="1" x14ac:dyDescent="0.3">
      <c r="A772" s="747" t="s">
        <v>588</v>
      </c>
      <c r="B772" s="748" t="s">
        <v>589</v>
      </c>
      <c r="C772" s="749" t="s">
        <v>615</v>
      </c>
      <c r="D772" s="750" t="s">
        <v>616</v>
      </c>
      <c r="E772" s="751">
        <v>50113001</v>
      </c>
      <c r="F772" s="750" t="s">
        <v>621</v>
      </c>
      <c r="G772" s="749" t="s">
        <v>622</v>
      </c>
      <c r="H772" s="749">
        <v>119570</v>
      </c>
      <c r="I772" s="749">
        <v>19570</v>
      </c>
      <c r="J772" s="749" t="s">
        <v>1426</v>
      </c>
      <c r="K772" s="749" t="s">
        <v>1427</v>
      </c>
      <c r="L772" s="752">
        <v>126.73</v>
      </c>
      <c r="M772" s="752">
        <v>1</v>
      </c>
      <c r="N772" s="753">
        <v>126.73</v>
      </c>
    </row>
    <row r="773" spans="1:14" ht="14.4" customHeight="1" x14ac:dyDescent="0.3">
      <c r="A773" s="747" t="s">
        <v>588</v>
      </c>
      <c r="B773" s="748" t="s">
        <v>589</v>
      </c>
      <c r="C773" s="749" t="s">
        <v>615</v>
      </c>
      <c r="D773" s="750" t="s">
        <v>616</v>
      </c>
      <c r="E773" s="751">
        <v>50113001</v>
      </c>
      <c r="F773" s="750" t="s">
        <v>621</v>
      </c>
      <c r="G773" s="749" t="s">
        <v>638</v>
      </c>
      <c r="H773" s="749">
        <v>848895</v>
      </c>
      <c r="I773" s="749">
        <v>151056</v>
      </c>
      <c r="J773" s="749" t="s">
        <v>1428</v>
      </c>
      <c r="K773" s="749" t="s">
        <v>1429</v>
      </c>
      <c r="L773" s="752">
        <v>174.61</v>
      </c>
      <c r="M773" s="752">
        <v>1</v>
      </c>
      <c r="N773" s="753">
        <v>174.61</v>
      </c>
    </row>
    <row r="774" spans="1:14" ht="14.4" customHeight="1" x14ac:dyDescent="0.3">
      <c r="A774" s="747" t="s">
        <v>588</v>
      </c>
      <c r="B774" s="748" t="s">
        <v>589</v>
      </c>
      <c r="C774" s="749" t="s">
        <v>615</v>
      </c>
      <c r="D774" s="750" t="s">
        <v>616</v>
      </c>
      <c r="E774" s="751">
        <v>50113001</v>
      </c>
      <c r="F774" s="750" t="s">
        <v>621</v>
      </c>
      <c r="G774" s="749" t="s">
        <v>622</v>
      </c>
      <c r="H774" s="749">
        <v>109210</v>
      </c>
      <c r="I774" s="749">
        <v>9210</v>
      </c>
      <c r="J774" s="749" t="s">
        <v>1430</v>
      </c>
      <c r="K774" s="749" t="s">
        <v>1431</v>
      </c>
      <c r="L774" s="752">
        <v>292.18000000000018</v>
      </c>
      <c r="M774" s="752">
        <v>1</v>
      </c>
      <c r="N774" s="753">
        <v>292.18000000000018</v>
      </c>
    </row>
    <row r="775" spans="1:14" ht="14.4" customHeight="1" x14ac:dyDescent="0.3">
      <c r="A775" s="747" t="s">
        <v>588</v>
      </c>
      <c r="B775" s="748" t="s">
        <v>589</v>
      </c>
      <c r="C775" s="749" t="s">
        <v>615</v>
      </c>
      <c r="D775" s="750" t="s">
        <v>616</v>
      </c>
      <c r="E775" s="751">
        <v>50113001</v>
      </c>
      <c r="F775" s="750" t="s">
        <v>621</v>
      </c>
      <c r="G775" s="749" t="s">
        <v>638</v>
      </c>
      <c r="H775" s="749">
        <v>197125</v>
      </c>
      <c r="I775" s="749">
        <v>197125</v>
      </c>
      <c r="J775" s="749" t="s">
        <v>1432</v>
      </c>
      <c r="K775" s="749" t="s">
        <v>1433</v>
      </c>
      <c r="L775" s="752">
        <v>187</v>
      </c>
      <c r="M775" s="752">
        <v>2</v>
      </c>
      <c r="N775" s="753">
        <v>374</v>
      </c>
    </row>
    <row r="776" spans="1:14" ht="14.4" customHeight="1" x14ac:dyDescent="0.3">
      <c r="A776" s="747" t="s">
        <v>588</v>
      </c>
      <c r="B776" s="748" t="s">
        <v>589</v>
      </c>
      <c r="C776" s="749" t="s">
        <v>615</v>
      </c>
      <c r="D776" s="750" t="s">
        <v>616</v>
      </c>
      <c r="E776" s="751">
        <v>50113001</v>
      </c>
      <c r="F776" s="750" t="s">
        <v>621</v>
      </c>
      <c r="G776" s="749" t="s">
        <v>622</v>
      </c>
      <c r="H776" s="749">
        <v>188217</v>
      </c>
      <c r="I776" s="749">
        <v>88217</v>
      </c>
      <c r="J776" s="749" t="s">
        <v>838</v>
      </c>
      <c r="K776" s="749" t="s">
        <v>839</v>
      </c>
      <c r="L776" s="752">
        <v>126.7</v>
      </c>
      <c r="M776" s="752">
        <v>1</v>
      </c>
      <c r="N776" s="753">
        <v>126.7</v>
      </c>
    </row>
    <row r="777" spans="1:14" ht="14.4" customHeight="1" x14ac:dyDescent="0.3">
      <c r="A777" s="747" t="s">
        <v>588</v>
      </c>
      <c r="B777" s="748" t="s">
        <v>589</v>
      </c>
      <c r="C777" s="749" t="s">
        <v>615</v>
      </c>
      <c r="D777" s="750" t="s">
        <v>616</v>
      </c>
      <c r="E777" s="751">
        <v>50113001</v>
      </c>
      <c r="F777" s="750" t="s">
        <v>621</v>
      </c>
      <c r="G777" s="749" t="s">
        <v>638</v>
      </c>
      <c r="H777" s="749">
        <v>149909</v>
      </c>
      <c r="I777" s="749">
        <v>49909</v>
      </c>
      <c r="J777" s="749" t="s">
        <v>1434</v>
      </c>
      <c r="K777" s="749" t="s">
        <v>1435</v>
      </c>
      <c r="L777" s="752">
        <v>42.58</v>
      </c>
      <c r="M777" s="752">
        <v>1</v>
      </c>
      <c r="N777" s="753">
        <v>42.58</v>
      </c>
    </row>
    <row r="778" spans="1:14" ht="14.4" customHeight="1" x14ac:dyDescent="0.3">
      <c r="A778" s="747" t="s">
        <v>588</v>
      </c>
      <c r="B778" s="748" t="s">
        <v>589</v>
      </c>
      <c r="C778" s="749" t="s">
        <v>615</v>
      </c>
      <c r="D778" s="750" t="s">
        <v>616</v>
      </c>
      <c r="E778" s="751">
        <v>50113001</v>
      </c>
      <c r="F778" s="750" t="s">
        <v>621</v>
      </c>
      <c r="G778" s="749" t="s">
        <v>622</v>
      </c>
      <c r="H778" s="749">
        <v>147478</v>
      </c>
      <c r="I778" s="749">
        <v>47478</v>
      </c>
      <c r="J778" s="749" t="s">
        <v>846</v>
      </c>
      <c r="K778" s="749" t="s">
        <v>847</v>
      </c>
      <c r="L778" s="752">
        <v>86.020081581951729</v>
      </c>
      <c r="M778" s="752">
        <v>1</v>
      </c>
      <c r="N778" s="753">
        <v>86.020081581951729</v>
      </c>
    </row>
    <row r="779" spans="1:14" ht="14.4" customHeight="1" x14ac:dyDescent="0.3">
      <c r="A779" s="747" t="s">
        <v>588</v>
      </c>
      <c r="B779" s="748" t="s">
        <v>589</v>
      </c>
      <c r="C779" s="749" t="s">
        <v>615</v>
      </c>
      <c r="D779" s="750" t="s">
        <v>616</v>
      </c>
      <c r="E779" s="751">
        <v>50113001</v>
      </c>
      <c r="F779" s="750" t="s">
        <v>621</v>
      </c>
      <c r="G779" s="749" t="s">
        <v>622</v>
      </c>
      <c r="H779" s="749">
        <v>153536</v>
      </c>
      <c r="I779" s="749">
        <v>153536</v>
      </c>
      <c r="J779" s="749" t="s">
        <v>852</v>
      </c>
      <c r="K779" s="749" t="s">
        <v>853</v>
      </c>
      <c r="L779" s="752">
        <v>74.89</v>
      </c>
      <c r="M779" s="752">
        <v>1</v>
      </c>
      <c r="N779" s="753">
        <v>74.89</v>
      </c>
    </row>
    <row r="780" spans="1:14" ht="14.4" customHeight="1" x14ac:dyDescent="0.3">
      <c r="A780" s="747" t="s">
        <v>588</v>
      </c>
      <c r="B780" s="748" t="s">
        <v>589</v>
      </c>
      <c r="C780" s="749" t="s">
        <v>615</v>
      </c>
      <c r="D780" s="750" t="s">
        <v>616</v>
      </c>
      <c r="E780" s="751">
        <v>50113001</v>
      </c>
      <c r="F780" s="750" t="s">
        <v>621</v>
      </c>
      <c r="G780" s="749" t="s">
        <v>622</v>
      </c>
      <c r="H780" s="749">
        <v>67558</v>
      </c>
      <c r="I780" s="749">
        <v>67558</v>
      </c>
      <c r="J780" s="749" t="s">
        <v>854</v>
      </c>
      <c r="K780" s="749" t="s">
        <v>855</v>
      </c>
      <c r="L780" s="752">
        <v>27.428717835077396</v>
      </c>
      <c r="M780" s="752">
        <v>39</v>
      </c>
      <c r="N780" s="753">
        <v>1069.7199955680185</v>
      </c>
    </row>
    <row r="781" spans="1:14" ht="14.4" customHeight="1" x14ac:dyDescent="0.3">
      <c r="A781" s="747" t="s">
        <v>588</v>
      </c>
      <c r="B781" s="748" t="s">
        <v>589</v>
      </c>
      <c r="C781" s="749" t="s">
        <v>615</v>
      </c>
      <c r="D781" s="750" t="s">
        <v>616</v>
      </c>
      <c r="E781" s="751">
        <v>50113001</v>
      </c>
      <c r="F781" s="750" t="s">
        <v>621</v>
      </c>
      <c r="G781" s="749" t="s">
        <v>622</v>
      </c>
      <c r="H781" s="749">
        <v>196635</v>
      </c>
      <c r="I781" s="749">
        <v>96635</v>
      </c>
      <c r="J781" s="749" t="s">
        <v>1436</v>
      </c>
      <c r="K781" s="749" t="s">
        <v>1437</v>
      </c>
      <c r="L781" s="752">
        <v>111.72</v>
      </c>
      <c r="M781" s="752">
        <v>2</v>
      </c>
      <c r="N781" s="753">
        <v>223.44</v>
      </c>
    </row>
    <row r="782" spans="1:14" ht="14.4" customHeight="1" x14ac:dyDescent="0.3">
      <c r="A782" s="747" t="s">
        <v>588</v>
      </c>
      <c r="B782" s="748" t="s">
        <v>589</v>
      </c>
      <c r="C782" s="749" t="s">
        <v>615</v>
      </c>
      <c r="D782" s="750" t="s">
        <v>616</v>
      </c>
      <c r="E782" s="751">
        <v>50113001</v>
      </c>
      <c r="F782" s="750" t="s">
        <v>621</v>
      </c>
      <c r="G782" s="749" t="s">
        <v>622</v>
      </c>
      <c r="H782" s="749">
        <v>117992</v>
      </c>
      <c r="I782" s="749">
        <v>17992</v>
      </c>
      <c r="J782" s="749" t="s">
        <v>856</v>
      </c>
      <c r="K782" s="749" t="s">
        <v>857</v>
      </c>
      <c r="L782" s="752">
        <v>93.953333333333333</v>
      </c>
      <c r="M782" s="752">
        <v>6</v>
      </c>
      <c r="N782" s="753">
        <v>563.72</v>
      </c>
    </row>
    <row r="783" spans="1:14" ht="14.4" customHeight="1" x14ac:dyDescent="0.3">
      <c r="A783" s="747" t="s">
        <v>588</v>
      </c>
      <c r="B783" s="748" t="s">
        <v>589</v>
      </c>
      <c r="C783" s="749" t="s">
        <v>615</v>
      </c>
      <c r="D783" s="750" t="s">
        <v>616</v>
      </c>
      <c r="E783" s="751">
        <v>50113001</v>
      </c>
      <c r="F783" s="750" t="s">
        <v>621</v>
      </c>
      <c r="G783" s="749" t="s">
        <v>622</v>
      </c>
      <c r="H783" s="749">
        <v>100498</v>
      </c>
      <c r="I783" s="749">
        <v>498</v>
      </c>
      <c r="J783" s="749" t="s">
        <v>859</v>
      </c>
      <c r="K783" s="749" t="s">
        <v>860</v>
      </c>
      <c r="L783" s="752">
        <v>96.594864986700642</v>
      </c>
      <c r="M783" s="752">
        <v>292</v>
      </c>
      <c r="N783" s="753">
        <v>28205.700576116586</v>
      </c>
    </row>
    <row r="784" spans="1:14" ht="14.4" customHeight="1" x14ac:dyDescent="0.3">
      <c r="A784" s="747" t="s">
        <v>588</v>
      </c>
      <c r="B784" s="748" t="s">
        <v>589</v>
      </c>
      <c r="C784" s="749" t="s">
        <v>615</v>
      </c>
      <c r="D784" s="750" t="s">
        <v>616</v>
      </c>
      <c r="E784" s="751">
        <v>50113001</v>
      </c>
      <c r="F784" s="750" t="s">
        <v>621</v>
      </c>
      <c r="G784" s="749" t="s">
        <v>622</v>
      </c>
      <c r="H784" s="749">
        <v>987685</v>
      </c>
      <c r="I784" s="749">
        <v>0</v>
      </c>
      <c r="J784" s="749" t="s">
        <v>861</v>
      </c>
      <c r="K784" s="749" t="s">
        <v>590</v>
      </c>
      <c r="L784" s="752">
        <v>124.34</v>
      </c>
      <c r="M784" s="752">
        <v>2</v>
      </c>
      <c r="N784" s="753">
        <v>248.68</v>
      </c>
    </row>
    <row r="785" spans="1:14" ht="14.4" customHeight="1" x14ac:dyDescent="0.3">
      <c r="A785" s="747" t="s">
        <v>588</v>
      </c>
      <c r="B785" s="748" t="s">
        <v>589</v>
      </c>
      <c r="C785" s="749" t="s">
        <v>615</v>
      </c>
      <c r="D785" s="750" t="s">
        <v>616</v>
      </c>
      <c r="E785" s="751">
        <v>50113001</v>
      </c>
      <c r="F785" s="750" t="s">
        <v>621</v>
      </c>
      <c r="G785" s="749" t="s">
        <v>622</v>
      </c>
      <c r="H785" s="749">
        <v>166555</v>
      </c>
      <c r="I785" s="749">
        <v>66555</v>
      </c>
      <c r="J785" s="749" t="s">
        <v>862</v>
      </c>
      <c r="K785" s="749" t="s">
        <v>863</v>
      </c>
      <c r="L785" s="752">
        <v>117.11153846153844</v>
      </c>
      <c r="M785" s="752">
        <v>13</v>
      </c>
      <c r="N785" s="753">
        <v>1522.4499999999998</v>
      </c>
    </row>
    <row r="786" spans="1:14" ht="14.4" customHeight="1" x14ac:dyDescent="0.3">
      <c r="A786" s="747" t="s">
        <v>588</v>
      </c>
      <c r="B786" s="748" t="s">
        <v>589</v>
      </c>
      <c r="C786" s="749" t="s">
        <v>615</v>
      </c>
      <c r="D786" s="750" t="s">
        <v>616</v>
      </c>
      <c r="E786" s="751">
        <v>50113001</v>
      </c>
      <c r="F786" s="750" t="s">
        <v>621</v>
      </c>
      <c r="G786" s="749" t="s">
        <v>622</v>
      </c>
      <c r="H786" s="749">
        <v>215978</v>
      </c>
      <c r="I786" s="749">
        <v>215978</v>
      </c>
      <c r="J786" s="749" t="s">
        <v>862</v>
      </c>
      <c r="K786" s="749" t="s">
        <v>863</v>
      </c>
      <c r="L786" s="752">
        <v>116.61</v>
      </c>
      <c r="M786" s="752">
        <v>21</v>
      </c>
      <c r="N786" s="753">
        <v>2448.81</v>
      </c>
    </row>
    <row r="787" spans="1:14" ht="14.4" customHeight="1" x14ac:dyDescent="0.3">
      <c r="A787" s="747" t="s">
        <v>588</v>
      </c>
      <c r="B787" s="748" t="s">
        <v>589</v>
      </c>
      <c r="C787" s="749" t="s">
        <v>615</v>
      </c>
      <c r="D787" s="750" t="s">
        <v>616</v>
      </c>
      <c r="E787" s="751">
        <v>50113001</v>
      </c>
      <c r="F787" s="750" t="s">
        <v>621</v>
      </c>
      <c r="G787" s="749" t="s">
        <v>622</v>
      </c>
      <c r="H787" s="749">
        <v>102439</v>
      </c>
      <c r="I787" s="749">
        <v>2439</v>
      </c>
      <c r="J787" s="749" t="s">
        <v>1382</v>
      </c>
      <c r="K787" s="749" t="s">
        <v>1383</v>
      </c>
      <c r="L787" s="752">
        <v>282.63750000000005</v>
      </c>
      <c r="M787" s="752">
        <v>4</v>
      </c>
      <c r="N787" s="753">
        <v>1130.5500000000002</v>
      </c>
    </row>
    <row r="788" spans="1:14" ht="14.4" customHeight="1" x14ac:dyDescent="0.3">
      <c r="A788" s="747" t="s">
        <v>588</v>
      </c>
      <c r="B788" s="748" t="s">
        <v>589</v>
      </c>
      <c r="C788" s="749" t="s">
        <v>615</v>
      </c>
      <c r="D788" s="750" t="s">
        <v>616</v>
      </c>
      <c r="E788" s="751">
        <v>50113001</v>
      </c>
      <c r="F788" s="750" t="s">
        <v>621</v>
      </c>
      <c r="G788" s="749" t="s">
        <v>622</v>
      </c>
      <c r="H788" s="749">
        <v>190021</v>
      </c>
      <c r="I788" s="749">
        <v>90021</v>
      </c>
      <c r="J788" s="749" t="s">
        <v>1438</v>
      </c>
      <c r="K788" s="749" t="s">
        <v>1439</v>
      </c>
      <c r="L788" s="752">
        <v>0</v>
      </c>
      <c r="M788" s="752">
        <v>0</v>
      </c>
      <c r="N788" s="753">
        <v>0</v>
      </c>
    </row>
    <row r="789" spans="1:14" ht="14.4" customHeight="1" x14ac:dyDescent="0.3">
      <c r="A789" s="747" t="s">
        <v>588</v>
      </c>
      <c r="B789" s="748" t="s">
        <v>589</v>
      </c>
      <c r="C789" s="749" t="s">
        <v>615</v>
      </c>
      <c r="D789" s="750" t="s">
        <v>616</v>
      </c>
      <c r="E789" s="751">
        <v>50113001</v>
      </c>
      <c r="F789" s="750" t="s">
        <v>621</v>
      </c>
      <c r="G789" s="749" t="s">
        <v>622</v>
      </c>
      <c r="H789" s="749">
        <v>159750</v>
      </c>
      <c r="I789" s="749">
        <v>0</v>
      </c>
      <c r="J789" s="749" t="s">
        <v>1440</v>
      </c>
      <c r="K789" s="749" t="s">
        <v>1441</v>
      </c>
      <c r="L789" s="752">
        <v>23.07</v>
      </c>
      <c r="M789" s="752">
        <v>1</v>
      </c>
      <c r="N789" s="753">
        <v>23.07</v>
      </c>
    </row>
    <row r="790" spans="1:14" ht="14.4" customHeight="1" x14ac:dyDescent="0.3">
      <c r="A790" s="747" t="s">
        <v>588</v>
      </c>
      <c r="B790" s="748" t="s">
        <v>589</v>
      </c>
      <c r="C790" s="749" t="s">
        <v>615</v>
      </c>
      <c r="D790" s="750" t="s">
        <v>616</v>
      </c>
      <c r="E790" s="751">
        <v>50113001</v>
      </c>
      <c r="F790" s="750" t="s">
        <v>621</v>
      </c>
      <c r="G790" s="749" t="s">
        <v>622</v>
      </c>
      <c r="H790" s="749">
        <v>159749</v>
      </c>
      <c r="I790" s="749">
        <v>59749</v>
      </c>
      <c r="J790" s="749" t="s">
        <v>1442</v>
      </c>
      <c r="K790" s="749" t="s">
        <v>1420</v>
      </c>
      <c r="L790" s="752">
        <v>25.599999999999998</v>
      </c>
      <c r="M790" s="752">
        <v>1</v>
      </c>
      <c r="N790" s="753">
        <v>25.599999999999998</v>
      </c>
    </row>
    <row r="791" spans="1:14" ht="14.4" customHeight="1" x14ac:dyDescent="0.3">
      <c r="A791" s="747" t="s">
        <v>588</v>
      </c>
      <c r="B791" s="748" t="s">
        <v>589</v>
      </c>
      <c r="C791" s="749" t="s">
        <v>615</v>
      </c>
      <c r="D791" s="750" t="s">
        <v>616</v>
      </c>
      <c r="E791" s="751">
        <v>50113001</v>
      </c>
      <c r="F791" s="750" t="s">
        <v>621</v>
      </c>
      <c r="G791" s="749" t="s">
        <v>622</v>
      </c>
      <c r="H791" s="749">
        <v>100502</v>
      </c>
      <c r="I791" s="749">
        <v>502</v>
      </c>
      <c r="J791" s="749" t="s">
        <v>864</v>
      </c>
      <c r="K791" s="749" t="s">
        <v>865</v>
      </c>
      <c r="L791" s="752">
        <v>218.19000000000005</v>
      </c>
      <c r="M791" s="752">
        <v>3</v>
      </c>
      <c r="N791" s="753">
        <v>654.57000000000016</v>
      </c>
    </row>
    <row r="792" spans="1:14" ht="14.4" customHeight="1" x14ac:dyDescent="0.3">
      <c r="A792" s="747" t="s">
        <v>588</v>
      </c>
      <c r="B792" s="748" t="s">
        <v>589</v>
      </c>
      <c r="C792" s="749" t="s">
        <v>615</v>
      </c>
      <c r="D792" s="750" t="s">
        <v>616</v>
      </c>
      <c r="E792" s="751">
        <v>50113001</v>
      </c>
      <c r="F792" s="750" t="s">
        <v>621</v>
      </c>
      <c r="G792" s="749" t="s">
        <v>622</v>
      </c>
      <c r="H792" s="749">
        <v>102684</v>
      </c>
      <c r="I792" s="749">
        <v>2684</v>
      </c>
      <c r="J792" s="749" t="s">
        <v>864</v>
      </c>
      <c r="K792" s="749" t="s">
        <v>866</v>
      </c>
      <c r="L792" s="752">
        <v>73.79000000000002</v>
      </c>
      <c r="M792" s="752">
        <v>3</v>
      </c>
      <c r="N792" s="753">
        <v>221.37000000000006</v>
      </c>
    </row>
    <row r="793" spans="1:14" ht="14.4" customHeight="1" x14ac:dyDescent="0.3">
      <c r="A793" s="747" t="s">
        <v>588</v>
      </c>
      <c r="B793" s="748" t="s">
        <v>589</v>
      </c>
      <c r="C793" s="749" t="s">
        <v>615</v>
      </c>
      <c r="D793" s="750" t="s">
        <v>616</v>
      </c>
      <c r="E793" s="751">
        <v>50113001</v>
      </c>
      <c r="F793" s="750" t="s">
        <v>621</v>
      </c>
      <c r="G793" s="749" t="s">
        <v>590</v>
      </c>
      <c r="H793" s="749">
        <v>102592</v>
      </c>
      <c r="I793" s="749">
        <v>2592</v>
      </c>
      <c r="J793" s="749" t="s">
        <v>869</v>
      </c>
      <c r="K793" s="749" t="s">
        <v>870</v>
      </c>
      <c r="L793" s="752">
        <v>63.049999999999983</v>
      </c>
      <c r="M793" s="752">
        <v>1</v>
      </c>
      <c r="N793" s="753">
        <v>63.049999999999983</v>
      </c>
    </row>
    <row r="794" spans="1:14" ht="14.4" customHeight="1" x14ac:dyDescent="0.3">
      <c r="A794" s="747" t="s">
        <v>588</v>
      </c>
      <c r="B794" s="748" t="s">
        <v>589</v>
      </c>
      <c r="C794" s="749" t="s">
        <v>615</v>
      </c>
      <c r="D794" s="750" t="s">
        <v>616</v>
      </c>
      <c r="E794" s="751">
        <v>50113001</v>
      </c>
      <c r="F794" s="750" t="s">
        <v>621</v>
      </c>
      <c r="G794" s="749" t="s">
        <v>638</v>
      </c>
      <c r="H794" s="749">
        <v>184530</v>
      </c>
      <c r="I794" s="749">
        <v>200207</v>
      </c>
      <c r="J794" s="749" t="s">
        <v>1307</v>
      </c>
      <c r="K794" s="749" t="s">
        <v>1308</v>
      </c>
      <c r="L794" s="752">
        <v>75.69</v>
      </c>
      <c r="M794" s="752">
        <v>2</v>
      </c>
      <c r="N794" s="753">
        <v>151.38</v>
      </c>
    </row>
    <row r="795" spans="1:14" ht="14.4" customHeight="1" x14ac:dyDescent="0.3">
      <c r="A795" s="747" t="s">
        <v>588</v>
      </c>
      <c r="B795" s="748" t="s">
        <v>589</v>
      </c>
      <c r="C795" s="749" t="s">
        <v>615</v>
      </c>
      <c r="D795" s="750" t="s">
        <v>616</v>
      </c>
      <c r="E795" s="751">
        <v>50113001</v>
      </c>
      <c r="F795" s="750" t="s">
        <v>621</v>
      </c>
      <c r="G795" s="749" t="s">
        <v>622</v>
      </c>
      <c r="H795" s="749">
        <v>144849</v>
      </c>
      <c r="I795" s="749">
        <v>44849</v>
      </c>
      <c r="J795" s="749" t="s">
        <v>1443</v>
      </c>
      <c r="K795" s="749" t="s">
        <v>1444</v>
      </c>
      <c r="L795" s="752">
        <v>85.526666666666657</v>
      </c>
      <c r="M795" s="752">
        <v>3</v>
      </c>
      <c r="N795" s="753">
        <v>256.58</v>
      </c>
    </row>
    <row r="796" spans="1:14" ht="14.4" customHeight="1" x14ac:dyDescent="0.3">
      <c r="A796" s="747" t="s">
        <v>588</v>
      </c>
      <c r="B796" s="748" t="s">
        <v>589</v>
      </c>
      <c r="C796" s="749" t="s">
        <v>615</v>
      </c>
      <c r="D796" s="750" t="s">
        <v>616</v>
      </c>
      <c r="E796" s="751">
        <v>50113001</v>
      </c>
      <c r="F796" s="750" t="s">
        <v>621</v>
      </c>
      <c r="G796" s="749" t="s">
        <v>622</v>
      </c>
      <c r="H796" s="749">
        <v>194763</v>
      </c>
      <c r="I796" s="749">
        <v>94763</v>
      </c>
      <c r="J796" s="749" t="s">
        <v>1445</v>
      </c>
      <c r="K796" s="749" t="s">
        <v>1446</v>
      </c>
      <c r="L796" s="752">
        <v>83.8</v>
      </c>
      <c r="M796" s="752">
        <v>1</v>
      </c>
      <c r="N796" s="753">
        <v>83.8</v>
      </c>
    </row>
    <row r="797" spans="1:14" ht="14.4" customHeight="1" x14ac:dyDescent="0.3">
      <c r="A797" s="747" t="s">
        <v>588</v>
      </c>
      <c r="B797" s="748" t="s">
        <v>589</v>
      </c>
      <c r="C797" s="749" t="s">
        <v>615</v>
      </c>
      <c r="D797" s="750" t="s">
        <v>616</v>
      </c>
      <c r="E797" s="751">
        <v>50113001</v>
      </c>
      <c r="F797" s="750" t="s">
        <v>621</v>
      </c>
      <c r="G797" s="749" t="s">
        <v>622</v>
      </c>
      <c r="H797" s="749">
        <v>100527</v>
      </c>
      <c r="I797" s="749">
        <v>527</v>
      </c>
      <c r="J797" s="749" t="s">
        <v>1447</v>
      </c>
      <c r="K797" s="749" t="s">
        <v>1448</v>
      </c>
      <c r="L797" s="752">
        <v>121.56</v>
      </c>
      <c r="M797" s="752">
        <v>1</v>
      </c>
      <c r="N797" s="753">
        <v>121.56</v>
      </c>
    </row>
    <row r="798" spans="1:14" ht="14.4" customHeight="1" x14ac:dyDescent="0.3">
      <c r="A798" s="747" t="s">
        <v>588</v>
      </c>
      <c r="B798" s="748" t="s">
        <v>589</v>
      </c>
      <c r="C798" s="749" t="s">
        <v>615</v>
      </c>
      <c r="D798" s="750" t="s">
        <v>616</v>
      </c>
      <c r="E798" s="751">
        <v>50113001</v>
      </c>
      <c r="F798" s="750" t="s">
        <v>621</v>
      </c>
      <c r="G798" s="749" t="s">
        <v>622</v>
      </c>
      <c r="H798" s="749">
        <v>110086</v>
      </c>
      <c r="I798" s="749">
        <v>10086</v>
      </c>
      <c r="J798" s="749" t="s">
        <v>1159</v>
      </c>
      <c r="K798" s="749" t="s">
        <v>1160</v>
      </c>
      <c r="L798" s="752">
        <v>1592.8</v>
      </c>
      <c r="M798" s="752">
        <v>4</v>
      </c>
      <c r="N798" s="753">
        <v>6371.2</v>
      </c>
    </row>
    <row r="799" spans="1:14" ht="14.4" customHeight="1" x14ac:dyDescent="0.3">
      <c r="A799" s="747" t="s">
        <v>588</v>
      </c>
      <c r="B799" s="748" t="s">
        <v>589</v>
      </c>
      <c r="C799" s="749" t="s">
        <v>615</v>
      </c>
      <c r="D799" s="750" t="s">
        <v>616</v>
      </c>
      <c r="E799" s="751">
        <v>50113001</v>
      </c>
      <c r="F799" s="750" t="s">
        <v>621</v>
      </c>
      <c r="G799" s="749" t="s">
        <v>622</v>
      </c>
      <c r="H799" s="749">
        <v>100536</v>
      </c>
      <c r="I799" s="749">
        <v>536</v>
      </c>
      <c r="J799" s="749" t="s">
        <v>1449</v>
      </c>
      <c r="K799" s="749" t="s">
        <v>628</v>
      </c>
      <c r="L799" s="752">
        <v>140.94285714285715</v>
      </c>
      <c r="M799" s="752">
        <v>21</v>
      </c>
      <c r="N799" s="753">
        <v>2959.8</v>
      </c>
    </row>
    <row r="800" spans="1:14" ht="14.4" customHeight="1" x14ac:dyDescent="0.3">
      <c r="A800" s="747" t="s">
        <v>588</v>
      </c>
      <c r="B800" s="748" t="s">
        <v>589</v>
      </c>
      <c r="C800" s="749" t="s">
        <v>615</v>
      </c>
      <c r="D800" s="750" t="s">
        <v>616</v>
      </c>
      <c r="E800" s="751">
        <v>50113001</v>
      </c>
      <c r="F800" s="750" t="s">
        <v>621</v>
      </c>
      <c r="G800" s="749" t="s">
        <v>638</v>
      </c>
      <c r="H800" s="749">
        <v>155823</v>
      </c>
      <c r="I800" s="749">
        <v>55823</v>
      </c>
      <c r="J800" s="749" t="s">
        <v>878</v>
      </c>
      <c r="K800" s="749" t="s">
        <v>880</v>
      </c>
      <c r="L800" s="752">
        <v>33.868571428571428</v>
      </c>
      <c r="M800" s="752">
        <v>7</v>
      </c>
      <c r="N800" s="753">
        <v>237.07999999999998</v>
      </c>
    </row>
    <row r="801" spans="1:14" ht="14.4" customHeight="1" x14ac:dyDescent="0.3">
      <c r="A801" s="747" t="s">
        <v>588</v>
      </c>
      <c r="B801" s="748" t="s">
        <v>589</v>
      </c>
      <c r="C801" s="749" t="s">
        <v>615</v>
      </c>
      <c r="D801" s="750" t="s">
        <v>616</v>
      </c>
      <c r="E801" s="751">
        <v>50113001</v>
      </c>
      <c r="F801" s="750" t="s">
        <v>621</v>
      </c>
      <c r="G801" s="749" t="s">
        <v>638</v>
      </c>
      <c r="H801" s="749">
        <v>155824</v>
      </c>
      <c r="I801" s="749">
        <v>55824</v>
      </c>
      <c r="J801" s="749" t="s">
        <v>878</v>
      </c>
      <c r="K801" s="749" t="s">
        <v>881</v>
      </c>
      <c r="L801" s="752">
        <v>53.475162025447432</v>
      </c>
      <c r="M801" s="752">
        <v>305</v>
      </c>
      <c r="N801" s="753">
        <v>16309.924417761467</v>
      </c>
    </row>
    <row r="802" spans="1:14" ht="14.4" customHeight="1" x14ac:dyDescent="0.3">
      <c r="A802" s="747" t="s">
        <v>588</v>
      </c>
      <c r="B802" s="748" t="s">
        <v>589</v>
      </c>
      <c r="C802" s="749" t="s">
        <v>615</v>
      </c>
      <c r="D802" s="750" t="s">
        <v>616</v>
      </c>
      <c r="E802" s="751">
        <v>50113001</v>
      </c>
      <c r="F802" s="750" t="s">
        <v>621</v>
      </c>
      <c r="G802" s="749" t="s">
        <v>638</v>
      </c>
      <c r="H802" s="749">
        <v>126786</v>
      </c>
      <c r="I802" s="749">
        <v>26786</v>
      </c>
      <c r="J802" s="749" t="s">
        <v>1309</v>
      </c>
      <c r="K802" s="749" t="s">
        <v>1310</v>
      </c>
      <c r="L802" s="752">
        <v>406.33545454545458</v>
      </c>
      <c r="M802" s="752">
        <v>11</v>
      </c>
      <c r="N802" s="753">
        <v>4469.6900000000005</v>
      </c>
    </row>
    <row r="803" spans="1:14" ht="14.4" customHeight="1" x14ac:dyDescent="0.3">
      <c r="A803" s="747" t="s">
        <v>588</v>
      </c>
      <c r="B803" s="748" t="s">
        <v>589</v>
      </c>
      <c r="C803" s="749" t="s">
        <v>615</v>
      </c>
      <c r="D803" s="750" t="s">
        <v>616</v>
      </c>
      <c r="E803" s="751">
        <v>50113001</v>
      </c>
      <c r="F803" s="750" t="s">
        <v>621</v>
      </c>
      <c r="G803" s="749" t="s">
        <v>622</v>
      </c>
      <c r="H803" s="749">
        <v>162579</v>
      </c>
      <c r="I803" s="749">
        <v>162579</v>
      </c>
      <c r="J803" s="749" t="s">
        <v>1450</v>
      </c>
      <c r="K803" s="749" t="s">
        <v>1451</v>
      </c>
      <c r="L803" s="752">
        <v>50.49</v>
      </c>
      <c r="M803" s="752">
        <v>2</v>
      </c>
      <c r="N803" s="753">
        <v>100.98</v>
      </c>
    </row>
    <row r="804" spans="1:14" ht="14.4" customHeight="1" x14ac:dyDescent="0.3">
      <c r="A804" s="747" t="s">
        <v>588</v>
      </c>
      <c r="B804" s="748" t="s">
        <v>589</v>
      </c>
      <c r="C804" s="749" t="s">
        <v>615</v>
      </c>
      <c r="D804" s="750" t="s">
        <v>616</v>
      </c>
      <c r="E804" s="751">
        <v>50113001</v>
      </c>
      <c r="F804" s="750" t="s">
        <v>621</v>
      </c>
      <c r="G804" s="749" t="s">
        <v>622</v>
      </c>
      <c r="H804" s="749">
        <v>100876</v>
      </c>
      <c r="I804" s="749">
        <v>876</v>
      </c>
      <c r="J804" s="749" t="s">
        <v>1167</v>
      </c>
      <c r="K804" s="749" t="s">
        <v>1168</v>
      </c>
      <c r="L804" s="752">
        <v>66.329999999999984</v>
      </c>
      <c r="M804" s="752">
        <v>2</v>
      </c>
      <c r="N804" s="753">
        <v>132.65999999999997</v>
      </c>
    </row>
    <row r="805" spans="1:14" ht="14.4" customHeight="1" x14ac:dyDescent="0.3">
      <c r="A805" s="747" t="s">
        <v>588</v>
      </c>
      <c r="B805" s="748" t="s">
        <v>589</v>
      </c>
      <c r="C805" s="749" t="s">
        <v>615</v>
      </c>
      <c r="D805" s="750" t="s">
        <v>616</v>
      </c>
      <c r="E805" s="751">
        <v>50113001</v>
      </c>
      <c r="F805" s="750" t="s">
        <v>621</v>
      </c>
      <c r="G805" s="749" t="s">
        <v>638</v>
      </c>
      <c r="H805" s="749">
        <v>850729</v>
      </c>
      <c r="I805" s="749">
        <v>157875</v>
      </c>
      <c r="J805" s="749" t="s">
        <v>1175</v>
      </c>
      <c r="K805" s="749" t="s">
        <v>1176</v>
      </c>
      <c r="L805" s="752">
        <v>267.21813953488368</v>
      </c>
      <c r="M805" s="752">
        <v>43</v>
      </c>
      <c r="N805" s="753">
        <v>11490.38</v>
      </c>
    </row>
    <row r="806" spans="1:14" ht="14.4" customHeight="1" x14ac:dyDescent="0.3">
      <c r="A806" s="747" t="s">
        <v>588</v>
      </c>
      <c r="B806" s="748" t="s">
        <v>589</v>
      </c>
      <c r="C806" s="749" t="s">
        <v>615</v>
      </c>
      <c r="D806" s="750" t="s">
        <v>616</v>
      </c>
      <c r="E806" s="751">
        <v>50113001</v>
      </c>
      <c r="F806" s="750" t="s">
        <v>621</v>
      </c>
      <c r="G806" s="749" t="s">
        <v>622</v>
      </c>
      <c r="H806" s="749">
        <v>197702</v>
      </c>
      <c r="I806" s="749">
        <v>97702</v>
      </c>
      <c r="J806" s="749" t="s">
        <v>1452</v>
      </c>
      <c r="K806" s="749" t="s">
        <v>1453</v>
      </c>
      <c r="L806" s="752">
        <v>42.230000000000004</v>
      </c>
      <c r="M806" s="752">
        <v>1</v>
      </c>
      <c r="N806" s="753">
        <v>42.230000000000004</v>
      </c>
    </row>
    <row r="807" spans="1:14" ht="14.4" customHeight="1" x14ac:dyDescent="0.3">
      <c r="A807" s="747" t="s">
        <v>588</v>
      </c>
      <c r="B807" s="748" t="s">
        <v>589</v>
      </c>
      <c r="C807" s="749" t="s">
        <v>615</v>
      </c>
      <c r="D807" s="750" t="s">
        <v>616</v>
      </c>
      <c r="E807" s="751">
        <v>50113001</v>
      </c>
      <c r="F807" s="750" t="s">
        <v>621</v>
      </c>
      <c r="G807" s="749" t="s">
        <v>622</v>
      </c>
      <c r="H807" s="749">
        <v>100269</v>
      </c>
      <c r="I807" s="749">
        <v>269</v>
      </c>
      <c r="J807" s="749" t="s">
        <v>887</v>
      </c>
      <c r="K807" s="749" t="s">
        <v>694</v>
      </c>
      <c r="L807" s="752">
        <v>40.779999999999994</v>
      </c>
      <c r="M807" s="752">
        <v>1</v>
      </c>
      <c r="N807" s="753">
        <v>40.779999999999994</v>
      </c>
    </row>
    <row r="808" spans="1:14" ht="14.4" customHeight="1" x14ac:dyDescent="0.3">
      <c r="A808" s="747" t="s">
        <v>588</v>
      </c>
      <c r="B808" s="748" t="s">
        <v>589</v>
      </c>
      <c r="C808" s="749" t="s">
        <v>615</v>
      </c>
      <c r="D808" s="750" t="s">
        <v>616</v>
      </c>
      <c r="E808" s="751">
        <v>50113001</v>
      </c>
      <c r="F808" s="750" t="s">
        <v>621</v>
      </c>
      <c r="G808" s="749" t="s">
        <v>638</v>
      </c>
      <c r="H808" s="749">
        <v>210565</v>
      </c>
      <c r="I808" s="749">
        <v>210565</v>
      </c>
      <c r="J808" s="749" t="s">
        <v>888</v>
      </c>
      <c r="K808" s="749" t="s">
        <v>889</v>
      </c>
      <c r="L808" s="752">
        <v>225.74</v>
      </c>
      <c r="M808" s="752">
        <v>1</v>
      </c>
      <c r="N808" s="753">
        <v>225.74</v>
      </c>
    </row>
    <row r="809" spans="1:14" ht="14.4" customHeight="1" x14ac:dyDescent="0.3">
      <c r="A809" s="747" t="s">
        <v>588</v>
      </c>
      <c r="B809" s="748" t="s">
        <v>589</v>
      </c>
      <c r="C809" s="749" t="s">
        <v>615</v>
      </c>
      <c r="D809" s="750" t="s">
        <v>616</v>
      </c>
      <c r="E809" s="751">
        <v>50113001</v>
      </c>
      <c r="F809" s="750" t="s">
        <v>621</v>
      </c>
      <c r="G809" s="749" t="s">
        <v>590</v>
      </c>
      <c r="H809" s="749">
        <v>992654</v>
      </c>
      <c r="I809" s="749">
        <v>211462</v>
      </c>
      <c r="J809" s="749" t="s">
        <v>890</v>
      </c>
      <c r="K809" s="749" t="s">
        <v>891</v>
      </c>
      <c r="L809" s="752">
        <v>111.27999999999996</v>
      </c>
      <c r="M809" s="752">
        <v>1</v>
      </c>
      <c r="N809" s="753">
        <v>111.27999999999996</v>
      </c>
    </row>
    <row r="810" spans="1:14" ht="14.4" customHeight="1" x14ac:dyDescent="0.3">
      <c r="A810" s="747" t="s">
        <v>588</v>
      </c>
      <c r="B810" s="748" t="s">
        <v>589</v>
      </c>
      <c r="C810" s="749" t="s">
        <v>615</v>
      </c>
      <c r="D810" s="750" t="s">
        <v>616</v>
      </c>
      <c r="E810" s="751">
        <v>50113001</v>
      </c>
      <c r="F810" s="750" t="s">
        <v>621</v>
      </c>
      <c r="G810" s="749" t="s">
        <v>638</v>
      </c>
      <c r="H810" s="749">
        <v>844651</v>
      </c>
      <c r="I810" s="749">
        <v>101205</v>
      </c>
      <c r="J810" s="749" t="s">
        <v>893</v>
      </c>
      <c r="K810" s="749" t="s">
        <v>662</v>
      </c>
      <c r="L810" s="752">
        <v>86.680000000000021</v>
      </c>
      <c r="M810" s="752">
        <v>3</v>
      </c>
      <c r="N810" s="753">
        <v>260.04000000000008</v>
      </c>
    </row>
    <row r="811" spans="1:14" ht="14.4" customHeight="1" x14ac:dyDescent="0.3">
      <c r="A811" s="747" t="s">
        <v>588</v>
      </c>
      <c r="B811" s="748" t="s">
        <v>589</v>
      </c>
      <c r="C811" s="749" t="s">
        <v>615</v>
      </c>
      <c r="D811" s="750" t="s">
        <v>616</v>
      </c>
      <c r="E811" s="751">
        <v>50113001</v>
      </c>
      <c r="F811" s="750" t="s">
        <v>621</v>
      </c>
      <c r="G811" s="749" t="s">
        <v>622</v>
      </c>
      <c r="H811" s="749">
        <v>191731</v>
      </c>
      <c r="I811" s="749">
        <v>91731</v>
      </c>
      <c r="J811" s="749" t="s">
        <v>897</v>
      </c>
      <c r="K811" s="749" t="s">
        <v>898</v>
      </c>
      <c r="L811" s="752">
        <v>3918.2100000000005</v>
      </c>
      <c r="M811" s="752">
        <v>6</v>
      </c>
      <c r="N811" s="753">
        <v>23509.260000000002</v>
      </c>
    </row>
    <row r="812" spans="1:14" ht="14.4" customHeight="1" x14ac:dyDescent="0.3">
      <c r="A812" s="747" t="s">
        <v>588</v>
      </c>
      <c r="B812" s="748" t="s">
        <v>589</v>
      </c>
      <c r="C812" s="749" t="s">
        <v>615</v>
      </c>
      <c r="D812" s="750" t="s">
        <v>616</v>
      </c>
      <c r="E812" s="751">
        <v>50113001</v>
      </c>
      <c r="F812" s="750" t="s">
        <v>621</v>
      </c>
      <c r="G812" s="749" t="s">
        <v>622</v>
      </c>
      <c r="H812" s="749">
        <v>113373</v>
      </c>
      <c r="I812" s="749">
        <v>154858</v>
      </c>
      <c r="J812" s="749" t="s">
        <v>1454</v>
      </c>
      <c r="K812" s="749" t="s">
        <v>1455</v>
      </c>
      <c r="L812" s="752">
        <v>257.89999999999998</v>
      </c>
      <c r="M812" s="752">
        <v>1</v>
      </c>
      <c r="N812" s="753">
        <v>257.89999999999998</v>
      </c>
    </row>
    <row r="813" spans="1:14" ht="14.4" customHeight="1" x14ac:dyDescent="0.3">
      <c r="A813" s="747" t="s">
        <v>588</v>
      </c>
      <c r="B813" s="748" t="s">
        <v>589</v>
      </c>
      <c r="C813" s="749" t="s">
        <v>615</v>
      </c>
      <c r="D813" s="750" t="s">
        <v>616</v>
      </c>
      <c r="E813" s="751">
        <v>50113001</v>
      </c>
      <c r="F813" s="750" t="s">
        <v>621</v>
      </c>
      <c r="G813" s="749" t="s">
        <v>638</v>
      </c>
      <c r="H813" s="749">
        <v>193969</v>
      </c>
      <c r="I813" s="749">
        <v>93969</v>
      </c>
      <c r="J813" s="749" t="s">
        <v>1185</v>
      </c>
      <c r="K813" s="749" t="s">
        <v>1456</v>
      </c>
      <c r="L813" s="752">
        <v>67.110000000000014</v>
      </c>
      <c r="M813" s="752">
        <v>3</v>
      </c>
      <c r="N813" s="753">
        <v>201.33000000000004</v>
      </c>
    </row>
    <row r="814" spans="1:14" ht="14.4" customHeight="1" x14ac:dyDescent="0.3">
      <c r="A814" s="747" t="s">
        <v>588</v>
      </c>
      <c r="B814" s="748" t="s">
        <v>589</v>
      </c>
      <c r="C814" s="749" t="s">
        <v>615</v>
      </c>
      <c r="D814" s="750" t="s">
        <v>616</v>
      </c>
      <c r="E814" s="751">
        <v>50113001</v>
      </c>
      <c r="F814" s="750" t="s">
        <v>621</v>
      </c>
      <c r="G814" s="749" t="s">
        <v>638</v>
      </c>
      <c r="H814" s="749">
        <v>113281</v>
      </c>
      <c r="I814" s="749">
        <v>13281</v>
      </c>
      <c r="J814" s="749" t="s">
        <v>1321</v>
      </c>
      <c r="K814" s="749" t="s">
        <v>1322</v>
      </c>
      <c r="L814" s="752">
        <v>48.4</v>
      </c>
      <c r="M814" s="752">
        <v>3</v>
      </c>
      <c r="N814" s="753">
        <v>145.19999999999999</v>
      </c>
    </row>
    <row r="815" spans="1:14" ht="14.4" customHeight="1" x14ac:dyDescent="0.3">
      <c r="A815" s="747" t="s">
        <v>588</v>
      </c>
      <c r="B815" s="748" t="s">
        <v>589</v>
      </c>
      <c r="C815" s="749" t="s">
        <v>615</v>
      </c>
      <c r="D815" s="750" t="s">
        <v>616</v>
      </c>
      <c r="E815" s="751">
        <v>50113001</v>
      </c>
      <c r="F815" s="750" t="s">
        <v>621</v>
      </c>
      <c r="G815" s="749" t="s">
        <v>622</v>
      </c>
      <c r="H815" s="749">
        <v>159357</v>
      </c>
      <c r="I815" s="749">
        <v>59357</v>
      </c>
      <c r="J815" s="749" t="s">
        <v>1457</v>
      </c>
      <c r="K815" s="749" t="s">
        <v>1458</v>
      </c>
      <c r="L815" s="752">
        <v>188.87999999999997</v>
      </c>
      <c r="M815" s="752">
        <v>60</v>
      </c>
      <c r="N815" s="753">
        <v>11332.799999999997</v>
      </c>
    </row>
    <row r="816" spans="1:14" ht="14.4" customHeight="1" x14ac:dyDescent="0.3">
      <c r="A816" s="747" t="s">
        <v>588</v>
      </c>
      <c r="B816" s="748" t="s">
        <v>589</v>
      </c>
      <c r="C816" s="749" t="s">
        <v>615</v>
      </c>
      <c r="D816" s="750" t="s">
        <v>616</v>
      </c>
      <c r="E816" s="751">
        <v>50113001</v>
      </c>
      <c r="F816" s="750" t="s">
        <v>621</v>
      </c>
      <c r="G816" s="749" t="s">
        <v>590</v>
      </c>
      <c r="H816" s="749">
        <v>848925</v>
      </c>
      <c r="I816" s="749">
        <v>148068</v>
      </c>
      <c r="J816" s="749" t="s">
        <v>1325</v>
      </c>
      <c r="K816" s="749" t="s">
        <v>825</v>
      </c>
      <c r="L816" s="752">
        <v>69.849999999999994</v>
      </c>
      <c r="M816" s="752">
        <v>1</v>
      </c>
      <c r="N816" s="753">
        <v>69.849999999999994</v>
      </c>
    </row>
    <row r="817" spans="1:14" ht="14.4" customHeight="1" x14ac:dyDescent="0.3">
      <c r="A817" s="747" t="s">
        <v>588</v>
      </c>
      <c r="B817" s="748" t="s">
        <v>589</v>
      </c>
      <c r="C817" s="749" t="s">
        <v>615</v>
      </c>
      <c r="D817" s="750" t="s">
        <v>616</v>
      </c>
      <c r="E817" s="751">
        <v>50113001</v>
      </c>
      <c r="F817" s="750" t="s">
        <v>621</v>
      </c>
      <c r="G817" s="749" t="s">
        <v>622</v>
      </c>
      <c r="H817" s="749">
        <v>191032</v>
      </c>
      <c r="I817" s="749">
        <v>91032</v>
      </c>
      <c r="J817" s="749" t="s">
        <v>909</v>
      </c>
      <c r="K817" s="749" t="s">
        <v>910</v>
      </c>
      <c r="L817" s="752">
        <v>29.99</v>
      </c>
      <c r="M817" s="752">
        <v>1</v>
      </c>
      <c r="N817" s="753">
        <v>29.99</v>
      </c>
    </row>
    <row r="818" spans="1:14" ht="14.4" customHeight="1" x14ac:dyDescent="0.3">
      <c r="A818" s="747" t="s">
        <v>588</v>
      </c>
      <c r="B818" s="748" t="s">
        <v>589</v>
      </c>
      <c r="C818" s="749" t="s">
        <v>615</v>
      </c>
      <c r="D818" s="750" t="s">
        <v>616</v>
      </c>
      <c r="E818" s="751">
        <v>50113001</v>
      </c>
      <c r="F818" s="750" t="s">
        <v>621</v>
      </c>
      <c r="G818" s="749" t="s">
        <v>622</v>
      </c>
      <c r="H818" s="749">
        <v>145961</v>
      </c>
      <c r="I818" s="749">
        <v>45961</v>
      </c>
      <c r="J818" s="749" t="s">
        <v>1459</v>
      </c>
      <c r="K818" s="749" t="s">
        <v>1460</v>
      </c>
      <c r="L818" s="752">
        <v>481.39</v>
      </c>
      <c r="M818" s="752">
        <v>1</v>
      </c>
      <c r="N818" s="753">
        <v>481.39</v>
      </c>
    </row>
    <row r="819" spans="1:14" ht="14.4" customHeight="1" x14ac:dyDescent="0.3">
      <c r="A819" s="747" t="s">
        <v>588</v>
      </c>
      <c r="B819" s="748" t="s">
        <v>589</v>
      </c>
      <c r="C819" s="749" t="s">
        <v>615</v>
      </c>
      <c r="D819" s="750" t="s">
        <v>616</v>
      </c>
      <c r="E819" s="751">
        <v>50113001</v>
      </c>
      <c r="F819" s="750" t="s">
        <v>621</v>
      </c>
      <c r="G819" s="749" t="s">
        <v>590</v>
      </c>
      <c r="H819" s="749">
        <v>153077</v>
      </c>
      <c r="I819" s="749">
        <v>53077</v>
      </c>
      <c r="J819" s="749" t="s">
        <v>1461</v>
      </c>
      <c r="K819" s="749" t="s">
        <v>1462</v>
      </c>
      <c r="L819" s="752">
        <v>317.61</v>
      </c>
      <c r="M819" s="752">
        <v>1</v>
      </c>
      <c r="N819" s="753">
        <v>317.61</v>
      </c>
    </row>
    <row r="820" spans="1:14" ht="14.4" customHeight="1" x14ac:dyDescent="0.3">
      <c r="A820" s="747" t="s">
        <v>588</v>
      </c>
      <c r="B820" s="748" t="s">
        <v>589</v>
      </c>
      <c r="C820" s="749" t="s">
        <v>615</v>
      </c>
      <c r="D820" s="750" t="s">
        <v>616</v>
      </c>
      <c r="E820" s="751">
        <v>50113001</v>
      </c>
      <c r="F820" s="750" t="s">
        <v>621</v>
      </c>
      <c r="G820" s="749" t="s">
        <v>638</v>
      </c>
      <c r="H820" s="749">
        <v>191922</v>
      </c>
      <c r="I820" s="749">
        <v>191922</v>
      </c>
      <c r="J820" s="749" t="s">
        <v>1463</v>
      </c>
      <c r="K820" s="749" t="s">
        <v>1464</v>
      </c>
      <c r="L820" s="752">
        <v>93.070000000000007</v>
      </c>
      <c r="M820" s="752">
        <v>1</v>
      </c>
      <c r="N820" s="753">
        <v>93.070000000000007</v>
      </c>
    </row>
    <row r="821" spans="1:14" ht="14.4" customHeight="1" x14ac:dyDescent="0.3">
      <c r="A821" s="747" t="s">
        <v>588</v>
      </c>
      <c r="B821" s="748" t="s">
        <v>589</v>
      </c>
      <c r="C821" s="749" t="s">
        <v>615</v>
      </c>
      <c r="D821" s="750" t="s">
        <v>616</v>
      </c>
      <c r="E821" s="751">
        <v>50113001</v>
      </c>
      <c r="F821" s="750" t="s">
        <v>621</v>
      </c>
      <c r="G821" s="749" t="s">
        <v>622</v>
      </c>
      <c r="H821" s="749">
        <v>159940</v>
      </c>
      <c r="I821" s="749">
        <v>59940</v>
      </c>
      <c r="J821" s="749" t="s">
        <v>1465</v>
      </c>
      <c r="K821" s="749" t="s">
        <v>1466</v>
      </c>
      <c r="L821" s="752">
        <v>106.25</v>
      </c>
      <c r="M821" s="752">
        <v>1</v>
      </c>
      <c r="N821" s="753">
        <v>106.25</v>
      </c>
    </row>
    <row r="822" spans="1:14" ht="14.4" customHeight="1" x14ac:dyDescent="0.3">
      <c r="A822" s="747" t="s">
        <v>588</v>
      </c>
      <c r="B822" s="748" t="s">
        <v>589</v>
      </c>
      <c r="C822" s="749" t="s">
        <v>615</v>
      </c>
      <c r="D822" s="750" t="s">
        <v>616</v>
      </c>
      <c r="E822" s="751">
        <v>50113001</v>
      </c>
      <c r="F822" s="750" t="s">
        <v>621</v>
      </c>
      <c r="G822" s="749" t="s">
        <v>638</v>
      </c>
      <c r="H822" s="749">
        <v>109709</v>
      </c>
      <c r="I822" s="749">
        <v>9709</v>
      </c>
      <c r="J822" s="749" t="s">
        <v>921</v>
      </c>
      <c r="K822" s="749" t="s">
        <v>922</v>
      </c>
      <c r="L822" s="752">
        <v>37.099999999999994</v>
      </c>
      <c r="M822" s="752">
        <v>5</v>
      </c>
      <c r="N822" s="753">
        <v>185.49999999999997</v>
      </c>
    </row>
    <row r="823" spans="1:14" ht="14.4" customHeight="1" x14ac:dyDescent="0.3">
      <c r="A823" s="747" t="s">
        <v>588</v>
      </c>
      <c r="B823" s="748" t="s">
        <v>589</v>
      </c>
      <c r="C823" s="749" t="s">
        <v>615</v>
      </c>
      <c r="D823" s="750" t="s">
        <v>616</v>
      </c>
      <c r="E823" s="751">
        <v>50113001</v>
      </c>
      <c r="F823" s="750" t="s">
        <v>621</v>
      </c>
      <c r="G823" s="749" t="s">
        <v>622</v>
      </c>
      <c r="H823" s="749">
        <v>844145</v>
      </c>
      <c r="I823" s="749">
        <v>56350</v>
      </c>
      <c r="J823" s="749" t="s">
        <v>1467</v>
      </c>
      <c r="K823" s="749" t="s">
        <v>1420</v>
      </c>
      <c r="L823" s="752">
        <v>32.696666666666665</v>
      </c>
      <c r="M823" s="752">
        <v>3</v>
      </c>
      <c r="N823" s="753">
        <v>98.09</v>
      </c>
    </row>
    <row r="824" spans="1:14" ht="14.4" customHeight="1" x14ac:dyDescent="0.3">
      <c r="A824" s="747" t="s">
        <v>588</v>
      </c>
      <c r="B824" s="748" t="s">
        <v>589</v>
      </c>
      <c r="C824" s="749" t="s">
        <v>615</v>
      </c>
      <c r="D824" s="750" t="s">
        <v>616</v>
      </c>
      <c r="E824" s="751">
        <v>50113001</v>
      </c>
      <c r="F824" s="750" t="s">
        <v>621</v>
      </c>
      <c r="G824" s="749" t="s">
        <v>638</v>
      </c>
      <c r="H824" s="749">
        <v>849266</v>
      </c>
      <c r="I824" s="749">
        <v>162444</v>
      </c>
      <c r="J824" s="749" t="s">
        <v>1468</v>
      </c>
      <c r="K824" s="749" t="s">
        <v>1469</v>
      </c>
      <c r="L824" s="752">
        <v>82.952941176470603</v>
      </c>
      <c r="M824" s="752">
        <v>17</v>
      </c>
      <c r="N824" s="753">
        <v>1410.2000000000003</v>
      </c>
    </row>
    <row r="825" spans="1:14" ht="14.4" customHeight="1" x14ac:dyDescent="0.3">
      <c r="A825" s="747" t="s">
        <v>588</v>
      </c>
      <c r="B825" s="748" t="s">
        <v>589</v>
      </c>
      <c r="C825" s="749" t="s">
        <v>615</v>
      </c>
      <c r="D825" s="750" t="s">
        <v>616</v>
      </c>
      <c r="E825" s="751">
        <v>50113001</v>
      </c>
      <c r="F825" s="750" t="s">
        <v>621</v>
      </c>
      <c r="G825" s="749" t="s">
        <v>622</v>
      </c>
      <c r="H825" s="749">
        <v>103688</v>
      </c>
      <c r="I825" s="749">
        <v>3688</v>
      </c>
      <c r="J825" s="749" t="s">
        <v>930</v>
      </c>
      <c r="K825" s="749" t="s">
        <v>931</v>
      </c>
      <c r="L825" s="752">
        <v>58.060952380952379</v>
      </c>
      <c r="M825" s="752">
        <v>21</v>
      </c>
      <c r="N825" s="753">
        <v>1219.28</v>
      </c>
    </row>
    <row r="826" spans="1:14" ht="14.4" customHeight="1" x14ac:dyDescent="0.3">
      <c r="A826" s="747" t="s">
        <v>588</v>
      </c>
      <c r="B826" s="748" t="s">
        <v>589</v>
      </c>
      <c r="C826" s="749" t="s">
        <v>615</v>
      </c>
      <c r="D826" s="750" t="s">
        <v>616</v>
      </c>
      <c r="E826" s="751">
        <v>50113001</v>
      </c>
      <c r="F826" s="750" t="s">
        <v>621</v>
      </c>
      <c r="G826" s="749" t="s">
        <v>638</v>
      </c>
      <c r="H826" s="749">
        <v>180087</v>
      </c>
      <c r="I826" s="749">
        <v>180087</v>
      </c>
      <c r="J826" s="749" t="s">
        <v>1470</v>
      </c>
      <c r="K826" s="749" t="s">
        <v>1471</v>
      </c>
      <c r="L826" s="752">
        <v>680.26</v>
      </c>
      <c r="M826" s="752">
        <v>1</v>
      </c>
      <c r="N826" s="753">
        <v>680.26</v>
      </c>
    </row>
    <row r="827" spans="1:14" ht="14.4" customHeight="1" x14ac:dyDescent="0.3">
      <c r="A827" s="747" t="s">
        <v>588</v>
      </c>
      <c r="B827" s="748" t="s">
        <v>589</v>
      </c>
      <c r="C827" s="749" t="s">
        <v>615</v>
      </c>
      <c r="D827" s="750" t="s">
        <v>616</v>
      </c>
      <c r="E827" s="751">
        <v>50113001</v>
      </c>
      <c r="F827" s="750" t="s">
        <v>621</v>
      </c>
      <c r="G827" s="749" t="s">
        <v>622</v>
      </c>
      <c r="H827" s="749">
        <v>100610</v>
      </c>
      <c r="I827" s="749">
        <v>610</v>
      </c>
      <c r="J827" s="749" t="s">
        <v>932</v>
      </c>
      <c r="K827" s="749" t="s">
        <v>933</v>
      </c>
      <c r="L827" s="752">
        <v>64.16</v>
      </c>
      <c r="M827" s="752">
        <v>7</v>
      </c>
      <c r="N827" s="753">
        <v>449.11999999999995</v>
      </c>
    </row>
    <row r="828" spans="1:14" ht="14.4" customHeight="1" x14ac:dyDescent="0.3">
      <c r="A828" s="747" t="s">
        <v>588</v>
      </c>
      <c r="B828" s="748" t="s">
        <v>589</v>
      </c>
      <c r="C828" s="749" t="s">
        <v>615</v>
      </c>
      <c r="D828" s="750" t="s">
        <v>616</v>
      </c>
      <c r="E828" s="751">
        <v>50113001</v>
      </c>
      <c r="F828" s="750" t="s">
        <v>621</v>
      </c>
      <c r="G828" s="749" t="s">
        <v>622</v>
      </c>
      <c r="H828" s="749">
        <v>395294</v>
      </c>
      <c r="I828" s="749">
        <v>180306</v>
      </c>
      <c r="J828" s="749" t="s">
        <v>934</v>
      </c>
      <c r="K828" s="749" t="s">
        <v>935</v>
      </c>
      <c r="L828" s="752">
        <v>173.44193548387099</v>
      </c>
      <c r="M828" s="752">
        <v>31</v>
      </c>
      <c r="N828" s="753">
        <v>5376.7000000000007</v>
      </c>
    </row>
    <row r="829" spans="1:14" ht="14.4" customHeight="1" x14ac:dyDescent="0.3">
      <c r="A829" s="747" t="s">
        <v>588</v>
      </c>
      <c r="B829" s="748" t="s">
        <v>589</v>
      </c>
      <c r="C829" s="749" t="s">
        <v>615</v>
      </c>
      <c r="D829" s="750" t="s">
        <v>616</v>
      </c>
      <c r="E829" s="751">
        <v>50113001</v>
      </c>
      <c r="F829" s="750" t="s">
        <v>621</v>
      </c>
      <c r="G829" s="749" t="s">
        <v>622</v>
      </c>
      <c r="H829" s="749">
        <v>214615</v>
      </c>
      <c r="I829" s="749">
        <v>214615</v>
      </c>
      <c r="J829" s="749" t="s">
        <v>942</v>
      </c>
      <c r="K829" s="749" t="s">
        <v>943</v>
      </c>
      <c r="L829" s="752">
        <v>129.91999999999999</v>
      </c>
      <c r="M829" s="752">
        <v>3</v>
      </c>
      <c r="N829" s="753">
        <v>389.76</v>
      </c>
    </row>
    <row r="830" spans="1:14" ht="14.4" customHeight="1" x14ac:dyDescent="0.3">
      <c r="A830" s="747" t="s">
        <v>588</v>
      </c>
      <c r="B830" s="748" t="s">
        <v>589</v>
      </c>
      <c r="C830" s="749" t="s">
        <v>615</v>
      </c>
      <c r="D830" s="750" t="s">
        <v>616</v>
      </c>
      <c r="E830" s="751">
        <v>50113001</v>
      </c>
      <c r="F830" s="750" t="s">
        <v>621</v>
      </c>
      <c r="G830" s="749" t="s">
        <v>622</v>
      </c>
      <c r="H830" s="749">
        <v>148578</v>
      </c>
      <c r="I830" s="749">
        <v>48578</v>
      </c>
      <c r="J830" s="749" t="s">
        <v>944</v>
      </c>
      <c r="K830" s="749" t="s">
        <v>945</v>
      </c>
      <c r="L830" s="752">
        <v>54.98</v>
      </c>
      <c r="M830" s="752">
        <v>1</v>
      </c>
      <c r="N830" s="753">
        <v>54.98</v>
      </c>
    </row>
    <row r="831" spans="1:14" ht="14.4" customHeight="1" x14ac:dyDescent="0.3">
      <c r="A831" s="747" t="s">
        <v>588</v>
      </c>
      <c r="B831" s="748" t="s">
        <v>589</v>
      </c>
      <c r="C831" s="749" t="s">
        <v>615</v>
      </c>
      <c r="D831" s="750" t="s">
        <v>616</v>
      </c>
      <c r="E831" s="751">
        <v>50113001</v>
      </c>
      <c r="F831" s="750" t="s">
        <v>621</v>
      </c>
      <c r="G831" s="749" t="s">
        <v>622</v>
      </c>
      <c r="H831" s="749">
        <v>848632</v>
      </c>
      <c r="I831" s="749">
        <v>125315</v>
      </c>
      <c r="J831" s="749" t="s">
        <v>944</v>
      </c>
      <c r="K831" s="749" t="s">
        <v>946</v>
      </c>
      <c r="L831" s="752">
        <v>58.2</v>
      </c>
      <c r="M831" s="752">
        <v>2</v>
      </c>
      <c r="N831" s="753">
        <v>116.4</v>
      </c>
    </row>
    <row r="832" spans="1:14" ht="14.4" customHeight="1" x14ac:dyDescent="0.3">
      <c r="A832" s="747" t="s">
        <v>588</v>
      </c>
      <c r="B832" s="748" t="s">
        <v>589</v>
      </c>
      <c r="C832" s="749" t="s">
        <v>615</v>
      </c>
      <c r="D832" s="750" t="s">
        <v>616</v>
      </c>
      <c r="E832" s="751">
        <v>50113001</v>
      </c>
      <c r="F832" s="750" t="s">
        <v>621</v>
      </c>
      <c r="G832" s="749" t="s">
        <v>622</v>
      </c>
      <c r="H832" s="749">
        <v>501570</v>
      </c>
      <c r="I832" s="749">
        <v>0</v>
      </c>
      <c r="J832" s="749" t="s">
        <v>1472</v>
      </c>
      <c r="K832" s="749" t="s">
        <v>590</v>
      </c>
      <c r="L832" s="752">
        <v>603.06000000000006</v>
      </c>
      <c r="M832" s="752">
        <v>4</v>
      </c>
      <c r="N832" s="753">
        <v>2412.2400000000002</v>
      </c>
    </row>
    <row r="833" spans="1:14" ht="14.4" customHeight="1" x14ac:dyDescent="0.3">
      <c r="A833" s="747" t="s">
        <v>588</v>
      </c>
      <c r="B833" s="748" t="s">
        <v>589</v>
      </c>
      <c r="C833" s="749" t="s">
        <v>615</v>
      </c>
      <c r="D833" s="750" t="s">
        <v>616</v>
      </c>
      <c r="E833" s="751">
        <v>50113001</v>
      </c>
      <c r="F833" s="750" t="s">
        <v>621</v>
      </c>
      <c r="G833" s="749" t="s">
        <v>590</v>
      </c>
      <c r="H833" s="749">
        <v>206494</v>
      </c>
      <c r="I833" s="749">
        <v>206494</v>
      </c>
      <c r="J833" s="749" t="s">
        <v>1473</v>
      </c>
      <c r="K833" s="749" t="s">
        <v>679</v>
      </c>
      <c r="L833" s="752">
        <v>111.94999999999995</v>
      </c>
      <c r="M833" s="752">
        <v>1</v>
      </c>
      <c r="N833" s="753">
        <v>111.94999999999995</v>
      </c>
    </row>
    <row r="834" spans="1:14" ht="14.4" customHeight="1" x14ac:dyDescent="0.3">
      <c r="A834" s="747" t="s">
        <v>588</v>
      </c>
      <c r="B834" s="748" t="s">
        <v>589</v>
      </c>
      <c r="C834" s="749" t="s">
        <v>615</v>
      </c>
      <c r="D834" s="750" t="s">
        <v>616</v>
      </c>
      <c r="E834" s="751">
        <v>50113001</v>
      </c>
      <c r="F834" s="750" t="s">
        <v>621</v>
      </c>
      <c r="G834" s="749" t="s">
        <v>622</v>
      </c>
      <c r="H834" s="749">
        <v>191836</v>
      </c>
      <c r="I834" s="749">
        <v>91836</v>
      </c>
      <c r="J834" s="749" t="s">
        <v>947</v>
      </c>
      <c r="K834" s="749" t="s">
        <v>1208</v>
      </c>
      <c r="L834" s="752">
        <v>44.573999999999991</v>
      </c>
      <c r="M834" s="752">
        <v>15</v>
      </c>
      <c r="N834" s="753">
        <v>668.6099999999999</v>
      </c>
    </row>
    <row r="835" spans="1:14" ht="14.4" customHeight="1" x14ac:dyDescent="0.3">
      <c r="A835" s="747" t="s">
        <v>588</v>
      </c>
      <c r="B835" s="748" t="s">
        <v>589</v>
      </c>
      <c r="C835" s="749" t="s">
        <v>615</v>
      </c>
      <c r="D835" s="750" t="s">
        <v>616</v>
      </c>
      <c r="E835" s="751">
        <v>50113001</v>
      </c>
      <c r="F835" s="750" t="s">
        <v>621</v>
      </c>
      <c r="G835" s="749" t="s">
        <v>622</v>
      </c>
      <c r="H835" s="749">
        <v>215851</v>
      </c>
      <c r="I835" s="749">
        <v>215851</v>
      </c>
      <c r="J835" s="749" t="s">
        <v>1474</v>
      </c>
      <c r="K835" s="749" t="s">
        <v>1475</v>
      </c>
      <c r="L835" s="752">
        <v>290.42999999999995</v>
      </c>
      <c r="M835" s="752">
        <v>1</v>
      </c>
      <c r="N835" s="753">
        <v>290.42999999999995</v>
      </c>
    </row>
    <row r="836" spans="1:14" ht="14.4" customHeight="1" x14ac:dyDescent="0.3">
      <c r="A836" s="747" t="s">
        <v>588</v>
      </c>
      <c r="B836" s="748" t="s">
        <v>589</v>
      </c>
      <c r="C836" s="749" t="s">
        <v>615</v>
      </c>
      <c r="D836" s="750" t="s">
        <v>616</v>
      </c>
      <c r="E836" s="751">
        <v>50113001</v>
      </c>
      <c r="F836" s="750" t="s">
        <v>621</v>
      </c>
      <c r="G836" s="749" t="s">
        <v>590</v>
      </c>
      <c r="H836" s="749">
        <v>142758</v>
      </c>
      <c r="I836" s="749">
        <v>42758</v>
      </c>
      <c r="J836" s="749" t="s">
        <v>1476</v>
      </c>
      <c r="K836" s="749" t="s">
        <v>1477</v>
      </c>
      <c r="L836" s="752">
        <v>911.85</v>
      </c>
      <c r="M836" s="752">
        <v>1</v>
      </c>
      <c r="N836" s="753">
        <v>911.85</v>
      </c>
    </row>
    <row r="837" spans="1:14" ht="14.4" customHeight="1" x14ac:dyDescent="0.3">
      <c r="A837" s="747" t="s">
        <v>588</v>
      </c>
      <c r="B837" s="748" t="s">
        <v>589</v>
      </c>
      <c r="C837" s="749" t="s">
        <v>615</v>
      </c>
      <c r="D837" s="750" t="s">
        <v>616</v>
      </c>
      <c r="E837" s="751">
        <v>50113001</v>
      </c>
      <c r="F837" s="750" t="s">
        <v>621</v>
      </c>
      <c r="G837" s="749" t="s">
        <v>622</v>
      </c>
      <c r="H837" s="749">
        <v>143979</v>
      </c>
      <c r="I837" s="749">
        <v>43979</v>
      </c>
      <c r="J837" s="749" t="s">
        <v>953</v>
      </c>
      <c r="K837" s="749" t="s">
        <v>954</v>
      </c>
      <c r="L837" s="752">
        <v>82.068000000000012</v>
      </c>
      <c r="M837" s="752">
        <v>20</v>
      </c>
      <c r="N837" s="753">
        <v>1641.3600000000001</v>
      </c>
    </row>
    <row r="838" spans="1:14" ht="14.4" customHeight="1" x14ac:dyDescent="0.3">
      <c r="A838" s="747" t="s">
        <v>588</v>
      </c>
      <c r="B838" s="748" t="s">
        <v>589</v>
      </c>
      <c r="C838" s="749" t="s">
        <v>615</v>
      </c>
      <c r="D838" s="750" t="s">
        <v>616</v>
      </c>
      <c r="E838" s="751">
        <v>50113001</v>
      </c>
      <c r="F838" s="750" t="s">
        <v>621</v>
      </c>
      <c r="G838" s="749" t="s">
        <v>622</v>
      </c>
      <c r="H838" s="749">
        <v>173414</v>
      </c>
      <c r="I838" s="749">
        <v>173414</v>
      </c>
      <c r="J838" s="749" t="s">
        <v>1478</v>
      </c>
      <c r="K838" s="749" t="s">
        <v>1479</v>
      </c>
      <c r="L838" s="752">
        <v>111.73000000000003</v>
      </c>
      <c r="M838" s="752">
        <v>1</v>
      </c>
      <c r="N838" s="753">
        <v>111.73000000000003</v>
      </c>
    </row>
    <row r="839" spans="1:14" ht="14.4" customHeight="1" x14ac:dyDescent="0.3">
      <c r="A839" s="747" t="s">
        <v>588</v>
      </c>
      <c r="B839" s="748" t="s">
        <v>589</v>
      </c>
      <c r="C839" s="749" t="s">
        <v>615</v>
      </c>
      <c r="D839" s="750" t="s">
        <v>616</v>
      </c>
      <c r="E839" s="751">
        <v>50113001</v>
      </c>
      <c r="F839" s="750" t="s">
        <v>621</v>
      </c>
      <c r="G839" s="749" t="s">
        <v>590</v>
      </c>
      <c r="H839" s="749">
        <v>154032</v>
      </c>
      <c r="I839" s="749">
        <v>54032</v>
      </c>
      <c r="J839" s="749" t="s">
        <v>1480</v>
      </c>
      <c r="K839" s="749" t="s">
        <v>1481</v>
      </c>
      <c r="L839" s="752">
        <v>189.12000000000012</v>
      </c>
      <c r="M839" s="752">
        <v>1</v>
      </c>
      <c r="N839" s="753">
        <v>189.12000000000012</v>
      </c>
    </row>
    <row r="840" spans="1:14" ht="14.4" customHeight="1" x14ac:dyDescent="0.3">
      <c r="A840" s="747" t="s">
        <v>588</v>
      </c>
      <c r="B840" s="748" t="s">
        <v>589</v>
      </c>
      <c r="C840" s="749" t="s">
        <v>615</v>
      </c>
      <c r="D840" s="750" t="s">
        <v>616</v>
      </c>
      <c r="E840" s="751">
        <v>50113001</v>
      </c>
      <c r="F840" s="750" t="s">
        <v>621</v>
      </c>
      <c r="G840" s="749" t="s">
        <v>622</v>
      </c>
      <c r="H840" s="749">
        <v>103550</v>
      </c>
      <c r="I840" s="749">
        <v>3550</v>
      </c>
      <c r="J840" s="749" t="s">
        <v>975</v>
      </c>
      <c r="K840" s="749" t="s">
        <v>793</v>
      </c>
      <c r="L840" s="752">
        <v>40.22</v>
      </c>
      <c r="M840" s="752">
        <v>2</v>
      </c>
      <c r="N840" s="753">
        <v>80.44</v>
      </c>
    </row>
    <row r="841" spans="1:14" ht="14.4" customHeight="1" x14ac:dyDescent="0.3">
      <c r="A841" s="747" t="s">
        <v>588</v>
      </c>
      <c r="B841" s="748" t="s">
        <v>589</v>
      </c>
      <c r="C841" s="749" t="s">
        <v>615</v>
      </c>
      <c r="D841" s="750" t="s">
        <v>616</v>
      </c>
      <c r="E841" s="751">
        <v>50113001</v>
      </c>
      <c r="F841" s="750" t="s">
        <v>621</v>
      </c>
      <c r="G841" s="749" t="s">
        <v>638</v>
      </c>
      <c r="H841" s="749">
        <v>201082</v>
      </c>
      <c r="I841" s="749">
        <v>201082</v>
      </c>
      <c r="J841" s="749" t="s">
        <v>978</v>
      </c>
      <c r="K841" s="749" t="s">
        <v>979</v>
      </c>
      <c r="L841" s="752">
        <v>69.820000000000007</v>
      </c>
      <c r="M841" s="752">
        <v>3</v>
      </c>
      <c r="N841" s="753">
        <v>209.46</v>
      </c>
    </row>
    <row r="842" spans="1:14" ht="14.4" customHeight="1" x14ac:dyDescent="0.3">
      <c r="A842" s="747" t="s">
        <v>588</v>
      </c>
      <c r="B842" s="748" t="s">
        <v>589</v>
      </c>
      <c r="C842" s="749" t="s">
        <v>615</v>
      </c>
      <c r="D842" s="750" t="s">
        <v>616</v>
      </c>
      <c r="E842" s="751">
        <v>50113001</v>
      </c>
      <c r="F842" s="750" t="s">
        <v>621</v>
      </c>
      <c r="G842" s="749" t="s">
        <v>622</v>
      </c>
      <c r="H842" s="749">
        <v>848469</v>
      </c>
      <c r="I842" s="749">
        <v>500719</v>
      </c>
      <c r="J842" s="749" t="s">
        <v>984</v>
      </c>
      <c r="K842" s="749" t="s">
        <v>908</v>
      </c>
      <c r="L842" s="752">
        <v>3960</v>
      </c>
      <c r="M842" s="752">
        <v>8</v>
      </c>
      <c r="N842" s="753">
        <v>31680</v>
      </c>
    </row>
    <row r="843" spans="1:14" ht="14.4" customHeight="1" x14ac:dyDescent="0.3">
      <c r="A843" s="747" t="s">
        <v>588</v>
      </c>
      <c r="B843" s="748" t="s">
        <v>589</v>
      </c>
      <c r="C843" s="749" t="s">
        <v>615</v>
      </c>
      <c r="D843" s="750" t="s">
        <v>616</v>
      </c>
      <c r="E843" s="751">
        <v>50113001</v>
      </c>
      <c r="F843" s="750" t="s">
        <v>621</v>
      </c>
      <c r="G843" s="749" t="s">
        <v>638</v>
      </c>
      <c r="H843" s="749">
        <v>199600</v>
      </c>
      <c r="I843" s="749">
        <v>99600</v>
      </c>
      <c r="J843" s="749" t="s">
        <v>990</v>
      </c>
      <c r="K843" s="749" t="s">
        <v>993</v>
      </c>
      <c r="L843" s="752">
        <v>100.40000000000002</v>
      </c>
      <c r="M843" s="752">
        <v>3</v>
      </c>
      <c r="N843" s="753">
        <v>301.20000000000005</v>
      </c>
    </row>
    <row r="844" spans="1:14" ht="14.4" customHeight="1" x14ac:dyDescent="0.3">
      <c r="A844" s="747" t="s">
        <v>588</v>
      </c>
      <c r="B844" s="748" t="s">
        <v>589</v>
      </c>
      <c r="C844" s="749" t="s">
        <v>615</v>
      </c>
      <c r="D844" s="750" t="s">
        <v>616</v>
      </c>
      <c r="E844" s="751">
        <v>50113001</v>
      </c>
      <c r="F844" s="750" t="s">
        <v>621</v>
      </c>
      <c r="G844" s="749" t="s">
        <v>638</v>
      </c>
      <c r="H844" s="749">
        <v>989453</v>
      </c>
      <c r="I844" s="749">
        <v>146899</v>
      </c>
      <c r="J844" s="749" t="s">
        <v>994</v>
      </c>
      <c r="K844" s="749" t="s">
        <v>996</v>
      </c>
      <c r="L844" s="752">
        <v>45.489999999999995</v>
      </c>
      <c r="M844" s="752">
        <v>2</v>
      </c>
      <c r="N844" s="753">
        <v>90.97999999999999</v>
      </c>
    </row>
    <row r="845" spans="1:14" ht="14.4" customHeight="1" x14ac:dyDescent="0.3">
      <c r="A845" s="747" t="s">
        <v>588</v>
      </c>
      <c r="B845" s="748" t="s">
        <v>589</v>
      </c>
      <c r="C845" s="749" t="s">
        <v>615</v>
      </c>
      <c r="D845" s="750" t="s">
        <v>616</v>
      </c>
      <c r="E845" s="751">
        <v>50113001</v>
      </c>
      <c r="F845" s="750" t="s">
        <v>621</v>
      </c>
      <c r="G845" s="749" t="s">
        <v>622</v>
      </c>
      <c r="H845" s="749">
        <v>113703</v>
      </c>
      <c r="I845" s="749">
        <v>13703</v>
      </c>
      <c r="J845" s="749" t="s">
        <v>1482</v>
      </c>
      <c r="K845" s="749" t="s">
        <v>1483</v>
      </c>
      <c r="L845" s="752">
        <v>175.95</v>
      </c>
      <c r="M845" s="752">
        <v>1</v>
      </c>
      <c r="N845" s="753">
        <v>175.95</v>
      </c>
    </row>
    <row r="846" spans="1:14" ht="14.4" customHeight="1" x14ac:dyDescent="0.3">
      <c r="A846" s="747" t="s">
        <v>588</v>
      </c>
      <c r="B846" s="748" t="s">
        <v>589</v>
      </c>
      <c r="C846" s="749" t="s">
        <v>615</v>
      </c>
      <c r="D846" s="750" t="s">
        <v>616</v>
      </c>
      <c r="E846" s="751">
        <v>50113002</v>
      </c>
      <c r="F846" s="750" t="s">
        <v>1484</v>
      </c>
      <c r="G846" s="749" t="s">
        <v>622</v>
      </c>
      <c r="H846" s="749">
        <v>115293</v>
      </c>
      <c r="I846" s="749">
        <v>15293</v>
      </c>
      <c r="J846" s="749" t="s">
        <v>1485</v>
      </c>
      <c r="K846" s="749" t="s">
        <v>1486</v>
      </c>
      <c r="L846" s="752">
        <v>2387.9699999999998</v>
      </c>
      <c r="M846" s="752">
        <v>1</v>
      </c>
      <c r="N846" s="753">
        <v>2387.9699999999998</v>
      </c>
    </row>
    <row r="847" spans="1:14" ht="14.4" customHeight="1" x14ac:dyDescent="0.3">
      <c r="A847" s="747" t="s">
        <v>588</v>
      </c>
      <c r="B847" s="748" t="s">
        <v>589</v>
      </c>
      <c r="C847" s="749" t="s">
        <v>615</v>
      </c>
      <c r="D847" s="750" t="s">
        <v>616</v>
      </c>
      <c r="E847" s="751">
        <v>50113002</v>
      </c>
      <c r="F847" s="750" t="s">
        <v>1484</v>
      </c>
      <c r="G847" s="749" t="s">
        <v>622</v>
      </c>
      <c r="H847" s="749">
        <v>397297</v>
      </c>
      <c r="I847" s="749">
        <v>192101</v>
      </c>
      <c r="J847" s="749" t="s">
        <v>1485</v>
      </c>
      <c r="K847" s="749" t="s">
        <v>1487</v>
      </c>
      <c r="L847" s="752">
        <v>1671.92</v>
      </c>
      <c r="M847" s="752">
        <v>1</v>
      </c>
      <c r="N847" s="753">
        <v>1671.92</v>
      </c>
    </row>
    <row r="848" spans="1:14" ht="14.4" customHeight="1" x14ac:dyDescent="0.3">
      <c r="A848" s="747" t="s">
        <v>588</v>
      </c>
      <c r="B848" s="748" t="s">
        <v>589</v>
      </c>
      <c r="C848" s="749" t="s">
        <v>615</v>
      </c>
      <c r="D848" s="750" t="s">
        <v>616</v>
      </c>
      <c r="E848" s="751">
        <v>50113002</v>
      </c>
      <c r="F848" s="750" t="s">
        <v>1484</v>
      </c>
      <c r="G848" s="749" t="s">
        <v>622</v>
      </c>
      <c r="H848" s="749">
        <v>158628</v>
      </c>
      <c r="I848" s="749">
        <v>58628</v>
      </c>
      <c r="J848" s="749" t="s">
        <v>1488</v>
      </c>
      <c r="K848" s="749" t="s">
        <v>1489</v>
      </c>
      <c r="L848" s="752">
        <v>297</v>
      </c>
      <c r="M848" s="752">
        <v>7</v>
      </c>
      <c r="N848" s="753">
        <v>2079</v>
      </c>
    </row>
    <row r="849" spans="1:14" ht="14.4" customHeight="1" x14ac:dyDescent="0.3">
      <c r="A849" s="747" t="s">
        <v>588</v>
      </c>
      <c r="B849" s="748" t="s">
        <v>589</v>
      </c>
      <c r="C849" s="749" t="s">
        <v>615</v>
      </c>
      <c r="D849" s="750" t="s">
        <v>616</v>
      </c>
      <c r="E849" s="751">
        <v>50113006</v>
      </c>
      <c r="F849" s="750" t="s">
        <v>1490</v>
      </c>
      <c r="G849" s="749" t="s">
        <v>622</v>
      </c>
      <c r="H849" s="749">
        <v>217108</v>
      </c>
      <c r="I849" s="749">
        <v>217108</v>
      </c>
      <c r="J849" s="749" t="s">
        <v>1491</v>
      </c>
      <c r="K849" s="749" t="s">
        <v>1492</v>
      </c>
      <c r="L849" s="752">
        <v>164.73</v>
      </c>
      <c r="M849" s="752">
        <v>1</v>
      </c>
      <c r="N849" s="753">
        <v>164.73</v>
      </c>
    </row>
    <row r="850" spans="1:14" ht="14.4" customHeight="1" x14ac:dyDescent="0.3">
      <c r="A850" s="747" t="s">
        <v>588</v>
      </c>
      <c r="B850" s="748" t="s">
        <v>589</v>
      </c>
      <c r="C850" s="749" t="s">
        <v>615</v>
      </c>
      <c r="D850" s="750" t="s">
        <v>616</v>
      </c>
      <c r="E850" s="751">
        <v>50113006</v>
      </c>
      <c r="F850" s="750" t="s">
        <v>1490</v>
      </c>
      <c r="G850" s="749" t="s">
        <v>638</v>
      </c>
      <c r="H850" s="749">
        <v>133342</v>
      </c>
      <c r="I850" s="749">
        <v>33342</v>
      </c>
      <c r="J850" s="749" t="s">
        <v>1493</v>
      </c>
      <c r="K850" s="749" t="s">
        <v>1494</v>
      </c>
      <c r="L850" s="752">
        <v>41.18</v>
      </c>
      <c r="M850" s="752">
        <v>4</v>
      </c>
      <c r="N850" s="753">
        <v>164.72</v>
      </c>
    </row>
    <row r="851" spans="1:14" ht="14.4" customHeight="1" x14ac:dyDescent="0.3">
      <c r="A851" s="747" t="s">
        <v>588</v>
      </c>
      <c r="B851" s="748" t="s">
        <v>589</v>
      </c>
      <c r="C851" s="749" t="s">
        <v>615</v>
      </c>
      <c r="D851" s="750" t="s">
        <v>616</v>
      </c>
      <c r="E851" s="751">
        <v>50113006</v>
      </c>
      <c r="F851" s="750" t="s">
        <v>1490</v>
      </c>
      <c r="G851" s="749" t="s">
        <v>638</v>
      </c>
      <c r="H851" s="749">
        <v>217109</v>
      </c>
      <c r="I851" s="749">
        <v>217109</v>
      </c>
      <c r="J851" s="749" t="s">
        <v>1495</v>
      </c>
      <c r="K851" s="749" t="s">
        <v>1492</v>
      </c>
      <c r="L851" s="752">
        <v>164.73</v>
      </c>
      <c r="M851" s="752">
        <v>1</v>
      </c>
      <c r="N851" s="753">
        <v>164.73</v>
      </c>
    </row>
    <row r="852" spans="1:14" ht="14.4" customHeight="1" x14ac:dyDescent="0.3">
      <c r="A852" s="747" t="s">
        <v>588</v>
      </c>
      <c r="B852" s="748" t="s">
        <v>589</v>
      </c>
      <c r="C852" s="749" t="s">
        <v>615</v>
      </c>
      <c r="D852" s="750" t="s">
        <v>616</v>
      </c>
      <c r="E852" s="751">
        <v>50113006</v>
      </c>
      <c r="F852" s="750" t="s">
        <v>1490</v>
      </c>
      <c r="G852" s="749" t="s">
        <v>638</v>
      </c>
      <c r="H852" s="749">
        <v>133343</v>
      </c>
      <c r="I852" s="749">
        <v>33343</v>
      </c>
      <c r="J852" s="749" t="s">
        <v>1496</v>
      </c>
      <c r="K852" s="749" t="s">
        <v>1494</v>
      </c>
      <c r="L852" s="752">
        <v>41.18</v>
      </c>
      <c r="M852" s="752">
        <v>4</v>
      </c>
      <c r="N852" s="753">
        <v>164.72</v>
      </c>
    </row>
    <row r="853" spans="1:14" ht="14.4" customHeight="1" x14ac:dyDescent="0.3">
      <c r="A853" s="747" t="s">
        <v>588</v>
      </c>
      <c r="B853" s="748" t="s">
        <v>589</v>
      </c>
      <c r="C853" s="749" t="s">
        <v>615</v>
      </c>
      <c r="D853" s="750" t="s">
        <v>616</v>
      </c>
      <c r="E853" s="751">
        <v>50113006</v>
      </c>
      <c r="F853" s="750" t="s">
        <v>1490</v>
      </c>
      <c r="G853" s="749" t="s">
        <v>638</v>
      </c>
      <c r="H853" s="749">
        <v>217110</v>
      </c>
      <c r="I853" s="749">
        <v>217110</v>
      </c>
      <c r="J853" s="749" t="s">
        <v>1497</v>
      </c>
      <c r="K853" s="749" t="s">
        <v>1492</v>
      </c>
      <c r="L853" s="752">
        <v>164.73</v>
      </c>
      <c r="M853" s="752">
        <v>1</v>
      </c>
      <c r="N853" s="753">
        <v>164.73</v>
      </c>
    </row>
    <row r="854" spans="1:14" ht="14.4" customHeight="1" x14ac:dyDescent="0.3">
      <c r="A854" s="747" t="s">
        <v>588</v>
      </c>
      <c r="B854" s="748" t="s">
        <v>589</v>
      </c>
      <c r="C854" s="749" t="s">
        <v>615</v>
      </c>
      <c r="D854" s="750" t="s">
        <v>616</v>
      </c>
      <c r="E854" s="751">
        <v>50113006</v>
      </c>
      <c r="F854" s="750" t="s">
        <v>1490</v>
      </c>
      <c r="G854" s="749" t="s">
        <v>638</v>
      </c>
      <c r="H854" s="749">
        <v>133341</v>
      </c>
      <c r="I854" s="749">
        <v>33341</v>
      </c>
      <c r="J854" s="749" t="s">
        <v>1498</v>
      </c>
      <c r="K854" s="749" t="s">
        <v>1494</v>
      </c>
      <c r="L854" s="752">
        <v>41.18</v>
      </c>
      <c r="M854" s="752">
        <v>4</v>
      </c>
      <c r="N854" s="753">
        <v>164.72</v>
      </c>
    </row>
    <row r="855" spans="1:14" ht="14.4" customHeight="1" x14ac:dyDescent="0.3">
      <c r="A855" s="747" t="s">
        <v>588</v>
      </c>
      <c r="B855" s="748" t="s">
        <v>589</v>
      </c>
      <c r="C855" s="749" t="s">
        <v>615</v>
      </c>
      <c r="D855" s="750" t="s">
        <v>616</v>
      </c>
      <c r="E855" s="751">
        <v>50113006</v>
      </c>
      <c r="F855" s="750" t="s">
        <v>1490</v>
      </c>
      <c r="G855" s="749" t="s">
        <v>638</v>
      </c>
      <c r="H855" s="749">
        <v>33833</v>
      </c>
      <c r="I855" s="749">
        <v>33833</v>
      </c>
      <c r="J855" s="749" t="s">
        <v>1499</v>
      </c>
      <c r="K855" s="749" t="s">
        <v>1492</v>
      </c>
      <c r="L855" s="752">
        <v>163.67000000000002</v>
      </c>
      <c r="M855" s="752">
        <v>15</v>
      </c>
      <c r="N855" s="753">
        <v>2455.0500000000002</v>
      </c>
    </row>
    <row r="856" spans="1:14" ht="14.4" customHeight="1" x14ac:dyDescent="0.3">
      <c r="A856" s="747" t="s">
        <v>588</v>
      </c>
      <c r="B856" s="748" t="s">
        <v>589</v>
      </c>
      <c r="C856" s="749" t="s">
        <v>615</v>
      </c>
      <c r="D856" s="750" t="s">
        <v>616</v>
      </c>
      <c r="E856" s="751">
        <v>50113006</v>
      </c>
      <c r="F856" s="750" t="s">
        <v>1490</v>
      </c>
      <c r="G856" s="749" t="s">
        <v>638</v>
      </c>
      <c r="H856" s="749">
        <v>133339</v>
      </c>
      <c r="I856" s="749">
        <v>33339</v>
      </c>
      <c r="J856" s="749" t="s">
        <v>1500</v>
      </c>
      <c r="K856" s="749" t="s">
        <v>1494</v>
      </c>
      <c r="L856" s="752">
        <v>40.92</v>
      </c>
      <c r="M856" s="752">
        <v>60</v>
      </c>
      <c r="N856" s="753">
        <v>2455.2000000000003</v>
      </c>
    </row>
    <row r="857" spans="1:14" ht="14.4" customHeight="1" x14ac:dyDescent="0.3">
      <c r="A857" s="747" t="s">
        <v>588</v>
      </c>
      <c r="B857" s="748" t="s">
        <v>589</v>
      </c>
      <c r="C857" s="749" t="s">
        <v>615</v>
      </c>
      <c r="D857" s="750" t="s">
        <v>616</v>
      </c>
      <c r="E857" s="751">
        <v>50113006</v>
      </c>
      <c r="F857" s="750" t="s">
        <v>1490</v>
      </c>
      <c r="G857" s="749" t="s">
        <v>638</v>
      </c>
      <c r="H857" s="749">
        <v>133340</v>
      </c>
      <c r="I857" s="749">
        <v>33340</v>
      </c>
      <c r="J857" s="749" t="s">
        <v>1501</v>
      </c>
      <c r="K857" s="749" t="s">
        <v>1494</v>
      </c>
      <c r="L857" s="752">
        <v>40.919999999999995</v>
      </c>
      <c r="M857" s="752">
        <v>60</v>
      </c>
      <c r="N857" s="753">
        <v>2455.1999999999998</v>
      </c>
    </row>
    <row r="858" spans="1:14" ht="14.4" customHeight="1" x14ac:dyDescent="0.3">
      <c r="A858" s="747" t="s">
        <v>588</v>
      </c>
      <c r="B858" s="748" t="s">
        <v>589</v>
      </c>
      <c r="C858" s="749" t="s">
        <v>615</v>
      </c>
      <c r="D858" s="750" t="s">
        <v>616</v>
      </c>
      <c r="E858" s="751">
        <v>50113006</v>
      </c>
      <c r="F858" s="750" t="s">
        <v>1490</v>
      </c>
      <c r="G858" s="749" t="s">
        <v>638</v>
      </c>
      <c r="H858" s="749">
        <v>33741</v>
      </c>
      <c r="I858" s="749">
        <v>33741</v>
      </c>
      <c r="J858" s="749" t="s">
        <v>1502</v>
      </c>
      <c r="K858" s="749" t="s">
        <v>1503</v>
      </c>
      <c r="L858" s="752">
        <v>141.58083333333335</v>
      </c>
      <c r="M858" s="752">
        <v>12</v>
      </c>
      <c r="N858" s="753">
        <v>1698.97</v>
      </c>
    </row>
    <row r="859" spans="1:14" ht="14.4" customHeight="1" x14ac:dyDescent="0.3">
      <c r="A859" s="747" t="s">
        <v>588</v>
      </c>
      <c r="B859" s="748" t="s">
        <v>589</v>
      </c>
      <c r="C859" s="749" t="s">
        <v>615</v>
      </c>
      <c r="D859" s="750" t="s">
        <v>616</v>
      </c>
      <c r="E859" s="751">
        <v>50113006</v>
      </c>
      <c r="F859" s="750" t="s">
        <v>1490</v>
      </c>
      <c r="G859" s="749" t="s">
        <v>638</v>
      </c>
      <c r="H859" s="749">
        <v>33897</v>
      </c>
      <c r="I859" s="749">
        <v>33897</v>
      </c>
      <c r="J859" s="749" t="s">
        <v>1504</v>
      </c>
      <c r="K859" s="749" t="s">
        <v>1503</v>
      </c>
      <c r="L859" s="752">
        <v>148.96000000000004</v>
      </c>
      <c r="M859" s="752">
        <v>21</v>
      </c>
      <c r="N859" s="753">
        <v>3128.1600000000008</v>
      </c>
    </row>
    <row r="860" spans="1:14" ht="14.4" customHeight="1" x14ac:dyDescent="0.3">
      <c r="A860" s="747" t="s">
        <v>588</v>
      </c>
      <c r="B860" s="748" t="s">
        <v>589</v>
      </c>
      <c r="C860" s="749" t="s">
        <v>615</v>
      </c>
      <c r="D860" s="750" t="s">
        <v>616</v>
      </c>
      <c r="E860" s="751">
        <v>50113006</v>
      </c>
      <c r="F860" s="750" t="s">
        <v>1490</v>
      </c>
      <c r="G860" s="749" t="s">
        <v>638</v>
      </c>
      <c r="H860" s="749">
        <v>33742</v>
      </c>
      <c r="I860" s="749">
        <v>33742</v>
      </c>
      <c r="J860" s="749" t="s">
        <v>1505</v>
      </c>
      <c r="K860" s="749" t="s">
        <v>1503</v>
      </c>
      <c r="L860" s="752">
        <v>148.95999999999998</v>
      </c>
      <c r="M860" s="752">
        <v>1</v>
      </c>
      <c r="N860" s="753">
        <v>148.95999999999998</v>
      </c>
    </row>
    <row r="861" spans="1:14" ht="14.4" customHeight="1" x14ac:dyDescent="0.3">
      <c r="A861" s="747" t="s">
        <v>588</v>
      </c>
      <c r="B861" s="748" t="s">
        <v>589</v>
      </c>
      <c r="C861" s="749" t="s">
        <v>615</v>
      </c>
      <c r="D861" s="750" t="s">
        <v>616</v>
      </c>
      <c r="E861" s="751">
        <v>50113006</v>
      </c>
      <c r="F861" s="750" t="s">
        <v>1490</v>
      </c>
      <c r="G861" s="749" t="s">
        <v>638</v>
      </c>
      <c r="H861" s="749">
        <v>33740</v>
      </c>
      <c r="I861" s="749">
        <v>33740</v>
      </c>
      <c r="J861" s="749" t="s">
        <v>1506</v>
      </c>
      <c r="K861" s="749" t="s">
        <v>1503</v>
      </c>
      <c r="L861" s="752">
        <v>139.42384615384617</v>
      </c>
      <c r="M861" s="752">
        <v>13</v>
      </c>
      <c r="N861" s="753">
        <v>1812.5100000000002</v>
      </c>
    </row>
    <row r="862" spans="1:14" ht="14.4" customHeight="1" x14ac:dyDescent="0.3">
      <c r="A862" s="747" t="s">
        <v>588</v>
      </c>
      <c r="B862" s="748" t="s">
        <v>589</v>
      </c>
      <c r="C862" s="749" t="s">
        <v>615</v>
      </c>
      <c r="D862" s="750" t="s">
        <v>616</v>
      </c>
      <c r="E862" s="751">
        <v>50113006</v>
      </c>
      <c r="F862" s="750" t="s">
        <v>1490</v>
      </c>
      <c r="G862" s="749" t="s">
        <v>638</v>
      </c>
      <c r="H862" s="749">
        <v>33739</v>
      </c>
      <c r="I862" s="749">
        <v>33739</v>
      </c>
      <c r="J862" s="749" t="s">
        <v>1507</v>
      </c>
      <c r="K862" s="749" t="s">
        <v>1503</v>
      </c>
      <c r="L862" s="752">
        <v>148.96</v>
      </c>
      <c r="M862" s="752">
        <v>1</v>
      </c>
      <c r="N862" s="753">
        <v>148.96</v>
      </c>
    </row>
    <row r="863" spans="1:14" ht="14.4" customHeight="1" x14ac:dyDescent="0.3">
      <c r="A863" s="747" t="s">
        <v>588</v>
      </c>
      <c r="B863" s="748" t="s">
        <v>589</v>
      </c>
      <c r="C863" s="749" t="s">
        <v>615</v>
      </c>
      <c r="D863" s="750" t="s">
        <v>616</v>
      </c>
      <c r="E863" s="751">
        <v>50113006</v>
      </c>
      <c r="F863" s="750" t="s">
        <v>1490</v>
      </c>
      <c r="G863" s="749" t="s">
        <v>638</v>
      </c>
      <c r="H863" s="749">
        <v>846763</v>
      </c>
      <c r="I863" s="749">
        <v>33419</v>
      </c>
      <c r="J863" s="749" t="s">
        <v>1508</v>
      </c>
      <c r="K863" s="749" t="s">
        <v>1503</v>
      </c>
      <c r="L863" s="752">
        <v>130.99142857142857</v>
      </c>
      <c r="M863" s="752">
        <v>7</v>
      </c>
      <c r="N863" s="753">
        <v>916.94</v>
      </c>
    </row>
    <row r="864" spans="1:14" ht="14.4" customHeight="1" x14ac:dyDescent="0.3">
      <c r="A864" s="747" t="s">
        <v>588</v>
      </c>
      <c r="B864" s="748" t="s">
        <v>589</v>
      </c>
      <c r="C864" s="749" t="s">
        <v>615</v>
      </c>
      <c r="D864" s="750" t="s">
        <v>616</v>
      </c>
      <c r="E864" s="751">
        <v>50113006</v>
      </c>
      <c r="F864" s="750" t="s">
        <v>1490</v>
      </c>
      <c r="G864" s="749" t="s">
        <v>638</v>
      </c>
      <c r="H864" s="749">
        <v>846764</v>
      </c>
      <c r="I864" s="749">
        <v>33418</v>
      </c>
      <c r="J864" s="749" t="s">
        <v>1509</v>
      </c>
      <c r="K864" s="749" t="s">
        <v>1503</v>
      </c>
      <c r="L864" s="752">
        <v>135.60000000000002</v>
      </c>
      <c r="M864" s="752">
        <v>2</v>
      </c>
      <c r="N864" s="753">
        <v>271.20000000000005</v>
      </c>
    </row>
    <row r="865" spans="1:14" ht="14.4" customHeight="1" x14ac:dyDescent="0.3">
      <c r="A865" s="747" t="s">
        <v>588</v>
      </c>
      <c r="B865" s="748" t="s">
        <v>589</v>
      </c>
      <c r="C865" s="749" t="s">
        <v>615</v>
      </c>
      <c r="D865" s="750" t="s">
        <v>616</v>
      </c>
      <c r="E865" s="751">
        <v>50113006</v>
      </c>
      <c r="F865" s="750" t="s">
        <v>1490</v>
      </c>
      <c r="G865" s="749" t="s">
        <v>638</v>
      </c>
      <c r="H865" s="749">
        <v>846765</v>
      </c>
      <c r="I865" s="749">
        <v>33421</v>
      </c>
      <c r="J865" s="749" t="s">
        <v>1510</v>
      </c>
      <c r="K865" s="749" t="s">
        <v>1503</v>
      </c>
      <c r="L865" s="752">
        <v>135.59999999999997</v>
      </c>
      <c r="M865" s="752">
        <v>7</v>
      </c>
      <c r="N865" s="753">
        <v>949.1999999999997</v>
      </c>
    </row>
    <row r="866" spans="1:14" ht="14.4" customHeight="1" x14ac:dyDescent="0.3">
      <c r="A866" s="747" t="s">
        <v>588</v>
      </c>
      <c r="B866" s="748" t="s">
        <v>589</v>
      </c>
      <c r="C866" s="749" t="s">
        <v>615</v>
      </c>
      <c r="D866" s="750" t="s">
        <v>616</v>
      </c>
      <c r="E866" s="751">
        <v>50113006</v>
      </c>
      <c r="F866" s="750" t="s">
        <v>1490</v>
      </c>
      <c r="G866" s="749" t="s">
        <v>638</v>
      </c>
      <c r="H866" s="749">
        <v>33865</v>
      </c>
      <c r="I866" s="749">
        <v>33865</v>
      </c>
      <c r="J866" s="749" t="s">
        <v>1511</v>
      </c>
      <c r="K866" s="749" t="s">
        <v>1503</v>
      </c>
      <c r="L866" s="752">
        <v>135.59999999999997</v>
      </c>
      <c r="M866" s="752">
        <v>10</v>
      </c>
      <c r="N866" s="753">
        <v>1355.9999999999995</v>
      </c>
    </row>
    <row r="867" spans="1:14" ht="14.4" customHeight="1" x14ac:dyDescent="0.3">
      <c r="A867" s="747" t="s">
        <v>588</v>
      </c>
      <c r="B867" s="748" t="s">
        <v>589</v>
      </c>
      <c r="C867" s="749" t="s">
        <v>615</v>
      </c>
      <c r="D867" s="750" t="s">
        <v>616</v>
      </c>
      <c r="E867" s="751">
        <v>50113006</v>
      </c>
      <c r="F867" s="750" t="s">
        <v>1490</v>
      </c>
      <c r="G867" s="749" t="s">
        <v>638</v>
      </c>
      <c r="H867" s="749">
        <v>33866</v>
      </c>
      <c r="I867" s="749">
        <v>33866</v>
      </c>
      <c r="J867" s="749" t="s">
        <v>1512</v>
      </c>
      <c r="K867" s="749" t="s">
        <v>1503</v>
      </c>
      <c r="L867" s="752">
        <v>135.70388888888886</v>
      </c>
      <c r="M867" s="752">
        <v>18</v>
      </c>
      <c r="N867" s="753">
        <v>2442.6699999999992</v>
      </c>
    </row>
    <row r="868" spans="1:14" ht="14.4" customHeight="1" x14ac:dyDescent="0.3">
      <c r="A868" s="747" t="s">
        <v>588</v>
      </c>
      <c r="B868" s="748" t="s">
        <v>589</v>
      </c>
      <c r="C868" s="749" t="s">
        <v>615</v>
      </c>
      <c r="D868" s="750" t="s">
        <v>616</v>
      </c>
      <c r="E868" s="751">
        <v>50113006</v>
      </c>
      <c r="F868" s="750" t="s">
        <v>1490</v>
      </c>
      <c r="G868" s="749" t="s">
        <v>638</v>
      </c>
      <c r="H868" s="749">
        <v>987792</v>
      </c>
      <c r="I868" s="749">
        <v>33749</v>
      </c>
      <c r="J868" s="749" t="s">
        <v>1513</v>
      </c>
      <c r="K868" s="749" t="s">
        <v>1514</v>
      </c>
      <c r="L868" s="752">
        <v>111.95000000000005</v>
      </c>
      <c r="M868" s="752">
        <v>1</v>
      </c>
      <c r="N868" s="753">
        <v>111.95000000000005</v>
      </c>
    </row>
    <row r="869" spans="1:14" ht="14.4" customHeight="1" x14ac:dyDescent="0.3">
      <c r="A869" s="747" t="s">
        <v>588</v>
      </c>
      <c r="B869" s="748" t="s">
        <v>589</v>
      </c>
      <c r="C869" s="749" t="s">
        <v>615</v>
      </c>
      <c r="D869" s="750" t="s">
        <v>616</v>
      </c>
      <c r="E869" s="751">
        <v>50113006</v>
      </c>
      <c r="F869" s="750" t="s">
        <v>1490</v>
      </c>
      <c r="G869" s="749" t="s">
        <v>638</v>
      </c>
      <c r="H869" s="749">
        <v>33751</v>
      </c>
      <c r="I869" s="749">
        <v>33751</v>
      </c>
      <c r="J869" s="749" t="s">
        <v>1515</v>
      </c>
      <c r="K869" s="749" t="s">
        <v>1514</v>
      </c>
      <c r="L869" s="752">
        <v>111.95</v>
      </c>
      <c r="M869" s="752">
        <v>2</v>
      </c>
      <c r="N869" s="753">
        <v>223.9</v>
      </c>
    </row>
    <row r="870" spans="1:14" ht="14.4" customHeight="1" x14ac:dyDescent="0.3">
      <c r="A870" s="747" t="s">
        <v>588</v>
      </c>
      <c r="B870" s="748" t="s">
        <v>589</v>
      </c>
      <c r="C870" s="749" t="s">
        <v>615</v>
      </c>
      <c r="D870" s="750" t="s">
        <v>616</v>
      </c>
      <c r="E870" s="751">
        <v>50113006</v>
      </c>
      <c r="F870" s="750" t="s">
        <v>1490</v>
      </c>
      <c r="G870" s="749" t="s">
        <v>638</v>
      </c>
      <c r="H870" s="749">
        <v>395579</v>
      </c>
      <c r="I870" s="749">
        <v>33752</v>
      </c>
      <c r="J870" s="749" t="s">
        <v>1516</v>
      </c>
      <c r="K870" s="749" t="s">
        <v>1517</v>
      </c>
      <c r="L870" s="752">
        <v>111.95</v>
      </c>
      <c r="M870" s="752">
        <v>4</v>
      </c>
      <c r="N870" s="753">
        <v>447.8</v>
      </c>
    </row>
    <row r="871" spans="1:14" ht="14.4" customHeight="1" x14ac:dyDescent="0.3">
      <c r="A871" s="747" t="s">
        <v>588</v>
      </c>
      <c r="B871" s="748" t="s">
        <v>589</v>
      </c>
      <c r="C871" s="749" t="s">
        <v>615</v>
      </c>
      <c r="D871" s="750" t="s">
        <v>616</v>
      </c>
      <c r="E871" s="751">
        <v>50113006</v>
      </c>
      <c r="F871" s="750" t="s">
        <v>1490</v>
      </c>
      <c r="G871" s="749" t="s">
        <v>638</v>
      </c>
      <c r="H871" s="749">
        <v>33750</v>
      </c>
      <c r="I871" s="749">
        <v>33750</v>
      </c>
      <c r="J871" s="749" t="s">
        <v>1518</v>
      </c>
      <c r="K871" s="749" t="s">
        <v>1514</v>
      </c>
      <c r="L871" s="752">
        <v>111.94999999999997</v>
      </c>
      <c r="M871" s="752">
        <v>1</v>
      </c>
      <c r="N871" s="753">
        <v>111.94999999999997</v>
      </c>
    </row>
    <row r="872" spans="1:14" ht="14.4" customHeight="1" x14ac:dyDescent="0.3">
      <c r="A872" s="747" t="s">
        <v>588</v>
      </c>
      <c r="B872" s="748" t="s">
        <v>589</v>
      </c>
      <c r="C872" s="749" t="s">
        <v>615</v>
      </c>
      <c r="D872" s="750" t="s">
        <v>616</v>
      </c>
      <c r="E872" s="751">
        <v>50113006</v>
      </c>
      <c r="F872" s="750" t="s">
        <v>1490</v>
      </c>
      <c r="G872" s="749" t="s">
        <v>638</v>
      </c>
      <c r="H872" s="749">
        <v>33859</v>
      </c>
      <c r="I872" s="749">
        <v>33859</v>
      </c>
      <c r="J872" s="749" t="s">
        <v>1519</v>
      </c>
      <c r="K872" s="749" t="s">
        <v>1492</v>
      </c>
      <c r="L872" s="752">
        <v>129.97</v>
      </c>
      <c r="M872" s="752">
        <v>22</v>
      </c>
      <c r="N872" s="753">
        <v>2859.3399999999997</v>
      </c>
    </row>
    <row r="873" spans="1:14" ht="14.4" customHeight="1" x14ac:dyDescent="0.3">
      <c r="A873" s="747" t="s">
        <v>588</v>
      </c>
      <c r="B873" s="748" t="s">
        <v>589</v>
      </c>
      <c r="C873" s="749" t="s">
        <v>615</v>
      </c>
      <c r="D873" s="750" t="s">
        <v>616</v>
      </c>
      <c r="E873" s="751">
        <v>50113006</v>
      </c>
      <c r="F873" s="750" t="s">
        <v>1490</v>
      </c>
      <c r="G873" s="749" t="s">
        <v>638</v>
      </c>
      <c r="H873" s="749">
        <v>33858</v>
      </c>
      <c r="I873" s="749">
        <v>33858</v>
      </c>
      <c r="J873" s="749" t="s">
        <v>1520</v>
      </c>
      <c r="K873" s="749" t="s">
        <v>1492</v>
      </c>
      <c r="L873" s="752">
        <v>129.96999545093055</v>
      </c>
      <c r="M873" s="752">
        <v>20</v>
      </c>
      <c r="N873" s="753">
        <v>2599.3999090186112</v>
      </c>
    </row>
    <row r="874" spans="1:14" ht="14.4" customHeight="1" x14ac:dyDescent="0.3">
      <c r="A874" s="747" t="s">
        <v>588</v>
      </c>
      <c r="B874" s="748" t="s">
        <v>589</v>
      </c>
      <c r="C874" s="749" t="s">
        <v>615</v>
      </c>
      <c r="D874" s="750" t="s">
        <v>616</v>
      </c>
      <c r="E874" s="751">
        <v>50113006</v>
      </c>
      <c r="F874" s="750" t="s">
        <v>1490</v>
      </c>
      <c r="G874" s="749" t="s">
        <v>638</v>
      </c>
      <c r="H874" s="749">
        <v>990307</v>
      </c>
      <c r="I874" s="749">
        <v>33934</v>
      </c>
      <c r="J874" s="749" t="s">
        <v>1521</v>
      </c>
      <c r="K874" s="749" t="s">
        <v>1494</v>
      </c>
      <c r="L874" s="752">
        <v>33.86</v>
      </c>
      <c r="M874" s="752">
        <v>16</v>
      </c>
      <c r="N874" s="753">
        <v>541.76</v>
      </c>
    </row>
    <row r="875" spans="1:14" ht="14.4" customHeight="1" x14ac:dyDescent="0.3">
      <c r="A875" s="747" t="s">
        <v>588</v>
      </c>
      <c r="B875" s="748" t="s">
        <v>589</v>
      </c>
      <c r="C875" s="749" t="s">
        <v>615</v>
      </c>
      <c r="D875" s="750" t="s">
        <v>616</v>
      </c>
      <c r="E875" s="751">
        <v>50113006</v>
      </c>
      <c r="F875" s="750" t="s">
        <v>1490</v>
      </c>
      <c r="G875" s="749" t="s">
        <v>638</v>
      </c>
      <c r="H875" s="749">
        <v>33863</v>
      </c>
      <c r="I875" s="749">
        <v>33863</v>
      </c>
      <c r="J875" s="749" t="s">
        <v>1522</v>
      </c>
      <c r="K875" s="749" t="s">
        <v>1492</v>
      </c>
      <c r="L875" s="752">
        <v>135.41999999999999</v>
      </c>
      <c r="M875" s="752">
        <v>1</v>
      </c>
      <c r="N875" s="753">
        <v>135.41999999999999</v>
      </c>
    </row>
    <row r="876" spans="1:14" ht="14.4" customHeight="1" x14ac:dyDescent="0.3">
      <c r="A876" s="747" t="s">
        <v>588</v>
      </c>
      <c r="B876" s="748" t="s">
        <v>589</v>
      </c>
      <c r="C876" s="749" t="s">
        <v>615</v>
      </c>
      <c r="D876" s="750" t="s">
        <v>616</v>
      </c>
      <c r="E876" s="751">
        <v>50113006</v>
      </c>
      <c r="F876" s="750" t="s">
        <v>1490</v>
      </c>
      <c r="G876" s="749" t="s">
        <v>638</v>
      </c>
      <c r="H876" s="749">
        <v>33850</v>
      </c>
      <c r="I876" s="749">
        <v>33850</v>
      </c>
      <c r="J876" s="749" t="s">
        <v>1523</v>
      </c>
      <c r="K876" s="749" t="s">
        <v>1492</v>
      </c>
      <c r="L876" s="752">
        <v>145.5</v>
      </c>
      <c r="M876" s="752">
        <v>3</v>
      </c>
      <c r="N876" s="753">
        <v>436.5</v>
      </c>
    </row>
    <row r="877" spans="1:14" ht="14.4" customHeight="1" x14ac:dyDescent="0.3">
      <c r="A877" s="747" t="s">
        <v>588</v>
      </c>
      <c r="B877" s="748" t="s">
        <v>589</v>
      </c>
      <c r="C877" s="749" t="s">
        <v>615</v>
      </c>
      <c r="D877" s="750" t="s">
        <v>616</v>
      </c>
      <c r="E877" s="751">
        <v>50113006</v>
      </c>
      <c r="F877" s="750" t="s">
        <v>1490</v>
      </c>
      <c r="G877" s="749" t="s">
        <v>638</v>
      </c>
      <c r="H877" s="749">
        <v>33852</v>
      </c>
      <c r="I877" s="749">
        <v>33852</v>
      </c>
      <c r="J877" s="749" t="s">
        <v>1524</v>
      </c>
      <c r="K877" s="749" t="s">
        <v>1492</v>
      </c>
      <c r="L877" s="752">
        <v>145.50000115834342</v>
      </c>
      <c r="M877" s="752">
        <v>9</v>
      </c>
      <c r="N877" s="753">
        <v>1309.5000104250907</v>
      </c>
    </row>
    <row r="878" spans="1:14" ht="14.4" customHeight="1" x14ac:dyDescent="0.3">
      <c r="A878" s="747" t="s">
        <v>588</v>
      </c>
      <c r="B878" s="748" t="s">
        <v>589</v>
      </c>
      <c r="C878" s="749" t="s">
        <v>615</v>
      </c>
      <c r="D878" s="750" t="s">
        <v>616</v>
      </c>
      <c r="E878" s="751">
        <v>50113006</v>
      </c>
      <c r="F878" s="750" t="s">
        <v>1490</v>
      </c>
      <c r="G878" s="749" t="s">
        <v>638</v>
      </c>
      <c r="H878" s="749">
        <v>33848</v>
      </c>
      <c r="I878" s="749">
        <v>33848</v>
      </c>
      <c r="J878" s="749" t="s">
        <v>1525</v>
      </c>
      <c r="K878" s="749" t="s">
        <v>1492</v>
      </c>
      <c r="L878" s="752">
        <v>122.69000000000001</v>
      </c>
      <c r="M878" s="752">
        <v>11</v>
      </c>
      <c r="N878" s="753">
        <v>1349.5900000000001</v>
      </c>
    </row>
    <row r="879" spans="1:14" ht="14.4" customHeight="1" x14ac:dyDescent="0.3">
      <c r="A879" s="747" t="s">
        <v>588</v>
      </c>
      <c r="B879" s="748" t="s">
        <v>589</v>
      </c>
      <c r="C879" s="749" t="s">
        <v>615</v>
      </c>
      <c r="D879" s="750" t="s">
        <v>616</v>
      </c>
      <c r="E879" s="751">
        <v>50113006</v>
      </c>
      <c r="F879" s="750" t="s">
        <v>1490</v>
      </c>
      <c r="G879" s="749" t="s">
        <v>638</v>
      </c>
      <c r="H879" s="749">
        <v>990352</v>
      </c>
      <c r="I879" s="749">
        <v>33935</v>
      </c>
      <c r="J879" s="749" t="s">
        <v>1526</v>
      </c>
      <c r="K879" s="749" t="s">
        <v>1494</v>
      </c>
      <c r="L879" s="752">
        <v>30.67</v>
      </c>
      <c r="M879" s="752">
        <v>1</v>
      </c>
      <c r="N879" s="753">
        <v>30.67</v>
      </c>
    </row>
    <row r="880" spans="1:14" ht="14.4" customHeight="1" x14ac:dyDescent="0.3">
      <c r="A880" s="747" t="s">
        <v>588</v>
      </c>
      <c r="B880" s="748" t="s">
        <v>589</v>
      </c>
      <c r="C880" s="749" t="s">
        <v>615</v>
      </c>
      <c r="D880" s="750" t="s">
        <v>616</v>
      </c>
      <c r="E880" s="751">
        <v>50113006</v>
      </c>
      <c r="F880" s="750" t="s">
        <v>1490</v>
      </c>
      <c r="G880" s="749" t="s">
        <v>638</v>
      </c>
      <c r="H880" s="749">
        <v>33847</v>
      </c>
      <c r="I880" s="749">
        <v>33847</v>
      </c>
      <c r="J880" s="749" t="s">
        <v>1527</v>
      </c>
      <c r="K880" s="749" t="s">
        <v>1492</v>
      </c>
      <c r="L880" s="752">
        <v>122.69000000000003</v>
      </c>
      <c r="M880" s="752">
        <v>10</v>
      </c>
      <c r="N880" s="753">
        <v>1226.9000000000003</v>
      </c>
    </row>
    <row r="881" spans="1:14" ht="14.4" customHeight="1" x14ac:dyDescent="0.3">
      <c r="A881" s="747" t="s">
        <v>588</v>
      </c>
      <c r="B881" s="748" t="s">
        <v>589</v>
      </c>
      <c r="C881" s="749" t="s">
        <v>615</v>
      </c>
      <c r="D881" s="750" t="s">
        <v>616</v>
      </c>
      <c r="E881" s="751">
        <v>50113006</v>
      </c>
      <c r="F881" s="750" t="s">
        <v>1490</v>
      </c>
      <c r="G881" s="749" t="s">
        <v>638</v>
      </c>
      <c r="H881" s="749">
        <v>33856</v>
      </c>
      <c r="I881" s="749">
        <v>33856</v>
      </c>
      <c r="J881" s="749" t="s">
        <v>1528</v>
      </c>
      <c r="K881" s="749" t="s">
        <v>1492</v>
      </c>
      <c r="L881" s="752">
        <v>130.10523809523806</v>
      </c>
      <c r="M881" s="752">
        <v>21</v>
      </c>
      <c r="N881" s="753">
        <v>2732.2099999999996</v>
      </c>
    </row>
    <row r="882" spans="1:14" ht="14.4" customHeight="1" x14ac:dyDescent="0.3">
      <c r="A882" s="747" t="s">
        <v>588</v>
      </c>
      <c r="B882" s="748" t="s">
        <v>589</v>
      </c>
      <c r="C882" s="749" t="s">
        <v>615</v>
      </c>
      <c r="D882" s="750" t="s">
        <v>616</v>
      </c>
      <c r="E882" s="751">
        <v>50113006</v>
      </c>
      <c r="F882" s="750" t="s">
        <v>1490</v>
      </c>
      <c r="G882" s="749" t="s">
        <v>638</v>
      </c>
      <c r="H882" s="749">
        <v>33857</v>
      </c>
      <c r="I882" s="749">
        <v>33857</v>
      </c>
      <c r="J882" s="749" t="s">
        <v>1529</v>
      </c>
      <c r="K882" s="749" t="s">
        <v>1492</v>
      </c>
      <c r="L882" s="752">
        <v>130.03173913043477</v>
      </c>
      <c r="M882" s="752">
        <v>23</v>
      </c>
      <c r="N882" s="753">
        <v>2990.7299999999996</v>
      </c>
    </row>
    <row r="883" spans="1:14" ht="14.4" customHeight="1" x14ac:dyDescent="0.3">
      <c r="A883" s="747" t="s">
        <v>588</v>
      </c>
      <c r="B883" s="748" t="s">
        <v>589</v>
      </c>
      <c r="C883" s="749" t="s">
        <v>615</v>
      </c>
      <c r="D883" s="750" t="s">
        <v>616</v>
      </c>
      <c r="E883" s="751">
        <v>50113006</v>
      </c>
      <c r="F883" s="750" t="s">
        <v>1490</v>
      </c>
      <c r="G883" s="749" t="s">
        <v>638</v>
      </c>
      <c r="H883" s="749">
        <v>133220</v>
      </c>
      <c r="I883" s="749">
        <v>33220</v>
      </c>
      <c r="J883" s="749" t="s">
        <v>1530</v>
      </c>
      <c r="K883" s="749" t="s">
        <v>1531</v>
      </c>
      <c r="L883" s="752">
        <v>198.89</v>
      </c>
      <c r="M883" s="752">
        <v>8</v>
      </c>
      <c r="N883" s="753">
        <v>1591.12</v>
      </c>
    </row>
    <row r="884" spans="1:14" ht="14.4" customHeight="1" x14ac:dyDescent="0.3">
      <c r="A884" s="747" t="s">
        <v>588</v>
      </c>
      <c r="B884" s="748" t="s">
        <v>589</v>
      </c>
      <c r="C884" s="749" t="s">
        <v>615</v>
      </c>
      <c r="D884" s="750" t="s">
        <v>616</v>
      </c>
      <c r="E884" s="751">
        <v>50113008</v>
      </c>
      <c r="F884" s="750" t="s">
        <v>999</v>
      </c>
      <c r="G884" s="749"/>
      <c r="H884" s="749"/>
      <c r="I884" s="749">
        <v>138455</v>
      </c>
      <c r="J884" s="749" t="s">
        <v>1000</v>
      </c>
      <c r="K884" s="749" t="s">
        <v>1001</v>
      </c>
      <c r="L884" s="752">
        <v>1287</v>
      </c>
      <c r="M884" s="752">
        <v>4</v>
      </c>
      <c r="N884" s="753">
        <v>5148</v>
      </c>
    </row>
    <row r="885" spans="1:14" ht="14.4" customHeight="1" x14ac:dyDescent="0.3">
      <c r="A885" s="747" t="s">
        <v>588</v>
      </c>
      <c r="B885" s="748" t="s">
        <v>589</v>
      </c>
      <c r="C885" s="749" t="s">
        <v>615</v>
      </c>
      <c r="D885" s="750" t="s">
        <v>616</v>
      </c>
      <c r="E885" s="751">
        <v>50113008</v>
      </c>
      <c r="F885" s="750" t="s">
        <v>999</v>
      </c>
      <c r="G885" s="749"/>
      <c r="H885" s="749"/>
      <c r="I885" s="749">
        <v>129056</v>
      </c>
      <c r="J885" s="749" t="s">
        <v>1344</v>
      </c>
      <c r="K885" s="749" t="s">
        <v>1345</v>
      </c>
      <c r="L885" s="752">
        <v>2945.800048828125</v>
      </c>
      <c r="M885" s="752">
        <v>3</v>
      </c>
      <c r="N885" s="753">
        <v>8837.400146484375</v>
      </c>
    </row>
    <row r="886" spans="1:14" ht="14.4" customHeight="1" x14ac:dyDescent="0.3">
      <c r="A886" s="747" t="s">
        <v>588</v>
      </c>
      <c r="B886" s="748" t="s">
        <v>589</v>
      </c>
      <c r="C886" s="749" t="s">
        <v>615</v>
      </c>
      <c r="D886" s="750" t="s">
        <v>616</v>
      </c>
      <c r="E886" s="751">
        <v>50113013</v>
      </c>
      <c r="F886" s="750" t="s">
        <v>1002</v>
      </c>
      <c r="G886" s="749" t="s">
        <v>638</v>
      </c>
      <c r="H886" s="749">
        <v>203097</v>
      </c>
      <c r="I886" s="749">
        <v>203097</v>
      </c>
      <c r="J886" s="749" t="s">
        <v>1225</v>
      </c>
      <c r="K886" s="749" t="s">
        <v>1226</v>
      </c>
      <c r="L886" s="752">
        <v>168.13500000000005</v>
      </c>
      <c r="M886" s="752">
        <v>4</v>
      </c>
      <c r="N886" s="753">
        <v>672.54000000000019</v>
      </c>
    </row>
    <row r="887" spans="1:14" ht="14.4" customHeight="1" x14ac:dyDescent="0.3">
      <c r="A887" s="747" t="s">
        <v>588</v>
      </c>
      <c r="B887" s="748" t="s">
        <v>589</v>
      </c>
      <c r="C887" s="749" t="s">
        <v>615</v>
      </c>
      <c r="D887" s="750" t="s">
        <v>616</v>
      </c>
      <c r="E887" s="751">
        <v>50113013</v>
      </c>
      <c r="F887" s="750" t="s">
        <v>1002</v>
      </c>
      <c r="G887" s="749" t="s">
        <v>622</v>
      </c>
      <c r="H887" s="749">
        <v>172972</v>
      </c>
      <c r="I887" s="749">
        <v>72972</v>
      </c>
      <c r="J887" s="749" t="s">
        <v>1003</v>
      </c>
      <c r="K887" s="749" t="s">
        <v>1004</v>
      </c>
      <c r="L887" s="752">
        <v>181.62925531914894</v>
      </c>
      <c r="M887" s="752">
        <v>18.8</v>
      </c>
      <c r="N887" s="753">
        <v>3414.63</v>
      </c>
    </row>
    <row r="888" spans="1:14" ht="14.4" customHeight="1" x14ac:dyDescent="0.3">
      <c r="A888" s="747" t="s">
        <v>588</v>
      </c>
      <c r="B888" s="748" t="s">
        <v>589</v>
      </c>
      <c r="C888" s="749" t="s">
        <v>615</v>
      </c>
      <c r="D888" s="750" t="s">
        <v>616</v>
      </c>
      <c r="E888" s="751">
        <v>50113013</v>
      </c>
      <c r="F888" s="750" t="s">
        <v>1002</v>
      </c>
      <c r="G888" s="749" t="s">
        <v>638</v>
      </c>
      <c r="H888" s="749">
        <v>105951</v>
      </c>
      <c r="I888" s="749">
        <v>5951</v>
      </c>
      <c r="J888" s="749" t="s">
        <v>1227</v>
      </c>
      <c r="K888" s="749" t="s">
        <v>1228</v>
      </c>
      <c r="L888" s="752">
        <v>114.61090909090909</v>
      </c>
      <c r="M888" s="752">
        <v>11</v>
      </c>
      <c r="N888" s="753">
        <v>1260.72</v>
      </c>
    </row>
    <row r="889" spans="1:14" ht="14.4" customHeight="1" x14ac:dyDescent="0.3">
      <c r="A889" s="747" t="s">
        <v>588</v>
      </c>
      <c r="B889" s="748" t="s">
        <v>589</v>
      </c>
      <c r="C889" s="749" t="s">
        <v>615</v>
      </c>
      <c r="D889" s="750" t="s">
        <v>616</v>
      </c>
      <c r="E889" s="751">
        <v>50113013</v>
      </c>
      <c r="F889" s="750" t="s">
        <v>1002</v>
      </c>
      <c r="G889" s="749" t="s">
        <v>638</v>
      </c>
      <c r="H889" s="749">
        <v>183817</v>
      </c>
      <c r="I889" s="749">
        <v>183817</v>
      </c>
      <c r="J889" s="749" t="s">
        <v>1005</v>
      </c>
      <c r="K889" s="749" t="s">
        <v>1006</v>
      </c>
      <c r="L889" s="752">
        <v>924.83999999999992</v>
      </c>
      <c r="M889" s="752">
        <v>0.8</v>
      </c>
      <c r="N889" s="753">
        <v>739.87199999999996</v>
      </c>
    </row>
    <row r="890" spans="1:14" ht="14.4" customHeight="1" x14ac:dyDescent="0.3">
      <c r="A890" s="747" t="s">
        <v>588</v>
      </c>
      <c r="B890" s="748" t="s">
        <v>589</v>
      </c>
      <c r="C890" s="749" t="s">
        <v>615</v>
      </c>
      <c r="D890" s="750" t="s">
        <v>616</v>
      </c>
      <c r="E890" s="751">
        <v>50113013</v>
      </c>
      <c r="F890" s="750" t="s">
        <v>1002</v>
      </c>
      <c r="G890" s="749" t="s">
        <v>622</v>
      </c>
      <c r="H890" s="749">
        <v>164831</v>
      </c>
      <c r="I890" s="749">
        <v>64831</v>
      </c>
      <c r="J890" s="749" t="s">
        <v>1007</v>
      </c>
      <c r="K890" s="749" t="s">
        <v>1008</v>
      </c>
      <c r="L890" s="752">
        <v>198.88000000000005</v>
      </c>
      <c r="M890" s="752">
        <v>16.799999999999997</v>
      </c>
      <c r="N890" s="753">
        <v>3341.1840000000002</v>
      </c>
    </row>
    <row r="891" spans="1:14" ht="14.4" customHeight="1" x14ac:dyDescent="0.3">
      <c r="A891" s="747" t="s">
        <v>588</v>
      </c>
      <c r="B891" s="748" t="s">
        <v>589</v>
      </c>
      <c r="C891" s="749" t="s">
        <v>615</v>
      </c>
      <c r="D891" s="750" t="s">
        <v>616</v>
      </c>
      <c r="E891" s="751">
        <v>50113013</v>
      </c>
      <c r="F891" s="750" t="s">
        <v>1002</v>
      </c>
      <c r="G891" s="749" t="s">
        <v>622</v>
      </c>
      <c r="H891" s="749">
        <v>183926</v>
      </c>
      <c r="I891" s="749">
        <v>183926</v>
      </c>
      <c r="J891" s="749" t="s">
        <v>1009</v>
      </c>
      <c r="K891" s="749" t="s">
        <v>1006</v>
      </c>
      <c r="L891" s="752">
        <v>141.87746451639572</v>
      </c>
      <c r="M891" s="752">
        <v>136.50000000000051</v>
      </c>
      <c r="N891" s="753">
        <v>19366.273906488088</v>
      </c>
    </row>
    <row r="892" spans="1:14" ht="14.4" customHeight="1" x14ac:dyDescent="0.3">
      <c r="A892" s="747" t="s">
        <v>588</v>
      </c>
      <c r="B892" s="748" t="s">
        <v>589</v>
      </c>
      <c r="C892" s="749" t="s">
        <v>615</v>
      </c>
      <c r="D892" s="750" t="s">
        <v>616</v>
      </c>
      <c r="E892" s="751">
        <v>50113013</v>
      </c>
      <c r="F892" s="750" t="s">
        <v>1002</v>
      </c>
      <c r="G892" s="749" t="s">
        <v>622</v>
      </c>
      <c r="H892" s="749">
        <v>131656</v>
      </c>
      <c r="I892" s="749">
        <v>131656</v>
      </c>
      <c r="J892" s="749" t="s">
        <v>1016</v>
      </c>
      <c r="K892" s="749" t="s">
        <v>1017</v>
      </c>
      <c r="L892" s="752">
        <v>517</v>
      </c>
      <c r="M892" s="752">
        <v>0.5</v>
      </c>
      <c r="N892" s="753">
        <v>258.5</v>
      </c>
    </row>
    <row r="893" spans="1:14" ht="14.4" customHeight="1" x14ac:dyDescent="0.3">
      <c r="A893" s="747" t="s">
        <v>588</v>
      </c>
      <c r="B893" s="748" t="s">
        <v>589</v>
      </c>
      <c r="C893" s="749" t="s">
        <v>615</v>
      </c>
      <c r="D893" s="750" t="s">
        <v>616</v>
      </c>
      <c r="E893" s="751">
        <v>50113013</v>
      </c>
      <c r="F893" s="750" t="s">
        <v>1002</v>
      </c>
      <c r="G893" s="749" t="s">
        <v>622</v>
      </c>
      <c r="H893" s="749">
        <v>151458</v>
      </c>
      <c r="I893" s="749">
        <v>151458</v>
      </c>
      <c r="J893" s="749" t="s">
        <v>1018</v>
      </c>
      <c r="K893" s="749" t="s">
        <v>1019</v>
      </c>
      <c r="L893" s="752">
        <v>217.80000000000004</v>
      </c>
      <c r="M893" s="752">
        <v>7.9999999999999991</v>
      </c>
      <c r="N893" s="753">
        <v>1742.4</v>
      </c>
    </row>
    <row r="894" spans="1:14" ht="14.4" customHeight="1" x14ac:dyDescent="0.3">
      <c r="A894" s="747" t="s">
        <v>588</v>
      </c>
      <c r="B894" s="748" t="s">
        <v>589</v>
      </c>
      <c r="C894" s="749" t="s">
        <v>615</v>
      </c>
      <c r="D894" s="750" t="s">
        <v>616</v>
      </c>
      <c r="E894" s="751">
        <v>50113013</v>
      </c>
      <c r="F894" s="750" t="s">
        <v>1002</v>
      </c>
      <c r="G894" s="749" t="s">
        <v>622</v>
      </c>
      <c r="H894" s="749">
        <v>115658</v>
      </c>
      <c r="I894" s="749">
        <v>15658</v>
      </c>
      <c r="J894" s="749" t="s">
        <v>1359</v>
      </c>
      <c r="K894" s="749" t="s">
        <v>1044</v>
      </c>
      <c r="L894" s="752">
        <v>58.720000000000006</v>
      </c>
      <c r="M894" s="752">
        <v>1</v>
      </c>
      <c r="N894" s="753">
        <v>58.720000000000006</v>
      </c>
    </row>
    <row r="895" spans="1:14" ht="14.4" customHeight="1" x14ac:dyDescent="0.3">
      <c r="A895" s="747" t="s">
        <v>588</v>
      </c>
      <c r="B895" s="748" t="s">
        <v>589</v>
      </c>
      <c r="C895" s="749" t="s">
        <v>615</v>
      </c>
      <c r="D895" s="750" t="s">
        <v>616</v>
      </c>
      <c r="E895" s="751">
        <v>50113013</v>
      </c>
      <c r="F895" s="750" t="s">
        <v>1002</v>
      </c>
      <c r="G895" s="749" t="s">
        <v>622</v>
      </c>
      <c r="H895" s="749">
        <v>162187</v>
      </c>
      <c r="I895" s="749">
        <v>162187</v>
      </c>
      <c r="J895" s="749" t="s">
        <v>1020</v>
      </c>
      <c r="K895" s="749" t="s">
        <v>1021</v>
      </c>
      <c r="L895" s="752">
        <v>286</v>
      </c>
      <c r="M895" s="752">
        <v>3.8000000000000003</v>
      </c>
      <c r="N895" s="753">
        <v>1086.8000000000002</v>
      </c>
    </row>
    <row r="896" spans="1:14" ht="14.4" customHeight="1" x14ac:dyDescent="0.3">
      <c r="A896" s="747" t="s">
        <v>588</v>
      </c>
      <c r="B896" s="748" t="s">
        <v>589</v>
      </c>
      <c r="C896" s="749" t="s">
        <v>615</v>
      </c>
      <c r="D896" s="750" t="s">
        <v>616</v>
      </c>
      <c r="E896" s="751">
        <v>50113013</v>
      </c>
      <c r="F896" s="750" t="s">
        <v>1002</v>
      </c>
      <c r="G896" s="749" t="s">
        <v>638</v>
      </c>
      <c r="H896" s="749">
        <v>849655</v>
      </c>
      <c r="I896" s="749">
        <v>129836</v>
      </c>
      <c r="J896" s="749" t="s">
        <v>1022</v>
      </c>
      <c r="K896" s="749" t="s">
        <v>1023</v>
      </c>
      <c r="L896" s="752">
        <v>263.32694063926942</v>
      </c>
      <c r="M896" s="752">
        <v>21.899999999999988</v>
      </c>
      <c r="N896" s="753">
        <v>5766.8599999999969</v>
      </c>
    </row>
    <row r="897" spans="1:14" ht="14.4" customHeight="1" x14ac:dyDescent="0.3">
      <c r="A897" s="747" t="s">
        <v>588</v>
      </c>
      <c r="B897" s="748" t="s">
        <v>589</v>
      </c>
      <c r="C897" s="749" t="s">
        <v>615</v>
      </c>
      <c r="D897" s="750" t="s">
        <v>616</v>
      </c>
      <c r="E897" s="751">
        <v>50113013</v>
      </c>
      <c r="F897" s="750" t="s">
        <v>1002</v>
      </c>
      <c r="G897" s="749" t="s">
        <v>638</v>
      </c>
      <c r="H897" s="749">
        <v>849887</v>
      </c>
      <c r="I897" s="749">
        <v>129834</v>
      </c>
      <c r="J897" s="749" t="s">
        <v>1024</v>
      </c>
      <c r="K897" s="749" t="s">
        <v>590</v>
      </c>
      <c r="L897" s="752">
        <v>154.48494623655913</v>
      </c>
      <c r="M897" s="752">
        <v>9.2999999999999989</v>
      </c>
      <c r="N897" s="753">
        <v>1436.7099999999998</v>
      </c>
    </row>
    <row r="898" spans="1:14" ht="14.4" customHeight="1" x14ac:dyDescent="0.3">
      <c r="A898" s="747" t="s">
        <v>588</v>
      </c>
      <c r="B898" s="748" t="s">
        <v>589</v>
      </c>
      <c r="C898" s="749" t="s">
        <v>615</v>
      </c>
      <c r="D898" s="750" t="s">
        <v>616</v>
      </c>
      <c r="E898" s="751">
        <v>50113013</v>
      </c>
      <c r="F898" s="750" t="s">
        <v>1002</v>
      </c>
      <c r="G898" s="749" t="s">
        <v>622</v>
      </c>
      <c r="H898" s="749">
        <v>844576</v>
      </c>
      <c r="I898" s="749">
        <v>100339</v>
      </c>
      <c r="J898" s="749" t="s">
        <v>1230</v>
      </c>
      <c r="K898" s="749" t="s">
        <v>1231</v>
      </c>
      <c r="L898" s="752">
        <v>97.61</v>
      </c>
      <c r="M898" s="752">
        <v>4</v>
      </c>
      <c r="N898" s="753">
        <v>390.44</v>
      </c>
    </row>
    <row r="899" spans="1:14" ht="14.4" customHeight="1" x14ac:dyDescent="0.3">
      <c r="A899" s="747" t="s">
        <v>588</v>
      </c>
      <c r="B899" s="748" t="s">
        <v>589</v>
      </c>
      <c r="C899" s="749" t="s">
        <v>615</v>
      </c>
      <c r="D899" s="750" t="s">
        <v>616</v>
      </c>
      <c r="E899" s="751">
        <v>50113013</v>
      </c>
      <c r="F899" s="750" t="s">
        <v>1002</v>
      </c>
      <c r="G899" s="749" t="s">
        <v>622</v>
      </c>
      <c r="H899" s="749">
        <v>101066</v>
      </c>
      <c r="I899" s="749">
        <v>1066</v>
      </c>
      <c r="J899" s="749" t="s">
        <v>1232</v>
      </c>
      <c r="K899" s="749" t="s">
        <v>1233</v>
      </c>
      <c r="L899" s="752">
        <v>50.690000000000012</v>
      </c>
      <c r="M899" s="752">
        <v>1</v>
      </c>
      <c r="N899" s="753">
        <v>50.690000000000012</v>
      </c>
    </row>
    <row r="900" spans="1:14" ht="14.4" customHeight="1" x14ac:dyDescent="0.3">
      <c r="A900" s="747" t="s">
        <v>588</v>
      </c>
      <c r="B900" s="748" t="s">
        <v>589</v>
      </c>
      <c r="C900" s="749" t="s">
        <v>615</v>
      </c>
      <c r="D900" s="750" t="s">
        <v>616</v>
      </c>
      <c r="E900" s="751">
        <v>50113013</v>
      </c>
      <c r="F900" s="750" t="s">
        <v>1002</v>
      </c>
      <c r="G900" s="749" t="s">
        <v>622</v>
      </c>
      <c r="H900" s="749">
        <v>100707</v>
      </c>
      <c r="I900" s="749">
        <v>707</v>
      </c>
      <c r="J900" s="749" t="s">
        <v>1027</v>
      </c>
      <c r="K900" s="749" t="s">
        <v>1028</v>
      </c>
      <c r="L900" s="752">
        <v>111.59999999999991</v>
      </c>
      <c r="M900" s="752">
        <v>2</v>
      </c>
      <c r="N900" s="753">
        <v>223.19999999999982</v>
      </c>
    </row>
    <row r="901" spans="1:14" ht="14.4" customHeight="1" x14ac:dyDescent="0.3">
      <c r="A901" s="747" t="s">
        <v>588</v>
      </c>
      <c r="B901" s="748" t="s">
        <v>589</v>
      </c>
      <c r="C901" s="749" t="s">
        <v>615</v>
      </c>
      <c r="D901" s="750" t="s">
        <v>616</v>
      </c>
      <c r="E901" s="751">
        <v>50113013</v>
      </c>
      <c r="F901" s="750" t="s">
        <v>1002</v>
      </c>
      <c r="G901" s="749" t="s">
        <v>622</v>
      </c>
      <c r="H901" s="749">
        <v>847476</v>
      </c>
      <c r="I901" s="749">
        <v>112782</v>
      </c>
      <c r="J901" s="749" t="s">
        <v>1029</v>
      </c>
      <c r="K901" s="749" t="s">
        <v>1030</v>
      </c>
      <c r="L901" s="752">
        <v>674.31099999999992</v>
      </c>
      <c r="M901" s="752">
        <v>0.15</v>
      </c>
      <c r="N901" s="753">
        <v>101.14664999999998</v>
      </c>
    </row>
    <row r="902" spans="1:14" ht="14.4" customHeight="1" x14ac:dyDescent="0.3">
      <c r="A902" s="747" t="s">
        <v>588</v>
      </c>
      <c r="B902" s="748" t="s">
        <v>589</v>
      </c>
      <c r="C902" s="749" t="s">
        <v>615</v>
      </c>
      <c r="D902" s="750" t="s">
        <v>616</v>
      </c>
      <c r="E902" s="751">
        <v>50113013</v>
      </c>
      <c r="F902" s="750" t="s">
        <v>1002</v>
      </c>
      <c r="G902" s="749" t="s">
        <v>638</v>
      </c>
      <c r="H902" s="749">
        <v>197000</v>
      </c>
      <c r="I902" s="749">
        <v>97000</v>
      </c>
      <c r="J902" s="749" t="s">
        <v>1033</v>
      </c>
      <c r="K902" s="749" t="s">
        <v>1034</v>
      </c>
      <c r="L902" s="752">
        <v>29.369999999999997</v>
      </c>
      <c r="M902" s="752">
        <v>9</v>
      </c>
      <c r="N902" s="753">
        <v>264.33</v>
      </c>
    </row>
    <row r="903" spans="1:14" ht="14.4" customHeight="1" x14ac:dyDescent="0.3">
      <c r="A903" s="747" t="s">
        <v>588</v>
      </c>
      <c r="B903" s="748" t="s">
        <v>589</v>
      </c>
      <c r="C903" s="749" t="s">
        <v>615</v>
      </c>
      <c r="D903" s="750" t="s">
        <v>616</v>
      </c>
      <c r="E903" s="751">
        <v>50113013</v>
      </c>
      <c r="F903" s="750" t="s">
        <v>1002</v>
      </c>
      <c r="G903" s="749" t="s">
        <v>622</v>
      </c>
      <c r="H903" s="749">
        <v>141515</v>
      </c>
      <c r="I903" s="749">
        <v>41515</v>
      </c>
      <c r="J903" s="749" t="s">
        <v>1240</v>
      </c>
      <c r="K903" s="749" t="s">
        <v>1241</v>
      </c>
      <c r="L903" s="752">
        <v>103.06000000000003</v>
      </c>
      <c r="M903" s="752">
        <v>1</v>
      </c>
      <c r="N903" s="753">
        <v>103.06000000000003</v>
      </c>
    </row>
    <row r="904" spans="1:14" ht="14.4" customHeight="1" x14ac:dyDescent="0.3">
      <c r="A904" s="747" t="s">
        <v>588</v>
      </c>
      <c r="B904" s="748" t="s">
        <v>589</v>
      </c>
      <c r="C904" s="749" t="s">
        <v>615</v>
      </c>
      <c r="D904" s="750" t="s">
        <v>616</v>
      </c>
      <c r="E904" s="751">
        <v>50113013</v>
      </c>
      <c r="F904" s="750" t="s">
        <v>1002</v>
      </c>
      <c r="G904" s="749" t="s">
        <v>622</v>
      </c>
      <c r="H904" s="749">
        <v>161980</v>
      </c>
      <c r="I904" s="749">
        <v>61980</v>
      </c>
      <c r="J904" s="749" t="s">
        <v>1240</v>
      </c>
      <c r="K904" s="749" t="s">
        <v>1532</v>
      </c>
      <c r="L904" s="752">
        <v>103.65999999999998</v>
      </c>
      <c r="M904" s="752">
        <v>1</v>
      </c>
      <c r="N904" s="753">
        <v>103.65999999999998</v>
      </c>
    </row>
    <row r="905" spans="1:14" ht="14.4" customHeight="1" x14ac:dyDescent="0.3">
      <c r="A905" s="747" t="s">
        <v>588</v>
      </c>
      <c r="B905" s="748" t="s">
        <v>589</v>
      </c>
      <c r="C905" s="749" t="s">
        <v>615</v>
      </c>
      <c r="D905" s="750" t="s">
        <v>616</v>
      </c>
      <c r="E905" s="751">
        <v>50113013</v>
      </c>
      <c r="F905" s="750" t="s">
        <v>1002</v>
      </c>
      <c r="G905" s="749" t="s">
        <v>638</v>
      </c>
      <c r="H905" s="749">
        <v>113453</v>
      </c>
      <c r="I905" s="749">
        <v>113453</v>
      </c>
      <c r="J905" s="749" t="s">
        <v>1373</v>
      </c>
      <c r="K905" s="749" t="s">
        <v>1374</v>
      </c>
      <c r="L905" s="752">
        <v>462</v>
      </c>
      <c r="M905" s="752">
        <v>3</v>
      </c>
      <c r="N905" s="753">
        <v>1386</v>
      </c>
    </row>
    <row r="906" spans="1:14" ht="14.4" customHeight="1" x14ac:dyDescent="0.3">
      <c r="A906" s="747" t="s">
        <v>588</v>
      </c>
      <c r="B906" s="748" t="s">
        <v>589</v>
      </c>
      <c r="C906" s="749" t="s">
        <v>615</v>
      </c>
      <c r="D906" s="750" t="s">
        <v>616</v>
      </c>
      <c r="E906" s="751">
        <v>50113013</v>
      </c>
      <c r="F906" s="750" t="s">
        <v>1002</v>
      </c>
      <c r="G906" s="749" t="s">
        <v>622</v>
      </c>
      <c r="H906" s="749">
        <v>106264</v>
      </c>
      <c r="I906" s="749">
        <v>6264</v>
      </c>
      <c r="J906" s="749" t="s">
        <v>1242</v>
      </c>
      <c r="K906" s="749" t="s">
        <v>1243</v>
      </c>
      <c r="L906" s="752">
        <v>31.669999999999998</v>
      </c>
      <c r="M906" s="752">
        <v>5</v>
      </c>
      <c r="N906" s="753">
        <v>158.35</v>
      </c>
    </row>
    <row r="907" spans="1:14" ht="14.4" customHeight="1" x14ac:dyDescent="0.3">
      <c r="A907" s="747" t="s">
        <v>588</v>
      </c>
      <c r="B907" s="748" t="s">
        <v>589</v>
      </c>
      <c r="C907" s="749" t="s">
        <v>615</v>
      </c>
      <c r="D907" s="750" t="s">
        <v>616</v>
      </c>
      <c r="E907" s="751">
        <v>50113013</v>
      </c>
      <c r="F907" s="750" t="s">
        <v>1002</v>
      </c>
      <c r="G907" s="749" t="s">
        <v>622</v>
      </c>
      <c r="H907" s="749">
        <v>105113</v>
      </c>
      <c r="I907" s="749">
        <v>5113</v>
      </c>
      <c r="J907" s="749" t="s">
        <v>1533</v>
      </c>
      <c r="K907" s="749" t="s">
        <v>1534</v>
      </c>
      <c r="L907" s="752">
        <v>127.55999999999999</v>
      </c>
      <c r="M907" s="752">
        <v>2</v>
      </c>
      <c r="N907" s="753">
        <v>255.11999999999998</v>
      </c>
    </row>
    <row r="908" spans="1:14" ht="14.4" customHeight="1" x14ac:dyDescent="0.3">
      <c r="A908" s="747" t="s">
        <v>588</v>
      </c>
      <c r="B908" s="748" t="s">
        <v>589</v>
      </c>
      <c r="C908" s="749" t="s">
        <v>615</v>
      </c>
      <c r="D908" s="750" t="s">
        <v>616</v>
      </c>
      <c r="E908" s="751">
        <v>50113013</v>
      </c>
      <c r="F908" s="750" t="s">
        <v>1002</v>
      </c>
      <c r="G908" s="749" t="s">
        <v>622</v>
      </c>
      <c r="H908" s="749">
        <v>186264</v>
      </c>
      <c r="I908" s="749">
        <v>86264</v>
      </c>
      <c r="J908" s="749" t="s">
        <v>1535</v>
      </c>
      <c r="K908" s="749" t="s">
        <v>1536</v>
      </c>
      <c r="L908" s="752">
        <v>46.519999999999996</v>
      </c>
      <c r="M908" s="752">
        <v>1</v>
      </c>
      <c r="N908" s="753">
        <v>46.519999999999996</v>
      </c>
    </row>
    <row r="909" spans="1:14" ht="14.4" customHeight="1" x14ac:dyDescent="0.3">
      <c r="A909" s="747" t="s">
        <v>588</v>
      </c>
      <c r="B909" s="748" t="s">
        <v>589</v>
      </c>
      <c r="C909" s="749" t="s">
        <v>615</v>
      </c>
      <c r="D909" s="750" t="s">
        <v>616</v>
      </c>
      <c r="E909" s="751">
        <v>50113013</v>
      </c>
      <c r="F909" s="750" t="s">
        <v>1002</v>
      </c>
      <c r="G909" s="749" t="s">
        <v>638</v>
      </c>
      <c r="H909" s="749">
        <v>126127</v>
      </c>
      <c r="I909" s="749">
        <v>26127</v>
      </c>
      <c r="J909" s="749" t="s">
        <v>1035</v>
      </c>
      <c r="K909" s="749" t="s">
        <v>1036</v>
      </c>
      <c r="L909" s="752">
        <v>12388.607142857143</v>
      </c>
      <c r="M909" s="752">
        <v>0.7</v>
      </c>
      <c r="N909" s="753">
        <v>8672.0249999999996</v>
      </c>
    </row>
    <row r="910" spans="1:14" ht="14.4" customHeight="1" x14ac:dyDescent="0.3">
      <c r="A910" s="747" t="s">
        <v>588</v>
      </c>
      <c r="B910" s="748" t="s">
        <v>589</v>
      </c>
      <c r="C910" s="749" t="s">
        <v>615</v>
      </c>
      <c r="D910" s="750" t="s">
        <v>616</v>
      </c>
      <c r="E910" s="751">
        <v>50113013</v>
      </c>
      <c r="F910" s="750" t="s">
        <v>1002</v>
      </c>
      <c r="G910" s="749" t="s">
        <v>622</v>
      </c>
      <c r="H910" s="749">
        <v>201967</v>
      </c>
      <c r="I910" s="749">
        <v>201967</v>
      </c>
      <c r="J910" s="749" t="s">
        <v>1041</v>
      </c>
      <c r="K910" s="749" t="s">
        <v>1042</v>
      </c>
      <c r="L910" s="752">
        <v>294.02999999999992</v>
      </c>
      <c r="M910" s="752">
        <v>21.399999999999988</v>
      </c>
      <c r="N910" s="753">
        <v>6292.2419999999947</v>
      </c>
    </row>
    <row r="911" spans="1:14" ht="14.4" customHeight="1" x14ac:dyDescent="0.3">
      <c r="A911" s="747" t="s">
        <v>588</v>
      </c>
      <c r="B911" s="748" t="s">
        <v>589</v>
      </c>
      <c r="C911" s="749" t="s">
        <v>615</v>
      </c>
      <c r="D911" s="750" t="s">
        <v>616</v>
      </c>
      <c r="E911" s="751">
        <v>50113013</v>
      </c>
      <c r="F911" s="750" t="s">
        <v>1002</v>
      </c>
      <c r="G911" s="749" t="s">
        <v>638</v>
      </c>
      <c r="H911" s="749">
        <v>118547</v>
      </c>
      <c r="I911" s="749">
        <v>18547</v>
      </c>
      <c r="J911" s="749" t="s">
        <v>1244</v>
      </c>
      <c r="K911" s="749" t="s">
        <v>1245</v>
      </c>
      <c r="L911" s="752">
        <v>123.50000000000004</v>
      </c>
      <c r="M911" s="752">
        <v>5</v>
      </c>
      <c r="N911" s="753">
        <v>617.50000000000023</v>
      </c>
    </row>
    <row r="912" spans="1:14" ht="14.4" customHeight="1" x14ac:dyDescent="0.3">
      <c r="A912" s="747" t="s">
        <v>588</v>
      </c>
      <c r="B912" s="748" t="s">
        <v>589</v>
      </c>
      <c r="C912" s="749" t="s">
        <v>615</v>
      </c>
      <c r="D912" s="750" t="s">
        <v>616</v>
      </c>
      <c r="E912" s="751">
        <v>50113013</v>
      </c>
      <c r="F912" s="750" t="s">
        <v>1002</v>
      </c>
      <c r="G912" s="749" t="s">
        <v>638</v>
      </c>
      <c r="H912" s="749">
        <v>850455</v>
      </c>
      <c r="I912" s="749">
        <v>169033</v>
      </c>
      <c r="J912" s="749" t="s">
        <v>1537</v>
      </c>
      <c r="K912" s="749" t="s">
        <v>1538</v>
      </c>
      <c r="L912" s="752">
        <v>202.63153846153847</v>
      </c>
      <c r="M912" s="752">
        <v>13</v>
      </c>
      <c r="N912" s="753">
        <v>2634.21</v>
      </c>
    </row>
    <row r="913" spans="1:14" ht="14.4" customHeight="1" x14ac:dyDescent="0.3">
      <c r="A913" s="747" t="s">
        <v>588</v>
      </c>
      <c r="B913" s="748" t="s">
        <v>589</v>
      </c>
      <c r="C913" s="749" t="s">
        <v>615</v>
      </c>
      <c r="D913" s="750" t="s">
        <v>616</v>
      </c>
      <c r="E913" s="751">
        <v>50113013</v>
      </c>
      <c r="F913" s="750" t="s">
        <v>1002</v>
      </c>
      <c r="G913" s="749" t="s">
        <v>590</v>
      </c>
      <c r="H913" s="749">
        <v>147727</v>
      </c>
      <c r="I913" s="749">
        <v>47727</v>
      </c>
      <c r="J913" s="749" t="s">
        <v>1043</v>
      </c>
      <c r="K913" s="749" t="s">
        <v>1044</v>
      </c>
      <c r="L913" s="752">
        <v>126.95</v>
      </c>
      <c r="M913" s="752">
        <v>15</v>
      </c>
      <c r="N913" s="753">
        <v>1904.25</v>
      </c>
    </row>
    <row r="914" spans="1:14" ht="14.4" customHeight="1" x14ac:dyDescent="0.3">
      <c r="A914" s="747" t="s">
        <v>588</v>
      </c>
      <c r="B914" s="748" t="s">
        <v>589</v>
      </c>
      <c r="C914" s="749" t="s">
        <v>615</v>
      </c>
      <c r="D914" s="750" t="s">
        <v>616</v>
      </c>
      <c r="E914" s="751">
        <v>50113014</v>
      </c>
      <c r="F914" s="750" t="s">
        <v>1045</v>
      </c>
      <c r="G914" s="749" t="s">
        <v>638</v>
      </c>
      <c r="H914" s="749">
        <v>164401</v>
      </c>
      <c r="I914" s="749">
        <v>164401</v>
      </c>
      <c r="J914" s="749" t="s">
        <v>1046</v>
      </c>
      <c r="K914" s="749" t="s">
        <v>1047</v>
      </c>
      <c r="L914" s="752">
        <v>159.5</v>
      </c>
      <c r="M914" s="752">
        <v>0.6</v>
      </c>
      <c r="N914" s="753">
        <v>95.7</v>
      </c>
    </row>
    <row r="915" spans="1:14" ht="14.4" customHeight="1" x14ac:dyDescent="0.3">
      <c r="A915" s="747" t="s">
        <v>588</v>
      </c>
      <c r="B915" s="748" t="s">
        <v>589</v>
      </c>
      <c r="C915" s="749" t="s">
        <v>618</v>
      </c>
      <c r="D915" s="750" t="s">
        <v>619</v>
      </c>
      <c r="E915" s="751">
        <v>50113001</v>
      </c>
      <c r="F915" s="750" t="s">
        <v>621</v>
      </c>
      <c r="G915" s="749" t="s">
        <v>622</v>
      </c>
      <c r="H915" s="749">
        <v>100362</v>
      </c>
      <c r="I915" s="749">
        <v>362</v>
      </c>
      <c r="J915" s="749" t="s">
        <v>627</v>
      </c>
      <c r="K915" s="749" t="s">
        <v>628</v>
      </c>
      <c r="L915" s="752">
        <v>86.790333333333336</v>
      </c>
      <c r="M915" s="752">
        <v>180</v>
      </c>
      <c r="N915" s="753">
        <v>15622.26</v>
      </c>
    </row>
    <row r="916" spans="1:14" ht="14.4" customHeight="1" x14ac:dyDescent="0.3">
      <c r="A916" s="747" t="s">
        <v>588</v>
      </c>
      <c r="B916" s="748" t="s">
        <v>589</v>
      </c>
      <c r="C916" s="749" t="s">
        <v>618</v>
      </c>
      <c r="D916" s="750" t="s">
        <v>619</v>
      </c>
      <c r="E916" s="751">
        <v>50113001</v>
      </c>
      <c r="F916" s="750" t="s">
        <v>621</v>
      </c>
      <c r="G916" s="749" t="s">
        <v>622</v>
      </c>
      <c r="H916" s="749">
        <v>841498</v>
      </c>
      <c r="I916" s="749">
        <v>0</v>
      </c>
      <c r="J916" s="749" t="s">
        <v>668</v>
      </c>
      <c r="K916" s="749" t="s">
        <v>590</v>
      </c>
      <c r="L916" s="752">
        <v>44.21</v>
      </c>
      <c r="M916" s="752">
        <v>2</v>
      </c>
      <c r="N916" s="753">
        <v>88.42</v>
      </c>
    </row>
    <row r="917" spans="1:14" ht="14.4" customHeight="1" x14ac:dyDescent="0.3">
      <c r="A917" s="747" t="s">
        <v>588</v>
      </c>
      <c r="B917" s="748" t="s">
        <v>589</v>
      </c>
      <c r="C917" s="749" t="s">
        <v>618</v>
      </c>
      <c r="D917" s="750" t="s">
        <v>619</v>
      </c>
      <c r="E917" s="751">
        <v>50113001</v>
      </c>
      <c r="F917" s="750" t="s">
        <v>621</v>
      </c>
      <c r="G917" s="749" t="s">
        <v>622</v>
      </c>
      <c r="H917" s="749">
        <v>920200</v>
      </c>
      <c r="I917" s="749">
        <v>15877</v>
      </c>
      <c r="J917" s="749" t="s">
        <v>1539</v>
      </c>
      <c r="K917" s="749" t="s">
        <v>590</v>
      </c>
      <c r="L917" s="752">
        <v>252.97797602121935</v>
      </c>
      <c r="M917" s="752">
        <v>106</v>
      </c>
      <c r="N917" s="753">
        <v>26815.665458249252</v>
      </c>
    </row>
    <row r="918" spans="1:14" ht="14.4" customHeight="1" x14ac:dyDescent="0.3">
      <c r="A918" s="747" t="s">
        <v>588</v>
      </c>
      <c r="B918" s="748" t="s">
        <v>589</v>
      </c>
      <c r="C918" s="749" t="s">
        <v>618</v>
      </c>
      <c r="D918" s="750" t="s">
        <v>619</v>
      </c>
      <c r="E918" s="751">
        <v>50113001</v>
      </c>
      <c r="F918" s="750" t="s">
        <v>621</v>
      </c>
      <c r="G918" s="749" t="s">
        <v>622</v>
      </c>
      <c r="H918" s="749">
        <v>149990</v>
      </c>
      <c r="I918" s="749">
        <v>49990</v>
      </c>
      <c r="J918" s="749" t="s">
        <v>1540</v>
      </c>
      <c r="K918" s="749" t="s">
        <v>1541</v>
      </c>
      <c r="L918" s="752">
        <v>123.8400053495803</v>
      </c>
      <c r="M918" s="752">
        <v>553</v>
      </c>
      <c r="N918" s="753">
        <v>68483.522958317903</v>
      </c>
    </row>
    <row r="919" spans="1:14" ht="14.4" customHeight="1" x14ac:dyDescent="0.3">
      <c r="A919" s="747" t="s">
        <v>588</v>
      </c>
      <c r="B919" s="748" t="s">
        <v>589</v>
      </c>
      <c r="C919" s="749" t="s">
        <v>618</v>
      </c>
      <c r="D919" s="750" t="s">
        <v>619</v>
      </c>
      <c r="E919" s="751">
        <v>50113001</v>
      </c>
      <c r="F919" s="750" t="s">
        <v>621</v>
      </c>
      <c r="G919" s="749" t="s">
        <v>622</v>
      </c>
      <c r="H919" s="749">
        <v>198864</v>
      </c>
      <c r="I919" s="749">
        <v>98864</v>
      </c>
      <c r="J919" s="749" t="s">
        <v>1542</v>
      </c>
      <c r="K919" s="749" t="s">
        <v>1543</v>
      </c>
      <c r="L919" s="752">
        <v>537.86999999999989</v>
      </c>
      <c r="M919" s="752">
        <v>13</v>
      </c>
      <c r="N919" s="753">
        <v>6992.3099999999986</v>
      </c>
    </row>
    <row r="920" spans="1:14" ht="14.4" customHeight="1" x14ac:dyDescent="0.3">
      <c r="A920" s="747" t="s">
        <v>588</v>
      </c>
      <c r="B920" s="748" t="s">
        <v>589</v>
      </c>
      <c r="C920" s="749" t="s">
        <v>618</v>
      </c>
      <c r="D920" s="750" t="s">
        <v>619</v>
      </c>
      <c r="E920" s="751">
        <v>50113001</v>
      </c>
      <c r="F920" s="750" t="s">
        <v>621</v>
      </c>
      <c r="G920" s="749" t="s">
        <v>622</v>
      </c>
      <c r="H920" s="749">
        <v>198880</v>
      </c>
      <c r="I920" s="749">
        <v>98880</v>
      </c>
      <c r="J920" s="749" t="s">
        <v>1542</v>
      </c>
      <c r="K920" s="749" t="s">
        <v>1544</v>
      </c>
      <c r="L920" s="752">
        <v>201.3</v>
      </c>
      <c r="M920" s="752">
        <v>20</v>
      </c>
      <c r="N920" s="753">
        <v>4026</v>
      </c>
    </row>
    <row r="921" spans="1:14" ht="14.4" customHeight="1" x14ac:dyDescent="0.3">
      <c r="A921" s="747" t="s">
        <v>588</v>
      </c>
      <c r="B921" s="748" t="s">
        <v>589</v>
      </c>
      <c r="C921" s="749" t="s">
        <v>618</v>
      </c>
      <c r="D921" s="750" t="s">
        <v>619</v>
      </c>
      <c r="E921" s="751">
        <v>50113001</v>
      </c>
      <c r="F921" s="750" t="s">
        <v>621</v>
      </c>
      <c r="G921" s="749" t="s">
        <v>622</v>
      </c>
      <c r="H921" s="749">
        <v>396574</v>
      </c>
      <c r="I921" s="749">
        <v>0</v>
      </c>
      <c r="J921" s="749" t="s">
        <v>1545</v>
      </c>
      <c r="K921" s="749" t="s">
        <v>1546</v>
      </c>
      <c r="L921" s="752">
        <v>125.58000000000001</v>
      </c>
      <c r="M921" s="752">
        <v>1672</v>
      </c>
      <c r="N921" s="753">
        <v>209969.76</v>
      </c>
    </row>
    <row r="922" spans="1:14" ht="14.4" customHeight="1" x14ac:dyDescent="0.3">
      <c r="A922" s="747" t="s">
        <v>588</v>
      </c>
      <c r="B922" s="748" t="s">
        <v>589</v>
      </c>
      <c r="C922" s="749" t="s">
        <v>618</v>
      </c>
      <c r="D922" s="750" t="s">
        <v>619</v>
      </c>
      <c r="E922" s="751">
        <v>50113001</v>
      </c>
      <c r="F922" s="750" t="s">
        <v>621</v>
      </c>
      <c r="G922" s="749" t="s">
        <v>622</v>
      </c>
      <c r="H922" s="749">
        <v>901176</v>
      </c>
      <c r="I922" s="749">
        <v>1000</v>
      </c>
      <c r="J922" s="749" t="s">
        <v>1547</v>
      </c>
      <c r="K922" s="749" t="s">
        <v>1548</v>
      </c>
      <c r="L922" s="752">
        <v>63.380282753773216</v>
      </c>
      <c r="M922" s="752">
        <v>1</v>
      </c>
      <c r="N922" s="753">
        <v>63.380282753773216</v>
      </c>
    </row>
    <row r="923" spans="1:14" ht="14.4" customHeight="1" x14ac:dyDescent="0.3">
      <c r="A923" s="747" t="s">
        <v>588</v>
      </c>
      <c r="B923" s="748" t="s">
        <v>589</v>
      </c>
      <c r="C923" s="749" t="s">
        <v>618</v>
      </c>
      <c r="D923" s="750" t="s">
        <v>619</v>
      </c>
      <c r="E923" s="751">
        <v>50113001</v>
      </c>
      <c r="F923" s="750" t="s">
        <v>621</v>
      </c>
      <c r="G923" s="749" t="s">
        <v>622</v>
      </c>
      <c r="H923" s="749">
        <v>902055</v>
      </c>
      <c r="I923" s="749">
        <v>0</v>
      </c>
      <c r="J923" s="749" t="s">
        <v>1549</v>
      </c>
      <c r="K923" s="749" t="s">
        <v>1550</v>
      </c>
      <c r="L923" s="752">
        <v>258.78030530362469</v>
      </c>
      <c r="M923" s="752">
        <v>10</v>
      </c>
      <c r="N923" s="753">
        <v>2587.8030530362466</v>
      </c>
    </row>
    <row r="924" spans="1:14" ht="14.4" customHeight="1" x14ac:dyDescent="0.3">
      <c r="A924" s="747" t="s">
        <v>588</v>
      </c>
      <c r="B924" s="748" t="s">
        <v>589</v>
      </c>
      <c r="C924" s="749" t="s">
        <v>618</v>
      </c>
      <c r="D924" s="750" t="s">
        <v>619</v>
      </c>
      <c r="E924" s="751">
        <v>50113001</v>
      </c>
      <c r="F924" s="750" t="s">
        <v>621</v>
      </c>
      <c r="G924" s="749" t="s">
        <v>622</v>
      </c>
      <c r="H924" s="749">
        <v>920136</v>
      </c>
      <c r="I924" s="749">
        <v>0</v>
      </c>
      <c r="J924" s="749" t="s">
        <v>1551</v>
      </c>
      <c r="K924" s="749" t="s">
        <v>1552</v>
      </c>
      <c r="L924" s="752">
        <v>344.85020387222437</v>
      </c>
      <c r="M924" s="752">
        <v>2</v>
      </c>
      <c r="N924" s="753">
        <v>689.70040774444874</v>
      </c>
    </row>
    <row r="925" spans="1:14" ht="14.4" customHeight="1" x14ac:dyDescent="0.3">
      <c r="A925" s="747" t="s">
        <v>588</v>
      </c>
      <c r="B925" s="748" t="s">
        <v>589</v>
      </c>
      <c r="C925" s="749" t="s">
        <v>618</v>
      </c>
      <c r="D925" s="750" t="s">
        <v>619</v>
      </c>
      <c r="E925" s="751">
        <v>50113001</v>
      </c>
      <c r="F925" s="750" t="s">
        <v>621</v>
      </c>
      <c r="G925" s="749" t="s">
        <v>622</v>
      </c>
      <c r="H925" s="749">
        <v>500989</v>
      </c>
      <c r="I925" s="749">
        <v>0</v>
      </c>
      <c r="J925" s="749" t="s">
        <v>1553</v>
      </c>
      <c r="K925" s="749" t="s">
        <v>590</v>
      </c>
      <c r="L925" s="752">
        <v>61.436673637885114</v>
      </c>
      <c r="M925" s="752">
        <v>59</v>
      </c>
      <c r="N925" s="753">
        <v>3624.7637446352219</v>
      </c>
    </row>
    <row r="926" spans="1:14" ht="14.4" customHeight="1" x14ac:dyDescent="0.3">
      <c r="A926" s="747" t="s">
        <v>588</v>
      </c>
      <c r="B926" s="748" t="s">
        <v>589</v>
      </c>
      <c r="C926" s="749" t="s">
        <v>618</v>
      </c>
      <c r="D926" s="750" t="s">
        <v>619</v>
      </c>
      <c r="E926" s="751">
        <v>50113001</v>
      </c>
      <c r="F926" s="750" t="s">
        <v>621</v>
      </c>
      <c r="G926" s="749" t="s">
        <v>622</v>
      </c>
      <c r="H926" s="749">
        <v>500979</v>
      </c>
      <c r="I926" s="749">
        <v>0</v>
      </c>
      <c r="J926" s="749" t="s">
        <v>1554</v>
      </c>
      <c r="K926" s="749" t="s">
        <v>590</v>
      </c>
      <c r="L926" s="752">
        <v>52.15</v>
      </c>
      <c r="M926" s="752">
        <v>10</v>
      </c>
      <c r="N926" s="753">
        <v>521.5</v>
      </c>
    </row>
    <row r="927" spans="1:14" ht="14.4" customHeight="1" x14ac:dyDescent="0.3">
      <c r="A927" s="747" t="s">
        <v>588</v>
      </c>
      <c r="B927" s="748" t="s">
        <v>589</v>
      </c>
      <c r="C927" s="749" t="s">
        <v>618</v>
      </c>
      <c r="D927" s="750" t="s">
        <v>619</v>
      </c>
      <c r="E927" s="751">
        <v>50113001</v>
      </c>
      <c r="F927" s="750" t="s">
        <v>621</v>
      </c>
      <c r="G927" s="749" t="s">
        <v>622</v>
      </c>
      <c r="H927" s="749">
        <v>900558</v>
      </c>
      <c r="I927" s="749">
        <v>0</v>
      </c>
      <c r="J927" s="749" t="s">
        <v>1555</v>
      </c>
      <c r="K927" s="749" t="s">
        <v>590</v>
      </c>
      <c r="L927" s="752">
        <v>427.38164708588334</v>
      </c>
      <c r="M927" s="752">
        <v>6</v>
      </c>
      <c r="N927" s="753">
        <v>2564.2898825153002</v>
      </c>
    </row>
    <row r="928" spans="1:14" ht="14.4" customHeight="1" x14ac:dyDescent="0.3">
      <c r="A928" s="747" t="s">
        <v>588</v>
      </c>
      <c r="B928" s="748" t="s">
        <v>589</v>
      </c>
      <c r="C928" s="749" t="s">
        <v>618</v>
      </c>
      <c r="D928" s="750" t="s">
        <v>619</v>
      </c>
      <c r="E928" s="751">
        <v>50113001</v>
      </c>
      <c r="F928" s="750" t="s">
        <v>621</v>
      </c>
      <c r="G928" s="749" t="s">
        <v>622</v>
      </c>
      <c r="H928" s="749">
        <v>900814</v>
      </c>
      <c r="I928" s="749">
        <v>0</v>
      </c>
      <c r="J928" s="749" t="s">
        <v>1556</v>
      </c>
      <c r="K928" s="749" t="s">
        <v>590</v>
      </c>
      <c r="L928" s="752">
        <v>275.13495179719365</v>
      </c>
      <c r="M928" s="752">
        <v>26</v>
      </c>
      <c r="N928" s="753">
        <v>7153.508746727035</v>
      </c>
    </row>
    <row r="929" spans="1:14" ht="14.4" customHeight="1" x14ac:dyDescent="0.3">
      <c r="A929" s="747" t="s">
        <v>588</v>
      </c>
      <c r="B929" s="748" t="s">
        <v>589</v>
      </c>
      <c r="C929" s="749" t="s">
        <v>618</v>
      </c>
      <c r="D929" s="750" t="s">
        <v>619</v>
      </c>
      <c r="E929" s="751">
        <v>50113001</v>
      </c>
      <c r="F929" s="750" t="s">
        <v>621</v>
      </c>
      <c r="G929" s="749" t="s">
        <v>622</v>
      </c>
      <c r="H929" s="749">
        <v>185812</v>
      </c>
      <c r="I929" s="749">
        <v>85812</v>
      </c>
      <c r="J929" s="749" t="s">
        <v>1557</v>
      </c>
      <c r="K929" s="749" t="s">
        <v>1558</v>
      </c>
      <c r="L929" s="752">
        <v>51.399999999999984</v>
      </c>
      <c r="M929" s="752">
        <v>2</v>
      </c>
      <c r="N929" s="753">
        <v>102.79999999999997</v>
      </c>
    </row>
    <row r="930" spans="1:14" ht="14.4" customHeight="1" x14ac:dyDescent="0.3">
      <c r="A930" s="747" t="s">
        <v>588</v>
      </c>
      <c r="B930" s="748" t="s">
        <v>589</v>
      </c>
      <c r="C930" s="749" t="s">
        <v>618</v>
      </c>
      <c r="D930" s="750" t="s">
        <v>619</v>
      </c>
      <c r="E930" s="751">
        <v>50113001</v>
      </c>
      <c r="F930" s="750" t="s">
        <v>621</v>
      </c>
      <c r="G930" s="749" t="s">
        <v>622</v>
      </c>
      <c r="H930" s="749">
        <v>102439</v>
      </c>
      <c r="I930" s="749">
        <v>2439</v>
      </c>
      <c r="J930" s="749" t="s">
        <v>1382</v>
      </c>
      <c r="K930" s="749" t="s">
        <v>1383</v>
      </c>
      <c r="L930" s="752">
        <v>285.08</v>
      </c>
      <c r="M930" s="752">
        <v>13</v>
      </c>
      <c r="N930" s="753">
        <v>3706.04</v>
      </c>
    </row>
    <row r="931" spans="1:14" ht="14.4" customHeight="1" x14ac:dyDescent="0.3">
      <c r="A931" s="747" t="s">
        <v>588</v>
      </c>
      <c r="B931" s="748" t="s">
        <v>589</v>
      </c>
      <c r="C931" s="749" t="s">
        <v>618</v>
      </c>
      <c r="D931" s="750" t="s">
        <v>619</v>
      </c>
      <c r="E931" s="751">
        <v>50113001</v>
      </c>
      <c r="F931" s="750" t="s">
        <v>621</v>
      </c>
      <c r="G931" s="749" t="s">
        <v>622</v>
      </c>
      <c r="H931" s="749">
        <v>100502</v>
      </c>
      <c r="I931" s="749">
        <v>502</v>
      </c>
      <c r="J931" s="749" t="s">
        <v>864</v>
      </c>
      <c r="K931" s="749" t="s">
        <v>865</v>
      </c>
      <c r="L931" s="752">
        <v>238.68000000000004</v>
      </c>
      <c r="M931" s="752">
        <v>28</v>
      </c>
      <c r="N931" s="753">
        <v>6683.0400000000009</v>
      </c>
    </row>
    <row r="932" spans="1:14" ht="14.4" customHeight="1" x14ac:dyDescent="0.3">
      <c r="A932" s="747" t="s">
        <v>588</v>
      </c>
      <c r="B932" s="748" t="s">
        <v>589</v>
      </c>
      <c r="C932" s="749" t="s">
        <v>618</v>
      </c>
      <c r="D932" s="750" t="s">
        <v>619</v>
      </c>
      <c r="E932" s="751">
        <v>50113001</v>
      </c>
      <c r="F932" s="750" t="s">
        <v>621</v>
      </c>
      <c r="G932" s="749" t="s">
        <v>622</v>
      </c>
      <c r="H932" s="749">
        <v>100536</v>
      </c>
      <c r="I932" s="749">
        <v>536</v>
      </c>
      <c r="J932" s="749" t="s">
        <v>1449</v>
      </c>
      <c r="K932" s="749" t="s">
        <v>628</v>
      </c>
      <c r="L932" s="752">
        <v>125.40799999999999</v>
      </c>
      <c r="M932" s="752">
        <v>25</v>
      </c>
      <c r="N932" s="753">
        <v>3135.2</v>
      </c>
    </row>
    <row r="933" spans="1:14" ht="14.4" customHeight="1" x14ac:dyDescent="0.3">
      <c r="A933" s="747" t="s">
        <v>588</v>
      </c>
      <c r="B933" s="748" t="s">
        <v>589</v>
      </c>
      <c r="C933" s="749" t="s">
        <v>618</v>
      </c>
      <c r="D933" s="750" t="s">
        <v>619</v>
      </c>
      <c r="E933" s="751">
        <v>50113001</v>
      </c>
      <c r="F933" s="750" t="s">
        <v>621</v>
      </c>
      <c r="G933" s="749" t="s">
        <v>622</v>
      </c>
      <c r="H933" s="749">
        <v>848950</v>
      </c>
      <c r="I933" s="749">
        <v>155148</v>
      </c>
      <c r="J933" s="749" t="s">
        <v>882</v>
      </c>
      <c r="K933" s="749" t="s">
        <v>883</v>
      </c>
      <c r="L933" s="752">
        <v>18.559999999999999</v>
      </c>
      <c r="M933" s="752">
        <v>2</v>
      </c>
      <c r="N933" s="753">
        <v>37.119999999999997</v>
      </c>
    </row>
    <row r="934" spans="1:14" ht="14.4" customHeight="1" x14ac:dyDescent="0.3">
      <c r="A934" s="747" t="s">
        <v>588</v>
      </c>
      <c r="B934" s="748" t="s">
        <v>589</v>
      </c>
      <c r="C934" s="749" t="s">
        <v>618</v>
      </c>
      <c r="D934" s="750" t="s">
        <v>619</v>
      </c>
      <c r="E934" s="751">
        <v>50113001</v>
      </c>
      <c r="F934" s="750" t="s">
        <v>621</v>
      </c>
      <c r="G934" s="749" t="s">
        <v>622</v>
      </c>
      <c r="H934" s="749">
        <v>113441</v>
      </c>
      <c r="I934" s="749">
        <v>13441</v>
      </c>
      <c r="J934" s="749" t="s">
        <v>1559</v>
      </c>
      <c r="K934" s="749" t="s">
        <v>1544</v>
      </c>
      <c r="L934" s="752">
        <v>246.5</v>
      </c>
      <c r="M934" s="752">
        <v>549</v>
      </c>
      <c r="N934" s="753">
        <v>135328.5</v>
      </c>
    </row>
    <row r="935" spans="1:14" ht="14.4" customHeight="1" x14ac:dyDescent="0.3">
      <c r="A935" s="747" t="s">
        <v>588</v>
      </c>
      <c r="B935" s="748" t="s">
        <v>589</v>
      </c>
      <c r="C935" s="749" t="s">
        <v>618</v>
      </c>
      <c r="D935" s="750" t="s">
        <v>619</v>
      </c>
      <c r="E935" s="751">
        <v>50113013</v>
      </c>
      <c r="F935" s="750" t="s">
        <v>1002</v>
      </c>
      <c r="G935" s="749" t="s">
        <v>622</v>
      </c>
      <c r="H935" s="749">
        <v>144328</v>
      </c>
      <c r="I935" s="749">
        <v>144328</v>
      </c>
      <c r="J935" s="749" t="s">
        <v>1560</v>
      </c>
      <c r="K935" s="749" t="s">
        <v>1561</v>
      </c>
      <c r="L935" s="752">
        <v>1944.5533333333333</v>
      </c>
      <c r="M935" s="752">
        <v>15</v>
      </c>
      <c r="N935" s="753">
        <v>29168.3</v>
      </c>
    </row>
    <row r="936" spans="1:14" ht="14.4" customHeight="1" thickBot="1" x14ac:dyDescent="0.35">
      <c r="A936" s="754" t="s">
        <v>588</v>
      </c>
      <c r="B936" s="755" t="s">
        <v>589</v>
      </c>
      <c r="C936" s="756" t="s">
        <v>618</v>
      </c>
      <c r="D936" s="757" t="s">
        <v>619</v>
      </c>
      <c r="E936" s="758">
        <v>50113013</v>
      </c>
      <c r="F936" s="757" t="s">
        <v>1002</v>
      </c>
      <c r="G936" s="756" t="s">
        <v>622</v>
      </c>
      <c r="H936" s="756">
        <v>208820</v>
      </c>
      <c r="I936" s="756">
        <v>208820</v>
      </c>
      <c r="J936" s="756" t="s">
        <v>1560</v>
      </c>
      <c r="K936" s="756" t="s">
        <v>1562</v>
      </c>
      <c r="L936" s="759">
        <v>1950.7487931034486</v>
      </c>
      <c r="M936" s="759">
        <v>58</v>
      </c>
      <c r="N936" s="760">
        <v>113143.43000000002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1563</v>
      </c>
      <c r="B5" s="745">
        <v>2436.9400000000005</v>
      </c>
      <c r="C5" s="765">
        <v>1.3318818023703556E-2</v>
      </c>
      <c r="D5" s="745">
        <v>180532.7496273354</v>
      </c>
      <c r="E5" s="765">
        <v>0.9866811819762964</v>
      </c>
      <c r="F5" s="746">
        <v>182969.68962733541</v>
      </c>
    </row>
    <row r="6" spans="1:6" ht="14.4" customHeight="1" x14ac:dyDescent="0.3">
      <c r="A6" s="776" t="s">
        <v>1564</v>
      </c>
      <c r="B6" s="752"/>
      <c r="C6" s="766">
        <v>0</v>
      </c>
      <c r="D6" s="752">
        <v>72348.355801456724</v>
      </c>
      <c r="E6" s="766">
        <v>1</v>
      </c>
      <c r="F6" s="753">
        <v>72348.355801456724</v>
      </c>
    </row>
    <row r="7" spans="1:6" ht="14.4" customHeight="1" x14ac:dyDescent="0.3">
      <c r="A7" s="776" t="s">
        <v>1565</v>
      </c>
      <c r="B7" s="752">
        <v>1672.5</v>
      </c>
      <c r="C7" s="766">
        <v>9.3698012567181264E-3</v>
      </c>
      <c r="D7" s="752">
        <v>176826.48350840915</v>
      </c>
      <c r="E7" s="766">
        <v>0.99063019874328184</v>
      </c>
      <c r="F7" s="753">
        <v>178498.98350840915</v>
      </c>
    </row>
    <row r="8" spans="1:6" ht="14.4" customHeight="1" x14ac:dyDescent="0.3">
      <c r="A8" s="776" t="s">
        <v>1566</v>
      </c>
      <c r="B8" s="752">
        <v>7999.1000181919626</v>
      </c>
      <c r="C8" s="766">
        <v>2.9414150600900607E-2</v>
      </c>
      <c r="D8" s="752">
        <v>263948.24011499702</v>
      </c>
      <c r="E8" s="766">
        <v>0.97058584939909942</v>
      </c>
      <c r="F8" s="753">
        <v>271947.34013318899</v>
      </c>
    </row>
    <row r="9" spans="1:6" ht="14.4" customHeight="1" thickBot="1" x14ac:dyDescent="0.35">
      <c r="A9" s="777" t="s">
        <v>1567</v>
      </c>
      <c r="B9" s="768">
        <v>6246.1500000000005</v>
      </c>
      <c r="C9" s="769">
        <v>4.1390986265414327E-2</v>
      </c>
      <c r="D9" s="768">
        <v>144659.89413113944</v>
      </c>
      <c r="E9" s="769">
        <v>0.95860901373458574</v>
      </c>
      <c r="F9" s="770">
        <v>150906.04413113944</v>
      </c>
    </row>
    <row r="10" spans="1:6" ht="14.4" customHeight="1" thickBot="1" x14ac:dyDescent="0.35">
      <c r="A10" s="771" t="s">
        <v>3</v>
      </c>
      <c r="B10" s="772">
        <v>18354.690018191963</v>
      </c>
      <c r="C10" s="773">
        <v>2.142561448993811E-2</v>
      </c>
      <c r="D10" s="772">
        <v>838315.72318333783</v>
      </c>
      <c r="E10" s="773">
        <v>0.97857438551006204</v>
      </c>
      <c r="F10" s="774">
        <v>856670.41320152965</v>
      </c>
    </row>
    <row r="11" spans="1:6" ht="14.4" customHeight="1" thickBot="1" x14ac:dyDescent="0.35"/>
    <row r="12" spans="1:6" ht="14.4" customHeight="1" x14ac:dyDescent="0.3">
      <c r="A12" s="775" t="s">
        <v>1568</v>
      </c>
      <c r="B12" s="745"/>
      <c r="C12" s="765">
        <v>0</v>
      </c>
      <c r="D12" s="745">
        <v>262.34000000000009</v>
      </c>
      <c r="E12" s="765">
        <v>1</v>
      </c>
      <c r="F12" s="746">
        <v>262.34000000000009</v>
      </c>
    </row>
    <row r="13" spans="1:6" ht="14.4" customHeight="1" x14ac:dyDescent="0.3">
      <c r="A13" s="776" t="s">
        <v>1569</v>
      </c>
      <c r="B13" s="752"/>
      <c r="C13" s="766">
        <v>0</v>
      </c>
      <c r="D13" s="752">
        <v>8057.2300000000005</v>
      </c>
      <c r="E13" s="766">
        <v>1</v>
      </c>
      <c r="F13" s="753">
        <v>8057.2300000000005</v>
      </c>
    </row>
    <row r="14" spans="1:6" ht="14.4" customHeight="1" x14ac:dyDescent="0.3">
      <c r="A14" s="776" t="s">
        <v>1570</v>
      </c>
      <c r="B14" s="752"/>
      <c r="C14" s="766">
        <v>0</v>
      </c>
      <c r="D14" s="752">
        <v>64.739999999999995</v>
      </c>
      <c r="E14" s="766">
        <v>1</v>
      </c>
      <c r="F14" s="753">
        <v>64.739999999999995</v>
      </c>
    </row>
    <row r="15" spans="1:6" ht="14.4" customHeight="1" x14ac:dyDescent="0.3">
      <c r="A15" s="776" t="s">
        <v>1571</v>
      </c>
      <c r="B15" s="752"/>
      <c r="C15" s="766">
        <v>0</v>
      </c>
      <c r="D15" s="752">
        <v>504.44999999999993</v>
      </c>
      <c r="E15" s="766">
        <v>1</v>
      </c>
      <c r="F15" s="753">
        <v>504.44999999999993</v>
      </c>
    </row>
    <row r="16" spans="1:6" ht="14.4" customHeight="1" x14ac:dyDescent="0.3">
      <c r="A16" s="776" t="s">
        <v>1572</v>
      </c>
      <c r="B16" s="752"/>
      <c r="C16" s="766">
        <v>0</v>
      </c>
      <c r="D16" s="752">
        <v>1302.7200000000003</v>
      </c>
      <c r="E16" s="766">
        <v>1</v>
      </c>
      <c r="F16" s="753">
        <v>1302.7200000000003</v>
      </c>
    </row>
    <row r="17" spans="1:6" ht="14.4" customHeight="1" x14ac:dyDescent="0.3">
      <c r="A17" s="776" t="s">
        <v>1573</v>
      </c>
      <c r="B17" s="752"/>
      <c r="C17" s="766">
        <v>0</v>
      </c>
      <c r="D17" s="752">
        <v>103.88</v>
      </c>
      <c r="E17" s="766">
        <v>1</v>
      </c>
      <c r="F17" s="753">
        <v>103.88</v>
      </c>
    </row>
    <row r="18" spans="1:6" ht="14.4" customHeight="1" x14ac:dyDescent="0.3">
      <c r="A18" s="776" t="s">
        <v>1574</v>
      </c>
      <c r="B18" s="752"/>
      <c r="C18" s="766">
        <v>0</v>
      </c>
      <c r="D18" s="752">
        <v>4875.7000000000007</v>
      </c>
      <c r="E18" s="766">
        <v>1</v>
      </c>
      <c r="F18" s="753">
        <v>4875.7000000000007</v>
      </c>
    </row>
    <row r="19" spans="1:6" ht="14.4" customHeight="1" x14ac:dyDescent="0.3">
      <c r="A19" s="776" t="s">
        <v>1575</v>
      </c>
      <c r="B19" s="752"/>
      <c r="C19" s="766">
        <v>0</v>
      </c>
      <c r="D19" s="752">
        <v>142.39000000000001</v>
      </c>
      <c r="E19" s="766">
        <v>1</v>
      </c>
      <c r="F19" s="753">
        <v>142.39000000000001</v>
      </c>
    </row>
    <row r="20" spans="1:6" ht="14.4" customHeight="1" x14ac:dyDescent="0.3">
      <c r="A20" s="776" t="s">
        <v>1576</v>
      </c>
      <c r="B20" s="752"/>
      <c r="C20" s="766">
        <v>0</v>
      </c>
      <c r="D20" s="752">
        <v>13.88</v>
      </c>
      <c r="E20" s="766">
        <v>1</v>
      </c>
      <c r="F20" s="753">
        <v>13.88</v>
      </c>
    </row>
    <row r="21" spans="1:6" ht="14.4" customHeight="1" x14ac:dyDescent="0.3">
      <c r="A21" s="776" t="s">
        <v>1577</v>
      </c>
      <c r="B21" s="752">
        <v>3606</v>
      </c>
      <c r="C21" s="766">
        <v>9.1439174998535471E-3</v>
      </c>
      <c r="D21" s="752">
        <v>390754.51342958369</v>
      </c>
      <c r="E21" s="766">
        <v>0.99085608250014645</v>
      </c>
      <c r="F21" s="753">
        <v>394360.51342958369</v>
      </c>
    </row>
    <row r="22" spans="1:6" ht="14.4" customHeight="1" x14ac:dyDescent="0.3">
      <c r="A22" s="776" t="s">
        <v>1578</v>
      </c>
      <c r="B22" s="752"/>
      <c r="C22" s="766">
        <v>0</v>
      </c>
      <c r="D22" s="752">
        <v>70.040000000000035</v>
      </c>
      <c r="E22" s="766">
        <v>1</v>
      </c>
      <c r="F22" s="753">
        <v>70.040000000000035</v>
      </c>
    </row>
    <row r="23" spans="1:6" ht="14.4" customHeight="1" x14ac:dyDescent="0.3">
      <c r="A23" s="776" t="s">
        <v>1579</v>
      </c>
      <c r="B23" s="752">
        <v>120.02000000000001</v>
      </c>
      <c r="C23" s="766">
        <v>0.4995213717900695</v>
      </c>
      <c r="D23" s="752">
        <v>120.25</v>
      </c>
      <c r="E23" s="766">
        <v>0.5004786282099305</v>
      </c>
      <c r="F23" s="753">
        <v>240.27</v>
      </c>
    </row>
    <row r="24" spans="1:6" ht="14.4" customHeight="1" x14ac:dyDescent="0.3">
      <c r="A24" s="776" t="s">
        <v>1580</v>
      </c>
      <c r="B24" s="752"/>
      <c r="C24" s="766">
        <v>0</v>
      </c>
      <c r="D24" s="752">
        <v>386.23</v>
      </c>
      <c r="E24" s="766">
        <v>1</v>
      </c>
      <c r="F24" s="753">
        <v>386.23</v>
      </c>
    </row>
    <row r="25" spans="1:6" ht="14.4" customHeight="1" x14ac:dyDescent="0.3">
      <c r="A25" s="776" t="s">
        <v>1581</v>
      </c>
      <c r="B25" s="752"/>
      <c r="C25" s="766">
        <v>0</v>
      </c>
      <c r="D25" s="752">
        <v>116.86</v>
      </c>
      <c r="E25" s="766">
        <v>1</v>
      </c>
      <c r="F25" s="753">
        <v>116.86</v>
      </c>
    </row>
    <row r="26" spans="1:6" ht="14.4" customHeight="1" x14ac:dyDescent="0.3">
      <c r="A26" s="776" t="s">
        <v>1582</v>
      </c>
      <c r="B26" s="752"/>
      <c r="C26" s="766">
        <v>0</v>
      </c>
      <c r="D26" s="752">
        <v>587.77</v>
      </c>
      <c r="E26" s="766">
        <v>1</v>
      </c>
      <c r="F26" s="753">
        <v>587.77</v>
      </c>
    </row>
    <row r="27" spans="1:6" ht="14.4" customHeight="1" x14ac:dyDescent="0.3">
      <c r="A27" s="776" t="s">
        <v>1583</v>
      </c>
      <c r="B27" s="752"/>
      <c r="C27" s="766">
        <v>0</v>
      </c>
      <c r="D27" s="752">
        <v>72.450000000000017</v>
      </c>
      <c r="E27" s="766">
        <v>1</v>
      </c>
      <c r="F27" s="753">
        <v>72.450000000000017</v>
      </c>
    </row>
    <row r="28" spans="1:6" ht="14.4" customHeight="1" x14ac:dyDescent="0.3">
      <c r="A28" s="776" t="s">
        <v>1584</v>
      </c>
      <c r="B28" s="752"/>
      <c r="C28" s="766">
        <v>0</v>
      </c>
      <c r="D28" s="752">
        <v>42.58</v>
      </c>
      <c r="E28" s="766">
        <v>1</v>
      </c>
      <c r="F28" s="753">
        <v>42.58</v>
      </c>
    </row>
    <row r="29" spans="1:6" ht="14.4" customHeight="1" x14ac:dyDescent="0.3">
      <c r="A29" s="776" t="s">
        <v>1585</v>
      </c>
      <c r="B29" s="752"/>
      <c r="C29" s="766">
        <v>0</v>
      </c>
      <c r="D29" s="752">
        <v>211.61</v>
      </c>
      <c r="E29" s="766">
        <v>1</v>
      </c>
      <c r="F29" s="753">
        <v>211.61</v>
      </c>
    </row>
    <row r="30" spans="1:6" ht="14.4" customHeight="1" x14ac:dyDescent="0.3">
      <c r="A30" s="776" t="s">
        <v>1586</v>
      </c>
      <c r="B30" s="752"/>
      <c r="C30" s="766">
        <v>0</v>
      </c>
      <c r="D30" s="752">
        <v>49.680000000000007</v>
      </c>
      <c r="E30" s="766">
        <v>1</v>
      </c>
      <c r="F30" s="753">
        <v>49.680000000000007</v>
      </c>
    </row>
    <row r="31" spans="1:6" ht="14.4" customHeight="1" x14ac:dyDescent="0.3">
      <c r="A31" s="776" t="s">
        <v>1587</v>
      </c>
      <c r="B31" s="752"/>
      <c r="C31" s="766">
        <v>0</v>
      </c>
      <c r="D31" s="752">
        <v>123.88</v>
      </c>
      <c r="E31" s="766">
        <v>1</v>
      </c>
      <c r="F31" s="753">
        <v>123.88</v>
      </c>
    </row>
    <row r="32" spans="1:6" ht="14.4" customHeight="1" x14ac:dyDescent="0.3">
      <c r="A32" s="776" t="s">
        <v>1588</v>
      </c>
      <c r="B32" s="752"/>
      <c r="C32" s="766">
        <v>0</v>
      </c>
      <c r="D32" s="752">
        <v>8.67</v>
      </c>
      <c r="E32" s="766">
        <v>1</v>
      </c>
      <c r="F32" s="753">
        <v>8.67</v>
      </c>
    </row>
    <row r="33" spans="1:6" ht="14.4" customHeight="1" x14ac:dyDescent="0.3">
      <c r="A33" s="776" t="s">
        <v>1589</v>
      </c>
      <c r="B33" s="752"/>
      <c r="C33" s="766">
        <v>0</v>
      </c>
      <c r="D33" s="752">
        <v>32.56</v>
      </c>
      <c r="E33" s="766">
        <v>1</v>
      </c>
      <c r="F33" s="753">
        <v>32.56</v>
      </c>
    </row>
    <row r="34" spans="1:6" ht="14.4" customHeight="1" x14ac:dyDescent="0.3">
      <c r="A34" s="776" t="s">
        <v>1590</v>
      </c>
      <c r="B34" s="752"/>
      <c r="C34" s="766">
        <v>0</v>
      </c>
      <c r="D34" s="752">
        <v>89.409999999999982</v>
      </c>
      <c r="E34" s="766">
        <v>1</v>
      </c>
      <c r="F34" s="753">
        <v>89.409999999999982</v>
      </c>
    </row>
    <row r="35" spans="1:6" ht="14.4" customHeight="1" x14ac:dyDescent="0.3">
      <c r="A35" s="776" t="s">
        <v>1591</v>
      </c>
      <c r="B35" s="752"/>
      <c r="C35" s="766">
        <v>0</v>
      </c>
      <c r="D35" s="752">
        <v>189.12000000000012</v>
      </c>
      <c r="E35" s="766">
        <v>1</v>
      </c>
      <c r="F35" s="753">
        <v>189.12000000000012</v>
      </c>
    </row>
    <row r="36" spans="1:6" ht="14.4" customHeight="1" x14ac:dyDescent="0.3">
      <c r="A36" s="776" t="s">
        <v>1592</v>
      </c>
      <c r="B36" s="752"/>
      <c r="C36" s="766">
        <v>0</v>
      </c>
      <c r="D36" s="752">
        <v>656.28000000000009</v>
      </c>
      <c r="E36" s="766">
        <v>1</v>
      </c>
      <c r="F36" s="753">
        <v>656.28000000000009</v>
      </c>
    </row>
    <row r="37" spans="1:6" ht="14.4" customHeight="1" x14ac:dyDescent="0.3">
      <c r="A37" s="776" t="s">
        <v>1593</v>
      </c>
      <c r="B37" s="752"/>
      <c r="C37" s="766">
        <v>0</v>
      </c>
      <c r="D37" s="752">
        <v>184.45000000000002</v>
      </c>
      <c r="E37" s="766">
        <v>1</v>
      </c>
      <c r="F37" s="753">
        <v>184.45000000000002</v>
      </c>
    </row>
    <row r="38" spans="1:6" ht="14.4" customHeight="1" x14ac:dyDescent="0.3">
      <c r="A38" s="776" t="s">
        <v>1594</v>
      </c>
      <c r="B38" s="752"/>
      <c r="C38" s="766">
        <v>0</v>
      </c>
      <c r="D38" s="752">
        <v>227.07</v>
      </c>
      <c r="E38" s="766">
        <v>1</v>
      </c>
      <c r="F38" s="753">
        <v>227.07</v>
      </c>
    </row>
    <row r="39" spans="1:6" ht="14.4" customHeight="1" x14ac:dyDescent="0.3">
      <c r="A39" s="776" t="s">
        <v>1595</v>
      </c>
      <c r="B39" s="752"/>
      <c r="C39" s="766">
        <v>0</v>
      </c>
      <c r="D39" s="752">
        <v>846.15</v>
      </c>
      <c r="E39" s="766">
        <v>1</v>
      </c>
      <c r="F39" s="753">
        <v>846.15</v>
      </c>
    </row>
    <row r="40" spans="1:6" ht="14.4" customHeight="1" x14ac:dyDescent="0.3">
      <c r="A40" s="776" t="s">
        <v>1596</v>
      </c>
      <c r="B40" s="752"/>
      <c r="C40" s="766">
        <v>0</v>
      </c>
      <c r="D40" s="752">
        <v>213.24</v>
      </c>
      <c r="E40" s="766">
        <v>1</v>
      </c>
      <c r="F40" s="753">
        <v>213.24</v>
      </c>
    </row>
    <row r="41" spans="1:6" ht="14.4" customHeight="1" x14ac:dyDescent="0.3">
      <c r="A41" s="776" t="s">
        <v>1597</v>
      </c>
      <c r="B41" s="752"/>
      <c r="C41" s="766">
        <v>0</v>
      </c>
      <c r="D41" s="752">
        <v>174.51000000000002</v>
      </c>
      <c r="E41" s="766">
        <v>1</v>
      </c>
      <c r="F41" s="753">
        <v>174.51000000000002</v>
      </c>
    </row>
    <row r="42" spans="1:6" ht="14.4" customHeight="1" x14ac:dyDescent="0.3">
      <c r="A42" s="776" t="s">
        <v>1598</v>
      </c>
      <c r="B42" s="752"/>
      <c r="C42" s="766">
        <v>0</v>
      </c>
      <c r="D42" s="752">
        <v>377.52000000000004</v>
      </c>
      <c r="E42" s="766">
        <v>1</v>
      </c>
      <c r="F42" s="753">
        <v>377.52000000000004</v>
      </c>
    </row>
    <row r="43" spans="1:6" ht="14.4" customHeight="1" x14ac:dyDescent="0.3">
      <c r="A43" s="776" t="s">
        <v>1599</v>
      </c>
      <c r="B43" s="752"/>
      <c r="C43" s="766">
        <v>0</v>
      </c>
      <c r="D43" s="752">
        <v>58.410000000000011</v>
      </c>
      <c r="E43" s="766">
        <v>1</v>
      </c>
      <c r="F43" s="753">
        <v>58.410000000000011</v>
      </c>
    </row>
    <row r="44" spans="1:6" ht="14.4" customHeight="1" x14ac:dyDescent="0.3">
      <c r="A44" s="776" t="s">
        <v>1600</v>
      </c>
      <c r="B44" s="752">
        <v>231.70000000000002</v>
      </c>
      <c r="C44" s="766">
        <v>1</v>
      </c>
      <c r="D44" s="752"/>
      <c r="E44" s="766">
        <v>0</v>
      </c>
      <c r="F44" s="753">
        <v>231.70000000000002</v>
      </c>
    </row>
    <row r="45" spans="1:6" ht="14.4" customHeight="1" x14ac:dyDescent="0.3">
      <c r="A45" s="776" t="s">
        <v>1601</v>
      </c>
      <c r="B45" s="752"/>
      <c r="C45" s="766">
        <v>0</v>
      </c>
      <c r="D45" s="752">
        <v>115.62000000000006</v>
      </c>
      <c r="E45" s="766">
        <v>1</v>
      </c>
      <c r="F45" s="753">
        <v>115.62000000000006</v>
      </c>
    </row>
    <row r="46" spans="1:6" ht="14.4" customHeight="1" x14ac:dyDescent="0.3">
      <c r="A46" s="776" t="s">
        <v>1602</v>
      </c>
      <c r="B46" s="752">
        <v>25.449999999999996</v>
      </c>
      <c r="C46" s="766">
        <v>6.9474776151998263E-2</v>
      </c>
      <c r="D46" s="752">
        <v>340.86999999999989</v>
      </c>
      <c r="E46" s="766">
        <v>0.93052522384800174</v>
      </c>
      <c r="F46" s="753">
        <v>366.31999999999988</v>
      </c>
    </row>
    <row r="47" spans="1:6" ht="14.4" customHeight="1" x14ac:dyDescent="0.3">
      <c r="A47" s="776" t="s">
        <v>1603</v>
      </c>
      <c r="B47" s="752"/>
      <c r="C47" s="766">
        <v>0</v>
      </c>
      <c r="D47" s="752">
        <v>576.20999999999992</v>
      </c>
      <c r="E47" s="766">
        <v>1</v>
      </c>
      <c r="F47" s="753">
        <v>576.20999999999992</v>
      </c>
    </row>
    <row r="48" spans="1:6" ht="14.4" customHeight="1" x14ac:dyDescent="0.3">
      <c r="A48" s="776" t="s">
        <v>1604</v>
      </c>
      <c r="B48" s="752"/>
      <c r="C48" s="766">
        <v>0</v>
      </c>
      <c r="D48" s="752">
        <v>237.61999999999998</v>
      </c>
      <c r="E48" s="766">
        <v>1</v>
      </c>
      <c r="F48" s="753">
        <v>237.61999999999998</v>
      </c>
    </row>
    <row r="49" spans="1:6" ht="14.4" customHeight="1" x14ac:dyDescent="0.3">
      <c r="A49" s="776" t="s">
        <v>1605</v>
      </c>
      <c r="B49" s="752"/>
      <c r="C49" s="766">
        <v>0</v>
      </c>
      <c r="D49" s="752">
        <v>184.10999999999999</v>
      </c>
      <c r="E49" s="766">
        <v>1</v>
      </c>
      <c r="F49" s="753">
        <v>184.10999999999999</v>
      </c>
    </row>
    <row r="50" spans="1:6" ht="14.4" customHeight="1" x14ac:dyDescent="0.3">
      <c r="A50" s="776" t="s">
        <v>1606</v>
      </c>
      <c r="B50" s="752"/>
      <c r="C50" s="766">
        <v>0</v>
      </c>
      <c r="D50" s="752">
        <v>296.37</v>
      </c>
      <c r="E50" s="766">
        <v>1</v>
      </c>
      <c r="F50" s="753">
        <v>296.37</v>
      </c>
    </row>
    <row r="51" spans="1:6" ht="14.4" customHeight="1" x14ac:dyDescent="0.3">
      <c r="A51" s="776" t="s">
        <v>1607</v>
      </c>
      <c r="B51" s="752"/>
      <c r="C51" s="766">
        <v>0</v>
      </c>
      <c r="D51" s="752">
        <v>100267.39580145673</v>
      </c>
      <c r="E51" s="766">
        <v>1</v>
      </c>
      <c r="F51" s="753">
        <v>100267.39580145673</v>
      </c>
    </row>
    <row r="52" spans="1:6" ht="14.4" customHeight="1" x14ac:dyDescent="0.3">
      <c r="A52" s="776" t="s">
        <v>1608</v>
      </c>
      <c r="B52" s="752"/>
      <c r="C52" s="766">
        <v>0</v>
      </c>
      <c r="D52" s="752">
        <v>662.18000000000018</v>
      </c>
      <c r="E52" s="766">
        <v>1</v>
      </c>
      <c r="F52" s="753">
        <v>662.18000000000018</v>
      </c>
    </row>
    <row r="53" spans="1:6" ht="14.4" customHeight="1" x14ac:dyDescent="0.3">
      <c r="A53" s="776" t="s">
        <v>1609</v>
      </c>
      <c r="B53" s="752"/>
      <c r="C53" s="766">
        <v>0</v>
      </c>
      <c r="D53" s="752">
        <v>47152.17</v>
      </c>
      <c r="E53" s="766">
        <v>1</v>
      </c>
      <c r="F53" s="753">
        <v>47152.17</v>
      </c>
    </row>
    <row r="54" spans="1:6" ht="14.4" customHeight="1" x14ac:dyDescent="0.3">
      <c r="A54" s="776" t="s">
        <v>1610</v>
      </c>
      <c r="B54" s="752">
        <v>115.72</v>
      </c>
      <c r="C54" s="766">
        <v>3.8593788040995065E-2</v>
      </c>
      <c r="D54" s="752">
        <v>2882.69</v>
      </c>
      <c r="E54" s="766">
        <v>0.961406211959005</v>
      </c>
      <c r="F54" s="753">
        <v>2998.41</v>
      </c>
    </row>
    <row r="55" spans="1:6" ht="14.4" customHeight="1" x14ac:dyDescent="0.3">
      <c r="A55" s="776" t="s">
        <v>1611</v>
      </c>
      <c r="B55" s="752"/>
      <c r="C55" s="766">
        <v>0</v>
      </c>
      <c r="D55" s="752">
        <v>18877.650000000001</v>
      </c>
      <c r="E55" s="766">
        <v>1</v>
      </c>
      <c r="F55" s="753">
        <v>18877.650000000001</v>
      </c>
    </row>
    <row r="56" spans="1:6" ht="14.4" customHeight="1" x14ac:dyDescent="0.3">
      <c r="A56" s="776" t="s">
        <v>1612</v>
      </c>
      <c r="B56" s="752">
        <v>6987.5300181919629</v>
      </c>
      <c r="C56" s="766">
        <v>0.41678327664567438</v>
      </c>
      <c r="D56" s="752">
        <v>9777.85</v>
      </c>
      <c r="E56" s="766">
        <v>0.58321672335432551</v>
      </c>
      <c r="F56" s="753">
        <v>16765.380018191965</v>
      </c>
    </row>
    <row r="57" spans="1:6" ht="14.4" customHeight="1" x14ac:dyDescent="0.3">
      <c r="A57" s="776" t="s">
        <v>1613</v>
      </c>
      <c r="B57" s="752">
        <v>532.20000000000005</v>
      </c>
      <c r="C57" s="766">
        <v>1</v>
      </c>
      <c r="D57" s="752"/>
      <c r="E57" s="766">
        <v>0</v>
      </c>
      <c r="F57" s="753">
        <v>532.20000000000005</v>
      </c>
    </row>
    <row r="58" spans="1:6" ht="14.4" customHeight="1" x14ac:dyDescent="0.3">
      <c r="A58" s="776" t="s">
        <v>1614</v>
      </c>
      <c r="B58" s="752"/>
      <c r="C58" s="766">
        <v>0</v>
      </c>
      <c r="D58" s="752">
        <v>14519.987999999999</v>
      </c>
      <c r="E58" s="766">
        <v>1</v>
      </c>
      <c r="F58" s="753">
        <v>14519.987999999999</v>
      </c>
    </row>
    <row r="59" spans="1:6" ht="14.4" customHeight="1" x14ac:dyDescent="0.3">
      <c r="A59" s="776" t="s">
        <v>1615</v>
      </c>
      <c r="B59" s="752"/>
      <c r="C59" s="766">
        <v>0</v>
      </c>
      <c r="D59" s="752">
        <v>922.28</v>
      </c>
      <c r="E59" s="766">
        <v>1</v>
      </c>
      <c r="F59" s="753">
        <v>922.28</v>
      </c>
    </row>
    <row r="60" spans="1:6" ht="14.4" customHeight="1" x14ac:dyDescent="0.3">
      <c r="A60" s="776" t="s">
        <v>1616</v>
      </c>
      <c r="B60" s="752"/>
      <c r="C60" s="766">
        <v>0</v>
      </c>
      <c r="D60" s="752">
        <v>42.019999999999996</v>
      </c>
      <c r="E60" s="766">
        <v>1</v>
      </c>
      <c r="F60" s="753">
        <v>42.019999999999996</v>
      </c>
    </row>
    <row r="61" spans="1:6" ht="14.4" customHeight="1" x14ac:dyDescent="0.3">
      <c r="A61" s="776" t="s">
        <v>1617</v>
      </c>
      <c r="B61" s="752"/>
      <c r="C61" s="766">
        <v>0</v>
      </c>
      <c r="D61" s="752">
        <v>43262.23</v>
      </c>
      <c r="E61" s="766">
        <v>1</v>
      </c>
      <c r="F61" s="753">
        <v>43262.23</v>
      </c>
    </row>
    <row r="62" spans="1:6" ht="14.4" customHeight="1" x14ac:dyDescent="0.3">
      <c r="A62" s="776" t="s">
        <v>1618</v>
      </c>
      <c r="B62" s="752"/>
      <c r="C62" s="766">
        <v>0</v>
      </c>
      <c r="D62" s="752">
        <v>2828.9700000000003</v>
      </c>
      <c r="E62" s="766">
        <v>1</v>
      </c>
      <c r="F62" s="753">
        <v>2828.9700000000003</v>
      </c>
    </row>
    <row r="63" spans="1:6" ht="14.4" customHeight="1" x14ac:dyDescent="0.3">
      <c r="A63" s="776" t="s">
        <v>1619</v>
      </c>
      <c r="B63" s="752"/>
      <c r="C63" s="766">
        <v>0</v>
      </c>
      <c r="D63" s="752">
        <v>320.32000000000005</v>
      </c>
      <c r="E63" s="766">
        <v>1</v>
      </c>
      <c r="F63" s="753">
        <v>320.32000000000005</v>
      </c>
    </row>
    <row r="64" spans="1:6" ht="14.4" customHeight="1" x14ac:dyDescent="0.3">
      <c r="A64" s="776" t="s">
        <v>1620</v>
      </c>
      <c r="B64" s="752"/>
      <c r="C64" s="766">
        <v>0</v>
      </c>
      <c r="D64" s="752">
        <v>12643.619999999999</v>
      </c>
      <c r="E64" s="766">
        <v>1</v>
      </c>
      <c r="F64" s="753">
        <v>12643.619999999999</v>
      </c>
    </row>
    <row r="65" spans="1:6" ht="14.4" customHeight="1" x14ac:dyDescent="0.3">
      <c r="A65" s="776" t="s">
        <v>1621</v>
      </c>
      <c r="B65" s="752"/>
      <c r="C65" s="766">
        <v>0</v>
      </c>
      <c r="D65" s="752">
        <v>2819.52</v>
      </c>
      <c r="E65" s="766">
        <v>1</v>
      </c>
      <c r="F65" s="753">
        <v>2819.52</v>
      </c>
    </row>
    <row r="66" spans="1:6" ht="14.4" customHeight="1" x14ac:dyDescent="0.3">
      <c r="A66" s="776" t="s">
        <v>1622</v>
      </c>
      <c r="B66" s="752"/>
      <c r="C66" s="766">
        <v>0</v>
      </c>
      <c r="D66" s="752">
        <v>3175.3519999999971</v>
      </c>
      <c r="E66" s="766">
        <v>1</v>
      </c>
      <c r="F66" s="753">
        <v>3175.3519999999971</v>
      </c>
    </row>
    <row r="67" spans="1:6" ht="14.4" customHeight="1" x14ac:dyDescent="0.3">
      <c r="A67" s="776" t="s">
        <v>1623</v>
      </c>
      <c r="B67" s="752"/>
      <c r="C67" s="766">
        <v>0</v>
      </c>
      <c r="D67" s="752">
        <v>191.4</v>
      </c>
      <c r="E67" s="766">
        <v>1</v>
      </c>
      <c r="F67" s="753">
        <v>191.4</v>
      </c>
    </row>
    <row r="68" spans="1:6" ht="14.4" customHeight="1" x14ac:dyDescent="0.3">
      <c r="A68" s="776" t="s">
        <v>1624</v>
      </c>
      <c r="B68" s="752"/>
      <c r="C68" s="766">
        <v>0</v>
      </c>
      <c r="D68" s="752">
        <v>1251.8399999999997</v>
      </c>
      <c r="E68" s="766">
        <v>1</v>
      </c>
      <c r="F68" s="753">
        <v>1251.8399999999997</v>
      </c>
    </row>
    <row r="69" spans="1:6" ht="14.4" customHeight="1" x14ac:dyDescent="0.3">
      <c r="A69" s="776" t="s">
        <v>1625</v>
      </c>
      <c r="B69" s="752"/>
      <c r="C69" s="766">
        <v>0</v>
      </c>
      <c r="D69" s="752">
        <v>289.41000000000003</v>
      </c>
      <c r="E69" s="766">
        <v>1</v>
      </c>
      <c r="F69" s="753">
        <v>289.41000000000003</v>
      </c>
    </row>
    <row r="70" spans="1:6" ht="14.4" customHeight="1" x14ac:dyDescent="0.3">
      <c r="A70" s="776" t="s">
        <v>1626</v>
      </c>
      <c r="B70" s="752">
        <v>1653.12</v>
      </c>
      <c r="C70" s="766">
        <v>0.18025770728404175</v>
      </c>
      <c r="D70" s="752">
        <v>7517.75</v>
      </c>
      <c r="E70" s="766">
        <v>0.81974229271595833</v>
      </c>
      <c r="F70" s="753">
        <v>9170.869999999999</v>
      </c>
    </row>
    <row r="71" spans="1:6" ht="14.4" customHeight="1" x14ac:dyDescent="0.3">
      <c r="A71" s="776" t="s">
        <v>1627</v>
      </c>
      <c r="B71" s="752">
        <v>250.11999999999995</v>
      </c>
      <c r="C71" s="766">
        <v>0.76564221868495164</v>
      </c>
      <c r="D71" s="752">
        <v>76.56</v>
      </c>
      <c r="E71" s="766">
        <v>0.23435778131504842</v>
      </c>
      <c r="F71" s="753">
        <v>326.67999999999995</v>
      </c>
    </row>
    <row r="72" spans="1:6" ht="14.4" customHeight="1" x14ac:dyDescent="0.3">
      <c r="A72" s="776" t="s">
        <v>1628</v>
      </c>
      <c r="B72" s="752"/>
      <c r="C72" s="766">
        <v>0</v>
      </c>
      <c r="D72" s="752">
        <v>374</v>
      </c>
      <c r="E72" s="766">
        <v>1</v>
      </c>
      <c r="F72" s="753">
        <v>374</v>
      </c>
    </row>
    <row r="73" spans="1:6" ht="14.4" customHeight="1" x14ac:dyDescent="0.3">
      <c r="A73" s="776" t="s">
        <v>1629</v>
      </c>
      <c r="B73" s="752">
        <v>1512.6399999999999</v>
      </c>
      <c r="C73" s="766">
        <v>1</v>
      </c>
      <c r="D73" s="752"/>
      <c r="E73" s="766">
        <v>0</v>
      </c>
      <c r="F73" s="753">
        <v>1512.6399999999999</v>
      </c>
    </row>
    <row r="74" spans="1:6" ht="14.4" customHeight="1" x14ac:dyDescent="0.3">
      <c r="A74" s="776" t="s">
        <v>1630</v>
      </c>
      <c r="B74" s="752">
        <v>911.85</v>
      </c>
      <c r="C74" s="766">
        <v>1</v>
      </c>
      <c r="D74" s="752"/>
      <c r="E74" s="766">
        <v>0</v>
      </c>
      <c r="F74" s="753">
        <v>911.85</v>
      </c>
    </row>
    <row r="75" spans="1:6" ht="14.4" customHeight="1" x14ac:dyDescent="0.3">
      <c r="A75" s="776" t="s">
        <v>1631</v>
      </c>
      <c r="B75" s="752"/>
      <c r="C75" s="766">
        <v>0</v>
      </c>
      <c r="D75" s="752">
        <v>62391.954032853864</v>
      </c>
      <c r="E75" s="766">
        <v>1</v>
      </c>
      <c r="F75" s="753">
        <v>62391.954032853864</v>
      </c>
    </row>
    <row r="76" spans="1:6" ht="14.4" customHeight="1" x14ac:dyDescent="0.3">
      <c r="A76" s="776" t="s">
        <v>1632</v>
      </c>
      <c r="B76" s="752"/>
      <c r="C76" s="766">
        <v>0</v>
      </c>
      <c r="D76" s="752">
        <v>46551.119999999995</v>
      </c>
      <c r="E76" s="766">
        <v>1</v>
      </c>
      <c r="F76" s="753">
        <v>46551.119999999995</v>
      </c>
    </row>
    <row r="77" spans="1:6" ht="14.4" customHeight="1" x14ac:dyDescent="0.3">
      <c r="A77" s="776" t="s">
        <v>1633</v>
      </c>
      <c r="B77" s="752"/>
      <c r="C77" s="766">
        <v>0</v>
      </c>
      <c r="D77" s="752">
        <v>507.7999999999999</v>
      </c>
      <c r="E77" s="766">
        <v>1</v>
      </c>
      <c r="F77" s="753">
        <v>507.7999999999999</v>
      </c>
    </row>
    <row r="78" spans="1:6" ht="14.4" customHeight="1" x14ac:dyDescent="0.3">
      <c r="A78" s="776" t="s">
        <v>1634</v>
      </c>
      <c r="B78" s="752"/>
      <c r="C78" s="766">
        <v>0</v>
      </c>
      <c r="D78" s="752">
        <v>280.31</v>
      </c>
      <c r="E78" s="766">
        <v>1</v>
      </c>
      <c r="F78" s="753">
        <v>280.31</v>
      </c>
    </row>
    <row r="79" spans="1:6" ht="14.4" customHeight="1" x14ac:dyDescent="0.3">
      <c r="A79" s="776" t="s">
        <v>1635</v>
      </c>
      <c r="B79" s="752">
        <v>952.23000000000025</v>
      </c>
      <c r="C79" s="766">
        <v>1</v>
      </c>
      <c r="D79" s="752"/>
      <c r="E79" s="766">
        <v>0</v>
      </c>
      <c r="F79" s="753">
        <v>952.23000000000025</v>
      </c>
    </row>
    <row r="80" spans="1:6" ht="14.4" customHeight="1" x14ac:dyDescent="0.3">
      <c r="A80" s="776" t="s">
        <v>1636</v>
      </c>
      <c r="B80" s="752">
        <v>899.09999999999991</v>
      </c>
      <c r="C80" s="766">
        <v>0.53353034375945729</v>
      </c>
      <c r="D80" s="752">
        <v>786.09</v>
      </c>
      <c r="E80" s="766">
        <v>0.4664696562405426</v>
      </c>
      <c r="F80" s="753">
        <v>1685.19</v>
      </c>
    </row>
    <row r="81" spans="1:6" ht="14.4" customHeight="1" x14ac:dyDescent="0.3">
      <c r="A81" s="776" t="s">
        <v>1637</v>
      </c>
      <c r="B81" s="752"/>
      <c r="C81" s="766">
        <v>0</v>
      </c>
      <c r="D81" s="752">
        <v>252.46999999999994</v>
      </c>
      <c r="E81" s="766">
        <v>1</v>
      </c>
      <c r="F81" s="753">
        <v>252.46999999999994</v>
      </c>
    </row>
    <row r="82" spans="1:6" ht="14.4" customHeight="1" x14ac:dyDescent="0.3">
      <c r="A82" s="776" t="s">
        <v>1638</v>
      </c>
      <c r="B82" s="752"/>
      <c r="C82" s="766">
        <v>0</v>
      </c>
      <c r="D82" s="752">
        <v>47.19</v>
      </c>
      <c r="E82" s="766">
        <v>1</v>
      </c>
      <c r="F82" s="753">
        <v>47.19</v>
      </c>
    </row>
    <row r="83" spans="1:6" ht="14.4" customHeight="1" x14ac:dyDescent="0.3">
      <c r="A83" s="776" t="s">
        <v>1639</v>
      </c>
      <c r="B83" s="752"/>
      <c r="C83" s="766">
        <v>0</v>
      </c>
      <c r="D83" s="752">
        <v>120.51000000000002</v>
      </c>
      <c r="E83" s="766">
        <v>1</v>
      </c>
      <c r="F83" s="753">
        <v>120.51000000000002</v>
      </c>
    </row>
    <row r="84" spans="1:6" ht="14.4" customHeight="1" x14ac:dyDescent="0.3">
      <c r="A84" s="776" t="s">
        <v>1640</v>
      </c>
      <c r="B84" s="752">
        <v>176</v>
      </c>
      <c r="C84" s="766">
        <v>0.19509383348297915</v>
      </c>
      <c r="D84" s="752">
        <v>726.13000000000011</v>
      </c>
      <c r="E84" s="766">
        <v>0.80490616651702085</v>
      </c>
      <c r="F84" s="753">
        <v>902.13000000000011</v>
      </c>
    </row>
    <row r="85" spans="1:6" ht="14.4" customHeight="1" x14ac:dyDescent="0.3">
      <c r="A85" s="776" t="s">
        <v>1641</v>
      </c>
      <c r="B85" s="752">
        <v>63.4</v>
      </c>
      <c r="C85" s="766">
        <v>0.38473208325747921</v>
      </c>
      <c r="D85" s="752">
        <v>101.39</v>
      </c>
      <c r="E85" s="766">
        <v>0.61526791674252079</v>
      </c>
      <c r="F85" s="753">
        <v>164.79</v>
      </c>
    </row>
    <row r="86" spans="1:6" ht="14.4" customHeight="1" x14ac:dyDescent="0.3">
      <c r="A86" s="776" t="s">
        <v>1642</v>
      </c>
      <c r="B86" s="752"/>
      <c r="C86" s="766">
        <v>0</v>
      </c>
      <c r="D86" s="752">
        <v>183.08000000000004</v>
      </c>
      <c r="E86" s="766">
        <v>1</v>
      </c>
      <c r="F86" s="753">
        <v>183.08000000000004</v>
      </c>
    </row>
    <row r="87" spans="1:6" ht="14.4" customHeight="1" x14ac:dyDescent="0.3">
      <c r="A87" s="776" t="s">
        <v>1643</v>
      </c>
      <c r="B87" s="752"/>
      <c r="C87" s="766">
        <v>0</v>
      </c>
      <c r="D87" s="752">
        <v>99.97999999999999</v>
      </c>
      <c r="E87" s="766">
        <v>1</v>
      </c>
      <c r="F87" s="753">
        <v>99.97999999999999</v>
      </c>
    </row>
    <row r="88" spans="1:6" ht="14.4" customHeight="1" x14ac:dyDescent="0.3">
      <c r="A88" s="776" t="s">
        <v>1644</v>
      </c>
      <c r="B88" s="752"/>
      <c r="C88" s="766">
        <v>0</v>
      </c>
      <c r="D88" s="752">
        <v>71.129999999999967</v>
      </c>
      <c r="E88" s="766">
        <v>1</v>
      </c>
      <c r="F88" s="753">
        <v>71.129999999999967</v>
      </c>
    </row>
    <row r="89" spans="1:6" ht="14.4" customHeight="1" x14ac:dyDescent="0.3">
      <c r="A89" s="776" t="s">
        <v>1645</v>
      </c>
      <c r="B89" s="752"/>
      <c r="C89" s="766">
        <v>0</v>
      </c>
      <c r="D89" s="752">
        <v>287.24</v>
      </c>
      <c r="E89" s="766">
        <v>1</v>
      </c>
      <c r="F89" s="753">
        <v>287.24</v>
      </c>
    </row>
    <row r="90" spans="1:6" ht="14.4" customHeight="1" x14ac:dyDescent="0.3">
      <c r="A90" s="776" t="s">
        <v>1646</v>
      </c>
      <c r="B90" s="752"/>
      <c r="C90" s="766">
        <v>0</v>
      </c>
      <c r="D90" s="752">
        <v>330.70000000000005</v>
      </c>
      <c r="E90" s="766">
        <v>1</v>
      </c>
      <c r="F90" s="753">
        <v>330.70000000000005</v>
      </c>
    </row>
    <row r="91" spans="1:6" ht="14.4" customHeight="1" x14ac:dyDescent="0.3">
      <c r="A91" s="776" t="s">
        <v>1647</v>
      </c>
      <c r="B91" s="752">
        <v>317.61</v>
      </c>
      <c r="C91" s="766">
        <v>1</v>
      </c>
      <c r="D91" s="752"/>
      <c r="E91" s="766">
        <v>0</v>
      </c>
      <c r="F91" s="753">
        <v>317.61</v>
      </c>
    </row>
    <row r="92" spans="1:6" ht="14.4" customHeight="1" x14ac:dyDescent="0.3">
      <c r="A92" s="776" t="s">
        <v>1648</v>
      </c>
      <c r="B92" s="752"/>
      <c r="C92" s="766">
        <v>0</v>
      </c>
      <c r="D92" s="752">
        <v>610.22000000000014</v>
      </c>
      <c r="E92" s="766">
        <v>1</v>
      </c>
      <c r="F92" s="753">
        <v>610.22000000000014</v>
      </c>
    </row>
    <row r="93" spans="1:6" ht="14.4" customHeight="1" x14ac:dyDescent="0.3">
      <c r="A93" s="776" t="s">
        <v>1649</v>
      </c>
      <c r="B93" s="752"/>
      <c r="C93" s="766">
        <v>0</v>
      </c>
      <c r="D93" s="752">
        <v>362.88000000000005</v>
      </c>
      <c r="E93" s="766">
        <v>1</v>
      </c>
      <c r="F93" s="753">
        <v>362.88000000000005</v>
      </c>
    </row>
    <row r="94" spans="1:6" ht="14.4" customHeight="1" x14ac:dyDescent="0.3">
      <c r="A94" s="776" t="s">
        <v>1650</v>
      </c>
      <c r="B94" s="752"/>
      <c r="C94" s="766">
        <v>0</v>
      </c>
      <c r="D94" s="752">
        <v>160.71</v>
      </c>
      <c r="E94" s="766">
        <v>1</v>
      </c>
      <c r="F94" s="753">
        <v>160.71</v>
      </c>
    </row>
    <row r="95" spans="1:6" ht="14.4" customHeight="1" x14ac:dyDescent="0.3">
      <c r="A95" s="776" t="s">
        <v>1651</v>
      </c>
      <c r="B95" s="752"/>
      <c r="C95" s="766">
        <v>0</v>
      </c>
      <c r="D95" s="752">
        <v>39761.379919443687</v>
      </c>
      <c r="E95" s="766">
        <v>1</v>
      </c>
      <c r="F95" s="753">
        <v>39761.379919443687</v>
      </c>
    </row>
    <row r="96" spans="1:6" ht="14.4" customHeight="1" x14ac:dyDescent="0.3">
      <c r="A96" s="776" t="s">
        <v>1652</v>
      </c>
      <c r="B96" s="752"/>
      <c r="C96" s="766">
        <v>0</v>
      </c>
      <c r="D96" s="752">
        <v>680.26</v>
      </c>
      <c r="E96" s="766">
        <v>1</v>
      </c>
      <c r="F96" s="753">
        <v>680.26</v>
      </c>
    </row>
    <row r="97" spans="1:6" ht="14.4" customHeight="1" x14ac:dyDescent="0.3">
      <c r="A97" s="776" t="s">
        <v>1653</v>
      </c>
      <c r="B97" s="752"/>
      <c r="C97" s="766">
        <v>0</v>
      </c>
      <c r="D97" s="752">
        <v>66.399999999999977</v>
      </c>
      <c r="E97" s="766">
        <v>1</v>
      </c>
      <c r="F97" s="753">
        <v>66.399999999999977</v>
      </c>
    </row>
    <row r="98" spans="1:6" ht="14.4" customHeight="1" thickBot="1" x14ac:dyDescent="0.35">
      <c r="A98" s="777" t="s">
        <v>1654</v>
      </c>
      <c r="B98" s="768"/>
      <c r="C98" s="769">
        <v>0</v>
      </c>
      <c r="D98" s="768">
        <v>1410.2</v>
      </c>
      <c r="E98" s="769">
        <v>1</v>
      </c>
      <c r="F98" s="770">
        <v>1410.2</v>
      </c>
    </row>
    <row r="99" spans="1:6" ht="14.4" customHeight="1" thickBot="1" x14ac:dyDescent="0.35">
      <c r="A99" s="771" t="s">
        <v>3</v>
      </c>
      <c r="B99" s="772">
        <v>18354.690018191963</v>
      </c>
      <c r="C99" s="773">
        <v>2.142561448993811E-2</v>
      </c>
      <c r="D99" s="772">
        <v>838315.72318333772</v>
      </c>
      <c r="E99" s="773">
        <v>0.97857438551006193</v>
      </c>
      <c r="F99" s="774">
        <v>856670.41320152965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2017-11-27T09:03:03Z</dcterms:modified>
</cp:coreProperties>
</file>